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4E2ED7E7-14E5-46EC-927B-3CD6594E359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운전자별!$A$1:$R$153</definedName>
    <definedName name="_xlnm.Print_Area" localSheetId="1">종합!$A$1:$L$190</definedName>
    <definedName name="_xlnm.Print_Area" localSheetId="3">차량별!$A$1:$T$73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4" i="12" l="1"/>
  <c r="B173" i="12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5" i="7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B171" i="12"/>
  <c r="B172" i="12"/>
  <c r="B175" i="12"/>
  <c r="B176" i="12"/>
  <c r="I171" i="12" l="1"/>
  <c r="H174" i="12"/>
  <c r="D175" i="12"/>
  <c r="F73" i="60"/>
  <c r="E174" i="12"/>
  <c r="D174" i="12"/>
  <c r="I174" i="12"/>
  <c r="F175" i="12"/>
  <c r="G175" i="12"/>
  <c r="F174" i="12"/>
  <c r="H175" i="12"/>
  <c r="G174" i="12"/>
  <c r="I175" i="12"/>
  <c r="G176" i="12"/>
  <c r="H176" i="12"/>
  <c r="I176" i="12"/>
  <c r="J176" i="12"/>
  <c r="D173" i="12"/>
  <c r="D172" i="12"/>
  <c r="E173" i="12"/>
  <c r="D171" i="12"/>
  <c r="E172" i="12"/>
  <c r="F173" i="12"/>
  <c r="E171" i="12"/>
  <c r="F172" i="12"/>
  <c r="G173" i="12"/>
  <c r="F171" i="12"/>
  <c r="G172" i="12"/>
  <c r="H173" i="12"/>
  <c r="G171" i="12"/>
  <c r="H172" i="12"/>
  <c r="I173" i="12"/>
  <c r="D176" i="12"/>
  <c r="I172" i="12"/>
  <c r="E176" i="12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J171" i="12" l="1"/>
  <c r="J175" i="12"/>
  <c r="E175" i="12"/>
  <c r="J174" i="12"/>
  <c r="J172" i="12"/>
  <c r="J173" i="12"/>
  <c r="F176" i="12"/>
  <c r="H171" i="12"/>
  <c r="F63" i="60"/>
  <c r="F65" i="60"/>
  <c r="F67" i="60"/>
  <c r="F59" i="60"/>
  <c r="F61" i="60"/>
  <c r="F66" i="60"/>
  <c r="F69" i="60"/>
  <c r="F68" i="60"/>
  <c r="F71" i="60"/>
  <c r="F52" i="60"/>
  <c r="F57" i="60"/>
  <c r="F53" i="60"/>
  <c r="F55" i="60"/>
  <c r="F72" i="60"/>
  <c r="F64" i="60"/>
  <c r="F56" i="60"/>
  <c r="F70" i="60"/>
  <c r="F62" i="60"/>
  <c r="F54" i="60"/>
  <c r="F60" i="60"/>
  <c r="F58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F15" i="60" l="1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49" i="12" a="1"/>
  <c r="J49" i="12" l="1"/>
  <c r="E71" i="12"/>
  <c r="K71" i="12"/>
  <c r="K72" i="12" s="1"/>
  <c r="J71" i="12"/>
  <c r="J72" i="12" s="1"/>
  <c r="I71" i="12"/>
  <c r="I72" i="12" s="1"/>
  <c r="G71" i="12"/>
  <c r="G72" i="12" s="1"/>
  <c r="H71" i="12"/>
  <c r="H72" i="12" s="1"/>
  <c r="F71" i="12"/>
  <c r="F72" i="12" s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180" i="12" l="1"/>
  <c r="B181" i="12"/>
  <c r="E78" i="12"/>
  <c r="E76" i="12"/>
  <c r="E73" i="12"/>
  <c r="E77" i="12"/>
  <c r="E74" i="12"/>
  <c r="E72" i="12"/>
  <c r="E75" i="12"/>
  <c r="B182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J180" i="12" l="1"/>
  <c r="I180" i="12"/>
  <c r="H180" i="12"/>
  <c r="G180" i="12"/>
  <c r="F180" i="12"/>
  <c r="E180" i="12"/>
  <c r="D180" i="12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79" i="12" l="1"/>
  <c r="B178" i="12"/>
  <c r="B177" i="12"/>
  <c r="G177" i="12" l="1"/>
  <c r="F177" i="12"/>
  <c r="E177" i="12"/>
  <c r="D177" i="12"/>
  <c r="J177" i="12"/>
  <c r="I177" i="12"/>
  <c r="H177" i="12"/>
  <c r="H178" i="12"/>
  <c r="G178" i="12"/>
  <c r="F178" i="12"/>
  <c r="E178" i="12"/>
  <c r="D178" i="12"/>
  <c r="J178" i="12"/>
  <c r="I178" i="12"/>
  <c r="I179" i="12"/>
  <c r="H179" i="12"/>
  <c r="G179" i="12"/>
  <c r="F179" i="12"/>
  <c r="E179" i="12"/>
  <c r="D179" i="12"/>
  <c r="J179" i="12"/>
  <c r="J10" i="12"/>
  <c r="J30" i="12" s="1"/>
  <c r="N24" i="12"/>
  <c r="K26" i="12"/>
  <c r="J182" i="12" l="1"/>
  <c r="I182" i="12"/>
  <c r="G182" i="12"/>
  <c r="H182" i="12"/>
  <c r="E181" i="12"/>
  <c r="E182" i="12"/>
  <c r="F182" i="12"/>
  <c r="D182" i="12"/>
  <c r="F181" i="12"/>
  <c r="D26" i="12"/>
  <c r="D49" i="12" a="1"/>
  <c r="G49" i="12" a="1"/>
  <c r="H49" i="12" a="1"/>
  <c r="I49" i="12" a="1"/>
  <c r="E49" i="12" a="1"/>
  <c r="F49" i="12" a="1"/>
  <c r="J181" i="12" l="1"/>
  <c r="G181" i="12"/>
  <c r="I181" i="12"/>
  <c r="H181" i="12"/>
  <c r="D181" i="12"/>
  <c r="H49" i="12"/>
  <c r="G49" i="12"/>
  <c r="F49" i="12"/>
  <c r="D49" i="12"/>
  <c r="E49" i="12"/>
  <c r="I49" i="12"/>
  <c r="K49" i="12" a="1"/>
  <c r="K49" i="12" s="1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<sst xmlns="http://schemas.openxmlformats.org/spreadsheetml/2006/main" count="4656" uniqueCount="835">
  <si>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</si>
  <si>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</si>
  <si>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</si>
  <si>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</si>
  <si>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</si>
  <si>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</si>
  <si>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</si>
  <si>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</si>
  <si>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</si>
  <si>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</si>
  <si>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</si>
  <si>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</si>
  <si>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</si>
  <si>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</si>
  <si>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</si>
  <si>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</si>
  <si>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</si>
  <si>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</si>
  <si>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</si>
  <si>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</si>
  <si>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</si>
  <si>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</si>
  <si>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</si>
  <si>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</si>
  <si>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</si>
  <si>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</si>
  <si>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</si>
  <si>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</si>
  <si>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</si>
  <si>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</si>
  <si>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</si>
  <si>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</si>
  <si>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</si>
  <si>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</si>
  <si>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</si>
  <si>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</si>
  <si>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</si>
  <si>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</si>
  <si>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</si>
  <si>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</si>
  <si>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</si>
  <si>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</si>
  <si>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</si>
  <si>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</si>
  <si>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</si>
  <si>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</si>
  <si>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</si>
  <si>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</si>
  <si>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</si>
  <si>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</si>
  <si>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</si>
  <si>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</si>
  <si>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</si>
  <si>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</si>
  <si>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</si>
  <si>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</si>
  <si>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</si>
  <si>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</si>
  <si>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</si>
  <si>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</si>
  <si>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</si>
  <si>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</si>
  <si>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</si>
  <si>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</si>
  <si>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</si>
  <si>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</si>
  <si>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</si>
  <si>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</si>
  <si>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</si>
  <si>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</si>
  <si>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</si>
  <si>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</si>
  <si>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</si>
  <si>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</si>
  <si>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</si>
  <si>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</si>
  <si>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</si>
  <si>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</si>
  <si>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</si>
  <si>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</si>
  <si>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</si>
  <si>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</si>
  <si>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</si>
  <si>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</si>
  <si>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</si>
  <si>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</si>
  <si>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</si>
  <si>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</si>
  <si>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</si>
  <si>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</si>
  <si>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</si>
  <si>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</si>
  <si>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</si>
  <si>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</si>
  <si>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</si>
  <si>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</si>
  <si>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</si>
  <si>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</si>
  <si>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</si>
  <si>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</si>
  <si>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</si>
  <si>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</si>
  <si>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</si>
  <si>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</si>
  <si>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</si>
  <si>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</si>
  <si>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</si>
  <si>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</si>
  <si>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</si>
  <si>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</si>
  <si>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</si>
  <si>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</si>
  <si>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</si>
  <si>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</si>
  <si>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</si>
  <si>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</si>
  <si>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</si>
  <si>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</si>
  <si>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해성운수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</si>
  <si>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</si>
  <si>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</si>
  <si>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</si>
  <si>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</si>
  <si>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</si>
  <si>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</si>
  <si>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</si>
  <si>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</si>
  <si>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</si>
  <si>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</si>
  <si>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순환51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</si>
  <si>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</si>
  <si>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</si>
  <si>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</si>
  <si>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</si>
  <si>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</si>
  <si>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</si>
  <si>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</si>
  <si>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</si>
  <si>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</si>
  <si>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</si>
  <si>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</si>
  <si>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</si>
  <si>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</si>
  <si>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</si>
  <si>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</si>
  <si>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</si>
  <si>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</si>
  <si>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</si>
  <si>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</si>
  <si>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</si>
  <si>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</si>
  <si>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</si>
  <si>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</si>
  <si>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</si>
  <si>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</si>
  <si>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</si>
  <si>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</si>
  <si>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</si>
  <si>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</si>
  <si>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</si>
  <si>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</si>
  <si>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</si>
  <si>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</si>
  <si>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</si>
  <si>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</si>
  <si>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</si>
  <si>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</si>
  <si>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</si>
  <si>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</si>
  <si>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</si>
  <si>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</si>
  <si>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</si>
  <si>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</si>
  <si>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</si>
  <si>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</si>
  <si>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</si>
  <si>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</si>
  <si>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</si>
  <si>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</si>
  <si>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</si>
  <si>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</si>
  <si>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</si>
  <si>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</si>
  <si>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</si>
  <si>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</si>
  <si>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</si>
  <si>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</si>
  <si>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</si>
  <si>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</si>
  <si>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</si>
  <si>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</si>
  <si>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</si>
  <si>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</si>
  <si>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</si>
  <si>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</si>
  <si>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</si>
  <si>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</si>
  <si>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</si>
  <si>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</si>
  <si>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</si>
  <si>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</si>
  <si>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</si>
  <si>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소형</t>
  </si>
  <si>
    <t>HD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</si>
  <si>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</si>
  <si>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</si>
  <si>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</si>
  <si>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</si>
  <si>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</si>
  <si>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</si>
  <si>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NEW</t>
  </si>
  <si>
    <t>new</t>
  </si>
  <si>
    <t>70바3856</t>
  </si>
  <si>
    <t>2424</t>
  </si>
  <si>
    <t>70바3857</t>
  </si>
  <si>
    <t>70바3858</t>
  </si>
  <si>
    <t>70바3859</t>
  </si>
  <si>
    <t>70바3860</t>
  </si>
  <si>
    <t>해성운수24B5</t>
  </si>
  <si>
    <t>70바3861</t>
  </si>
  <si>
    <t>70바3862</t>
  </si>
  <si>
    <t>70바3863</t>
  </si>
  <si>
    <t>해성운수24B4</t>
  </si>
  <si>
    <t>70바3864</t>
  </si>
  <si>
    <t>70바3866</t>
  </si>
  <si>
    <t>70바3873</t>
  </si>
  <si>
    <t>70바3874</t>
  </si>
  <si>
    <t>WC</t>
  </si>
  <si>
    <t>해성운수24B2</t>
  </si>
  <si>
    <t>70바3875</t>
  </si>
  <si>
    <t>70바3876</t>
  </si>
  <si>
    <t>해성운수24C3</t>
  </si>
  <si>
    <t>70바3878</t>
  </si>
  <si>
    <t>해성운수24C4</t>
  </si>
  <si>
    <t>70바3879</t>
  </si>
  <si>
    <t>70바3880</t>
  </si>
  <si>
    <t>70바3881</t>
  </si>
  <si>
    <t>70바3889</t>
  </si>
  <si>
    <t>70바3893</t>
  </si>
  <si>
    <t>71바5764</t>
  </si>
  <si>
    <t>해성운수24C1</t>
  </si>
  <si>
    <t>71바5751</t>
  </si>
  <si>
    <t>71바5753</t>
  </si>
  <si>
    <t>71바5754</t>
  </si>
  <si>
    <t>71바5760</t>
  </si>
  <si>
    <t>71바5763</t>
  </si>
  <si>
    <t>71바5768</t>
  </si>
  <si>
    <t>71바5780</t>
  </si>
  <si>
    <t>74사1071</t>
  </si>
  <si>
    <t>71바7074</t>
  </si>
  <si>
    <t>70바3887</t>
  </si>
  <si>
    <t>70바3888</t>
  </si>
  <si>
    <t>70바3890</t>
  </si>
  <si>
    <t>70바3891</t>
  </si>
  <si>
    <t>70바3892</t>
  </si>
  <si>
    <t>71바5815</t>
  </si>
  <si>
    <t>71바5816</t>
  </si>
  <si>
    <t>71바5817</t>
  </si>
  <si>
    <t>71바5818</t>
  </si>
  <si>
    <t>71바6854</t>
  </si>
  <si>
    <t>71바5771</t>
  </si>
  <si>
    <t>71바5772</t>
  </si>
  <si>
    <t>71바5773</t>
  </si>
  <si>
    <t>71바5775</t>
  </si>
  <si>
    <t>71바7078</t>
  </si>
  <si>
    <t>71바7080</t>
  </si>
  <si>
    <t>71바5800</t>
  </si>
  <si>
    <t>71바5774</t>
  </si>
  <si>
    <t>71바7075</t>
  </si>
  <si>
    <t>71바5770</t>
  </si>
  <si>
    <t>71바5777</t>
  </si>
  <si>
    <t>71바5797</t>
  </si>
  <si>
    <t>71바5798</t>
  </si>
  <si>
    <t>71바5813</t>
  </si>
  <si>
    <t>71바5814</t>
  </si>
  <si>
    <t>70바3804</t>
  </si>
  <si>
    <t>70바3808</t>
  </si>
  <si>
    <t>71바5778</t>
  </si>
  <si>
    <t>71바5779</t>
  </si>
  <si>
    <t>71바5782</t>
  </si>
  <si>
    <t>71바5789</t>
  </si>
  <si>
    <t>71바5794</t>
  </si>
  <si>
    <t>71바6506</t>
  </si>
  <si>
    <t>71바5812</t>
  </si>
  <si>
    <t>강대호</t>
  </si>
  <si>
    <t>5348190</t>
  </si>
  <si>
    <t>강신모</t>
  </si>
  <si>
    <t>534380</t>
  </si>
  <si>
    <t>강필종</t>
  </si>
  <si>
    <t>5347151</t>
  </si>
  <si>
    <t>강형택</t>
  </si>
  <si>
    <t>5345980</t>
  </si>
  <si>
    <t>곽동일</t>
  </si>
  <si>
    <t>5342555</t>
  </si>
  <si>
    <t>곽종호</t>
  </si>
  <si>
    <t>5345470</t>
  </si>
  <si>
    <t>구제종</t>
  </si>
  <si>
    <t>5344773</t>
  </si>
  <si>
    <t>권오중</t>
  </si>
  <si>
    <t>5343502</t>
  </si>
  <si>
    <t>권용환</t>
  </si>
  <si>
    <t>5346808</t>
  </si>
  <si>
    <t>김   숙</t>
  </si>
  <si>
    <t>5343777</t>
  </si>
  <si>
    <t>김건훈</t>
  </si>
  <si>
    <t>5348717</t>
  </si>
  <si>
    <t>김경문</t>
  </si>
  <si>
    <t>5346741</t>
  </si>
  <si>
    <t>김국신</t>
  </si>
  <si>
    <t>5349130</t>
  </si>
  <si>
    <t>김대철</t>
  </si>
  <si>
    <t>5343208</t>
  </si>
  <si>
    <t>김명중</t>
  </si>
  <si>
    <t>5349155</t>
  </si>
  <si>
    <t>김문배</t>
  </si>
  <si>
    <t>534564</t>
  </si>
  <si>
    <t>김민호</t>
  </si>
  <si>
    <t>5343081</t>
  </si>
  <si>
    <t>김병래</t>
  </si>
  <si>
    <t>5343272</t>
  </si>
  <si>
    <t>김석곤</t>
  </si>
  <si>
    <t>5343983</t>
  </si>
  <si>
    <t>김성태</t>
  </si>
  <si>
    <t>5344074</t>
  </si>
  <si>
    <t>김성호</t>
  </si>
  <si>
    <t>5341474</t>
  </si>
  <si>
    <t>김세현</t>
  </si>
  <si>
    <t>5345522</t>
  </si>
  <si>
    <t>김승열</t>
  </si>
  <si>
    <t>5344906</t>
  </si>
  <si>
    <t>김신애</t>
  </si>
  <si>
    <t>5348920</t>
  </si>
  <si>
    <t>김영배</t>
  </si>
  <si>
    <t>5349573</t>
  </si>
  <si>
    <t>김용복</t>
  </si>
  <si>
    <t>5344546</t>
  </si>
  <si>
    <t>김용호</t>
  </si>
  <si>
    <t>534690</t>
  </si>
  <si>
    <t>김정완</t>
  </si>
  <si>
    <t>5346232</t>
  </si>
  <si>
    <t>김종환</t>
  </si>
  <si>
    <t>5343142</t>
  </si>
  <si>
    <t>김진우</t>
  </si>
  <si>
    <t>5342195</t>
  </si>
  <si>
    <t>김학상</t>
  </si>
  <si>
    <t>5343231</t>
  </si>
  <si>
    <t>김환선</t>
  </si>
  <si>
    <t>5345288</t>
  </si>
  <si>
    <t>김효덕</t>
  </si>
  <si>
    <t>5346158</t>
  </si>
  <si>
    <t>남형욱</t>
  </si>
  <si>
    <t>5348610</t>
  </si>
  <si>
    <t>노동수</t>
  </si>
  <si>
    <t>5342400</t>
  </si>
  <si>
    <t>노희국</t>
  </si>
  <si>
    <t>534711</t>
  </si>
  <si>
    <t>문순례</t>
  </si>
  <si>
    <t>5343674</t>
  </si>
  <si>
    <t>5342835</t>
  </si>
  <si>
    <t>박성원</t>
  </si>
  <si>
    <t>53415</t>
  </si>
  <si>
    <t>박승욱</t>
  </si>
  <si>
    <t>5346667</t>
  </si>
  <si>
    <t>박승철</t>
  </si>
  <si>
    <t>5343283</t>
  </si>
  <si>
    <t>박연태</t>
  </si>
  <si>
    <t>5347788</t>
  </si>
  <si>
    <t>박용출</t>
  </si>
  <si>
    <t>5345447</t>
  </si>
  <si>
    <t>박용호</t>
  </si>
  <si>
    <t>5344475</t>
  </si>
  <si>
    <t>박일우</t>
  </si>
  <si>
    <t>5342770</t>
  </si>
  <si>
    <t>박재용</t>
  </si>
  <si>
    <t>5344359</t>
  </si>
  <si>
    <t>박종길</t>
  </si>
  <si>
    <t>5347987</t>
  </si>
  <si>
    <t>박주철</t>
  </si>
  <si>
    <t>5342781</t>
  </si>
  <si>
    <t>박진혁</t>
  </si>
  <si>
    <t>5341891</t>
  </si>
  <si>
    <t>박찬극</t>
  </si>
  <si>
    <t>5345490</t>
  </si>
  <si>
    <t>박철희</t>
  </si>
  <si>
    <t>5343804</t>
  </si>
  <si>
    <t>백경희</t>
  </si>
  <si>
    <t>5349674</t>
  </si>
  <si>
    <t>서영석</t>
  </si>
  <si>
    <t>5341245</t>
  </si>
  <si>
    <t>서원일</t>
  </si>
  <si>
    <t>5348580</t>
  </si>
  <si>
    <t>서정근</t>
  </si>
  <si>
    <t>5343097</t>
  </si>
  <si>
    <t>석재혁</t>
  </si>
  <si>
    <t>5341414</t>
  </si>
  <si>
    <t>성종수</t>
  </si>
  <si>
    <t>5342536</t>
  </si>
  <si>
    <t>송진영</t>
  </si>
  <si>
    <t>5349915</t>
  </si>
  <si>
    <t>신경호</t>
  </si>
  <si>
    <t>5346897</t>
  </si>
  <si>
    <t>신상현</t>
  </si>
  <si>
    <t>5348894</t>
  </si>
  <si>
    <t>신유재</t>
  </si>
  <si>
    <t>5348421</t>
  </si>
  <si>
    <t>심길섭</t>
  </si>
  <si>
    <t>5346165</t>
  </si>
  <si>
    <t>오정일</t>
  </si>
  <si>
    <t>5348165</t>
  </si>
  <si>
    <t>원상재</t>
  </si>
  <si>
    <t>534555</t>
  </si>
  <si>
    <t>유광식</t>
  </si>
  <si>
    <t>5346627</t>
  </si>
  <si>
    <t>유금종</t>
  </si>
  <si>
    <t>5342233</t>
  </si>
  <si>
    <t>유선구</t>
  </si>
  <si>
    <t>5343863</t>
  </si>
  <si>
    <t>유인석</t>
  </si>
  <si>
    <t>5342335</t>
  </si>
  <si>
    <t>유정이</t>
  </si>
  <si>
    <t>5349615</t>
  </si>
  <si>
    <t>유호승</t>
  </si>
  <si>
    <t>5347369</t>
  </si>
  <si>
    <t>윤국진</t>
  </si>
  <si>
    <t>5341958</t>
  </si>
  <si>
    <t>윤국현</t>
  </si>
  <si>
    <t>5344740</t>
  </si>
  <si>
    <t>윤보의</t>
  </si>
  <si>
    <t>5343511</t>
  </si>
  <si>
    <t>윤여웅</t>
  </si>
  <si>
    <t>5341728</t>
  </si>
  <si>
    <t>이강석</t>
  </si>
  <si>
    <t>5346690</t>
  </si>
  <si>
    <t>이광노</t>
  </si>
  <si>
    <t>5342656</t>
  </si>
  <si>
    <t>이덕권</t>
  </si>
  <si>
    <t>5347114</t>
  </si>
  <si>
    <t>이도식</t>
  </si>
  <si>
    <t>534546</t>
  </si>
  <si>
    <t>이명복</t>
  </si>
  <si>
    <t>5346455</t>
  </si>
  <si>
    <t>이병성</t>
  </si>
  <si>
    <t>5349298</t>
  </si>
  <si>
    <t>이복순</t>
  </si>
  <si>
    <t>534998</t>
  </si>
  <si>
    <t>이서동</t>
  </si>
  <si>
    <t>5349676</t>
  </si>
  <si>
    <t>이선우</t>
  </si>
  <si>
    <t>5345463</t>
  </si>
  <si>
    <t>이성준</t>
  </si>
  <si>
    <t>5347758</t>
  </si>
  <si>
    <t>이승룡</t>
  </si>
  <si>
    <t>5348108</t>
  </si>
  <si>
    <t>이용언</t>
  </si>
  <si>
    <t>5348782</t>
  </si>
  <si>
    <t>이우형</t>
  </si>
  <si>
    <t>534735</t>
  </si>
  <si>
    <t>이원희</t>
  </si>
  <si>
    <t>5347030</t>
  </si>
  <si>
    <t>이종열</t>
  </si>
  <si>
    <t>5341844</t>
  </si>
  <si>
    <t>이종현</t>
  </si>
  <si>
    <t>5345844</t>
  </si>
  <si>
    <t>이주흥</t>
  </si>
  <si>
    <t>5343658</t>
  </si>
  <si>
    <t>이준호</t>
  </si>
  <si>
    <t>5346417</t>
  </si>
  <si>
    <t>이진수</t>
  </si>
  <si>
    <t>534937</t>
  </si>
  <si>
    <t>이충재</t>
  </si>
  <si>
    <t>5344477</t>
  </si>
  <si>
    <t>이태경</t>
  </si>
  <si>
    <t>5346490</t>
  </si>
  <si>
    <t>이태민</t>
  </si>
  <si>
    <t>534802</t>
  </si>
  <si>
    <t>이현</t>
  </si>
  <si>
    <t>5343382</t>
  </si>
  <si>
    <t>이호철</t>
  </si>
  <si>
    <t>5347176</t>
  </si>
  <si>
    <t>임상균</t>
  </si>
  <si>
    <t>5348493</t>
  </si>
  <si>
    <t>임종산</t>
  </si>
  <si>
    <t>534877</t>
  </si>
  <si>
    <t>장동훈</t>
  </si>
  <si>
    <t>5347607</t>
  </si>
  <si>
    <t>장준호</t>
  </si>
  <si>
    <t>5343904</t>
  </si>
  <si>
    <t>장충식</t>
  </si>
  <si>
    <t>5347435</t>
  </si>
  <si>
    <t>정재경</t>
  </si>
  <si>
    <t>5344942</t>
  </si>
  <si>
    <t>정형찬</t>
  </si>
  <si>
    <t>5342138</t>
  </si>
  <si>
    <t>정호근</t>
  </si>
  <si>
    <t>5347578</t>
  </si>
  <si>
    <t>조규선</t>
  </si>
  <si>
    <t>5346546</t>
  </si>
  <si>
    <t>조부기</t>
  </si>
  <si>
    <t>5346959</t>
  </si>
  <si>
    <t>조상원</t>
  </si>
  <si>
    <t>5345262</t>
  </si>
  <si>
    <t>조성필</t>
  </si>
  <si>
    <t>5342320</t>
  </si>
  <si>
    <t>조용식</t>
  </si>
  <si>
    <t>5342800</t>
  </si>
  <si>
    <t>조철상</t>
  </si>
  <si>
    <t>5346791</t>
  </si>
  <si>
    <t>진영일</t>
  </si>
  <si>
    <t>5345031</t>
  </si>
  <si>
    <t>채수강</t>
  </si>
  <si>
    <t>5345782</t>
  </si>
  <si>
    <t>최규현</t>
  </si>
  <si>
    <t>5348383</t>
  </si>
  <si>
    <t>최길엽</t>
  </si>
  <si>
    <t>5345721</t>
  </si>
  <si>
    <t>최석규</t>
  </si>
  <si>
    <t>5344567</t>
  </si>
  <si>
    <t>최성태</t>
  </si>
  <si>
    <t>5344435</t>
  </si>
  <si>
    <t>최영범</t>
  </si>
  <si>
    <t>5345422</t>
  </si>
  <si>
    <t>최정규</t>
  </si>
  <si>
    <t>5346677</t>
  </si>
  <si>
    <t>최홍선</t>
  </si>
  <si>
    <t>5346021</t>
  </si>
  <si>
    <t>추경옥</t>
  </si>
  <si>
    <t>5343591</t>
  </si>
  <si>
    <t>태일국</t>
  </si>
  <si>
    <t>534719</t>
  </si>
  <si>
    <t>한규민</t>
  </si>
  <si>
    <t>5347042</t>
  </si>
  <si>
    <t>한효수</t>
  </si>
  <si>
    <t>5346945</t>
  </si>
  <si>
    <t>함종선</t>
  </si>
  <si>
    <t>5346140</t>
  </si>
  <si>
    <t>허일</t>
  </si>
  <si>
    <t>5348866</t>
  </si>
  <si>
    <t>홍기표</t>
  </si>
  <si>
    <t>5348844</t>
  </si>
  <si>
    <t>홍순관</t>
  </si>
  <si>
    <t>5344530</t>
  </si>
  <si>
    <t>홍순욱</t>
  </si>
  <si>
    <t>5341289</t>
  </si>
  <si>
    <t>황광수</t>
  </si>
  <si>
    <t>5341649</t>
  </si>
  <si>
    <t>황영생</t>
  </si>
  <si>
    <t>534524</t>
  </si>
  <si>
    <t>황재영</t>
  </si>
  <si>
    <t>534946</t>
  </si>
  <si>
    <t>개선율(유카전)</t>
  </si>
  <si>
    <t>30위/(32개사)</t>
  </si>
  <si>
    <t>0%(0명)</t>
  </si>
  <si>
    <t>100%(1명)</t>
  </si>
  <si>
    <t>50%(1명)</t>
  </si>
  <si>
    <t>25%(2명)</t>
  </si>
  <si>
    <t>100%(5명)</t>
  </si>
  <si>
    <t>▽</t>
  </si>
  <si>
    <t>=</t>
  </si>
  <si>
    <t>이상</t>
  </si>
  <si>
    <t>71바5788</t>
  </si>
  <si>
    <t>71바5769</t>
  </si>
  <si>
    <t>문연균</t>
  </si>
  <si>
    <t>5349118</t>
  </si>
  <si>
    <t>박근우</t>
  </si>
  <si>
    <t>534899</t>
  </si>
  <si>
    <t>배석용</t>
  </si>
  <si>
    <t>5345398</t>
  </si>
  <si>
    <t>전문철</t>
  </si>
  <si>
    <t>5349887</t>
  </si>
  <si>
    <t>전병준</t>
  </si>
  <si>
    <t>5344168</t>
  </si>
  <si>
    <t>조경현</t>
  </si>
  <si>
    <t>5344669</t>
  </si>
  <si>
    <t>조길수</t>
  </si>
  <si>
    <t>5346571</t>
  </si>
  <si>
    <t>24'08</t>
    <phoneticPr fontId="2" type="noConversion"/>
  </si>
  <si>
    <t>해성운수24B3</t>
  </si>
  <si>
    <t>해성운수24B1</t>
  </si>
  <si>
    <t>해성운수24D7</t>
  </si>
  <si>
    <t>해성운수24C9</t>
  </si>
  <si>
    <t>해성운수24D2</t>
  </si>
  <si>
    <t>해성운수24D4</t>
  </si>
  <si>
    <t>해성운수24D6</t>
  </si>
  <si>
    <t>해성운수24D1</t>
  </si>
  <si>
    <t>해성운수24C7</t>
  </si>
  <si>
    <t>해성운수24C8</t>
  </si>
  <si>
    <t>해성운수24D5</t>
  </si>
  <si>
    <t>해성운수24D3</t>
  </si>
  <si>
    <t>해성운수24C2</t>
  </si>
  <si>
    <t>해성운수24C5</t>
  </si>
  <si>
    <t>해성운수24C6</t>
  </si>
  <si>
    <t>514-1514-1</t>
  </si>
  <si>
    <t>해성운수514-1F1</t>
  </si>
  <si>
    <t>해성운수514-1F3</t>
  </si>
  <si>
    <t>해성운수514-1F6</t>
  </si>
  <si>
    <t>해성운수514-1D1</t>
  </si>
  <si>
    <t>해성운수514-1F2</t>
  </si>
  <si>
    <t>해성운수514-1D2</t>
  </si>
  <si>
    <t>해성운수514-1F5</t>
  </si>
  <si>
    <t>해성운수514-1F4</t>
  </si>
  <si>
    <t>해성운수514-1C1</t>
  </si>
  <si>
    <t>530530</t>
  </si>
  <si>
    <t>해성운수530F1</t>
  </si>
  <si>
    <t>557557</t>
  </si>
  <si>
    <t>해성운수557F4</t>
  </si>
  <si>
    <t>해성운수557F3</t>
  </si>
  <si>
    <t>해성운수557F1</t>
  </si>
  <si>
    <t>해성운수557F2</t>
  </si>
  <si>
    <t>해성운수557F5</t>
  </si>
  <si>
    <t>560560</t>
  </si>
  <si>
    <t>해성운수560F5</t>
  </si>
  <si>
    <t>해성운수560F4</t>
  </si>
  <si>
    <t>해성운수560F2</t>
  </si>
  <si>
    <t>해성운수560F1</t>
  </si>
  <si>
    <t>해성운수560F3</t>
  </si>
  <si>
    <t>564564</t>
  </si>
  <si>
    <t>해성운수564F4</t>
  </si>
  <si>
    <t>해성운수564F3</t>
  </si>
  <si>
    <t>해성운수564F1</t>
  </si>
  <si>
    <t>해성운수564F2</t>
  </si>
  <si>
    <t>해성운수564이상1</t>
  </si>
  <si>
    <t>해성운수564이상2</t>
  </si>
  <si>
    <t>564-1564-1</t>
  </si>
  <si>
    <t>해성운수564-1이상1</t>
  </si>
  <si>
    <t>568568</t>
  </si>
  <si>
    <t>해성운수568F1</t>
  </si>
  <si>
    <t>해성운수568이상1</t>
  </si>
  <si>
    <t>579579</t>
  </si>
  <si>
    <t>해성운수579이상1</t>
  </si>
  <si>
    <t>해성운수579이상5</t>
  </si>
  <si>
    <t>71바5796</t>
  </si>
  <si>
    <t>해성운수579이상6</t>
  </si>
  <si>
    <t>해성운수579F2</t>
  </si>
  <si>
    <t>해성운수579이상4</t>
  </si>
  <si>
    <t>71바5799</t>
  </si>
  <si>
    <t>해성운수579이상3</t>
  </si>
  <si>
    <t>해성운수579이상2</t>
  </si>
  <si>
    <t>해성운수579F1</t>
  </si>
  <si>
    <t>593593</t>
  </si>
  <si>
    <t>해성운수593D2</t>
  </si>
  <si>
    <t>70바3806</t>
  </si>
  <si>
    <t>해성운수593F3</t>
  </si>
  <si>
    <t>해성운수593D1</t>
  </si>
  <si>
    <t>해성운수593F6</t>
  </si>
  <si>
    <t>해성운수593F2</t>
  </si>
  <si>
    <t>해성운수593F4</t>
  </si>
  <si>
    <t>해성운수593F1</t>
  </si>
  <si>
    <t>해성운수593F5</t>
  </si>
  <si>
    <t>해성운수593F7</t>
  </si>
  <si>
    <t>순환51순환51</t>
  </si>
  <si>
    <t>해성운수순환51D1</t>
  </si>
  <si>
    <t>해성운수예비이상3</t>
  </si>
  <si>
    <t>NULL</t>
  </si>
  <si>
    <t>534667</t>
  </si>
  <si>
    <t>534667292.236</t>
  </si>
  <si>
    <t>53428351061.386</t>
  </si>
  <si>
    <t>5342843</t>
  </si>
  <si>
    <t>5342843474.177</t>
  </si>
  <si>
    <t>5345233</t>
  </si>
  <si>
    <t>5345233466.255</t>
  </si>
  <si>
    <t>5347915</t>
  </si>
  <si>
    <t>5347915328.54</t>
  </si>
  <si>
    <t>5348047</t>
  </si>
  <si>
    <t>5348047635.1</t>
  </si>
  <si>
    <t>5349228</t>
  </si>
  <si>
    <t>5349228345.599</t>
  </si>
  <si>
    <t>5349553</t>
  </si>
  <si>
    <t>5349553898.689</t>
  </si>
  <si>
    <t>5348190373.147</t>
  </si>
  <si>
    <t>5343801542.013</t>
  </si>
  <si>
    <t>53471512070.462</t>
  </si>
  <si>
    <t>5345980491.091</t>
  </si>
  <si>
    <t>고재홍</t>
  </si>
  <si>
    <t>5347939</t>
  </si>
  <si>
    <t>5347939840.345</t>
  </si>
  <si>
    <t>5342555759.629</t>
  </si>
  <si>
    <t>5345470730.502</t>
  </si>
  <si>
    <t>5344773647.145</t>
  </si>
  <si>
    <t>53435021877.873</t>
  </si>
  <si>
    <t>5346808472.826</t>
  </si>
  <si>
    <t>5343777375.466</t>
  </si>
  <si>
    <t>53487171142.509</t>
  </si>
  <si>
    <t>53467411100.859</t>
  </si>
  <si>
    <t>53491301728.302</t>
  </si>
  <si>
    <t>5343208512.717</t>
  </si>
  <si>
    <t>53491551209.646</t>
  </si>
  <si>
    <t>5345642198.83</t>
  </si>
  <si>
    <t>5343081385.806</t>
  </si>
  <si>
    <t>53432721696.803</t>
  </si>
  <si>
    <t>53439831291.368</t>
  </si>
  <si>
    <t>5344074299.678</t>
  </si>
  <si>
    <t>53414741268.627</t>
  </si>
  <si>
    <t>5345522682.561</t>
  </si>
  <si>
    <t>5344906357.503</t>
  </si>
  <si>
    <t>5348920541.564</t>
  </si>
  <si>
    <t>53495732039.498</t>
  </si>
  <si>
    <t>5344546893.189</t>
  </si>
  <si>
    <t>5346901405.8</t>
  </si>
  <si>
    <t>53462321321.882</t>
  </si>
  <si>
    <t>5343142560.963</t>
  </si>
  <si>
    <t>5342195262.533</t>
  </si>
  <si>
    <t>53432311695.285</t>
  </si>
  <si>
    <t>5345288876.626</t>
  </si>
  <si>
    <t>53461582131.05</t>
  </si>
  <si>
    <t>5348610527.909</t>
  </si>
  <si>
    <t>53424001605.033</t>
  </si>
  <si>
    <t>5347111396.073</t>
  </si>
  <si>
    <t>53436741234.703</t>
  </si>
  <si>
    <t>5349118976.946</t>
  </si>
  <si>
    <t>534899840.867</t>
  </si>
  <si>
    <t>534151313.802</t>
  </si>
  <si>
    <t>53466671514.843</t>
  </si>
  <si>
    <t>5343283348.333</t>
  </si>
  <si>
    <t>53477882003.743</t>
  </si>
  <si>
    <t>53454471355.298</t>
  </si>
  <si>
    <t>53444751450.528</t>
  </si>
  <si>
    <t>53427701347.88</t>
  </si>
  <si>
    <t>53443592030.321</t>
  </si>
  <si>
    <t>53479871246.51</t>
  </si>
  <si>
    <t>53427811843.956</t>
  </si>
  <si>
    <t>53418911298.275</t>
  </si>
  <si>
    <t>53454901620.466</t>
  </si>
  <si>
    <t>53438041271.477</t>
  </si>
  <si>
    <t>5345398393.755</t>
  </si>
  <si>
    <t>53496741726.683</t>
  </si>
  <si>
    <t>53412451257.174</t>
  </si>
  <si>
    <t>53485801734.426</t>
  </si>
  <si>
    <t>53430972037.832</t>
  </si>
  <si>
    <t>53414141319.395</t>
  </si>
  <si>
    <t>5342536480.48</t>
  </si>
  <si>
    <t>53499151252.604</t>
  </si>
  <si>
    <t>5346897931.102</t>
  </si>
  <si>
    <t>53488941099.599</t>
  </si>
  <si>
    <t>53484211826.291</t>
  </si>
  <si>
    <t>53461651619.253</t>
  </si>
  <si>
    <t>53481651192.876</t>
  </si>
  <si>
    <t>5345552611.316</t>
  </si>
  <si>
    <t>5346627935.522</t>
  </si>
  <si>
    <t>5342233802.919</t>
  </si>
  <si>
    <t>53438631141.743</t>
  </si>
  <si>
    <t>53423351818.593</t>
  </si>
  <si>
    <t>53496151258.434</t>
  </si>
  <si>
    <t>53473691954.658</t>
  </si>
  <si>
    <t>53419582186.743</t>
  </si>
  <si>
    <t>53447401739.559</t>
  </si>
  <si>
    <t>53435111579.341</t>
  </si>
  <si>
    <t>5341728433.204</t>
  </si>
  <si>
    <t>5346690452.835</t>
  </si>
  <si>
    <t>53426561460.931</t>
  </si>
  <si>
    <t>5347114325.34</t>
  </si>
  <si>
    <t>534546315.123</t>
  </si>
  <si>
    <t>5346455236.498</t>
  </si>
  <si>
    <t>5349298806.72</t>
  </si>
  <si>
    <t>534998987.116</t>
  </si>
  <si>
    <t>5349676800.539</t>
  </si>
  <si>
    <t>5345463696.601</t>
  </si>
  <si>
    <t>53477581691.395</t>
  </si>
  <si>
    <t>5348108602.223</t>
  </si>
  <si>
    <t>53487821145.735</t>
  </si>
  <si>
    <t>534735770.903</t>
  </si>
  <si>
    <t>5347030236.557</t>
  </si>
  <si>
    <t>5341844915.501</t>
  </si>
  <si>
    <t>53458441632.228</t>
  </si>
  <si>
    <t>53436581143.741</t>
  </si>
  <si>
    <t>53464171622.906</t>
  </si>
  <si>
    <t>534937496.383</t>
  </si>
  <si>
    <t>53444771188.822</t>
  </si>
  <si>
    <t>5346490372.915</t>
  </si>
  <si>
    <t>534802845.46</t>
  </si>
  <si>
    <t>53433821284.107</t>
  </si>
  <si>
    <t>53471761449.593</t>
  </si>
  <si>
    <t>53484931325.514</t>
  </si>
  <si>
    <t>5348771235.002</t>
  </si>
  <si>
    <t>53476071729.815</t>
  </si>
  <si>
    <t>5343904856.059</t>
  </si>
  <si>
    <t>53474351093.951</t>
  </si>
  <si>
    <t>5349887820.426</t>
  </si>
  <si>
    <t>5344168903.027</t>
  </si>
  <si>
    <t>5344942545.435</t>
  </si>
  <si>
    <t>53421381451.19</t>
  </si>
  <si>
    <t>53475781207.216</t>
  </si>
  <si>
    <t>조경진</t>
  </si>
  <si>
    <t>5348865</t>
  </si>
  <si>
    <t>53488651120.025</t>
  </si>
  <si>
    <t>5344669792.991</t>
  </si>
  <si>
    <t>53465461848.158</t>
  </si>
  <si>
    <t>5346571725.359</t>
  </si>
  <si>
    <t>5346959461.821</t>
  </si>
  <si>
    <t>53452621036.503</t>
  </si>
  <si>
    <t>53423203406.095</t>
  </si>
  <si>
    <t>5342800418.781</t>
  </si>
  <si>
    <t>53467912163.846</t>
  </si>
  <si>
    <t>53450312573.261</t>
  </si>
  <si>
    <t>53457822437.291</t>
  </si>
  <si>
    <t>53483831353.859</t>
  </si>
  <si>
    <t>5345721558.136</t>
  </si>
  <si>
    <t>53445671943.478</t>
  </si>
  <si>
    <t>5344435642.917</t>
  </si>
  <si>
    <t>53454221445.711</t>
  </si>
  <si>
    <t>53466771839.654</t>
  </si>
  <si>
    <t>53460212035.993</t>
  </si>
  <si>
    <t>53435911366.022</t>
  </si>
  <si>
    <t>534719334.097</t>
  </si>
  <si>
    <t>53470421035.465</t>
  </si>
  <si>
    <t>5346945254.856</t>
  </si>
  <si>
    <t>5346140277.24</t>
  </si>
  <si>
    <t>5348866369.831</t>
  </si>
  <si>
    <t>5348844477.775</t>
  </si>
  <si>
    <t>5344530666.814</t>
  </si>
  <si>
    <t>53412891555.476</t>
  </si>
  <si>
    <t>53416492208.78</t>
  </si>
  <si>
    <t>5345241733.458</t>
  </si>
  <si>
    <t>5349461915.44</t>
  </si>
  <si>
    <t>[24년 8월] 공회전과다 명단</t>
    <phoneticPr fontId="2" type="noConversion"/>
  </si>
  <si>
    <t>분석기간: 24.08.01-24.08.28</t>
  </si>
  <si>
    <t>순위</t>
  </si>
  <si>
    <t>인천전체</t>
  </si>
  <si>
    <t>1%(1명)</t>
  </si>
  <si>
    <t>3%(4명)</t>
  </si>
  <si>
    <t>9%(13명)</t>
  </si>
  <si>
    <t>17%(26명)</t>
  </si>
  <si>
    <t>53%(79명)</t>
  </si>
  <si>
    <t>24%(5명)</t>
  </si>
  <si>
    <t>43%(9명)</t>
  </si>
  <si>
    <t>11%(1명)</t>
  </si>
  <si>
    <t>33%(7명)</t>
  </si>
  <si>
    <t>22%(2명)</t>
  </si>
  <si>
    <t>78%(7명)</t>
  </si>
  <si>
    <t>67%(6명)</t>
  </si>
  <si>
    <t>67%(4명)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</si>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</sst>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8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2" fontId="76" fillId="16" borderId="0" xfId="562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9" fontId="78" fillId="0" borderId="0" xfId="2" applyFont="1" applyFill="1" applyBorder="1">
      <alignment vertical="center"/>
    </xf>
    <xf numFmtId="193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194" fontId="79" fillId="17" borderId="45" xfId="562" applyNumberFormat="1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41" fontId="10" fillId="0" borderId="0" xfId="562" applyNumberFormat="1" applyFont="1" applyAlignment="1">
      <alignment horizontal="center" vertical="center"/>
    </xf>
    <xf numFmtId="189" fontId="10" fillId="0" borderId="0" xfId="562" applyNumberFormat="1" applyFont="1" applyAlignment="1">
      <alignment horizontal="center" vertical="center"/>
    </xf>
    <xf numFmtId="10" fontId="11" fillId="0" borderId="0" xfId="563" applyNumberFormat="1" applyFont="1" applyBorder="1" applyAlignment="1">
      <alignment horizontal="center" vertical="center"/>
    </xf>
    <xf numFmtId="179" fontId="11" fillId="0" borderId="0" xfId="4" applyNumberFormat="1" applyFont="1" applyBorder="1" applyAlignment="1">
      <alignment horizontal="center" vertical="center"/>
    </xf>
    <xf numFmtId="181" fontId="11" fillId="0" borderId="0" xfId="4" applyNumberFormat="1" applyFont="1" applyBorder="1" applyAlignment="1">
      <alignment horizontal="center" vertical="center"/>
    </xf>
    <xf numFmtId="2" fontId="46" fillId="0" borderId="0" xfId="4" applyNumberFormat="1" applyFont="1" applyBorder="1" applyAlignment="1">
      <alignment horizontal="center" vertical="center"/>
    </xf>
    <xf numFmtId="187" fontId="16" fillId="0" borderId="0" xfId="562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177" fontId="29" fillId="0" borderId="0" xfId="1" applyNumberFormat="1" applyFont="1" applyAlignment="1">
      <alignment horizontal="left" vertical="center"/>
    </xf>
    <xf numFmtId="178" fontId="29" fillId="0" borderId="0" xfId="2" applyNumberFormat="1" applyFont="1">
      <alignment vertical="center"/>
    </xf>
    <xf numFmtId="195" fontId="29" fillId="0" borderId="0" xfId="0" applyNumberFormat="1" applyFont="1">
      <alignment vertical="center"/>
    </xf>
    <xf numFmtId="186" fontId="19" fillId="0" borderId="0" xfId="562" applyFont="1">
      <alignment vertical="center"/>
    </xf>
    <xf numFmtId="186" fontId="34" fillId="0" borderId="0" xfId="562" applyFont="1">
      <alignment vertical="center"/>
    </xf>
    <xf numFmtId="9" fontId="19" fillId="0" borderId="0" xfId="563" applyFont="1" applyAlignment="1">
      <alignment horizontal="center" vertical="center"/>
    </xf>
    <xf numFmtId="9" fontId="19" fillId="0" borderId="0" xfId="563" applyFont="1" applyFill="1" applyAlignment="1">
      <alignment horizontal="center" vertical="center"/>
    </xf>
    <xf numFmtId="186" fontId="37" fillId="0" borderId="0" xfId="562" applyFont="1">
      <alignment vertical="center"/>
    </xf>
    <xf numFmtId="186" fontId="12" fillId="0" borderId="0" xfId="562">
      <alignment vertical="center"/>
    </xf>
    <xf numFmtId="186" fontId="75" fillId="0" borderId="0" xfId="562" applyFont="1">
      <alignment vertical="center"/>
    </xf>
    <xf numFmtId="186" fontId="35" fillId="0" borderId="0" xfId="562" applyFont="1">
      <alignment vertical="center"/>
    </xf>
    <xf numFmtId="9" fontId="7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15" fillId="0" borderId="0" xfId="562" applyFont="1">
      <alignment vertical="center"/>
    </xf>
    <xf numFmtId="186" fontId="68" fillId="0" borderId="0" xfId="562" applyFont="1">
      <alignment vertical="center"/>
    </xf>
    <xf numFmtId="186" fontId="69" fillId="0" borderId="0" xfId="562" applyFont="1">
      <alignment vertical="center"/>
    </xf>
    <xf numFmtId="186" fontId="58" fillId="2" borderId="0" xfId="562" applyFont="1" applyFill="1">
      <alignment vertical="center"/>
    </xf>
    <xf numFmtId="186" fontId="12" fillId="2" borderId="0" xfId="562" applyFill="1">
      <alignment vertical="center"/>
    </xf>
    <xf numFmtId="186" fontId="6" fillId="16" borderId="0" xfId="562" applyFont="1" applyFill="1" applyAlignment="1">
      <alignment horizontal="center" vertical="center"/>
    </xf>
  </cellXfs>
  <cellStyles count="569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9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3AB-485E-99F1-E47361E5129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68-4317-BC00-0E7FCC30C39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3AB-485E-99F1-E47361E512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2.3498429095784781</c:v>
                </c:pt>
                <c:pt idx="1">
                  <c:v>2.602863901509227</c:v>
                </c:pt>
                <c:pt idx="2">
                  <c:v>2.6873277184686932</c:v>
                </c:pt>
                <c:pt idx="3">
                  <c:v>2.6453191970751262</c:v>
                </c:pt>
                <c:pt idx="4">
                  <c:v>2.5499506658205395</c:v>
                </c:pt>
                <c:pt idx="5">
                  <c:v>2.3662549566586195</c:v>
                </c:pt>
                <c:pt idx="6">
                  <c:v>2.2734031348175807</c:v>
                </c:pt>
                <c:pt idx="7">
                  <c:v>2.1778448804578709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6.7114093959731542E-3</c:v>
                </c:pt>
                <c:pt idx="1">
                  <c:v>2.6845637583892617E-2</c:v>
                </c:pt>
                <c:pt idx="2">
                  <c:v>8.7248322147651006E-2</c:v>
                </c:pt>
                <c:pt idx="3">
                  <c:v>0.17449664429530201</c:v>
                </c:pt>
                <c:pt idx="4">
                  <c:v>0.17449664429530201</c:v>
                </c:pt>
                <c:pt idx="5">
                  <c:v>0.53020134228187921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2"/>
                <c:pt idx="0">
                  <c:v> 24 </c:v>
                </c:pt>
                <c:pt idx="1">
                  <c:v> 593 </c:v>
                </c:pt>
                <c:pt idx="2">
                  <c:v> 514-1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560 </c:v>
                </c:pt>
                <c:pt idx="7">
                  <c:v> 530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순환51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0.22222222222222221</c:v>
                </c:pt>
                <c:pt idx="2">
                  <c:v>0.22222222222222221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2"/>
                <c:pt idx="0">
                  <c:v> 24 </c:v>
                </c:pt>
                <c:pt idx="1">
                  <c:v> 593 </c:v>
                </c:pt>
                <c:pt idx="2">
                  <c:v> 514-1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560 </c:v>
                </c:pt>
                <c:pt idx="7">
                  <c:v> 530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순환51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  <c:pt idx="0">
                  <c:v>0.42857142857142855</c:v>
                </c:pt>
                <c:pt idx="1">
                  <c:v>0</c:v>
                </c:pt>
                <c:pt idx="2">
                  <c:v>0.1111111111111111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2"/>
                <c:pt idx="0">
                  <c:v> 24 </c:v>
                </c:pt>
                <c:pt idx="1">
                  <c:v> 593 </c:v>
                </c:pt>
                <c:pt idx="2">
                  <c:v> 514-1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560 </c:v>
                </c:pt>
                <c:pt idx="7">
                  <c:v> 530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순환51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0.23809523809523808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2"/>
                <c:pt idx="0">
                  <c:v> 24 </c:v>
                </c:pt>
                <c:pt idx="1">
                  <c:v> 593 </c:v>
                </c:pt>
                <c:pt idx="2">
                  <c:v> 514-1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560 </c:v>
                </c:pt>
                <c:pt idx="7">
                  <c:v> 530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순환51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2"/>
                <c:pt idx="0">
                  <c:v> 24 </c:v>
                </c:pt>
                <c:pt idx="1">
                  <c:v> 593 </c:v>
                </c:pt>
                <c:pt idx="2">
                  <c:v> 514-1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560 </c:v>
                </c:pt>
                <c:pt idx="7">
                  <c:v> 530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순환51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2"/>
                <c:pt idx="0">
                  <c:v> 24 </c:v>
                </c:pt>
                <c:pt idx="1">
                  <c:v> 593 </c:v>
                </c:pt>
                <c:pt idx="2">
                  <c:v> 514-1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560 </c:v>
                </c:pt>
                <c:pt idx="7">
                  <c:v> 530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순환51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12"/>
                <c:pt idx="0">
                  <c:v> 24 </c:v>
                </c:pt>
                <c:pt idx="1">
                  <c:v> 593 </c:v>
                </c:pt>
                <c:pt idx="2">
                  <c:v> 514-1 </c:v>
                </c:pt>
                <c:pt idx="3">
                  <c:v> 568 </c:v>
                </c:pt>
                <c:pt idx="4">
                  <c:v> 557 </c:v>
                </c:pt>
                <c:pt idx="5">
                  <c:v> 564 </c:v>
                </c:pt>
                <c:pt idx="6">
                  <c:v> 560 </c:v>
                </c:pt>
                <c:pt idx="7">
                  <c:v> 530 </c:v>
                </c:pt>
                <c:pt idx="8">
                  <c:v> 579 </c:v>
                </c:pt>
                <c:pt idx="9">
                  <c:v> 530 </c:v>
                </c:pt>
                <c:pt idx="10">
                  <c:v> 564-1 </c:v>
                </c:pt>
                <c:pt idx="11">
                  <c:v> 순환51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1165412</xdr:colOff>
      <xdr:row>20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773206</xdr:colOff>
      <xdr:row>8</xdr:row>
      <xdr:rowOff>537882</xdr:rowOff>
    </xdr:from>
    <xdr:to>
      <xdr:col>2</xdr:col>
      <xdr:colOff>280147</xdr:colOff>
      <xdr:row>12</xdr:row>
      <xdr:rowOff>201706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9" y="2723029"/>
          <a:ext cx="437029" cy="14119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302556</xdr:colOff>
      <xdr:row>8</xdr:row>
      <xdr:rowOff>851650</xdr:rowOff>
    </xdr:from>
    <xdr:to>
      <xdr:col>2</xdr:col>
      <xdr:colOff>403413</xdr:colOff>
      <xdr:row>10</xdr:row>
      <xdr:rowOff>168092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03409" y="303679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493058</xdr:colOff>
      <xdr:row>12</xdr:row>
      <xdr:rowOff>246528</xdr:rowOff>
    </xdr:from>
    <xdr:to>
      <xdr:col>5</xdr:col>
      <xdr:colOff>829235</xdr:colOff>
      <xdr:row>14</xdr:row>
      <xdr:rowOff>112058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146176" y="4179793"/>
          <a:ext cx="336177" cy="4482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322729</xdr:colOff>
      <xdr:row>11</xdr:row>
      <xdr:rowOff>255493</xdr:rowOff>
    </xdr:from>
    <xdr:to>
      <xdr:col>6</xdr:col>
      <xdr:colOff>479616</xdr:colOff>
      <xdr:row>14</xdr:row>
      <xdr:rowOff>154641</xdr:rowOff>
    </xdr:to>
    <xdr:sp macro="" textlink="$K$17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975847" y="3897405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253252</xdr:colOff>
      <xdr:row>14</xdr:row>
      <xdr:rowOff>242044</xdr:rowOff>
    </xdr:from>
    <xdr:to>
      <xdr:col>6</xdr:col>
      <xdr:colOff>605118</xdr:colOff>
      <xdr:row>16</xdr:row>
      <xdr:rowOff>89648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76CF41F-356A-44A2-8B5F-C9ECB6E99EF2}"/>
            </a:ext>
          </a:extLst>
        </xdr:cNvPr>
        <xdr:cNvCxnSpPr/>
      </xdr:nvCxnSpPr>
      <xdr:spPr>
        <a:xfrm>
          <a:off x="4780428" y="4758015"/>
          <a:ext cx="351866" cy="43030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105336</xdr:colOff>
      <xdr:row>14</xdr:row>
      <xdr:rowOff>60510</xdr:rowOff>
    </xdr:from>
    <xdr:to>
      <xdr:col>6</xdr:col>
      <xdr:colOff>1136281</xdr:colOff>
      <xdr:row>15</xdr:row>
      <xdr:rowOff>251011</xdr:rowOff>
    </xdr:to>
    <xdr:sp macro="" textlink="$K$18">
      <xdr:nvSpPr>
        <xdr:cNvPr id="20" name="TextBox 19">
          <a:extLst>
            <a:ext uri="{FF2B5EF4-FFF2-40B4-BE49-F238E27FC236}">
              <a16:creationId xmlns:a16="http://schemas.microsoft.com/office/drawing/2014/main" id="{F711EB95-E91A-46E0-A452-C5C0779E0EB1}"/>
            </a:ext>
          </a:extLst>
        </xdr:cNvPr>
        <xdr:cNvSpPr txBox="1"/>
      </xdr:nvSpPr>
      <xdr:spPr>
        <a:xfrm>
          <a:off x="4632512" y="457648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120E88-A6AF-467A-8888-CDA0AA0BF8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9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8.28515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814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279" t="s">
        <v>38</v>
      </c>
      <c r="D4" s="279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575</v>
      </c>
      <c r="C5" s="280" t="s">
        <v>118</v>
      </c>
      <c r="D5" s="280"/>
      <c r="E5" s="63">
        <v>11</v>
      </c>
      <c r="F5" s="64">
        <v>74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35"/>
    </row>
    <row r="7" spans="1:28" ht="16.5" customHeight="1">
      <c r="B7" s="52" t="s">
        <v>134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9"/>
      <c r="P9" s="289"/>
    </row>
    <row r="10" spans="1:28" ht="23.25" customHeight="1" thickBot="1">
      <c r="G10" s="6"/>
      <c r="H10" s="196" t="s">
        <v>92</v>
      </c>
      <c r="I10" s="197" t="s">
        <v>93</v>
      </c>
      <c r="J10" s="198" t="str">
        <f>C5</f>
        <v>해성운수</v>
      </c>
      <c r="K10" s="199" t="s">
        <v>94</v>
      </c>
      <c r="X10" s="235"/>
      <c r="Z10" s="39"/>
      <c r="AA10" s="39"/>
      <c r="AB10" s="262"/>
    </row>
    <row r="11" spans="1:28" ht="23.25" customHeight="1" thickTop="1">
      <c r="G11" s="6"/>
      <c r="H11" s="264">
        <v>1</v>
      </c>
      <c r="I11" s="265">
        <v>2.0099999999999998</v>
      </c>
      <c r="J11" s="266">
        <v>2.3498429095784781</v>
      </c>
      <c r="K11" s="267"/>
      <c r="M11" s="2"/>
      <c r="Y11" s="236"/>
      <c r="Z11" s="234"/>
      <c r="AA11" s="232"/>
      <c r="AB11" s="262"/>
    </row>
    <row r="12" spans="1:28" ht="23.25" customHeight="1">
      <c r="G12" s="6"/>
      <c r="H12" s="268">
        <v>2</v>
      </c>
      <c r="I12" s="265">
        <v>2.3662575846193561</v>
      </c>
      <c r="J12" s="266">
        <v>2.602863901509227</v>
      </c>
      <c r="K12" s="269">
        <v>0.10767570500112145</v>
      </c>
      <c r="M12" s="232"/>
      <c r="Y12" s="236"/>
      <c r="Z12" s="234"/>
      <c r="AA12" s="232"/>
      <c r="AB12" s="262"/>
    </row>
    <row r="13" spans="1:28" ht="23.25" customHeight="1">
      <c r="G13" s="6"/>
      <c r="H13" s="268">
        <v>3</v>
      </c>
      <c r="I13" s="265">
        <v>2.37</v>
      </c>
      <c r="J13" s="266">
        <v>2.6873277184686932</v>
      </c>
      <c r="K13" s="270">
        <v>3.2450339378286897E-2</v>
      </c>
      <c r="M13" s="232"/>
      <c r="Y13" s="236"/>
      <c r="Z13" s="234"/>
      <c r="AA13" s="232"/>
      <c r="AB13" s="262"/>
    </row>
    <row r="14" spans="1:28" ht="23.25" customHeight="1">
      <c r="G14" s="6"/>
      <c r="H14" s="268">
        <v>4</v>
      </c>
      <c r="I14" s="265">
        <v>2.33</v>
      </c>
      <c r="J14" s="266">
        <v>2.6453191970751262</v>
      </c>
      <c r="K14" s="270">
        <v>-1.5632079818498901E-2</v>
      </c>
      <c r="M14" s="232"/>
      <c r="Y14" s="236"/>
      <c r="Z14" s="234"/>
      <c r="AA14" s="232"/>
      <c r="AB14" s="262"/>
    </row>
    <row r="15" spans="1:28" ht="23.25" customHeight="1">
      <c r="G15" s="6"/>
      <c r="H15" s="268">
        <v>5</v>
      </c>
      <c r="I15" s="265">
        <v>2.2850259626150282</v>
      </c>
      <c r="J15" s="266">
        <v>2.5499506658205395</v>
      </c>
      <c r="K15" s="270">
        <v>-3.6051804772760043E-2</v>
      </c>
      <c r="M15" s="232"/>
      <c r="Y15" s="236"/>
      <c r="Z15" s="234"/>
      <c r="AA15" s="232"/>
      <c r="AB15" s="262"/>
    </row>
    <row r="16" spans="1:28" ht="23.25" customHeight="1">
      <c r="G16" s="6"/>
      <c r="H16" s="268">
        <v>6</v>
      </c>
      <c r="I16" s="265">
        <v>2.0664933427553414</v>
      </c>
      <c r="J16" s="266">
        <v>2.3662549566586195</v>
      </c>
      <c r="K16" s="270">
        <v>-7.203892672284673E-2</v>
      </c>
      <c r="M16" s="232"/>
      <c r="Y16" s="236"/>
      <c r="Z16" s="234"/>
      <c r="AA16" s="232"/>
      <c r="AB16" s="262"/>
    </row>
    <row r="17" spans="2:28" ht="23.25" customHeight="1">
      <c r="G17" s="6"/>
      <c r="H17" s="268">
        <v>7</v>
      </c>
      <c r="I17" s="265">
        <v>2.13</v>
      </c>
      <c r="J17" s="266">
        <v>2.2734031348175807</v>
      </c>
      <c r="K17" s="270">
        <v>-3.9239990424427718E-2</v>
      </c>
      <c r="M17" s="232"/>
      <c r="Y17" s="236"/>
      <c r="Z17" s="234"/>
      <c r="AA17" s="232"/>
      <c r="AB17" s="262"/>
    </row>
    <row r="18" spans="2:28" ht="23.25" customHeight="1">
      <c r="G18" s="6"/>
      <c r="H18" s="268">
        <v>8</v>
      </c>
      <c r="I18" s="265">
        <v>2.08</v>
      </c>
      <c r="J18" s="266">
        <v>2.1778448804578709</v>
      </c>
      <c r="K18" s="270">
        <v>-4.2033132134031925E-2</v>
      </c>
      <c r="M18" s="232"/>
      <c r="Y18" s="236"/>
      <c r="Z18" s="234"/>
      <c r="AA18" s="232"/>
      <c r="AB18" s="262"/>
    </row>
    <row r="19" spans="2:28" ht="23.25" customHeight="1">
      <c r="G19" s="6"/>
      <c r="H19" s="271" t="s">
        <v>549</v>
      </c>
      <c r="I19" s="272">
        <v>3.4825870646766344E-2</v>
      </c>
      <c r="J19" s="273">
        <v>-7.3195543591235479E-2</v>
      </c>
      <c r="K19" s="274">
        <v>-0.10802141423800182</v>
      </c>
      <c r="M19" s="232"/>
      <c r="Y19" s="236"/>
      <c r="Z19" s="234"/>
      <c r="AA19" s="232"/>
      <c r="AB19" s="262"/>
    </row>
    <row r="20" spans="2:28" ht="23.25" customHeight="1">
      <c r="H20" s="275" t="s">
        <v>815</v>
      </c>
      <c r="I20" s="276"/>
      <c r="J20" s="277" t="s">
        <v>550</v>
      </c>
      <c r="K20" s="278"/>
      <c r="M20" s="232"/>
      <c r="X20" s="2"/>
      <c r="Y20" s="2"/>
      <c r="AB20" s="262"/>
    </row>
    <row r="21" spans="2:28" ht="9" customHeight="1">
      <c r="M21" s="232"/>
      <c r="X21" s="2"/>
      <c r="Y21" s="2"/>
      <c r="AB21" s="263"/>
    </row>
    <row r="22" spans="2:28" ht="16.5" customHeight="1">
      <c r="B22" s="52" t="s">
        <v>135</v>
      </c>
      <c r="C22" s="52"/>
      <c r="D22" s="51"/>
      <c r="E22" s="51"/>
      <c r="F22" s="51"/>
      <c r="G22" s="51"/>
      <c r="H22" s="51"/>
      <c r="I22" s="51"/>
      <c r="J22" s="51"/>
      <c r="K22" s="51"/>
      <c r="M22" s="232"/>
      <c r="X22" s="2"/>
      <c r="Y22" s="2"/>
      <c r="AB22" s="263"/>
    </row>
    <row r="23" spans="2:28" ht="27.75" customHeight="1">
      <c r="B23" s="56" t="s">
        <v>62</v>
      </c>
      <c r="C23" s="56" t="s">
        <v>101</v>
      </c>
      <c r="D23" s="56" t="s">
        <v>103</v>
      </c>
      <c r="E23" s="56" t="s">
        <v>104</v>
      </c>
      <c r="F23" s="56" t="s">
        <v>105</v>
      </c>
      <c r="G23" s="56" t="s">
        <v>106</v>
      </c>
      <c r="H23" s="56" t="s">
        <v>6</v>
      </c>
      <c r="I23" s="56" t="s">
        <v>7</v>
      </c>
      <c r="J23" s="56" t="s">
        <v>107</v>
      </c>
      <c r="K23" s="56" t="s">
        <v>72</v>
      </c>
      <c r="M23" s="232"/>
      <c r="X23" s="2"/>
      <c r="Y23" s="2"/>
      <c r="AB23" s="263"/>
    </row>
    <row r="24" spans="2:28" ht="23.25" customHeight="1">
      <c r="B24" s="76" t="s">
        <v>816</v>
      </c>
      <c r="C24" s="77">
        <v>8</v>
      </c>
      <c r="D24" s="78">
        <v>2.4024760968673828E-2</v>
      </c>
      <c r="E24" s="78">
        <v>0.35333295261639036</v>
      </c>
      <c r="F24" s="78">
        <v>0.16382011835429075</v>
      </c>
      <c r="G24" s="79">
        <v>14.671482739045402</v>
      </c>
      <c r="H24" s="80">
        <v>0.17850332337829755</v>
      </c>
      <c r="I24" s="80">
        <v>15.091555521337304</v>
      </c>
      <c r="J24" s="81">
        <v>2.0814280310754389</v>
      </c>
      <c r="K24" s="82" t="s">
        <v>67</v>
      </c>
      <c r="M24" s="232"/>
      <c r="N24" s="290" t="str">
        <f>C5</f>
        <v>해성운수</v>
      </c>
      <c r="Y24" s="2"/>
    </row>
    <row r="25" spans="2:28" ht="22.5" customHeight="1">
      <c r="B25" s="228" t="s">
        <v>118</v>
      </c>
      <c r="C25" s="69">
        <v>8</v>
      </c>
      <c r="D25" s="70">
        <v>2.3902291320810457E-2</v>
      </c>
      <c r="E25" s="70">
        <v>0.43826345134916017</v>
      </c>
      <c r="F25" s="70">
        <v>0.17442858784643081</v>
      </c>
      <c r="G25" s="71">
        <v>12.304449275362316</v>
      </c>
      <c r="H25" s="72">
        <v>0.56778362580172392</v>
      </c>
      <c r="I25" s="72">
        <v>7.8314721470729101</v>
      </c>
      <c r="J25" s="73">
        <v>2.1778448804578709</v>
      </c>
      <c r="K25" s="74" t="s">
        <v>67</v>
      </c>
      <c r="M25" s="232"/>
      <c r="N25" s="39" t="s">
        <v>67</v>
      </c>
      <c r="O25" s="39">
        <v>149</v>
      </c>
      <c r="Y25" s="2"/>
    </row>
    <row r="26" spans="2:28" ht="22.5" customHeight="1">
      <c r="B26" s="53" t="s">
        <v>108</v>
      </c>
      <c r="C26" s="53"/>
      <c r="D26" s="67">
        <f>D25/D24-1</f>
        <v>-5.09764272048574E-3</v>
      </c>
      <c r="E26" s="67">
        <f t="shared" ref="E26:J26" si="0">E25/E24-1</f>
        <v>0.24036959503456767</v>
      </c>
      <c r="F26" s="67">
        <f t="shared" si="0"/>
        <v>6.4756817408697653E-2</v>
      </c>
      <c r="G26" s="67">
        <f t="shared" si="0"/>
        <v>-0.16133566768842456</v>
      </c>
      <c r="H26" s="67">
        <f t="shared" si="0"/>
        <v>2.1808014274246004</v>
      </c>
      <c r="I26" s="67">
        <f t="shared" si="0"/>
        <v>-0.48106925518709276</v>
      </c>
      <c r="J26" s="67">
        <f t="shared" si="0"/>
        <v>4.6322451674014831E-2</v>
      </c>
      <c r="K26" s="68" t="str">
        <f>J20</f>
        <v>30위/(32개사)</v>
      </c>
      <c r="M26" s="2" t="s">
        <v>197</v>
      </c>
      <c r="N26" s="291">
        <v>6.7114093959731542E-3</v>
      </c>
      <c r="O26" s="39">
        <v>1</v>
      </c>
      <c r="X26" s="2"/>
      <c r="Y26" s="2"/>
    </row>
    <row r="27" spans="2:28" ht="22.5" customHeight="1">
      <c r="M27" s="2" t="s">
        <v>198</v>
      </c>
      <c r="N27" s="291">
        <v>2.6845637583892617E-2</v>
      </c>
      <c r="O27" s="39">
        <v>4</v>
      </c>
      <c r="X27" s="2"/>
      <c r="Y27" s="2"/>
    </row>
    <row r="28" spans="2:28" ht="17.25" customHeight="1">
      <c r="B28" s="52" t="s">
        <v>136</v>
      </c>
      <c r="C28" s="52"/>
      <c r="D28" s="51"/>
      <c r="E28" s="51"/>
      <c r="F28" s="51"/>
      <c r="G28" s="51"/>
      <c r="H28" s="51"/>
      <c r="I28" s="51"/>
      <c r="J28" s="51"/>
      <c r="K28" s="51"/>
      <c r="M28" s="2" t="s">
        <v>117</v>
      </c>
      <c r="N28" s="291">
        <v>8.7248322147651006E-2</v>
      </c>
      <c r="O28" s="39">
        <v>13</v>
      </c>
      <c r="X28" s="2"/>
      <c r="Y28" s="2"/>
    </row>
    <row r="29" spans="2:28" ht="22.5" customHeight="1">
      <c r="B29" s="60"/>
      <c r="C29" s="60"/>
      <c r="M29" s="2" t="s">
        <v>199</v>
      </c>
      <c r="N29" s="291">
        <v>0.17449664429530201</v>
      </c>
      <c r="O29" s="39">
        <v>26</v>
      </c>
      <c r="X29" s="2"/>
      <c r="Y29" s="2"/>
    </row>
    <row r="30" spans="2:28" ht="22.5" customHeight="1" thickBot="1">
      <c r="H30" s="200" t="s">
        <v>92</v>
      </c>
      <c r="I30" s="201" t="s">
        <v>93</v>
      </c>
      <c r="J30" s="202" t="str">
        <f>J10</f>
        <v>해성운수</v>
      </c>
      <c r="K30" s="203" t="s">
        <v>116</v>
      </c>
      <c r="M30" s="2" t="s">
        <v>200</v>
      </c>
      <c r="N30" s="291">
        <v>0.17449664429530201</v>
      </c>
      <c r="O30" s="39">
        <v>26</v>
      </c>
      <c r="X30" s="2"/>
      <c r="Y30" s="2"/>
    </row>
    <row r="31" spans="2:28" ht="22.5" customHeight="1" thickTop="1">
      <c r="H31" s="208" t="s">
        <v>110</v>
      </c>
      <c r="I31" s="209" t="s">
        <v>67</v>
      </c>
      <c r="J31" s="210" t="s">
        <v>67</v>
      </c>
      <c r="K31" s="211"/>
      <c r="M31" s="2" t="s">
        <v>76</v>
      </c>
      <c r="N31" s="291">
        <v>0.53020134228187921</v>
      </c>
      <c r="O31" s="39">
        <v>79</v>
      </c>
      <c r="X31" s="2"/>
      <c r="Z31" s="39"/>
      <c r="AA31" s="39"/>
      <c r="AB31" s="262"/>
    </row>
    <row r="32" spans="2:28" ht="21" customHeight="1">
      <c r="H32" s="204" t="s">
        <v>95</v>
      </c>
      <c r="I32" s="205">
        <v>2.4096385542168676E-2</v>
      </c>
      <c r="J32" s="206" t="s">
        <v>817</v>
      </c>
      <c r="K32" s="207">
        <v>-1.7384976146195521E-2</v>
      </c>
      <c r="M32" s="2"/>
      <c r="X32" s="2"/>
      <c r="Z32" s="39"/>
      <c r="AA32" s="39"/>
      <c r="AB32" s="262"/>
    </row>
    <row r="33" spans="2:28" ht="21" customHeight="1">
      <c r="H33" s="188" t="s">
        <v>96</v>
      </c>
      <c r="I33" s="180">
        <v>4.0258595357037907E-2</v>
      </c>
      <c r="J33" s="189" t="s">
        <v>818</v>
      </c>
      <c r="K33" s="190">
        <v>-1.3412957773145291E-2</v>
      </c>
      <c r="L33" s="4"/>
      <c r="M33" s="2"/>
      <c r="X33" s="2"/>
      <c r="Z33" s="39"/>
      <c r="AA33" s="39"/>
      <c r="AB33" s="262"/>
    </row>
    <row r="34" spans="2:28" ht="21" customHeight="1">
      <c r="H34" s="187" t="s">
        <v>97</v>
      </c>
      <c r="I34" s="180">
        <v>9.22715251248898E-2</v>
      </c>
      <c r="J34" s="189" t="s">
        <v>819</v>
      </c>
      <c r="K34" s="190">
        <v>-5.0232029772387943E-3</v>
      </c>
      <c r="L34" s="4"/>
      <c r="M34" s="2"/>
      <c r="X34" s="2"/>
      <c r="Z34" s="39"/>
      <c r="AA34" s="39"/>
      <c r="AB34" s="262"/>
    </row>
    <row r="35" spans="2:28" ht="21" customHeight="1">
      <c r="H35" s="187" t="s">
        <v>100</v>
      </c>
      <c r="I35" s="180">
        <v>0.18806935057302379</v>
      </c>
      <c r="J35" s="189" t="s">
        <v>820</v>
      </c>
      <c r="K35" s="190">
        <v>-1.357270627772178E-2</v>
      </c>
      <c r="L35" s="4"/>
      <c r="M35" s="2"/>
      <c r="X35" s="2"/>
      <c r="Z35" s="39"/>
      <c r="AA35" s="39"/>
      <c r="AB35" s="262"/>
    </row>
    <row r="36" spans="2:28" ht="21" customHeight="1">
      <c r="H36" s="191" t="s">
        <v>98</v>
      </c>
      <c r="I36" s="180">
        <v>0.24507787246547164</v>
      </c>
      <c r="J36" s="189" t="s">
        <v>820</v>
      </c>
      <c r="K36" s="190">
        <v>-7.0581228170169624E-2</v>
      </c>
      <c r="L36" s="4"/>
      <c r="M36" s="2"/>
      <c r="X36" s="2"/>
      <c r="Z36" s="39"/>
      <c r="AA36" s="39"/>
      <c r="AB36" s="262"/>
    </row>
    <row r="37" spans="2:28" ht="21" customHeight="1">
      <c r="H37" s="192" t="s">
        <v>99</v>
      </c>
      <c r="I37" s="193">
        <v>0.41022627093740816</v>
      </c>
      <c r="J37" s="194" t="s">
        <v>821</v>
      </c>
      <c r="K37" s="195">
        <v>0.11997507134447105</v>
      </c>
      <c r="L37" s="4"/>
      <c r="M37" s="2"/>
      <c r="X37" s="2"/>
      <c r="Z37" s="39"/>
      <c r="AA37" s="39"/>
      <c r="AB37" s="262"/>
    </row>
    <row r="38" spans="2:28" ht="22.5" customHeight="1">
      <c r="L38" s="4"/>
      <c r="M38" s="2"/>
      <c r="X38" s="2"/>
      <c r="Z38" s="39"/>
      <c r="AA38" s="39"/>
      <c r="AB38" s="262"/>
    </row>
    <row r="39" spans="2:28" ht="18" customHeight="1">
      <c r="B39" s="52" t="s">
        <v>137</v>
      </c>
      <c r="C39" s="52"/>
      <c r="D39" s="51"/>
      <c r="E39" s="51"/>
      <c r="F39" s="51"/>
      <c r="G39" s="51"/>
      <c r="H39" s="51"/>
      <c r="I39" s="51"/>
      <c r="J39" s="51"/>
      <c r="K39" s="51"/>
      <c r="L39" s="4"/>
      <c r="M39" s="2"/>
      <c r="X39" s="2"/>
      <c r="Z39" s="39"/>
      <c r="AA39" s="39"/>
      <c r="AB39" s="262"/>
    </row>
    <row r="40" spans="2:28" ht="30.75" customHeight="1">
      <c r="B40" s="56" t="s">
        <v>62</v>
      </c>
      <c r="C40" s="56" t="s">
        <v>102</v>
      </c>
      <c r="D40" s="56" t="s">
        <v>103</v>
      </c>
      <c r="E40" s="56" t="s">
        <v>104</v>
      </c>
      <c r="F40" s="56" t="s">
        <v>105</v>
      </c>
      <c r="G40" s="56" t="s">
        <v>106</v>
      </c>
      <c r="H40" s="56" t="s">
        <v>6</v>
      </c>
      <c r="I40" s="56" t="s">
        <v>7</v>
      </c>
      <c r="J40" s="56" t="s">
        <v>107</v>
      </c>
      <c r="K40" s="56" t="s">
        <v>72</v>
      </c>
      <c r="L40" s="4"/>
      <c r="M40" s="2"/>
      <c r="N40" s="39" t="s">
        <v>130</v>
      </c>
      <c r="X40" s="2"/>
      <c r="Z40" s="39"/>
      <c r="AA40" s="39"/>
      <c r="AB40" s="262"/>
    </row>
    <row r="41" spans="2:28" ht="22.5" customHeight="1">
      <c r="B41" s="230" t="s">
        <v>118</v>
      </c>
      <c r="C41" s="77">
        <v>1</v>
      </c>
      <c r="D41" s="78">
        <v>2.3844899837254203E-2</v>
      </c>
      <c r="E41" s="78">
        <v>0.49524459563926748</v>
      </c>
      <c r="F41" s="78">
        <v>0.25403277580384187</v>
      </c>
      <c r="G41" s="79">
        <v>10.845306451612901</v>
      </c>
      <c r="H41" s="80">
        <v>1.9091814669207086</v>
      </c>
      <c r="I41" s="80">
        <v>15.226412113151788</v>
      </c>
      <c r="J41" s="81">
        <v>2.3498429095784781</v>
      </c>
      <c r="K41" s="83" t="s">
        <v>76</v>
      </c>
      <c r="L41" s="4"/>
      <c r="M41" s="2"/>
      <c r="N41" s="39">
        <v>1</v>
      </c>
      <c r="X41" s="2"/>
      <c r="Z41" s="39"/>
      <c r="AA41" s="39"/>
      <c r="AB41" s="262"/>
    </row>
    <row r="42" spans="2:28" ht="22.5" customHeight="1">
      <c r="B42" s="228" t="s">
        <v>118</v>
      </c>
      <c r="C42" s="69">
        <v>2</v>
      </c>
      <c r="D42" s="70">
        <v>4.1275006569769832E-2</v>
      </c>
      <c r="E42" s="70">
        <v>0.43701106840737142</v>
      </c>
      <c r="F42" s="70">
        <v>0.24620528104648598</v>
      </c>
      <c r="G42" s="71">
        <v>8.6559718309859139</v>
      </c>
      <c r="H42" s="72">
        <v>0.46028571177019917</v>
      </c>
      <c r="I42" s="72">
        <v>6.3991012939318193</v>
      </c>
      <c r="J42" s="73">
        <v>2.602863901509227</v>
      </c>
      <c r="K42" s="74" t="s">
        <v>68</v>
      </c>
      <c r="M42" s="2"/>
      <c r="N42" s="39">
        <v>4</v>
      </c>
      <c r="X42" s="2"/>
      <c r="Z42" s="39"/>
      <c r="AA42" s="39"/>
      <c r="AB42" s="262"/>
    </row>
    <row r="43" spans="2:28" ht="22.5" customHeight="1">
      <c r="B43" s="228" t="s">
        <v>118</v>
      </c>
      <c r="C43" s="69">
        <v>3</v>
      </c>
      <c r="D43" s="70">
        <v>2.0880835801093872E-2</v>
      </c>
      <c r="E43" s="70">
        <v>0.42981019321800346</v>
      </c>
      <c r="F43" s="70">
        <v>0.26133790364866333</v>
      </c>
      <c r="G43" s="71">
        <v>8.1892676056338001</v>
      </c>
      <c r="H43" s="72">
        <v>0.49267365997049234</v>
      </c>
      <c r="I43" s="72">
        <v>7.2187145408587439</v>
      </c>
      <c r="J43" s="73">
        <v>2.6873277184686932</v>
      </c>
      <c r="K43" s="74" t="s">
        <v>68</v>
      </c>
      <c r="M43" s="2"/>
      <c r="N43" s="39">
        <v>4</v>
      </c>
      <c r="X43" s="2"/>
      <c r="Z43" s="39"/>
      <c r="AA43" s="39"/>
      <c r="AB43" s="262"/>
    </row>
    <row r="44" spans="2:28" ht="22.5" customHeight="1">
      <c r="B44" s="228" t="s">
        <v>118</v>
      </c>
      <c r="C44" s="69">
        <v>4</v>
      </c>
      <c r="D44" s="70">
        <v>2.1563308994636033E-2</v>
      </c>
      <c r="E44" s="70">
        <v>0.42076466730414747</v>
      </c>
      <c r="F44" s="70">
        <v>0.26271649257198149</v>
      </c>
      <c r="G44" s="71">
        <v>8.4677536231884023</v>
      </c>
      <c r="H44" s="72">
        <v>0.63660557115881056</v>
      </c>
      <c r="I44" s="72">
        <v>7.7246772737491858</v>
      </c>
      <c r="J44" s="73">
        <v>2.6453191970751262</v>
      </c>
      <c r="K44" s="74" t="s">
        <v>68</v>
      </c>
      <c r="M44" s="2"/>
      <c r="N44" s="39">
        <v>4</v>
      </c>
      <c r="X44" s="2"/>
      <c r="Z44" s="39"/>
      <c r="AA44" s="39"/>
      <c r="AB44" s="262"/>
    </row>
    <row r="45" spans="2:28" ht="22.5" customHeight="1">
      <c r="B45" s="228" t="s">
        <v>118</v>
      </c>
      <c r="C45" s="69">
        <v>5</v>
      </c>
      <c r="D45" s="70">
        <v>2.2158129654213158E-2</v>
      </c>
      <c r="E45" s="70">
        <v>0.41866755366839159</v>
      </c>
      <c r="F45" s="70">
        <v>0.24908014724124281</v>
      </c>
      <c r="G45" s="71">
        <v>9.1887794117647079</v>
      </c>
      <c r="H45" s="72">
        <v>0.72693809909889495</v>
      </c>
      <c r="I45" s="72">
        <v>7.9727801421170232</v>
      </c>
      <c r="J45" s="73">
        <v>2.5499506658205395</v>
      </c>
      <c r="K45" s="74" t="s">
        <v>68</v>
      </c>
      <c r="M45" s="2"/>
      <c r="N45" s="39">
        <v>4</v>
      </c>
      <c r="X45" s="2"/>
      <c r="Z45" s="39"/>
      <c r="AA45" s="39"/>
      <c r="AB45" s="262"/>
    </row>
    <row r="46" spans="2:28" ht="22.5" customHeight="1">
      <c r="B46" s="228" t="s">
        <v>118</v>
      </c>
      <c r="C46" s="69">
        <v>6</v>
      </c>
      <c r="D46" s="70">
        <v>2.3436730619457894E-2</v>
      </c>
      <c r="E46" s="70">
        <v>0.419838836472885</v>
      </c>
      <c r="F46" s="70">
        <v>0.20971515837502452</v>
      </c>
      <c r="G46" s="71">
        <v>10.559073529411762</v>
      </c>
      <c r="H46" s="72">
        <v>0.97548599863735785</v>
      </c>
      <c r="I46" s="72">
        <v>8.1048459612543642</v>
      </c>
      <c r="J46" s="73">
        <v>2.3662549566586195</v>
      </c>
      <c r="K46" s="74" t="s">
        <v>67</v>
      </c>
      <c r="M46" s="2"/>
      <c r="N46" s="39">
        <v>2</v>
      </c>
      <c r="X46" s="2"/>
      <c r="Z46" s="39"/>
      <c r="AA46" s="39"/>
      <c r="AB46" s="262"/>
    </row>
    <row r="47" spans="2:28" ht="22.5" customHeight="1">
      <c r="B47" s="228" t="s">
        <v>118</v>
      </c>
      <c r="C47" s="69">
        <v>7</v>
      </c>
      <c r="D47" s="70">
        <v>2.4291243794813115E-2</v>
      </c>
      <c r="E47" s="70">
        <v>0.42116838513626903</v>
      </c>
      <c r="F47" s="70">
        <v>0.1925160346092665</v>
      </c>
      <c r="G47" s="71">
        <v>11.381136363636367</v>
      </c>
      <c r="H47" s="72">
        <v>0.43483112861538215</v>
      </c>
      <c r="I47" s="72">
        <v>8.0845416567847188</v>
      </c>
      <c r="J47" s="73">
        <v>2.2734031348175807</v>
      </c>
      <c r="K47" s="74" t="s">
        <v>67</v>
      </c>
      <c r="M47" s="2"/>
      <c r="N47" s="39">
        <v>2</v>
      </c>
      <c r="X47" s="2"/>
      <c r="Z47" s="39"/>
      <c r="AA47" s="39"/>
      <c r="AB47" s="262"/>
    </row>
    <row r="48" spans="2:28" ht="22.5" customHeight="1">
      <c r="B48" s="228" t="s">
        <v>118</v>
      </c>
      <c r="C48" s="69">
        <v>8</v>
      </c>
      <c r="D48" s="70">
        <v>2.3902291320810457E-2</v>
      </c>
      <c r="E48" s="70">
        <v>0.43826345134916017</v>
      </c>
      <c r="F48" s="70">
        <v>0.17442858784643081</v>
      </c>
      <c r="G48" s="71">
        <v>12.304449275362316</v>
      </c>
      <c r="H48" s="72">
        <v>0.56778362580172392</v>
      </c>
      <c r="I48" s="72">
        <v>7.8314721470729101</v>
      </c>
      <c r="J48" s="73">
        <v>2.1778448804578709</v>
      </c>
      <c r="K48" s="74" t="s">
        <v>67</v>
      </c>
      <c r="M48" s="2"/>
      <c r="N48" s="39">
        <v>2</v>
      </c>
      <c r="X48" s="2"/>
      <c r="Z48" s="39"/>
      <c r="AA48" s="39"/>
      <c r="AB48" s="262"/>
    </row>
    <row r="49" spans="2:28" ht="25.5" customHeight="1">
      <c r="B49" s="53" t="s">
        <v>108</v>
      </c>
      <c r="C49" s="53"/>
      <c r="D49" s="67" cm="1">
        <f t="array" aca="1" ref="D49" ca="1">(INDIRECT(ADDRESS(ROW()-1,COLUMN()))/INDIRECT(ADDRESS(ROW()-2,COLUMN())))-1</f>
        <v>-1.6012044392955782E-2</v>
      </c>
      <c r="E49" s="67" cm="1">
        <f t="array" aca="1" ref="E49" ca="1">(INDIRECT(ADDRESS(ROW()-1,COLUMN()))/INDIRECT(ADDRESS(ROW()-2,COLUMN())))-1</f>
        <v>4.0589623571484434E-2</v>
      </c>
      <c r="F49" s="67" cm="1">
        <f t="array" aca="1" ref="F49" ca="1">(INDIRECT(ADDRESS(ROW()-1,COLUMN()))/INDIRECT(ADDRESS(ROW()-2,COLUMN())))-1</f>
        <v>-9.3952936437457057E-2</v>
      </c>
      <c r="G49" s="67" cm="1">
        <f t="array" aca="1" ref="G49" ca="1">(INDIRECT(ADDRESS(ROW()-1,COLUMN()))/INDIRECT(ADDRESS(ROW()-2,COLUMN())))-1</f>
        <v>8.1126601265933962E-2</v>
      </c>
      <c r="H49" s="67" cm="1">
        <f t="array" aca="1" ref="H49" ca="1">(INDIRECT(ADDRESS(ROW()-1,COLUMN()))/INDIRECT(ADDRESS(ROW()-2,COLUMN())))-1</f>
        <v>0.30575662236900536</v>
      </c>
      <c r="I49" s="67" cm="1">
        <f t="array" aca="1" ref="I49" ca="1">(INDIRECT(ADDRESS(ROW()-1,COLUMN()))/INDIRECT(ADDRESS(ROW()-2,COLUMN())))-1</f>
        <v>-3.1302888952205121E-2</v>
      </c>
      <c r="J49" s="67" cm="1">
        <f t="array" aca="1" ref="J49" ca="1">(INDIRECT(ADDRESS(ROW()-1,COLUMN()))/INDIRECT(ADDRESS(ROW()-2,COLUMN())))-1</f>
        <v>-4.2033132134031925E-2</v>
      </c>
      <c r="K49" s="75" t="str" cm="1">
        <f t="array" ref="K49">_xlfn.IFS(N49=0,"등급유지",N49&gt;0,N49&amp;"등급 상승",N49&lt;0,N49&amp;"등급 하락")</f>
        <v>등급유지</v>
      </c>
      <c r="M49" s="292"/>
      <c r="N49" s="39">
        <v>0</v>
      </c>
      <c r="O49" s="39" t="s">
        <v>131</v>
      </c>
      <c r="X49" s="237"/>
      <c r="Z49" s="233"/>
      <c r="AA49" s="39"/>
      <c r="AB49" s="262"/>
    </row>
    <row r="50" spans="2:28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2"/>
      <c r="N50" s="2"/>
      <c r="O50" s="2"/>
      <c r="X50" s="237"/>
      <c r="Z50" s="233"/>
      <c r="AA50" s="39"/>
      <c r="AB50" s="262"/>
    </row>
    <row r="51" spans="2:28" ht="18" customHeight="1">
      <c r="B51" s="52" t="s">
        <v>138</v>
      </c>
      <c r="C51" s="52"/>
      <c r="D51" s="51"/>
      <c r="E51" s="51"/>
      <c r="F51" s="51"/>
      <c r="G51" s="51"/>
      <c r="H51" s="51"/>
      <c r="I51" s="51"/>
      <c r="J51" s="51"/>
      <c r="K51" s="51"/>
      <c r="M51" s="292"/>
      <c r="X51" s="237"/>
      <c r="Z51" s="233"/>
      <c r="AA51" s="39"/>
      <c r="AB51" s="262"/>
    </row>
    <row r="52" spans="2:28" ht="21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2"/>
      <c r="X52" s="237"/>
      <c r="Z52" s="233"/>
      <c r="AA52" s="39"/>
      <c r="AB52" s="262"/>
    </row>
    <row r="53" spans="2:28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92"/>
      <c r="N53" s="237"/>
      <c r="P53" s="233"/>
      <c r="AA53" s="40"/>
    </row>
    <row r="54" spans="2:28" ht="25.5" customHeight="1">
      <c r="B54" s="48"/>
      <c r="C54" s="48"/>
      <c r="D54" s="49"/>
      <c r="M54" s="292"/>
      <c r="N54" s="237"/>
      <c r="P54" s="233"/>
      <c r="AA54" s="40"/>
    </row>
    <row r="55" spans="2:28" ht="25.5" customHeight="1">
      <c r="B55" s="48"/>
      <c r="C55" s="48"/>
      <c r="D55" s="49"/>
      <c r="M55" s="292"/>
      <c r="N55" s="237"/>
      <c r="P55" s="233"/>
      <c r="AA55" s="40"/>
    </row>
    <row r="56" spans="2:28" ht="25.5" customHeight="1">
      <c r="B56" s="48"/>
      <c r="C56" s="48"/>
      <c r="D56" s="49"/>
      <c r="M56" s="292"/>
      <c r="N56" s="237"/>
      <c r="P56" s="233"/>
      <c r="AA56" s="40"/>
    </row>
    <row r="57" spans="2:28" ht="25.5" customHeight="1">
      <c r="B57" s="48"/>
      <c r="C57" s="48"/>
      <c r="D57" s="49"/>
      <c r="M57" s="292"/>
      <c r="N57" s="237"/>
      <c r="P57" s="233"/>
      <c r="AA57" s="40"/>
    </row>
    <row r="58" spans="2:28" ht="25.5" customHeight="1">
      <c r="B58" s="48"/>
      <c r="C58" s="48"/>
      <c r="D58" s="49"/>
      <c r="M58" s="292"/>
      <c r="N58" s="237"/>
      <c r="P58" s="233"/>
      <c r="AA58" s="40"/>
    </row>
    <row r="59" spans="2:28" ht="25.5" customHeight="1">
      <c r="B59" s="48"/>
      <c r="C59" s="48"/>
      <c r="D59" s="49"/>
      <c r="M59" s="292"/>
      <c r="N59" s="237"/>
      <c r="P59" s="233"/>
      <c r="AA59" s="40"/>
    </row>
    <row r="60" spans="2:28" ht="25.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2"/>
      <c r="N60" s="237"/>
      <c r="P60" s="233"/>
      <c r="AA60" s="40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92"/>
      <c r="N61" s="237"/>
      <c r="P61" s="233"/>
      <c r="AA61" s="40"/>
    </row>
    <row r="62" spans="2:28" ht="25.5" customHeight="1" thickBot="1">
      <c r="B62" s="212" t="s">
        <v>92</v>
      </c>
      <c r="C62" s="213" t="s">
        <v>119</v>
      </c>
      <c r="D62" s="213" t="s">
        <v>128</v>
      </c>
      <c r="E62" s="213" t="s">
        <v>120</v>
      </c>
      <c r="F62" s="213" t="s">
        <v>126</v>
      </c>
      <c r="G62" s="213" t="s">
        <v>122</v>
      </c>
      <c r="H62" s="213" t="s">
        <v>124</v>
      </c>
      <c r="I62" s="213" t="s">
        <v>123</v>
      </c>
      <c r="J62" s="213" t="s">
        <v>121</v>
      </c>
      <c r="K62" s="214" t="s">
        <v>127</v>
      </c>
      <c r="M62" s="238">
        <v>1</v>
      </c>
      <c r="N62" s="239">
        <v>2</v>
      </c>
      <c r="O62" s="239">
        <v>3</v>
      </c>
      <c r="P62" s="238">
        <v>4</v>
      </c>
      <c r="Q62" s="239">
        <v>5</v>
      </c>
      <c r="R62" s="239">
        <v>6</v>
      </c>
      <c r="S62" s="238">
        <v>7</v>
      </c>
      <c r="T62" s="239">
        <v>8</v>
      </c>
      <c r="U62" s="239">
        <v>9</v>
      </c>
      <c r="V62" s="239">
        <v>10</v>
      </c>
      <c r="W62" s="239">
        <v>11</v>
      </c>
      <c r="X62" s="239">
        <v>12</v>
      </c>
      <c r="Y62" s="39">
        <v>13</v>
      </c>
      <c r="AA62" s="40"/>
    </row>
    <row r="63" spans="2:28" ht="25.5" customHeight="1" thickTop="1">
      <c r="B63" s="217" t="s">
        <v>110</v>
      </c>
      <c r="C63" s="218" t="s">
        <v>69</v>
      </c>
      <c r="D63" s="219" t="s">
        <v>70</v>
      </c>
      <c r="E63" s="219" t="s">
        <v>70</v>
      </c>
      <c r="F63" s="219" t="s">
        <v>70</v>
      </c>
      <c r="G63" s="219" t="s">
        <v>70</v>
      </c>
      <c r="H63" s="219" t="s">
        <v>70</v>
      </c>
      <c r="I63" s="219" t="s">
        <v>70</v>
      </c>
      <c r="J63" s="219" t="s">
        <v>70</v>
      </c>
      <c r="K63" s="219" t="s">
        <v>70</v>
      </c>
      <c r="M63" s="238" t="s">
        <v>119</v>
      </c>
      <c r="N63" s="238" t="s">
        <v>128</v>
      </c>
      <c r="O63" s="238" t="s">
        <v>120</v>
      </c>
      <c r="P63" s="238" t="s">
        <v>126</v>
      </c>
      <c r="Q63" s="238" t="s">
        <v>122</v>
      </c>
      <c r="R63" s="238" t="s">
        <v>124</v>
      </c>
      <c r="S63" s="238" t="s">
        <v>123</v>
      </c>
      <c r="T63" s="238" t="s">
        <v>121</v>
      </c>
      <c r="U63" s="238" t="s">
        <v>127</v>
      </c>
      <c r="V63" s="238" t="s">
        <v>121</v>
      </c>
      <c r="W63" s="238" t="s">
        <v>125</v>
      </c>
      <c r="X63" s="238" t="s">
        <v>129</v>
      </c>
      <c r="Y63" s="39" t="s">
        <v>125</v>
      </c>
      <c r="AA63" s="40"/>
    </row>
    <row r="64" spans="2:28" ht="25.5" customHeight="1">
      <c r="B64" s="215" t="s">
        <v>95</v>
      </c>
      <c r="C64" s="205" t="s">
        <v>551</v>
      </c>
      <c r="D64" s="205" t="s">
        <v>551</v>
      </c>
      <c r="E64" s="205" t="s">
        <v>551</v>
      </c>
      <c r="F64" s="205" t="s">
        <v>551</v>
      </c>
      <c r="G64" s="205" t="s">
        <v>551</v>
      </c>
      <c r="H64" s="205" t="s">
        <v>551</v>
      </c>
      <c r="I64" s="205" t="s">
        <v>551</v>
      </c>
      <c r="J64" s="205" t="s">
        <v>551</v>
      </c>
      <c r="K64" s="216" t="s">
        <v>551</v>
      </c>
      <c r="M64" s="240"/>
      <c r="N64" s="240"/>
      <c r="O64" s="240"/>
      <c r="P64" s="240"/>
      <c r="Q64" s="240"/>
      <c r="R64" s="240"/>
      <c r="S64" s="240"/>
      <c r="T64" s="240"/>
      <c r="U64" s="240"/>
      <c r="V64" s="240"/>
      <c r="W64" s="240"/>
      <c r="X64" s="240"/>
      <c r="AA64" s="40"/>
    </row>
    <row r="65" spans="2:27" ht="25.5" customHeight="1">
      <c r="B65" s="179" t="s">
        <v>96</v>
      </c>
      <c r="C65" s="181" t="s">
        <v>551</v>
      </c>
      <c r="D65" s="181" t="s">
        <v>551</v>
      </c>
      <c r="E65" s="181" t="s">
        <v>551</v>
      </c>
      <c r="F65" s="181" t="s">
        <v>551</v>
      </c>
      <c r="G65" s="181" t="s">
        <v>551</v>
      </c>
      <c r="H65" s="181" t="s">
        <v>551</v>
      </c>
      <c r="I65" s="181" t="s">
        <v>551</v>
      </c>
      <c r="J65" s="181" t="s">
        <v>551</v>
      </c>
      <c r="K65" s="182" t="s">
        <v>551</v>
      </c>
      <c r="M65" s="240">
        <v>0</v>
      </c>
      <c r="N65" s="240">
        <v>0</v>
      </c>
      <c r="O65" s="240">
        <v>0</v>
      </c>
      <c r="P65" s="240">
        <v>0</v>
      </c>
      <c r="Q65" s="240">
        <v>0</v>
      </c>
      <c r="R65" s="240">
        <v>0</v>
      </c>
      <c r="S65" s="240">
        <v>0</v>
      </c>
      <c r="T65" s="240">
        <v>0</v>
      </c>
      <c r="U65" s="240">
        <v>0</v>
      </c>
      <c r="V65" s="240">
        <v>0</v>
      </c>
      <c r="W65" s="240">
        <v>0</v>
      </c>
      <c r="X65" s="240">
        <v>0</v>
      </c>
      <c r="Y65" s="39">
        <v>0</v>
      </c>
      <c r="AA65" s="40"/>
    </row>
    <row r="66" spans="2:27" ht="25.5" customHeight="1">
      <c r="B66" s="178" t="s">
        <v>97</v>
      </c>
      <c r="C66" s="181" t="s">
        <v>822</v>
      </c>
      <c r="D66" s="181" t="s">
        <v>551</v>
      </c>
      <c r="E66" s="181" t="s">
        <v>551</v>
      </c>
      <c r="F66" s="181" t="s">
        <v>551</v>
      </c>
      <c r="G66" s="181" t="s">
        <v>551</v>
      </c>
      <c r="H66" s="181" t="s">
        <v>551</v>
      </c>
      <c r="I66" s="181" t="s">
        <v>551</v>
      </c>
      <c r="J66" s="181" t="s">
        <v>551</v>
      </c>
      <c r="K66" s="182" t="s">
        <v>551</v>
      </c>
      <c r="M66" s="240">
        <v>0</v>
      </c>
      <c r="N66" s="240">
        <v>0</v>
      </c>
      <c r="O66" s="240">
        <v>0</v>
      </c>
      <c r="P66" s="240">
        <v>0</v>
      </c>
      <c r="Q66" s="240">
        <v>0</v>
      </c>
      <c r="R66" s="240">
        <v>0</v>
      </c>
      <c r="S66" s="240">
        <v>0</v>
      </c>
      <c r="T66" s="240">
        <v>0</v>
      </c>
      <c r="U66" s="240">
        <v>0</v>
      </c>
      <c r="V66" s="240">
        <v>0</v>
      </c>
      <c r="W66" s="240">
        <v>0</v>
      </c>
      <c r="X66" s="240">
        <v>0</v>
      </c>
      <c r="Y66" s="39">
        <v>0</v>
      </c>
      <c r="AA66" s="40"/>
    </row>
    <row r="67" spans="2:27" ht="25.5" customHeight="1">
      <c r="B67" s="178" t="s">
        <v>100</v>
      </c>
      <c r="C67" s="181" t="s">
        <v>823</v>
      </c>
      <c r="D67" s="181" t="s">
        <v>551</v>
      </c>
      <c r="E67" s="181" t="s">
        <v>824</v>
      </c>
      <c r="F67" s="181" t="s">
        <v>551</v>
      </c>
      <c r="G67" s="181" t="s">
        <v>551</v>
      </c>
      <c r="H67" s="181" t="s">
        <v>551</v>
      </c>
      <c r="I67" s="181" t="s">
        <v>551</v>
      </c>
      <c r="J67" s="181" t="s">
        <v>551</v>
      </c>
      <c r="K67" s="182" t="s">
        <v>551</v>
      </c>
      <c r="M67" s="240">
        <v>0.23809523809523808</v>
      </c>
      <c r="N67" s="240">
        <v>0</v>
      </c>
      <c r="O67" s="240">
        <v>0</v>
      </c>
      <c r="P67" s="240">
        <v>0</v>
      </c>
      <c r="Q67" s="240">
        <v>0</v>
      </c>
      <c r="R67" s="240">
        <v>0</v>
      </c>
      <c r="S67" s="240">
        <v>0</v>
      </c>
      <c r="T67" s="240">
        <v>0</v>
      </c>
      <c r="U67" s="240">
        <v>0</v>
      </c>
      <c r="V67" s="240">
        <v>0</v>
      </c>
      <c r="W67" s="240">
        <v>0</v>
      </c>
      <c r="X67" s="240">
        <v>0</v>
      </c>
      <c r="Y67" s="39">
        <v>0</v>
      </c>
      <c r="AA67" s="40"/>
    </row>
    <row r="68" spans="2:27" ht="25.5" customHeight="1">
      <c r="B68" s="183" t="s">
        <v>98</v>
      </c>
      <c r="C68" s="181" t="s">
        <v>825</v>
      </c>
      <c r="D68" s="181" t="s">
        <v>826</v>
      </c>
      <c r="E68" s="181" t="s">
        <v>826</v>
      </c>
      <c r="F68" s="181" t="s">
        <v>551</v>
      </c>
      <c r="G68" s="181" t="s">
        <v>551</v>
      </c>
      <c r="H68" s="181" t="s">
        <v>551</v>
      </c>
      <c r="I68" s="181" t="s">
        <v>551</v>
      </c>
      <c r="J68" s="181" t="s">
        <v>551</v>
      </c>
      <c r="K68" s="182" t="s">
        <v>551</v>
      </c>
      <c r="M68" s="240">
        <v>0.42857142857142855</v>
      </c>
      <c r="N68" s="240">
        <v>0</v>
      </c>
      <c r="O68" s="240">
        <v>0.1111111111111111</v>
      </c>
      <c r="P68" s="240">
        <v>0</v>
      </c>
      <c r="Q68" s="240">
        <v>0</v>
      </c>
      <c r="R68" s="240">
        <v>0</v>
      </c>
      <c r="S68" s="240">
        <v>0</v>
      </c>
      <c r="T68" s="240">
        <v>0</v>
      </c>
      <c r="U68" s="240">
        <v>0</v>
      </c>
      <c r="V68" s="240">
        <v>0</v>
      </c>
      <c r="W68" s="240">
        <v>0</v>
      </c>
      <c r="X68" s="240">
        <v>0</v>
      </c>
      <c r="Y68" s="39">
        <v>0</v>
      </c>
      <c r="AA68" s="40"/>
    </row>
    <row r="69" spans="2:27" ht="25.5" customHeight="1">
      <c r="B69" s="184" t="s">
        <v>99</v>
      </c>
      <c r="C69" s="185" t="s">
        <v>551</v>
      </c>
      <c r="D69" s="185" t="s">
        <v>827</v>
      </c>
      <c r="E69" s="185" t="s">
        <v>828</v>
      </c>
      <c r="F69" s="185" t="s">
        <v>553</v>
      </c>
      <c r="G69" s="185" t="s">
        <v>555</v>
      </c>
      <c r="H69" s="185" t="s">
        <v>829</v>
      </c>
      <c r="I69" s="185" t="s">
        <v>555</v>
      </c>
      <c r="J69" s="185" t="s">
        <v>552</v>
      </c>
      <c r="K69" s="186" t="s">
        <v>554</v>
      </c>
      <c r="M69" s="240">
        <v>0.33333333333333331</v>
      </c>
      <c r="N69" s="240">
        <v>0.22222222222222221</v>
      </c>
      <c r="O69" s="240">
        <v>0.22222222222222221</v>
      </c>
      <c r="P69" s="240">
        <v>0</v>
      </c>
      <c r="Q69" s="240">
        <v>0</v>
      </c>
      <c r="R69" s="240">
        <v>0</v>
      </c>
      <c r="S69" s="240">
        <v>0</v>
      </c>
      <c r="T69" s="240">
        <v>0</v>
      </c>
      <c r="U69" s="240">
        <v>0</v>
      </c>
      <c r="V69" s="240">
        <v>0</v>
      </c>
      <c r="W69" s="240">
        <v>0</v>
      </c>
      <c r="X69" s="240">
        <v>1</v>
      </c>
      <c r="Y69" s="39">
        <v>0</v>
      </c>
      <c r="AA69" s="40"/>
    </row>
    <row r="70" spans="2:27" ht="15.75" customHeight="1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39">
        <v>0</v>
      </c>
      <c r="N70" s="39">
        <v>0.77777777777777779</v>
      </c>
      <c r="O70" s="39">
        <v>0.66666666666666663</v>
      </c>
      <c r="P70" s="39">
        <v>0.5</v>
      </c>
      <c r="Q70" s="39">
        <v>1</v>
      </c>
      <c r="R70" s="39">
        <v>0.66666666666666663</v>
      </c>
      <c r="S70" s="39">
        <v>1</v>
      </c>
      <c r="T70" s="39">
        <v>1</v>
      </c>
      <c r="U70" s="39">
        <v>0.25</v>
      </c>
      <c r="V70" s="39">
        <v>1</v>
      </c>
      <c r="W70" s="39">
        <v>1</v>
      </c>
      <c r="X70" s="39">
        <v>0</v>
      </c>
      <c r="Y70" s="39">
        <v>0</v>
      </c>
      <c r="AA70" s="40"/>
    </row>
    <row r="71" spans="2:27" ht="25.5" customHeight="1" thickBot="1">
      <c r="B71" s="212" t="s">
        <v>92</v>
      </c>
      <c r="C71" s="213" t="s">
        <v>129</v>
      </c>
      <c r="D71" s="213" t="s">
        <v>125</v>
      </c>
      <c r="E71" s="213" t="str">
        <f>IFERROR(INDEX(#REF!,MATCH(종합!$C$5&amp;12,#REF!,0),2),"")</f>
        <v/>
      </c>
      <c r="F71" s="213" t="str">
        <f>IFERROR(INDEX(#REF!,MATCH(종합!$C$5&amp;13,#REF!,0),2),"")</f>
        <v/>
      </c>
      <c r="G71" s="213" t="str">
        <f>IFERROR(INDEX(#REF!,MATCH(종합!$C$5&amp;14,#REF!,0),2),"")</f>
        <v/>
      </c>
      <c r="H71" s="213" t="str">
        <f>IFERROR(INDEX(#REF!,MATCH(종합!$C$5&amp;15,#REF!,0),2),"")</f>
        <v/>
      </c>
      <c r="I71" s="213" t="str">
        <f>IFERROR(INDEX(#REF!,MATCH(종합!$C$5&amp;16,#REF!,0),2),"")</f>
        <v/>
      </c>
      <c r="J71" s="213" t="str">
        <f>IFERROR(INDEX(#REF!,MATCH(종합!$C$5&amp;17,#REF!,0),2),"")</f>
        <v/>
      </c>
      <c r="K71" s="213" t="str">
        <f>IFERROR(INDEX(#REF!,MATCH(종합!$C$5&amp;18,#REF!,0),2),"")</f>
        <v/>
      </c>
      <c r="M71" s="240"/>
      <c r="N71" s="240"/>
      <c r="O71" s="240"/>
      <c r="P71" s="240"/>
      <c r="Q71" s="240"/>
      <c r="R71" s="240"/>
      <c r="S71" s="240"/>
      <c r="T71" s="240"/>
      <c r="U71" s="240"/>
      <c r="AA71" s="40"/>
    </row>
    <row r="72" spans="2:27" ht="25.5" customHeight="1" thickTop="1">
      <c r="B72" s="217" t="s">
        <v>110</v>
      </c>
      <c r="C72" s="218" t="s">
        <v>67</v>
      </c>
      <c r="D72" s="218" t="s">
        <v>558</v>
      </c>
      <c r="E72" s="219" t="str">
        <f>IFERROR(INDEX(#REF!,MATCH(종합!$C$5&amp;종합!E$71,#REF!,0),15),"")</f>
        <v/>
      </c>
      <c r="F72" s="219" t="str">
        <f>IFERROR(INDEX(#REF!,MATCH(종합!$C$5&amp;종합!F$71,#REF!,0),15),"")</f>
        <v/>
      </c>
      <c r="G72" s="219" t="str">
        <f>IFERROR(INDEX(#REF!,MATCH(종합!$C$5&amp;종합!G$71,#REF!,0),15),"")</f>
        <v/>
      </c>
      <c r="H72" s="219" t="str">
        <f>IFERROR(INDEX(#REF!,MATCH(종합!$C$5&amp;종합!H$71,#REF!,0),15),"")</f>
        <v/>
      </c>
      <c r="I72" s="219" t="str">
        <f>IFERROR(INDEX(#REF!,MATCH(종합!$C$5&amp;종합!I$71,#REF!,0),15),"")</f>
        <v/>
      </c>
      <c r="J72" s="219" t="str">
        <f>IFERROR(INDEX(#REF!,MATCH(종합!$C$5&amp;종합!J$71,#REF!,0),15),"")</f>
        <v/>
      </c>
      <c r="K72" s="219" t="str">
        <f>IFERROR(INDEX(#REF!,MATCH(종합!$C$5&amp;종합!K$71,#REF!,0),15),"")</f>
        <v/>
      </c>
      <c r="M72" s="240"/>
      <c r="N72" s="240"/>
      <c r="O72" s="240"/>
      <c r="P72" s="240"/>
      <c r="Q72" s="240"/>
      <c r="R72" s="240"/>
      <c r="S72" s="240"/>
      <c r="T72" s="240"/>
      <c r="U72" s="240"/>
      <c r="AA72" s="40"/>
    </row>
    <row r="73" spans="2:27" ht="25.5" customHeight="1">
      <c r="B73" s="215" t="s">
        <v>95</v>
      </c>
      <c r="C73" s="205" t="s">
        <v>551</v>
      </c>
      <c r="D73" s="205" t="s">
        <v>551</v>
      </c>
      <c r="E73" s="205" t="str">
        <f>IFERROR(ROUND(SUMIFS(#REF!,#REF!,종합!$C$5,#REF!,종합!E$71)/SUMIFS(#REF!,#REF!,종합!$C$5,#REF!,종합!E$71)*100,0)&amp;"%("&amp;SUMIFS(#REF!,#REF!,종합!$C$5,#REF!,종합!E$71)&amp;"명)","")</f>
        <v/>
      </c>
      <c r="F73" s="205"/>
      <c r="G73" s="205"/>
      <c r="H73" s="205"/>
      <c r="I73" s="205"/>
      <c r="J73" s="205"/>
      <c r="K73" s="216"/>
      <c r="M73" s="240"/>
      <c r="N73" s="240"/>
      <c r="O73" s="240"/>
      <c r="P73" s="240"/>
      <c r="Q73" s="240"/>
      <c r="R73" s="240"/>
      <c r="S73" s="240"/>
      <c r="T73" s="240"/>
      <c r="U73" s="240"/>
      <c r="AA73" s="40"/>
    </row>
    <row r="74" spans="2:27" ht="25.5" customHeight="1">
      <c r="B74" s="179" t="s">
        <v>96</v>
      </c>
      <c r="C74" s="181" t="s">
        <v>551</v>
      </c>
      <c r="D74" s="181" t="s">
        <v>551</v>
      </c>
      <c r="E74" s="181" t="str">
        <f>IFERROR(ROUND(SUMIFS(#REF!,#REF!,종합!$C$5,#REF!,종합!E$71)/SUMIFS(#REF!,#REF!,종합!$C$5,#REF!,종합!E$71)*100,0)&amp;"%("&amp;SUMIFS(#REF!,#REF!,종합!$C$5,#REF!,종합!E$71)&amp;"명)","")</f>
        <v/>
      </c>
      <c r="F74" s="181"/>
      <c r="G74" s="181"/>
      <c r="H74" s="181"/>
      <c r="I74" s="181"/>
      <c r="J74" s="181"/>
      <c r="K74" s="182"/>
      <c r="M74" s="240"/>
      <c r="N74" s="240"/>
      <c r="O74" s="240"/>
      <c r="P74" s="240"/>
      <c r="Q74" s="240"/>
      <c r="R74" s="240"/>
      <c r="S74" s="240"/>
      <c r="T74" s="240"/>
      <c r="U74" s="240"/>
      <c r="AA74" s="40"/>
    </row>
    <row r="75" spans="2:27" ht="25.5" customHeight="1">
      <c r="B75" s="178" t="s">
        <v>97</v>
      </c>
      <c r="C75" s="181" t="s">
        <v>551</v>
      </c>
      <c r="D75" s="181" t="s">
        <v>551</v>
      </c>
      <c r="E75" s="181" t="str">
        <f>IFERROR(ROUND(SUMIFS(#REF!,#REF!,종합!$C$5,#REF!,종합!E$71)/SUMIFS(#REF!,#REF!,종합!$C$5,#REF!,종합!E$71)*100,0)&amp;"%("&amp;SUMIFS(#REF!,#REF!,종합!$C$5,#REF!,종합!E$71)&amp;"명)","")</f>
        <v/>
      </c>
      <c r="F75" s="181"/>
      <c r="G75" s="181"/>
      <c r="H75" s="181"/>
      <c r="I75" s="181"/>
      <c r="J75" s="181"/>
      <c r="K75" s="182"/>
      <c r="M75" s="240"/>
      <c r="N75" s="240"/>
      <c r="O75" s="240"/>
      <c r="P75" s="240"/>
      <c r="Q75" s="240"/>
      <c r="R75" s="240"/>
      <c r="S75" s="240"/>
      <c r="T75" s="240"/>
      <c r="U75" s="240"/>
      <c r="AA75" s="40"/>
    </row>
    <row r="76" spans="2:27" ht="25.5" customHeight="1">
      <c r="B76" s="178" t="s">
        <v>100</v>
      </c>
      <c r="C76" s="181" t="s">
        <v>551</v>
      </c>
      <c r="D76" s="181" t="s">
        <v>551</v>
      </c>
      <c r="E76" s="181" t="str">
        <f>IFERROR(ROUND(SUMIFS(#REF!,#REF!,종합!$C$5,#REF!,종합!E$71)/SUMIFS(#REF!,#REF!,종합!$C$5,#REF!,종합!E$71)*100,0)&amp;"%("&amp;SUMIFS(#REF!,#REF!,종합!$C$5,#REF!,종합!E$71)&amp;"명)","")</f>
        <v/>
      </c>
      <c r="F76" s="181"/>
      <c r="G76" s="181"/>
      <c r="H76" s="181"/>
      <c r="I76" s="181"/>
      <c r="J76" s="181"/>
      <c r="K76" s="182"/>
      <c r="M76" s="240"/>
      <c r="N76" s="240"/>
      <c r="O76" s="240"/>
      <c r="P76" s="240"/>
      <c r="Q76" s="240"/>
      <c r="R76" s="240"/>
      <c r="S76" s="240"/>
      <c r="T76" s="240"/>
      <c r="U76" s="240"/>
      <c r="AA76" s="40"/>
    </row>
    <row r="77" spans="2:27" ht="25.5" customHeight="1">
      <c r="B77" s="183" t="s">
        <v>98</v>
      </c>
      <c r="C77" s="181" t="s">
        <v>552</v>
      </c>
      <c r="D77" s="181" t="s">
        <v>551</v>
      </c>
      <c r="E77" s="181" t="str">
        <f>IFERROR(ROUND(SUMIFS(#REF!,#REF!,종합!$C$5,#REF!,종합!E$71)/SUMIFS(#REF!,#REF!,종합!$C$5,#REF!,종합!E$71)*100,0)&amp;"%("&amp;SUMIFS(#REF!,#REF!,종합!$C$5,#REF!,종합!E$71)&amp;"명)","")</f>
        <v/>
      </c>
      <c r="F77" s="181"/>
      <c r="G77" s="181"/>
      <c r="H77" s="181"/>
      <c r="I77" s="181"/>
      <c r="J77" s="181"/>
      <c r="K77" s="182"/>
      <c r="M77" s="240"/>
      <c r="N77" s="240"/>
      <c r="O77" s="240"/>
      <c r="P77" s="240"/>
      <c r="Q77" s="240"/>
      <c r="R77" s="240"/>
      <c r="S77" s="240"/>
      <c r="T77" s="240"/>
      <c r="U77" s="240"/>
      <c r="AA77" s="40"/>
    </row>
    <row r="78" spans="2:27" ht="25.5" customHeight="1">
      <c r="B78" s="184" t="s">
        <v>99</v>
      </c>
      <c r="C78" s="185" t="s">
        <v>551</v>
      </c>
      <c r="D78" s="185" t="s">
        <v>551</v>
      </c>
      <c r="E78" s="185" t="str">
        <f>IFERROR(ROUND(SUMIFS(#REF!,#REF!,종합!$C$5,#REF!,종합!E$71)/SUMIFS(#REF!,#REF!,종합!$C$5,#REF!,종합!E$71)*100,0)&amp;"%("&amp;SUMIFS(#REF!,#REF!,종합!$C$5,#REF!,종합!E$71)&amp;"명)","")</f>
        <v/>
      </c>
      <c r="F78" s="185"/>
      <c r="G78" s="185"/>
      <c r="H78" s="185"/>
      <c r="I78" s="185"/>
      <c r="J78" s="185"/>
      <c r="K78" s="186"/>
      <c r="M78" s="240"/>
      <c r="N78" s="240"/>
      <c r="O78" s="240"/>
      <c r="P78" s="240"/>
      <c r="Q78" s="240"/>
      <c r="R78" s="240"/>
      <c r="S78" s="240"/>
      <c r="T78" s="240"/>
      <c r="U78" s="240"/>
      <c r="AA78" s="40"/>
    </row>
    <row r="79" spans="2:27" ht="15.75" customHeight="1">
      <c r="B79" s="48"/>
      <c r="C79" s="48"/>
      <c r="D79" s="49"/>
      <c r="E79" s="49"/>
      <c r="F79" s="49"/>
      <c r="G79" s="49"/>
      <c r="H79" s="49"/>
      <c r="I79" s="49"/>
      <c r="J79" s="49"/>
      <c r="K79" s="49"/>
      <c r="M79" s="240"/>
      <c r="N79" s="240"/>
      <c r="O79" s="240"/>
      <c r="P79" s="240"/>
      <c r="Q79" s="240"/>
      <c r="R79" s="240"/>
      <c r="S79" s="240"/>
      <c r="T79" s="240"/>
      <c r="U79" s="240"/>
      <c r="AA79" s="40"/>
    </row>
    <row r="80" spans="2:27" ht="17.25" customHeight="1">
      <c r="B80" s="52" t="s">
        <v>139</v>
      </c>
      <c r="C80" s="52"/>
      <c r="D80" s="51"/>
      <c r="E80" s="51"/>
      <c r="F80" s="51"/>
      <c r="G80" s="51"/>
      <c r="H80" s="51"/>
      <c r="I80" s="51"/>
      <c r="J80" s="51"/>
      <c r="K80" s="51"/>
      <c r="M80" s="292"/>
      <c r="N80" s="237"/>
      <c r="P80" s="233"/>
      <c r="AA80" s="40"/>
    </row>
    <row r="81" spans="2:27" ht="30.75" customHeight="1">
      <c r="B81" s="56" t="s">
        <v>75</v>
      </c>
      <c r="C81" s="56" t="s">
        <v>102</v>
      </c>
      <c r="D81" s="56" t="s">
        <v>103</v>
      </c>
      <c r="E81" s="56" t="s">
        <v>104</v>
      </c>
      <c r="F81" s="56" t="s">
        <v>105</v>
      </c>
      <c r="G81" s="56" t="s">
        <v>106</v>
      </c>
      <c r="H81" s="56" t="s">
        <v>6</v>
      </c>
      <c r="I81" s="56" t="s">
        <v>7</v>
      </c>
      <c r="J81" s="56" t="s">
        <v>107</v>
      </c>
      <c r="K81" s="56" t="s">
        <v>109</v>
      </c>
      <c r="M81" s="292"/>
      <c r="N81" s="237"/>
      <c r="P81" s="233"/>
      <c r="AA81" s="40"/>
    </row>
    <row r="82" spans="2:27" ht="20.25" customHeight="1">
      <c r="B82" s="282" t="s">
        <v>119</v>
      </c>
      <c r="C82" s="283">
        <v>1</v>
      </c>
      <c r="D82" s="284">
        <v>2.8404251919577142E-2</v>
      </c>
      <c r="E82" s="284">
        <v>0.4904758604863233</v>
      </c>
      <c r="F82" s="284">
        <v>0.20337642320962337</v>
      </c>
      <c r="G82" s="285">
        <v>15.327549999999997</v>
      </c>
      <c r="H82" s="286">
        <v>1.8371789372538911</v>
      </c>
      <c r="I82" s="286">
        <v>26.642668868269464</v>
      </c>
      <c r="J82" s="287">
        <v>2.076784887946002</v>
      </c>
      <c r="K82" s="288"/>
      <c r="M82" s="292"/>
      <c r="N82" s="293"/>
      <c r="P82" s="233"/>
      <c r="AA82" s="40"/>
    </row>
    <row r="83" spans="2:27" ht="20.25" customHeight="1">
      <c r="B83" s="87" t="s">
        <v>119</v>
      </c>
      <c r="C83" s="66">
        <v>2</v>
      </c>
      <c r="D83" s="88">
        <v>7.4583487822798986E-2</v>
      </c>
      <c r="E83" s="88">
        <v>0.39928514034306412</v>
      </c>
      <c r="F83" s="88">
        <v>0.18824738536810554</v>
      </c>
      <c r="G83" s="89">
        <v>12.644952380952381</v>
      </c>
      <c r="H83" s="90">
        <v>0.44645767500449735</v>
      </c>
      <c r="I83" s="90">
        <v>12.362972050210301</v>
      </c>
      <c r="J83" s="91">
        <v>2.2865108810707793</v>
      </c>
      <c r="K83" s="74"/>
      <c r="M83" s="292"/>
      <c r="N83" s="293"/>
      <c r="P83" s="233"/>
      <c r="AA83" s="40"/>
    </row>
    <row r="84" spans="2:27" ht="20.25" customHeight="1">
      <c r="B84" s="87" t="s">
        <v>119</v>
      </c>
      <c r="C84" s="66">
        <v>3</v>
      </c>
      <c r="D84" s="88">
        <v>1.4938841958206493E-2</v>
      </c>
      <c r="E84" s="88">
        <v>0.39616212113721722</v>
      </c>
      <c r="F84" s="88">
        <v>0.20008864385495526</v>
      </c>
      <c r="G84" s="89">
        <v>12.128285714285717</v>
      </c>
      <c r="H84" s="90">
        <v>0.35916695208950844</v>
      </c>
      <c r="I84" s="90">
        <v>13.897221481556274</v>
      </c>
      <c r="J84" s="91">
        <v>2.3644763846278116</v>
      </c>
      <c r="K84" s="74"/>
      <c r="M84" s="292"/>
      <c r="N84" s="293"/>
      <c r="P84" s="233"/>
      <c r="AA84" s="40"/>
    </row>
    <row r="85" spans="2:27" ht="20.25" customHeight="1">
      <c r="B85" s="87" t="s">
        <v>119</v>
      </c>
      <c r="C85" s="66">
        <v>4</v>
      </c>
      <c r="D85" s="88">
        <v>1.6226102183705179E-2</v>
      </c>
      <c r="E85" s="88">
        <v>0.38702482138039479</v>
      </c>
      <c r="F85" s="88">
        <v>0.20179119029952305</v>
      </c>
      <c r="G85" s="89">
        <v>12.605238095238091</v>
      </c>
      <c r="H85" s="90">
        <v>0.47433620990218078</v>
      </c>
      <c r="I85" s="90">
        <v>14.736150681543</v>
      </c>
      <c r="J85" s="91">
        <v>2.3154404670635813</v>
      </c>
      <c r="K85" s="74"/>
      <c r="M85" s="292"/>
      <c r="N85" s="293"/>
      <c r="P85" s="233"/>
      <c r="AA85" s="40"/>
    </row>
    <row r="86" spans="2:27" ht="20.25" customHeight="1">
      <c r="B86" s="87" t="s">
        <v>119</v>
      </c>
      <c r="C86" s="66">
        <v>5</v>
      </c>
      <c r="D86" s="88">
        <v>1.5842452795039971E-2</v>
      </c>
      <c r="E86" s="88">
        <v>0.38556971614640123</v>
      </c>
      <c r="F86" s="88">
        <v>0.19184877897546965</v>
      </c>
      <c r="G86" s="89">
        <v>13.085714285714284</v>
      </c>
      <c r="H86" s="90">
        <v>0.44851769161002247</v>
      </c>
      <c r="I86" s="90">
        <v>14.895978162946966</v>
      </c>
      <c r="J86" s="91">
        <v>2.2516727928456515</v>
      </c>
      <c r="K86" s="74"/>
      <c r="M86" s="292"/>
      <c r="N86" s="293"/>
      <c r="P86" s="233"/>
      <c r="AA86" s="40"/>
    </row>
    <row r="87" spans="2:27" ht="20.25" customHeight="1">
      <c r="B87" s="87" t="s">
        <v>119</v>
      </c>
      <c r="C87" s="66">
        <v>6</v>
      </c>
      <c r="D87" s="88">
        <v>1.8745221162613561E-2</v>
      </c>
      <c r="E87" s="88">
        <v>0.39043421025310654</v>
      </c>
      <c r="F87" s="88">
        <v>0.18301057614042152</v>
      </c>
      <c r="G87" s="89">
        <v>14.282190476190475</v>
      </c>
      <c r="H87" s="90">
        <v>0.4289962889239437</v>
      </c>
      <c r="I87" s="90">
        <v>15.878936973922894</v>
      </c>
      <c r="J87" s="91">
        <v>2.1290464185561255</v>
      </c>
      <c r="K87" s="74"/>
      <c r="M87" s="292"/>
      <c r="N87" s="293"/>
      <c r="P87" s="233"/>
      <c r="AA87" s="40"/>
    </row>
    <row r="88" spans="2:27" ht="20.25" customHeight="1">
      <c r="B88" s="87" t="s">
        <v>119</v>
      </c>
      <c r="C88" s="66">
        <v>7</v>
      </c>
      <c r="D88" s="88">
        <v>1.9455127786402876E-2</v>
      </c>
      <c r="E88" s="88">
        <v>0.39540278929277461</v>
      </c>
      <c r="F88" s="88">
        <v>0.1787068483662653</v>
      </c>
      <c r="G88" s="89">
        <v>15.029</v>
      </c>
      <c r="H88" s="90">
        <v>0.3975982080753997</v>
      </c>
      <c r="I88" s="90">
        <v>15.585410421519121</v>
      </c>
      <c r="J88" s="91">
        <v>2.0619653274353218</v>
      </c>
      <c r="K88" s="74"/>
      <c r="M88" s="292"/>
      <c r="N88" s="293"/>
      <c r="P88" s="233"/>
      <c r="AA88" s="40"/>
    </row>
    <row r="89" spans="2:27" ht="20.25" customHeight="1">
      <c r="B89" s="87" t="s">
        <v>119</v>
      </c>
      <c r="C89" s="66">
        <v>8</v>
      </c>
      <c r="D89" s="88">
        <v>1.783472722718913E-2</v>
      </c>
      <c r="E89" s="88">
        <v>0.40481131350794058</v>
      </c>
      <c r="F89" s="88">
        <v>0.16927912406717727</v>
      </c>
      <c r="G89" s="89">
        <v>15.769238095238098</v>
      </c>
      <c r="H89" s="90">
        <v>0.57648171762228717</v>
      </c>
      <c r="I89" s="90">
        <v>14.649518991398599</v>
      </c>
      <c r="J89" s="91">
        <v>1.9942929182520435</v>
      </c>
      <c r="K89" s="74" t="s">
        <v>69</v>
      </c>
      <c r="M89" s="292"/>
      <c r="N89" s="293"/>
      <c r="P89" s="233"/>
      <c r="AA89" s="40"/>
    </row>
    <row r="90" spans="2:27" ht="20.25" customHeight="1">
      <c r="B90" s="87" t="s">
        <v>128</v>
      </c>
      <c r="C90" s="66">
        <v>1</v>
      </c>
      <c r="D90" s="88">
        <v>1.8739534200735573E-2</v>
      </c>
      <c r="E90" s="88">
        <v>0.51724696053338204</v>
      </c>
      <c r="F90" s="88">
        <v>0.22457786963091753</v>
      </c>
      <c r="G90" s="89">
        <v>11.350875</v>
      </c>
      <c r="H90" s="90">
        <v>0.597345757481484</v>
      </c>
      <c r="I90" s="90">
        <v>11.85640821667794</v>
      </c>
      <c r="J90" s="91">
        <v>1.8358540906542158</v>
      </c>
      <c r="K90" s="74"/>
      <c r="M90" s="292"/>
      <c r="N90" s="293"/>
      <c r="P90" s="233"/>
      <c r="AA90" s="40"/>
    </row>
    <row r="91" spans="2:27" ht="20.25" customHeight="1">
      <c r="B91" s="87" t="s">
        <v>128</v>
      </c>
      <c r="C91" s="66">
        <v>2</v>
      </c>
      <c r="D91" s="88">
        <v>2.3306945979528718E-2</v>
      </c>
      <c r="E91" s="88">
        <v>0.48260791482052701</v>
      </c>
      <c r="F91" s="88">
        <v>0.20175338426428535</v>
      </c>
      <c r="G91" s="89">
        <v>9.1246666666666663</v>
      </c>
      <c r="H91" s="90">
        <v>0.14810812083604374</v>
      </c>
      <c r="I91" s="90">
        <v>5.1185162438083589</v>
      </c>
      <c r="J91" s="91">
        <v>1.9933708864838682</v>
      </c>
      <c r="K91" s="74"/>
      <c r="M91" s="292"/>
      <c r="N91" s="293"/>
      <c r="P91" s="233"/>
      <c r="AA91" s="40"/>
    </row>
    <row r="92" spans="2:27" ht="20.25" customHeight="1">
      <c r="B92" s="87" t="s">
        <v>128</v>
      </c>
      <c r="C92" s="66">
        <v>3</v>
      </c>
      <c r="D92" s="88">
        <v>1.5450689099604373E-2</v>
      </c>
      <c r="E92" s="88">
        <v>0.46730301679608993</v>
      </c>
      <c r="F92" s="88">
        <v>0.18939268812089421</v>
      </c>
      <c r="G92" s="89">
        <v>8.7536666666666676</v>
      </c>
      <c r="H92" s="90">
        <v>0.14918403790468035</v>
      </c>
      <c r="I92" s="90">
        <v>4.8520332328046045</v>
      </c>
      <c r="J92" s="91">
        <v>2.0322808522065285</v>
      </c>
      <c r="K92" s="74"/>
      <c r="M92" s="292"/>
      <c r="N92" s="293"/>
      <c r="P92" s="233"/>
      <c r="AA92" s="40"/>
    </row>
    <row r="93" spans="2:27" ht="20.25" customHeight="1">
      <c r="B93" s="87" t="s">
        <v>128</v>
      </c>
      <c r="C93" s="66">
        <v>4</v>
      </c>
      <c r="D93" s="88">
        <v>1.5879314350563171E-2</v>
      </c>
      <c r="E93" s="88">
        <v>0.44216917217086366</v>
      </c>
      <c r="F93" s="88">
        <v>0.19848674356366719</v>
      </c>
      <c r="G93" s="89">
        <v>8.4128888888888884</v>
      </c>
      <c r="H93" s="90">
        <v>0.19908925050598794</v>
      </c>
      <c r="I93" s="90">
        <v>3.924153911289078</v>
      </c>
      <c r="J93" s="91">
        <v>2.0854537140784313</v>
      </c>
      <c r="K93" s="74"/>
      <c r="M93" s="292"/>
      <c r="N93" s="293"/>
      <c r="P93" s="233"/>
      <c r="AA93" s="40"/>
    </row>
    <row r="94" spans="2:27" ht="20.25" customHeight="1">
      <c r="B94" s="87" t="s">
        <v>128</v>
      </c>
      <c r="C94" s="66">
        <v>5</v>
      </c>
      <c r="D94" s="88">
        <v>1.6086200659434537E-2</v>
      </c>
      <c r="E94" s="88">
        <v>0.44290761380770444</v>
      </c>
      <c r="F94" s="88">
        <v>0.18601139418908608</v>
      </c>
      <c r="G94" s="89">
        <v>8.7167777777777786</v>
      </c>
      <c r="H94" s="90">
        <v>0.16912647258211733</v>
      </c>
      <c r="I94" s="90">
        <v>3.6237426174561862</v>
      </c>
      <c r="J94" s="91">
        <v>2.0210461745980037</v>
      </c>
      <c r="K94" s="74"/>
      <c r="M94" s="292"/>
      <c r="N94" s="237"/>
      <c r="P94" s="233"/>
      <c r="AA94" s="40"/>
    </row>
    <row r="95" spans="2:27" ht="20.25" customHeight="1">
      <c r="B95" s="87" t="s">
        <v>128</v>
      </c>
      <c r="C95" s="66">
        <v>6</v>
      </c>
      <c r="D95" s="88">
        <v>1.638390532180314E-2</v>
      </c>
      <c r="E95" s="88">
        <v>0.43163744652273028</v>
      </c>
      <c r="F95" s="88">
        <v>0.16130412633481764</v>
      </c>
      <c r="G95" s="89">
        <v>9.7469999999999999</v>
      </c>
      <c r="H95" s="90">
        <v>0.27923734577298082</v>
      </c>
      <c r="I95" s="90">
        <v>3.1577584952838151</v>
      </c>
      <c r="J95" s="91">
        <v>1.9105155110291687</v>
      </c>
      <c r="K95" s="74"/>
      <c r="M95" s="292"/>
      <c r="N95" s="237"/>
      <c r="P95" s="233"/>
      <c r="AA95" s="40"/>
    </row>
    <row r="96" spans="2:27" ht="20.25" customHeight="1">
      <c r="B96" s="87" t="s">
        <v>128</v>
      </c>
      <c r="C96" s="66">
        <v>7</v>
      </c>
      <c r="D96" s="88">
        <v>1.3736216752694685E-2</v>
      </c>
      <c r="E96" s="88">
        <v>0.43141651332019859</v>
      </c>
      <c r="F96" s="88">
        <v>0.15112746561328158</v>
      </c>
      <c r="G96" s="89">
        <v>10.842874999999999</v>
      </c>
      <c r="H96" s="90">
        <v>0.1547994526291355</v>
      </c>
      <c r="I96" s="90">
        <v>3.07438912896004</v>
      </c>
      <c r="J96" s="91">
        <v>1.8301544760581283</v>
      </c>
      <c r="K96" s="74"/>
      <c r="M96" s="292"/>
      <c r="N96" s="237"/>
      <c r="P96" s="233"/>
      <c r="AA96" s="40"/>
    </row>
    <row r="97" spans="2:27" ht="20.25" customHeight="1">
      <c r="B97" s="87" t="s">
        <v>128</v>
      </c>
      <c r="C97" s="66">
        <v>8</v>
      </c>
      <c r="D97" s="88">
        <v>1.5792229463392319E-2</v>
      </c>
      <c r="E97" s="88">
        <v>0.44739380218422908</v>
      </c>
      <c r="F97" s="88">
        <v>0.13898397630056644</v>
      </c>
      <c r="G97" s="89">
        <v>11.776333333333334</v>
      </c>
      <c r="H97" s="90">
        <v>4.9592855058186065E-2</v>
      </c>
      <c r="I97" s="90">
        <v>3.5789510400324276</v>
      </c>
      <c r="J97" s="91">
        <v>1.7768496720612899</v>
      </c>
      <c r="K97" s="74" t="s">
        <v>70</v>
      </c>
      <c r="M97" s="292"/>
      <c r="N97" s="237"/>
      <c r="P97" s="233"/>
      <c r="AA97" s="40"/>
    </row>
    <row r="98" spans="2:27" ht="20.25" customHeight="1">
      <c r="B98" s="87" t="s">
        <v>120</v>
      </c>
      <c r="C98" s="66">
        <v>1</v>
      </c>
      <c r="D98" s="88">
        <v>3.8146765211754669E-2</v>
      </c>
      <c r="E98" s="88">
        <v>0.41380924214459786</v>
      </c>
      <c r="F98" s="88">
        <v>0.1597426590997193</v>
      </c>
      <c r="G98" s="89">
        <v>10.139444444444445</v>
      </c>
      <c r="H98" s="90">
        <v>0.53217987484637186</v>
      </c>
      <c r="I98" s="90">
        <v>8.0935689299552394</v>
      </c>
      <c r="J98" s="91">
        <v>2.2798600908333797</v>
      </c>
      <c r="K98" s="74"/>
      <c r="M98" s="292"/>
      <c r="N98" s="237"/>
      <c r="P98" s="233"/>
      <c r="AA98" s="40"/>
    </row>
    <row r="99" spans="2:27" ht="20.25" customHeight="1">
      <c r="B99" s="87" t="s">
        <v>120</v>
      </c>
      <c r="C99" s="66">
        <v>2</v>
      </c>
      <c r="D99" s="88">
        <v>2.5145568937140657E-2</v>
      </c>
      <c r="E99" s="88">
        <v>0.35954230792045483</v>
      </c>
      <c r="F99" s="88">
        <v>0.13091037741345096</v>
      </c>
      <c r="G99" s="89">
        <v>7.3527272727272726</v>
      </c>
      <c r="H99" s="90">
        <v>1.7506588361382743E-2</v>
      </c>
      <c r="I99" s="90">
        <v>2.1066261328197236</v>
      </c>
      <c r="J99" s="91">
        <v>2.5888523157362222</v>
      </c>
      <c r="K99" s="74"/>
      <c r="M99" s="292"/>
      <c r="N99" s="237"/>
      <c r="P99" s="233"/>
      <c r="AA99" s="40"/>
    </row>
    <row r="100" spans="2:27" ht="20.25" customHeight="1">
      <c r="B100" s="87" t="s">
        <v>120</v>
      </c>
      <c r="C100" s="66">
        <v>3</v>
      </c>
      <c r="D100" s="88">
        <v>1.4653319514005116E-2</v>
      </c>
      <c r="E100" s="88">
        <v>0.36370327482705045</v>
      </c>
      <c r="F100" s="88">
        <v>0.14639090251148687</v>
      </c>
      <c r="G100" s="89">
        <v>7.2679090909090913</v>
      </c>
      <c r="H100" s="90">
        <v>2.6006555784595285E-2</v>
      </c>
      <c r="I100" s="90">
        <v>2.7332890129609648</v>
      </c>
      <c r="J100" s="91">
        <v>2.5538065567982535</v>
      </c>
      <c r="K100" s="74"/>
    </row>
    <row r="101" spans="2:27" ht="20.25" customHeight="1">
      <c r="B101" s="87" t="s">
        <v>120</v>
      </c>
      <c r="C101" s="66">
        <v>4</v>
      </c>
      <c r="D101" s="88">
        <v>1.174137212530948E-2</v>
      </c>
      <c r="E101" s="88">
        <v>0.36851378507241578</v>
      </c>
      <c r="F101" s="88">
        <v>0.14808280749647698</v>
      </c>
      <c r="G101" s="89">
        <v>7.8204000000000011</v>
      </c>
      <c r="H101" s="90">
        <v>1.5995118545741736E-2</v>
      </c>
      <c r="I101" s="90">
        <v>3.0934559267464516</v>
      </c>
      <c r="J101" s="91">
        <v>2.5206256921038337</v>
      </c>
      <c r="K101" s="74"/>
    </row>
    <row r="102" spans="2:27" ht="20.25" customHeight="1">
      <c r="B102" s="87" t="s">
        <v>120</v>
      </c>
      <c r="C102" s="66">
        <v>5</v>
      </c>
      <c r="D102" s="88">
        <v>1.1158231269521163E-2</v>
      </c>
      <c r="E102" s="88">
        <v>0.36732825975784716</v>
      </c>
      <c r="F102" s="88">
        <v>0.17313072536248478</v>
      </c>
      <c r="G102" s="89">
        <v>8.459888888888889</v>
      </c>
      <c r="H102" s="90">
        <v>2.5279830570241833E-2</v>
      </c>
      <c r="I102" s="90">
        <v>3.6041815584430497</v>
      </c>
      <c r="J102" s="91">
        <v>2.4992864096694469</v>
      </c>
      <c r="K102" s="74"/>
      <c r="N102" s="294"/>
    </row>
    <row r="103" spans="2:27" ht="20.25" customHeight="1">
      <c r="B103" s="87" t="s">
        <v>120</v>
      </c>
      <c r="C103" s="66">
        <v>6</v>
      </c>
      <c r="D103" s="88">
        <v>1.3744115549265516E-2</v>
      </c>
      <c r="E103" s="88">
        <v>0.36802542563702323</v>
      </c>
      <c r="F103" s="88">
        <v>0.13399679074743334</v>
      </c>
      <c r="G103" s="89">
        <v>9.8605</v>
      </c>
      <c r="H103" s="90">
        <v>3.1880642015311739E-2</v>
      </c>
      <c r="I103" s="90">
        <v>3.6564644034484464</v>
      </c>
      <c r="J103" s="91">
        <v>2.2572965470756787</v>
      </c>
      <c r="K103" s="74"/>
      <c r="N103" s="294"/>
    </row>
    <row r="104" spans="2:27" ht="20.25" customHeight="1">
      <c r="B104" s="87" t="s">
        <v>120</v>
      </c>
      <c r="C104" s="66">
        <v>7</v>
      </c>
      <c r="D104" s="88">
        <v>1.5681461557847276E-2</v>
      </c>
      <c r="E104" s="88">
        <v>0.36638468242915545</v>
      </c>
      <c r="F104" s="88">
        <v>0.13058774268809145</v>
      </c>
      <c r="G104" s="89">
        <v>10.144363636363636</v>
      </c>
      <c r="H104" s="90">
        <v>2.2754882559396377E-2</v>
      </c>
      <c r="I104" s="90">
        <v>2.9985878572715672</v>
      </c>
      <c r="J104" s="91">
        <v>2.1936647535673712</v>
      </c>
      <c r="K104" s="74"/>
      <c r="N104" s="294"/>
    </row>
    <row r="105" spans="2:27" ht="20.25" customHeight="1">
      <c r="B105" s="87" t="s">
        <v>120</v>
      </c>
      <c r="C105" s="66">
        <v>8</v>
      </c>
      <c r="D105" s="88">
        <v>2.1177287665530668E-2</v>
      </c>
      <c r="E105" s="88">
        <v>0.37053259874640998</v>
      </c>
      <c r="F105" s="88">
        <v>0.12722995451642996</v>
      </c>
      <c r="G105" s="89">
        <v>11.110222222222223</v>
      </c>
      <c r="H105" s="90">
        <v>1.8978215172498501E-2</v>
      </c>
      <c r="I105" s="90">
        <v>3.9057166825001919</v>
      </c>
      <c r="J105" s="91">
        <v>2.0484137426138993</v>
      </c>
      <c r="K105" s="74" t="s">
        <v>70</v>
      </c>
      <c r="N105" s="294"/>
    </row>
    <row r="106" spans="2:27" ht="20.25" customHeight="1">
      <c r="B106" s="87" t="s">
        <v>126</v>
      </c>
      <c r="C106" s="66">
        <v>1</v>
      </c>
      <c r="D106" s="88">
        <v>3.9877514970920715E-2</v>
      </c>
      <c r="E106" s="88">
        <v>0.43665336854570763</v>
      </c>
      <c r="F106" s="88">
        <v>0.37486173441554727</v>
      </c>
      <c r="G106" s="89">
        <v>6.3310000000000004</v>
      </c>
      <c r="H106" s="90">
        <v>2.147449131827758</v>
      </c>
      <c r="I106" s="90">
        <v>1.4693073007242556</v>
      </c>
      <c r="J106" s="91">
        <v>3.9398494008540781</v>
      </c>
      <c r="K106" s="74"/>
      <c r="N106" s="294"/>
    </row>
    <row r="107" spans="2:27" ht="20.25" customHeight="1">
      <c r="B107" s="87" t="s">
        <v>126</v>
      </c>
      <c r="C107" s="66">
        <v>2</v>
      </c>
      <c r="D107" s="88">
        <v>4.5193296587440528E-2</v>
      </c>
      <c r="E107" s="88">
        <v>0.37746910111237691</v>
      </c>
      <c r="F107" s="88">
        <v>0.39702968032590541</v>
      </c>
      <c r="G107" s="89">
        <v>4.33</v>
      </c>
      <c r="H107" s="90">
        <v>0.4413670018782172</v>
      </c>
      <c r="I107" s="90">
        <v>0.78242332151138505</v>
      </c>
      <c r="J107" s="91">
        <v>4.6446487916445935</v>
      </c>
      <c r="K107" s="74"/>
    </row>
    <row r="108" spans="2:27" ht="20.25" customHeight="1">
      <c r="B108" s="87" t="s">
        <v>126</v>
      </c>
      <c r="C108" s="66">
        <v>3</v>
      </c>
      <c r="D108" s="88">
        <v>5.0533090964083406E-2</v>
      </c>
      <c r="E108" s="88">
        <v>0.35568622217370571</v>
      </c>
      <c r="F108" s="88">
        <v>0.41841152241255991</v>
      </c>
      <c r="G108" s="89">
        <v>3.5895000000000001</v>
      </c>
      <c r="H108" s="90">
        <v>0.57382151645151069</v>
      </c>
      <c r="I108" s="90">
        <v>0.73640427944610543</v>
      </c>
      <c r="J108" s="91">
        <v>4.9776984040841432</v>
      </c>
      <c r="K108" s="74"/>
    </row>
    <row r="109" spans="2:27" ht="20.25" customHeight="1">
      <c r="B109" s="87" t="s">
        <v>126</v>
      </c>
      <c r="C109" s="66">
        <v>4</v>
      </c>
      <c r="D109" s="88">
        <v>5.0852702730536763E-2</v>
      </c>
      <c r="E109" s="88">
        <v>0.32777636381053166</v>
      </c>
      <c r="F109" s="88">
        <v>0.44418503020436789</v>
      </c>
      <c r="G109" s="89">
        <v>2.8839999999999999</v>
      </c>
      <c r="H109" s="90">
        <v>0.65305584098497083</v>
      </c>
      <c r="I109" s="90">
        <v>0.65305584098497083</v>
      </c>
      <c r="J109" s="91">
        <v>5.3313839666396889</v>
      </c>
      <c r="K109" s="74"/>
    </row>
    <row r="110" spans="2:27" ht="20.25" customHeight="1">
      <c r="B110" s="87" t="s">
        <v>126</v>
      </c>
      <c r="C110" s="66">
        <v>5</v>
      </c>
      <c r="D110" s="88">
        <v>4.9381503966214019E-2</v>
      </c>
      <c r="E110" s="88">
        <v>0.33199406568986639</v>
      </c>
      <c r="F110" s="88">
        <v>0.39056705311906825</v>
      </c>
      <c r="G110" s="89">
        <v>4.0969999999999995</v>
      </c>
      <c r="H110" s="90">
        <v>1.0503189396326482</v>
      </c>
      <c r="I110" s="90">
        <v>1.1369431820765779</v>
      </c>
      <c r="J110" s="91">
        <v>4.7883099429879783</v>
      </c>
      <c r="K110" s="74"/>
    </row>
    <row r="111" spans="2:27" ht="20.25" customHeight="1">
      <c r="B111" s="87" t="s">
        <v>126</v>
      </c>
      <c r="C111" s="66">
        <v>6</v>
      </c>
      <c r="D111" s="88">
        <v>6.613154239901739E-2</v>
      </c>
      <c r="E111" s="88">
        <v>0.32911451680100268</v>
      </c>
      <c r="F111" s="88">
        <v>0.31758903301710578</v>
      </c>
      <c r="G111" s="89">
        <v>5.98</v>
      </c>
      <c r="H111" s="90">
        <v>3.1081486292765685</v>
      </c>
      <c r="I111" s="90">
        <v>0.78699917215656712</v>
      </c>
      <c r="J111" s="91">
        <v>4.1122282105525336</v>
      </c>
      <c r="K111" s="74"/>
    </row>
    <row r="112" spans="2:27" ht="20.25" customHeight="1">
      <c r="B112" s="87" t="s">
        <v>126</v>
      </c>
      <c r="C112" s="66">
        <v>7</v>
      </c>
      <c r="D112" s="88">
        <v>6.7201394642430703E-2</v>
      </c>
      <c r="E112" s="88">
        <v>0.33839269850226689</v>
      </c>
      <c r="F112" s="88">
        <v>0.28896433963183016</v>
      </c>
      <c r="G112" s="89">
        <v>6.8140000000000001</v>
      </c>
      <c r="H112" s="90">
        <v>0.2092565988117269</v>
      </c>
      <c r="I112" s="90">
        <v>0.33290822538229281</v>
      </c>
      <c r="J112" s="91">
        <v>3.8745138158481471</v>
      </c>
      <c r="K112" s="74"/>
    </row>
    <row r="113" spans="2:14" ht="20.25" customHeight="1">
      <c r="B113" s="87" t="s">
        <v>126</v>
      </c>
      <c r="C113" s="66">
        <v>8</v>
      </c>
      <c r="D113" s="88">
        <v>4.9742567640722317E-2</v>
      </c>
      <c r="E113" s="88">
        <v>0.37610441310661524</v>
      </c>
      <c r="F113" s="88">
        <v>0.25600828495393185</v>
      </c>
      <c r="G113" s="89">
        <v>7.9059999999999997</v>
      </c>
      <c r="H113" s="90">
        <v>0.57930508344666909</v>
      </c>
      <c r="I113" s="90">
        <v>0.60158604819461792</v>
      </c>
      <c r="J113" s="91">
        <v>3.5115357652537496</v>
      </c>
      <c r="K113" s="74" t="s">
        <v>70</v>
      </c>
    </row>
    <row r="114" spans="2:14" ht="20.25" customHeight="1">
      <c r="B114" s="87" t="s">
        <v>122</v>
      </c>
      <c r="C114" s="66">
        <v>1</v>
      </c>
      <c r="D114" s="88">
        <v>1.3192512730651118E-2</v>
      </c>
      <c r="E114" s="88">
        <v>0.56739421804038215</v>
      </c>
      <c r="F114" s="88">
        <v>0.31325208524488063</v>
      </c>
      <c r="G114" s="89">
        <v>12.152200000000001</v>
      </c>
      <c r="H114" s="90">
        <v>2.8178290005613031</v>
      </c>
      <c r="I114" s="90">
        <v>2.1905021062757575</v>
      </c>
      <c r="J114" s="91">
        <v>3.3550942837653057</v>
      </c>
      <c r="K114" s="74"/>
    </row>
    <row r="115" spans="2:14" ht="20.25" customHeight="1">
      <c r="B115" s="87" t="s">
        <v>122</v>
      </c>
      <c r="C115" s="66">
        <v>2</v>
      </c>
      <c r="D115" s="88">
        <v>1.1034728613428572E-2</v>
      </c>
      <c r="E115" s="88">
        <v>0.57036745804136446</v>
      </c>
      <c r="F115" s="88">
        <v>0.32994568996559337</v>
      </c>
      <c r="G115" s="89">
        <v>11.4176</v>
      </c>
      <c r="H115" s="90">
        <v>3.6403003039071087</v>
      </c>
      <c r="I115" s="90">
        <v>2.4635790273256708</v>
      </c>
      <c r="J115" s="91">
        <v>3.4229265700701634</v>
      </c>
      <c r="K115" s="74"/>
    </row>
    <row r="116" spans="2:14" ht="20.25" customHeight="1">
      <c r="B116" s="87" t="s">
        <v>122</v>
      </c>
      <c r="C116" s="66">
        <v>3</v>
      </c>
      <c r="D116" s="88">
        <v>1.0114033666710938E-2</v>
      </c>
      <c r="E116" s="88">
        <v>0.57392774404380187</v>
      </c>
      <c r="F116" s="88">
        <v>0.34635526584245724</v>
      </c>
      <c r="G116" s="89">
        <v>11.475200000000001</v>
      </c>
      <c r="H116" s="90">
        <v>4.4287496169216105</v>
      </c>
      <c r="I116" s="90">
        <v>2.6707726697466199</v>
      </c>
      <c r="J116" s="91">
        <v>3.4691034368173885</v>
      </c>
      <c r="K116" s="74"/>
    </row>
    <row r="117" spans="2:14" ht="20.25" customHeight="1">
      <c r="B117" s="87" t="s">
        <v>122</v>
      </c>
      <c r="C117" s="66">
        <v>4</v>
      </c>
      <c r="D117" s="88">
        <v>1.1943155183649299E-2</v>
      </c>
      <c r="E117" s="88">
        <v>0.569743643437567</v>
      </c>
      <c r="F117" s="88">
        <v>0.35128227029528819</v>
      </c>
      <c r="G117" s="89">
        <v>11.407799999999998</v>
      </c>
      <c r="H117" s="90">
        <v>5.4191451134084918</v>
      </c>
      <c r="I117" s="90">
        <v>3.3458410264916121</v>
      </c>
      <c r="J117" s="91">
        <v>3.4645471908751913</v>
      </c>
      <c r="K117" s="74"/>
    </row>
    <row r="118" spans="2:14" ht="20.25" customHeight="1">
      <c r="B118" s="87" t="s">
        <v>122</v>
      </c>
      <c r="C118" s="66">
        <v>5</v>
      </c>
      <c r="D118" s="88">
        <v>1.1681474749979838E-2</v>
      </c>
      <c r="E118" s="88">
        <v>0.56776981487790323</v>
      </c>
      <c r="F118" s="88">
        <v>0.31436669553073565</v>
      </c>
      <c r="G118" s="89">
        <v>12.384400000000001</v>
      </c>
      <c r="H118" s="90">
        <v>7.6795947741465556</v>
      </c>
      <c r="I118" s="90">
        <v>2.4987338220357449</v>
      </c>
      <c r="J118" s="91">
        <v>3.2924836050437047</v>
      </c>
      <c r="K118" s="74"/>
    </row>
    <row r="119" spans="2:14" ht="20.25" customHeight="1">
      <c r="B119" s="87" t="s">
        <v>122</v>
      </c>
      <c r="C119" s="66">
        <v>6</v>
      </c>
      <c r="D119" s="88">
        <v>1.4613803103571018E-2</v>
      </c>
      <c r="E119" s="88">
        <v>0.56032471926486183</v>
      </c>
      <c r="F119" s="88">
        <v>0.2574524029594365</v>
      </c>
      <c r="G119" s="89">
        <v>13.408799999999999</v>
      </c>
      <c r="H119" s="90">
        <v>5.7433444789577432</v>
      </c>
      <c r="I119" s="90">
        <v>1.8821287766197172</v>
      </c>
      <c r="J119" s="91">
        <v>3.0547710429386288</v>
      </c>
      <c r="K119" s="74"/>
    </row>
    <row r="120" spans="2:14" ht="20.25" customHeight="1">
      <c r="B120" s="87" t="s">
        <v>122</v>
      </c>
      <c r="C120" s="66">
        <v>7</v>
      </c>
      <c r="D120" s="88">
        <v>1.6147564261448949E-2</v>
      </c>
      <c r="E120" s="88">
        <v>0.55053288404672529</v>
      </c>
      <c r="F120" s="88">
        <v>0.23207449141998146</v>
      </c>
      <c r="G120" s="89">
        <v>13.2608</v>
      </c>
      <c r="H120" s="90">
        <v>1.1645314981647814</v>
      </c>
      <c r="I120" s="90">
        <v>1.0369875721753055</v>
      </c>
      <c r="J120" s="91">
        <v>3.0627827039850648</v>
      </c>
      <c r="K120" s="74"/>
    </row>
    <row r="121" spans="2:14" ht="20.25" customHeight="1">
      <c r="B121" s="87" t="s">
        <v>122</v>
      </c>
      <c r="C121" s="66">
        <v>8</v>
      </c>
      <c r="D121" s="88">
        <v>1.6431362930387022E-2</v>
      </c>
      <c r="E121" s="88">
        <v>0.55003295679707354</v>
      </c>
      <c r="F121" s="88">
        <v>0.2092467739426328</v>
      </c>
      <c r="G121" s="89">
        <v>14.226999999999999</v>
      </c>
      <c r="H121" s="90">
        <v>0.62328826280784244</v>
      </c>
      <c r="I121" s="90">
        <v>1.1320950079571015</v>
      </c>
      <c r="J121" s="91">
        <v>2.9092365444408506</v>
      </c>
      <c r="K121" s="74" t="s">
        <v>70</v>
      </c>
    </row>
    <row r="122" spans="2:14" ht="20.25" customHeight="1">
      <c r="B122" s="87" t="s">
        <v>124</v>
      </c>
      <c r="C122" s="66">
        <v>1</v>
      </c>
      <c r="D122" s="88">
        <v>1.5337768480280024E-2</v>
      </c>
      <c r="E122" s="88">
        <v>0.52631239654650952</v>
      </c>
      <c r="F122" s="88">
        <v>0.38154360346504307</v>
      </c>
      <c r="G122" s="89">
        <v>6.6043333333333329</v>
      </c>
      <c r="H122" s="90">
        <v>8.8939730396760037</v>
      </c>
      <c r="I122" s="90">
        <v>4.9304493050505567</v>
      </c>
      <c r="J122" s="91">
        <v>3.3949500207014851</v>
      </c>
      <c r="K122" s="74"/>
      <c r="N122" s="295"/>
    </row>
    <row r="123" spans="2:14" ht="20.25" customHeight="1">
      <c r="B123" s="87" t="s">
        <v>124</v>
      </c>
      <c r="C123" s="66">
        <v>2</v>
      </c>
      <c r="D123" s="88">
        <v>3.605652461026175E-2</v>
      </c>
      <c r="E123" s="88">
        <v>0.45773381386913831</v>
      </c>
      <c r="F123" s="88">
        <v>0.35456304265177574</v>
      </c>
      <c r="G123" s="89">
        <v>4.7549999999999999</v>
      </c>
      <c r="H123" s="90">
        <v>0.66315810719024038</v>
      </c>
      <c r="I123" s="90">
        <v>1.1244854861051903</v>
      </c>
      <c r="J123" s="91">
        <v>3.8666036188873214</v>
      </c>
      <c r="K123" s="74"/>
      <c r="N123" s="295"/>
    </row>
    <row r="124" spans="2:14" ht="20.25" customHeight="1">
      <c r="B124" s="87" t="s">
        <v>124</v>
      </c>
      <c r="C124" s="66">
        <v>3</v>
      </c>
      <c r="D124" s="88">
        <v>4.4962447690991787E-2</v>
      </c>
      <c r="E124" s="88">
        <v>0.43306445580585673</v>
      </c>
      <c r="F124" s="88">
        <v>0.38021586587284673</v>
      </c>
      <c r="G124" s="89">
        <v>3.8246666666666669</v>
      </c>
      <c r="H124" s="90">
        <v>0.76122467411456285</v>
      </c>
      <c r="I124" s="90">
        <v>1.2369900954361646</v>
      </c>
      <c r="J124" s="91">
        <v>4.179140677360909</v>
      </c>
      <c r="K124" s="74"/>
      <c r="N124" s="295"/>
    </row>
    <row r="125" spans="2:14" ht="20.25" customHeight="1">
      <c r="B125" s="87" t="s">
        <v>124</v>
      </c>
      <c r="C125" s="66">
        <v>4</v>
      </c>
      <c r="D125" s="88">
        <v>4.3562279044072033E-2</v>
      </c>
      <c r="E125" s="88">
        <v>0.43173770810844653</v>
      </c>
      <c r="F125" s="88">
        <v>0.36641981997931844</v>
      </c>
      <c r="G125" s="89">
        <v>4.4891999999999994</v>
      </c>
      <c r="H125" s="90">
        <v>1.0651146366575459</v>
      </c>
      <c r="I125" s="90">
        <v>1.426947838584272</v>
      </c>
      <c r="J125" s="91">
        <v>4.1193023786496523</v>
      </c>
      <c r="K125" s="74"/>
      <c r="N125" s="295"/>
    </row>
    <row r="126" spans="2:14" ht="20.25" customHeight="1">
      <c r="B126" s="87" t="s">
        <v>124</v>
      </c>
      <c r="C126" s="66">
        <v>5</v>
      </c>
      <c r="D126" s="88">
        <v>4.175153793854184E-2</v>
      </c>
      <c r="E126" s="88">
        <v>0.44179109147210222</v>
      </c>
      <c r="F126" s="88">
        <v>0.33006486913822047</v>
      </c>
      <c r="G126" s="89">
        <v>5.6669999999999998</v>
      </c>
      <c r="H126" s="90">
        <v>1.3711429566158897</v>
      </c>
      <c r="I126" s="90">
        <v>1.6370299938303778</v>
      </c>
      <c r="J126" s="91">
        <v>3.7808264918937566</v>
      </c>
      <c r="K126" s="74"/>
      <c r="N126" s="295"/>
    </row>
    <row r="127" spans="2:14" ht="20.25" customHeight="1">
      <c r="B127" s="87" t="s">
        <v>124</v>
      </c>
      <c r="C127" s="66">
        <v>6</v>
      </c>
      <c r="D127" s="88">
        <v>3.8501586829046676E-2</v>
      </c>
      <c r="E127" s="88">
        <v>0.45548578620142793</v>
      </c>
      <c r="F127" s="88">
        <v>0.24857502919311389</v>
      </c>
      <c r="G127" s="89">
        <v>8.1344999999999992</v>
      </c>
      <c r="H127" s="90">
        <v>4.3682446052878419</v>
      </c>
      <c r="I127" s="90">
        <v>2.7458869503890488</v>
      </c>
      <c r="J127" s="91">
        <v>3.0965885541967784</v>
      </c>
      <c r="K127" s="74"/>
      <c r="N127" s="295"/>
    </row>
    <row r="128" spans="2:14" ht="20.25" customHeight="1">
      <c r="B128" s="87" t="s">
        <v>124</v>
      </c>
      <c r="C128" s="66">
        <v>7</v>
      </c>
      <c r="D128" s="88">
        <v>4.4589526078874696E-2</v>
      </c>
      <c r="E128" s="88">
        <v>0.45854201879896989</v>
      </c>
      <c r="F128" s="88">
        <v>0.2167394233919985</v>
      </c>
      <c r="G128" s="89">
        <v>9.0220000000000002</v>
      </c>
      <c r="H128" s="90">
        <v>2.0283824250561375</v>
      </c>
      <c r="I128" s="90">
        <v>1.9093839894528442</v>
      </c>
      <c r="J128" s="91">
        <v>2.9982732993896462</v>
      </c>
      <c r="K128" s="74"/>
    </row>
    <row r="129" spans="2:11" ht="20.25" customHeight="1">
      <c r="B129" s="87" t="s">
        <v>124</v>
      </c>
      <c r="C129" s="66">
        <v>8</v>
      </c>
      <c r="D129" s="88">
        <v>4.834582430378756E-2</v>
      </c>
      <c r="E129" s="88">
        <v>0.4724649081127883</v>
      </c>
      <c r="F129" s="88">
        <v>0.18268664917295124</v>
      </c>
      <c r="G129" s="89">
        <v>10.586500000000001</v>
      </c>
      <c r="H129" s="90">
        <v>1.8044852789671293</v>
      </c>
      <c r="I129" s="90">
        <v>2.1961565023088321</v>
      </c>
      <c r="J129" s="91">
        <v>2.857323916640687</v>
      </c>
      <c r="K129" s="74" t="s">
        <v>70</v>
      </c>
    </row>
    <row r="130" spans="2:11" ht="20.25" customHeight="1">
      <c r="B130" s="87" t="s">
        <v>123</v>
      </c>
      <c r="C130" s="66">
        <v>1</v>
      </c>
      <c r="D130" s="88">
        <v>2.0909902456808727E-2</v>
      </c>
      <c r="E130" s="88">
        <v>0.50312229869648173</v>
      </c>
      <c r="F130" s="88">
        <v>0.17066495315668018</v>
      </c>
      <c r="G130" s="89">
        <v>7.9089999999999989</v>
      </c>
      <c r="H130" s="90">
        <v>0.21383236104204251</v>
      </c>
      <c r="I130" s="90">
        <v>4.7978636008808291</v>
      </c>
      <c r="J130" s="91">
        <v>2.0347181659275599</v>
      </c>
      <c r="K130" s="74"/>
    </row>
    <row r="131" spans="2:11" ht="20.25" customHeight="1">
      <c r="B131" s="87" t="s">
        <v>123</v>
      </c>
      <c r="C131" s="66">
        <v>2</v>
      </c>
      <c r="D131" s="88">
        <v>2.508683194980945E-2</v>
      </c>
      <c r="E131" s="88">
        <v>0.50162608797428487</v>
      </c>
      <c r="F131" s="88">
        <v>0.18656318122088592</v>
      </c>
      <c r="G131" s="89">
        <v>7.7034000000000002</v>
      </c>
      <c r="H131" s="90">
        <v>0.12669825549805497</v>
      </c>
      <c r="I131" s="90">
        <v>3.3828434217980674</v>
      </c>
      <c r="J131" s="91">
        <v>2.0555789588277049</v>
      </c>
      <c r="K131" s="74"/>
    </row>
    <row r="132" spans="2:11" ht="20.25" customHeight="1">
      <c r="B132" s="87" t="s">
        <v>123</v>
      </c>
      <c r="C132" s="66">
        <v>3</v>
      </c>
      <c r="D132" s="88">
        <v>2.09019107276355E-2</v>
      </c>
      <c r="E132" s="88">
        <v>0.50349768031643982</v>
      </c>
      <c r="F132" s="88">
        <v>0.17368446750243102</v>
      </c>
      <c r="G132" s="89">
        <v>7.6364000000000001</v>
      </c>
      <c r="H132" s="90">
        <v>9.9390253220275268E-2</v>
      </c>
      <c r="I132" s="90">
        <v>3.863796093938201</v>
      </c>
      <c r="J132" s="91">
        <v>2.0570948758931493</v>
      </c>
      <c r="K132" s="74"/>
    </row>
    <row r="133" spans="2:11" ht="20.25" customHeight="1">
      <c r="B133" s="87" t="s">
        <v>123</v>
      </c>
      <c r="C133" s="66">
        <v>4</v>
      </c>
      <c r="D133" s="88">
        <v>2.5114934695087538E-2</v>
      </c>
      <c r="E133" s="88">
        <v>0.48307301631295224</v>
      </c>
      <c r="F133" s="88">
        <v>0.17838874978351313</v>
      </c>
      <c r="G133" s="89">
        <v>7.7585999999999995</v>
      </c>
      <c r="H133" s="90">
        <v>7.769024278678964E-2</v>
      </c>
      <c r="I133" s="90">
        <v>4.9901040559207193</v>
      </c>
      <c r="J133" s="91">
        <v>2.0415802034123298</v>
      </c>
      <c r="K133" s="74"/>
    </row>
    <row r="134" spans="2:11" ht="20.25" customHeight="1">
      <c r="B134" s="87" t="s">
        <v>123</v>
      </c>
      <c r="C134" s="66">
        <v>5</v>
      </c>
      <c r="D134" s="88">
        <v>2.4641634850628952E-2</v>
      </c>
      <c r="E134" s="88">
        <v>0.48349021619507349</v>
      </c>
      <c r="F134" s="88">
        <v>0.16913359054677232</v>
      </c>
      <c r="G134" s="89">
        <v>8.641</v>
      </c>
      <c r="H134" s="90">
        <v>9.6578781183024875E-2</v>
      </c>
      <c r="I134" s="90">
        <v>6.1870781695375312</v>
      </c>
      <c r="J134" s="91">
        <v>1.9436677520623651</v>
      </c>
      <c r="K134" s="74"/>
    </row>
    <row r="135" spans="2:11" ht="20.25" customHeight="1">
      <c r="B135" s="87" t="s">
        <v>123</v>
      </c>
      <c r="C135" s="66">
        <v>6</v>
      </c>
      <c r="D135" s="88">
        <v>2.1818595071699583E-2</v>
      </c>
      <c r="E135" s="88">
        <v>0.46021481230411954</v>
      </c>
      <c r="F135" s="88">
        <v>0.13515810260685177</v>
      </c>
      <c r="G135" s="89">
        <v>8.3482000000000003</v>
      </c>
      <c r="H135" s="90">
        <v>5.7809282552117956E-3</v>
      </c>
      <c r="I135" s="90">
        <v>1.9366109654959514</v>
      </c>
      <c r="J135" s="91">
        <v>1.9187512353896801</v>
      </c>
      <c r="K135" s="74"/>
    </row>
    <row r="136" spans="2:11" ht="20.25" customHeight="1">
      <c r="B136" s="87" t="s">
        <v>123</v>
      </c>
      <c r="C136" s="66">
        <v>7</v>
      </c>
      <c r="D136" s="88">
        <v>2.0501782398793512E-2</v>
      </c>
      <c r="E136" s="88">
        <v>0.45269183912881134</v>
      </c>
      <c r="F136" s="88">
        <v>0.12452768146113691</v>
      </c>
      <c r="G136" s="89">
        <v>8.8168000000000006</v>
      </c>
      <c r="H136" s="90">
        <v>5.6654996115166932E-3</v>
      </c>
      <c r="I136" s="90">
        <v>1.5240193954979904</v>
      </c>
      <c r="J136" s="91">
        <v>1.8648254396562511</v>
      </c>
      <c r="K136" s="74"/>
    </row>
    <row r="137" spans="2:11" ht="20.25" customHeight="1">
      <c r="B137" s="87" t="s">
        <v>123</v>
      </c>
      <c r="C137" s="66">
        <v>8</v>
      </c>
      <c r="D137" s="88">
        <v>1.7869450320076093E-2</v>
      </c>
      <c r="E137" s="88">
        <v>0.45851729008995862</v>
      </c>
      <c r="F137" s="88">
        <v>0.11813571580018464</v>
      </c>
      <c r="G137" s="89">
        <v>10.0724</v>
      </c>
      <c r="H137" s="90">
        <v>1.4055409375393769E-2</v>
      </c>
      <c r="I137" s="90">
        <v>1.778009285987312</v>
      </c>
      <c r="J137" s="91">
        <v>1.7516736701703677</v>
      </c>
      <c r="K137" s="74" t="s">
        <v>70</v>
      </c>
    </row>
    <row r="138" spans="2:11" ht="20.25" customHeight="1">
      <c r="B138" s="87" t="s">
        <v>121</v>
      </c>
      <c r="C138" s="66">
        <v>1</v>
      </c>
      <c r="D138" s="88">
        <v>6.9758016326602446E-2</v>
      </c>
      <c r="E138" s="88">
        <v>0.5288879057462369</v>
      </c>
      <c r="F138" s="88">
        <v>0.18811107423658255</v>
      </c>
      <c r="G138" s="89">
        <v>10.281000000000001</v>
      </c>
      <c r="H138" s="90">
        <v>0</v>
      </c>
      <c r="I138" s="90">
        <v>2.2940374906900312</v>
      </c>
      <c r="J138" s="91">
        <v>2.2414420776229096</v>
      </c>
      <c r="K138" s="74"/>
    </row>
    <row r="139" spans="2:11" ht="20.25" customHeight="1">
      <c r="B139" s="87" t="s">
        <v>121</v>
      </c>
      <c r="C139" s="66">
        <v>2</v>
      </c>
      <c r="D139" s="88">
        <v>8.0923145241143232E-2</v>
      </c>
      <c r="E139" s="88">
        <v>0.48977568556627976</v>
      </c>
      <c r="F139" s="88">
        <v>0.17486603948993032</v>
      </c>
      <c r="G139" s="89">
        <v>10.236000000000001</v>
      </c>
      <c r="H139" s="90">
        <v>0.177348924431978</v>
      </c>
      <c r="I139" s="90">
        <v>3.6533878432987468</v>
      </c>
      <c r="J139" s="91">
        <v>2.2667710283078941</v>
      </c>
      <c r="K139" s="74"/>
    </row>
    <row r="140" spans="2:11" ht="20.25" customHeight="1">
      <c r="B140" s="87" t="s">
        <v>121</v>
      </c>
      <c r="C140" s="66">
        <v>3</v>
      </c>
      <c r="D140" s="88">
        <v>3.5689250070377487E-2</v>
      </c>
      <c r="E140" s="88">
        <v>0.56186919639373656</v>
      </c>
      <c r="F140" s="88">
        <v>0.19342830481279832</v>
      </c>
      <c r="G140" s="89">
        <v>11.526999999999999</v>
      </c>
      <c r="H140" s="90">
        <v>0.41958417529891179</v>
      </c>
      <c r="I140" s="90">
        <v>7.007055727491827</v>
      </c>
      <c r="J140" s="91">
        <v>2.1734144951325716</v>
      </c>
      <c r="K140" s="74"/>
    </row>
    <row r="141" spans="2:11" ht="20.25" customHeight="1">
      <c r="B141" s="87" t="s">
        <v>121</v>
      </c>
      <c r="C141" s="66">
        <v>4</v>
      </c>
      <c r="D141" s="88">
        <v>4.3178680369344233E-2</v>
      </c>
      <c r="E141" s="88">
        <v>0.45215067836378142</v>
      </c>
      <c r="F141" s="88">
        <v>0.26479793158709763</v>
      </c>
      <c r="G141" s="89">
        <v>9.0649999999999995</v>
      </c>
      <c r="H141" s="90">
        <v>0.42153071598524955</v>
      </c>
      <c r="I141" s="90">
        <v>2.6824681926334062</v>
      </c>
      <c r="J141" s="91">
        <v>2.4195671080764831</v>
      </c>
      <c r="K141" s="74"/>
    </row>
    <row r="142" spans="2:11" ht="20.25" customHeight="1">
      <c r="B142" s="87" t="s">
        <v>121</v>
      </c>
      <c r="C142" s="66">
        <v>5</v>
      </c>
      <c r="D142" s="88">
        <v>5.4156183103596101E-2</v>
      </c>
      <c r="E142" s="88">
        <v>0.43872750434748292</v>
      </c>
      <c r="F142" s="88">
        <v>0.23381593763267516</v>
      </c>
      <c r="G142" s="89">
        <v>9.8569999999999993</v>
      </c>
      <c r="H142" s="90">
        <v>0.67683560893669126</v>
      </c>
      <c r="I142" s="90">
        <v>2.6458119258434296</v>
      </c>
      <c r="J142" s="91">
        <v>2.2942564887306567</v>
      </c>
      <c r="K142" s="74"/>
    </row>
    <row r="143" spans="2:11" ht="20.25" customHeight="1">
      <c r="B143" s="87" t="s">
        <v>121</v>
      </c>
      <c r="C143" s="66">
        <v>6</v>
      </c>
      <c r="D143" s="88">
        <v>6.7404984539288615E-2</v>
      </c>
      <c r="E143" s="88">
        <v>0.45292403840016149</v>
      </c>
      <c r="F143" s="88">
        <v>0.21731155381579043</v>
      </c>
      <c r="G143" s="89">
        <v>12.38</v>
      </c>
      <c r="H143" s="90">
        <v>0.34998932532557758</v>
      </c>
      <c r="I143" s="90">
        <v>3.6907965216151815</v>
      </c>
      <c r="J143" s="91">
        <v>2.0176999160937568</v>
      </c>
      <c r="K143" s="74"/>
    </row>
    <row r="144" spans="2:11" ht="20.25" customHeight="1">
      <c r="B144" s="87" t="s">
        <v>121</v>
      </c>
      <c r="C144" s="66">
        <v>7</v>
      </c>
      <c r="D144" s="88">
        <v>7.2295769160879653E-2</v>
      </c>
      <c r="E144" s="88">
        <v>0.47471602166926052</v>
      </c>
      <c r="F144" s="88">
        <v>0.21398597095529351</v>
      </c>
      <c r="G144" s="89">
        <v>13.201000000000001</v>
      </c>
      <c r="H144" s="90">
        <v>0.27655698992606592</v>
      </c>
      <c r="I144" s="90">
        <v>3.6643801165203733</v>
      </c>
      <c r="J144" s="91">
        <v>1.9311016315522445</v>
      </c>
      <c r="K144" s="74"/>
    </row>
    <row r="145" spans="2:11" ht="20.25" customHeight="1">
      <c r="B145" s="87" t="s">
        <v>121</v>
      </c>
      <c r="C145" s="66">
        <v>8</v>
      </c>
      <c r="D145" s="88">
        <v>8.7642119462671322E-2</v>
      </c>
      <c r="E145" s="88">
        <v>0.4849721761112728</v>
      </c>
      <c r="F145" s="88">
        <v>0.18920304437534644</v>
      </c>
      <c r="G145" s="89">
        <v>14.807</v>
      </c>
      <c r="H145" s="90">
        <v>0.34716154931256227</v>
      </c>
      <c r="I145" s="90">
        <v>5.2074232396884348</v>
      </c>
      <c r="J145" s="91">
        <v>1.8286297724663672</v>
      </c>
      <c r="K145" s="74" t="s">
        <v>70</v>
      </c>
    </row>
    <row r="146" spans="2:11" ht="20.25" customHeight="1">
      <c r="B146" s="87" t="s">
        <v>127</v>
      </c>
      <c r="C146" s="66">
        <v>1</v>
      </c>
      <c r="D146" s="88">
        <v>7.796965790855862E-3</v>
      </c>
      <c r="E146" s="88">
        <v>0.50637545658737071</v>
      </c>
      <c r="F146" s="88">
        <v>0.50793070059100653</v>
      </c>
      <c r="G146" s="89">
        <v>4.7528571428571436</v>
      </c>
      <c r="H146" s="90">
        <v>0.83569372943461362</v>
      </c>
      <c r="I146" s="90">
        <v>4.0666041322093793</v>
      </c>
      <c r="J146" s="91">
        <v>4.5222047546822379</v>
      </c>
      <c r="K146" s="74"/>
    </row>
    <row r="147" spans="2:11" ht="20.25" customHeight="1">
      <c r="B147" s="87" t="s">
        <v>127</v>
      </c>
      <c r="C147" s="66">
        <v>2</v>
      </c>
      <c r="D147" s="88">
        <v>1.6261324154063696E-2</v>
      </c>
      <c r="E147" s="88">
        <v>0.45471074830295355</v>
      </c>
      <c r="F147" s="88">
        <v>0.51180722429790759</v>
      </c>
      <c r="G147" s="89">
        <v>3.3947500000000002</v>
      </c>
      <c r="H147" s="90">
        <v>6.2966387584123429E-2</v>
      </c>
      <c r="I147" s="90">
        <v>2.0587271070982966</v>
      </c>
      <c r="J147" s="91">
        <v>4.9818292935573574</v>
      </c>
      <c r="K147" s="74"/>
    </row>
    <row r="148" spans="2:11" ht="20.25" customHeight="1">
      <c r="B148" s="87" t="s">
        <v>127</v>
      </c>
      <c r="C148" s="66">
        <v>3</v>
      </c>
      <c r="D148" s="88">
        <v>2.207260986183503E-2</v>
      </c>
      <c r="E148" s="88">
        <v>0.41351388172855091</v>
      </c>
      <c r="F148" s="88">
        <v>0.52340929752941034</v>
      </c>
      <c r="G148" s="89">
        <v>2.2719999999999998</v>
      </c>
      <c r="H148" s="90">
        <v>8.489804285313611E-2</v>
      </c>
      <c r="I148" s="90">
        <v>1.3017699904147537</v>
      </c>
      <c r="J148" s="91">
        <v>5.5943782406462574</v>
      </c>
      <c r="K148" s="74"/>
    </row>
    <row r="149" spans="2:11" ht="20.25" customHeight="1">
      <c r="B149" s="87" t="s">
        <v>127</v>
      </c>
      <c r="C149" s="66">
        <v>4</v>
      </c>
      <c r="D149" s="88">
        <v>2.22695651301003E-2</v>
      </c>
      <c r="E149" s="88">
        <v>0.41225755321612606</v>
      </c>
      <c r="F149" s="88">
        <v>0.52845038850961479</v>
      </c>
      <c r="G149" s="89">
        <v>2.3792499999999999</v>
      </c>
      <c r="H149" s="90">
        <v>0.17896383874570687</v>
      </c>
      <c r="I149" s="90">
        <v>1.1930922583047125</v>
      </c>
      <c r="J149" s="91">
        <v>5.5762441601443964</v>
      </c>
      <c r="K149" s="74"/>
    </row>
    <row r="150" spans="2:11" ht="20.25" customHeight="1">
      <c r="B150" s="87" t="s">
        <v>127</v>
      </c>
      <c r="C150" s="66">
        <v>5</v>
      </c>
      <c r="D150" s="88">
        <v>2.4973819931287691E-2</v>
      </c>
      <c r="E150" s="88">
        <v>0.40972397766620228</v>
      </c>
      <c r="F150" s="88">
        <v>0.49620024904952631</v>
      </c>
      <c r="G150" s="89">
        <v>3.4428749999999999</v>
      </c>
      <c r="H150" s="90">
        <v>0.17763001138669626</v>
      </c>
      <c r="I150" s="90">
        <v>1.2556604253197494</v>
      </c>
      <c r="J150" s="91">
        <v>5.0753890695253183</v>
      </c>
      <c r="K150" s="74"/>
    </row>
    <row r="151" spans="2:11" ht="20.25" customHeight="1">
      <c r="B151" s="87" t="s">
        <v>127</v>
      </c>
      <c r="C151" s="66">
        <v>6</v>
      </c>
      <c r="D151" s="88">
        <v>2.1384813906321895E-2</v>
      </c>
      <c r="E151" s="88">
        <v>0.42184124498234704</v>
      </c>
      <c r="F151" s="88">
        <v>0.4004849152099082</v>
      </c>
      <c r="G151" s="89">
        <v>5.1637142857142857</v>
      </c>
      <c r="H151" s="90">
        <v>0.30547327809515684</v>
      </c>
      <c r="I151" s="90">
        <v>1.5084711361606198</v>
      </c>
      <c r="J151" s="91">
        <v>4.4139813121007059</v>
      </c>
      <c r="K151" s="74"/>
    </row>
    <row r="152" spans="2:11" ht="20.25" customHeight="1">
      <c r="B152" s="87" t="s">
        <v>127</v>
      </c>
      <c r="C152" s="66">
        <v>7</v>
      </c>
      <c r="D152" s="88">
        <v>2.2987328002421276E-2</v>
      </c>
      <c r="E152" s="88">
        <v>0.43157950053569338</v>
      </c>
      <c r="F152" s="88">
        <v>0.33584651251392494</v>
      </c>
      <c r="G152" s="89">
        <v>6.4689999999999985</v>
      </c>
      <c r="H152" s="90">
        <v>0.42309222342504005</v>
      </c>
      <c r="I152" s="90">
        <v>1.8766187329336455</v>
      </c>
      <c r="J152" s="91">
        <v>3.9943248428806974</v>
      </c>
      <c r="K152" s="74"/>
    </row>
    <row r="153" spans="2:11" ht="20.25" customHeight="1">
      <c r="B153" s="87" t="s">
        <v>127</v>
      </c>
      <c r="C153" s="66">
        <v>8</v>
      </c>
      <c r="D153" s="88">
        <v>1.0592010916863289E-2</v>
      </c>
      <c r="E153" s="88">
        <v>0.46371624284367402</v>
      </c>
      <c r="F153" s="88">
        <v>0.2468522246060382</v>
      </c>
      <c r="G153" s="89">
        <v>8.343</v>
      </c>
      <c r="H153" s="90">
        <v>0.10080744241185838</v>
      </c>
      <c r="I153" s="90">
        <v>1.7767311725090038</v>
      </c>
      <c r="J153" s="91">
        <v>3.6753617738240911</v>
      </c>
      <c r="K153" s="74" t="s">
        <v>70</v>
      </c>
    </row>
    <row r="154" spans="2:11" ht="20.25" customHeight="1">
      <c r="B154" s="87" t="s">
        <v>129</v>
      </c>
      <c r="C154" s="66">
        <v>1</v>
      </c>
      <c r="D154" s="88">
        <v>0</v>
      </c>
      <c r="E154" s="88">
        <v>0</v>
      </c>
      <c r="F154" s="88">
        <v>0</v>
      </c>
      <c r="G154" s="89">
        <v>0</v>
      </c>
      <c r="H154" s="90">
        <v>0</v>
      </c>
      <c r="I154" s="90">
        <v>0</v>
      </c>
      <c r="J154" s="91">
        <v>0</v>
      </c>
      <c r="K154" s="74"/>
    </row>
    <row r="155" spans="2:11" ht="20.25" customHeight="1">
      <c r="B155" s="87" t="s">
        <v>129</v>
      </c>
      <c r="C155" s="66">
        <v>2</v>
      </c>
      <c r="D155" s="88">
        <v>5.9804219186351815E-2</v>
      </c>
      <c r="E155" s="88">
        <v>0.33616037992908232</v>
      </c>
      <c r="F155" s="88">
        <v>0.18170583656971068</v>
      </c>
      <c r="G155" s="89">
        <v>7.0949999999999998</v>
      </c>
      <c r="H155" s="90">
        <v>0</v>
      </c>
      <c r="I155" s="90">
        <v>2.0299562123591657</v>
      </c>
      <c r="J155" s="91">
        <v>2.4318169504341092</v>
      </c>
      <c r="K155" s="74"/>
    </row>
    <row r="156" spans="2:11" ht="20.25" customHeight="1">
      <c r="B156" s="87" t="s">
        <v>129</v>
      </c>
      <c r="C156" s="66">
        <v>3</v>
      </c>
      <c r="D156" s="88">
        <v>2.3489278878001122E-2</v>
      </c>
      <c r="E156" s="88">
        <v>0.33652059346116348</v>
      </c>
      <c r="F156" s="88">
        <v>0.17693513458284427</v>
      </c>
      <c r="G156" s="89">
        <v>5.8769999999999998</v>
      </c>
      <c r="H156" s="90">
        <v>2.768937943393494E-2</v>
      </c>
      <c r="I156" s="90">
        <v>1.4121583511306819</v>
      </c>
      <c r="J156" s="91">
        <v>2.6024408153441621</v>
      </c>
      <c r="K156" s="74"/>
    </row>
    <row r="157" spans="2:11" ht="20.25" customHeight="1">
      <c r="B157" s="87" t="s">
        <v>129</v>
      </c>
      <c r="C157" s="66">
        <v>4</v>
      </c>
      <c r="D157" s="88">
        <v>1.980824059687324E-2</v>
      </c>
      <c r="E157" s="88">
        <v>0.33462652399127912</v>
      </c>
      <c r="F157" s="88">
        <v>0.17822945952480418</v>
      </c>
      <c r="G157" s="89">
        <v>6.0549999999999997</v>
      </c>
      <c r="H157" s="90">
        <v>0</v>
      </c>
      <c r="I157" s="90">
        <v>1.729652982730167</v>
      </c>
      <c r="J157" s="91">
        <v>2.5767459570802806</v>
      </c>
      <c r="K157" s="74"/>
    </row>
    <row r="158" spans="2:11" ht="20.25" customHeight="1">
      <c r="B158" s="87" t="s">
        <v>129</v>
      </c>
      <c r="C158" s="66">
        <v>5</v>
      </c>
      <c r="D158" s="88">
        <v>1.9535692656614301E-2</v>
      </c>
      <c r="E158" s="88">
        <v>0.33929963028992255</v>
      </c>
      <c r="F158" s="88">
        <v>0.18755220786532792</v>
      </c>
      <c r="G158" s="89">
        <v>6.4530000000000003</v>
      </c>
      <c r="H158" s="90">
        <v>0</v>
      </c>
      <c r="I158" s="90">
        <v>2.063442758439757</v>
      </c>
      <c r="J158" s="91">
        <v>2.5286518508027851</v>
      </c>
      <c r="K158" s="74"/>
    </row>
    <row r="159" spans="2:11" ht="20.25" customHeight="1">
      <c r="B159" s="87" t="s">
        <v>129</v>
      </c>
      <c r="C159" s="66">
        <v>6</v>
      </c>
      <c r="D159" s="88">
        <v>0</v>
      </c>
      <c r="E159" s="88">
        <v>0</v>
      </c>
      <c r="F159" s="88">
        <v>0</v>
      </c>
      <c r="G159" s="89">
        <v>0</v>
      </c>
      <c r="H159" s="90">
        <v>0</v>
      </c>
      <c r="I159" s="90">
        <v>0</v>
      </c>
      <c r="J159" s="91">
        <v>0</v>
      </c>
      <c r="K159" s="74"/>
    </row>
    <row r="160" spans="2:11" ht="20.25" customHeight="1">
      <c r="B160" s="87" t="s">
        <v>129</v>
      </c>
      <c r="C160" s="66">
        <v>7</v>
      </c>
      <c r="D160" s="88">
        <v>3.1434249410028266E-2</v>
      </c>
      <c r="E160" s="88">
        <v>0.345154437918131</v>
      </c>
      <c r="F160" s="88">
        <v>0.1632952023955708</v>
      </c>
      <c r="G160" s="89">
        <v>8.0679999999999996</v>
      </c>
      <c r="H160" s="90">
        <v>4.3085805381417097E-2</v>
      </c>
      <c r="I160" s="90">
        <v>0.99097352377259318</v>
      </c>
      <c r="J160" s="91">
        <v>2.2491351157539752</v>
      </c>
      <c r="K160" s="74"/>
    </row>
    <row r="161" spans="2:11" ht="20.25" customHeight="1">
      <c r="B161" s="87" t="s">
        <v>129</v>
      </c>
      <c r="C161" s="66">
        <v>8</v>
      </c>
      <c r="D161" s="88">
        <v>4.2372182811516335E-2</v>
      </c>
      <c r="E161" s="88">
        <v>0.36307599051899253</v>
      </c>
      <c r="F161" s="88">
        <v>0.14350783053597055</v>
      </c>
      <c r="G161" s="89">
        <v>10.147</v>
      </c>
      <c r="H161" s="90">
        <v>0</v>
      </c>
      <c r="I161" s="90">
        <v>2.2228115055843265</v>
      </c>
      <c r="J161" s="91">
        <v>2.0140969190675992</v>
      </c>
      <c r="K161" s="74" t="s">
        <v>67</v>
      </c>
    </row>
    <row r="162" spans="2:11" ht="20.25" customHeight="1">
      <c r="B162" s="87" t="s">
        <v>125</v>
      </c>
      <c r="C162" s="66">
        <v>1</v>
      </c>
      <c r="D162" s="88">
        <v>1.5135832682377802E-2</v>
      </c>
      <c r="E162" s="88">
        <v>0.51149036288394312</v>
      </c>
      <c r="F162" s="88">
        <v>0.45064572012489479</v>
      </c>
      <c r="G162" s="89">
        <v>4.6989999999999998</v>
      </c>
      <c r="H162" s="90">
        <v>0.53584508932805563</v>
      </c>
      <c r="I162" s="90">
        <v>0.8037676339920834</v>
      </c>
      <c r="J162" s="91">
        <v>3.0318716685268496</v>
      </c>
      <c r="K162" s="74"/>
    </row>
    <row r="163" spans="2:11" ht="20.25" customHeight="1">
      <c r="B163" s="87" t="s">
        <v>125</v>
      </c>
      <c r="C163" s="66">
        <v>2</v>
      </c>
      <c r="D163" s="88">
        <v>2.9815388638713688E-2</v>
      </c>
      <c r="E163" s="88">
        <v>0.47091430246932414</v>
      </c>
      <c r="F163" s="88">
        <v>0.46868072165682279</v>
      </c>
      <c r="G163" s="89">
        <v>4.8369999999999997</v>
      </c>
      <c r="H163" s="90">
        <v>0.25728127446852123</v>
      </c>
      <c r="I163" s="90">
        <v>0.90048446063982424</v>
      </c>
      <c r="J163" s="91">
        <v>3.0502941630414022</v>
      </c>
      <c r="K163" s="74"/>
    </row>
    <row r="164" spans="2:11" ht="20.25" customHeight="1">
      <c r="B164" s="87" t="s">
        <v>125</v>
      </c>
      <c r="C164" s="66">
        <v>3</v>
      </c>
      <c r="D164" s="88">
        <v>4.5049344063725787E-2</v>
      </c>
      <c r="E164" s="88">
        <v>0.41588998586048337</v>
      </c>
      <c r="F164" s="88">
        <v>0.49223588685529274</v>
      </c>
      <c r="G164" s="89">
        <v>3.45</v>
      </c>
      <c r="H164" s="90">
        <v>7.7274079569119733E-2</v>
      </c>
      <c r="I164" s="90">
        <v>0.56667658350687811</v>
      </c>
      <c r="J164" s="91">
        <v>3.5817245817245817</v>
      </c>
      <c r="K164" s="74"/>
    </row>
    <row r="165" spans="2:11" ht="20.25" customHeight="1">
      <c r="B165" s="87" t="s">
        <v>125</v>
      </c>
      <c r="C165" s="66">
        <v>4</v>
      </c>
      <c r="D165" s="88">
        <v>6.6658144647279122E-2</v>
      </c>
      <c r="E165" s="88">
        <v>0.40022206168186109</v>
      </c>
      <c r="F165" s="88">
        <v>0.4742033091117116</v>
      </c>
      <c r="G165" s="89">
        <v>4.1929999999999996</v>
      </c>
      <c r="H165" s="90">
        <v>0.12349044508117489</v>
      </c>
      <c r="I165" s="90">
        <v>0.30872611270293721</v>
      </c>
      <c r="J165" s="91">
        <v>3.6044816811256175</v>
      </c>
      <c r="K165" s="74"/>
    </row>
    <row r="166" spans="2:11" ht="20.25" customHeight="1">
      <c r="B166" s="87" t="s">
        <v>125</v>
      </c>
      <c r="C166" s="66">
        <v>5</v>
      </c>
      <c r="D166" s="88">
        <v>7.9468523957148568E-2</v>
      </c>
      <c r="E166" s="88">
        <v>0.37756028880271814</v>
      </c>
      <c r="F166" s="88">
        <v>0.42311512946766228</v>
      </c>
      <c r="G166" s="89">
        <v>5.1580000000000004</v>
      </c>
      <c r="H166" s="90">
        <v>7.9532919072868857E-2</v>
      </c>
      <c r="I166" s="90">
        <v>0.47719751443721314</v>
      </c>
      <c r="J166" s="91">
        <v>3.3893851430460971</v>
      </c>
      <c r="K166" s="74"/>
    </row>
    <row r="167" spans="2:11" ht="20.25" customHeight="1">
      <c r="B167" s="87" t="s">
        <v>125</v>
      </c>
      <c r="C167" s="66">
        <v>6</v>
      </c>
      <c r="D167" s="88">
        <v>8.2940372204463805E-2</v>
      </c>
      <c r="E167" s="88">
        <v>0.36951852090424164</v>
      </c>
      <c r="F167" s="88">
        <v>0.31581274167552809</v>
      </c>
      <c r="G167" s="89">
        <v>6.758</v>
      </c>
      <c r="H167" s="90">
        <v>0.11500828174636855</v>
      </c>
      <c r="I167" s="90">
        <v>0.55203975238256908</v>
      </c>
      <c r="J167" s="91">
        <v>2.7440010856050039</v>
      </c>
      <c r="K167" s="74"/>
    </row>
    <row r="168" spans="2:11" ht="20.25" customHeight="1">
      <c r="B168" s="87" t="s">
        <v>125</v>
      </c>
      <c r="C168" s="66">
        <v>7</v>
      </c>
      <c r="D168" s="88">
        <v>7.8990194342497641E-2</v>
      </c>
      <c r="E168" s="88">
        <v>0.40028467120097788</v>
      </c>
      <c r="F168" s="88">
        <v>0.26456776241814939</v>
      </c>
      <c r="G168" s="89">
        <v>8.0060000000000002</v>
      </c>
      <c r="H168" s="90">
        <v>2.2886484638248217E-2</v>
      </c>
      <c r="I168" s="90">
        <v>0.22886484638248217</v>
      </c>
      <c r="J168" s="91">
        <v>2.5575281118538924</v>
      </c>
      <c r="K168" s="74"/>
    </row>
    <row r="169" spans="2:11" ht="20.25" customHeight="1">
      <c r="B169" s="87" t="s">
        <v>125</v>
      </c>
      <c r="C169" s="66">
        <v>8</v>
      </c>
      <c r="D169" s="88">
        <v>0</v>
      </c>
      <c r="E169" s="88">
        <v>0</v>
      </c>
      <c r="F169" s="88">
        <v>0</v>
      </c>
      <c r="G169" s="89">
        <v>0</v>
      </c>
      <c r="H169" s="90">
        <v>0</v>
      </c>
      <c r="I169" s="90">
        <v>0</v>
      </c>
      <c r="J169" s="91">
        <v>0</v>
      </c>
      <c r="K169" s="74" t="s">
        <v>558</v>
      </c>
    </row>
    <row r="170" spans="2:11" ht="20.25" customHeight="1">
      <c r="B170" s="85" t="s">
        <v>133</v>
      </c>
      <c r="C170" s="84"/>
      <c r="D170" s="85"/>
      <c r="E170" s="85"/>
      <c r="F170" s="85"/>
      <c r="G170" s="85"/>
      <c r="H170" s="85"/>
      <c r="I170" s="85"/>
      <c r="J170" s="85"/>
      <c r="K170" s="84"/>
    </row>
    <row r="171" spans="2:11" ht="20.25" customHeight="1">
      <c r="B171" s="229" t="str">
        <f>M63</f>
        <v>24</v>
      </c>
      <c r="C171" s="54"/>
      <c r="D171" s="67">
        <f t="shared" ref="D171:J180" si="1">IFERROR((SUMIFS(D$82:D$169,$B$82:$B$169,$B171,$C$82:$C$169,MAX($C$82:$C$169))/SUMIFS(D$82:D$169,$B$82:$B$169,$B171,$C$82:$C$169,MAX($C$82:$C$169)-1))-1, "-")</f>
        <v>-8.328912444081904E-2</v>
      </c>
      <c r="E171" s="67">
        <f t="shared" si="1"/>
        <v>2.3794784634661337E-2</v>
      </c>
      <c r="F171" s="67">
        <f t="shared" si="1"/>
        <v>-5.2755249086848699E-2</v>
      </c>
      <c r="G171" s="67">
        <f t="shared" si="1"/>
        <v>4.9253981984037409E-2</v>
      </c>
      <c r="H171" s="67">
        <f t="shared" si="1"/>
        <v>0.44991025088564873</v>
      </c>
      <c r="I171" s="67">
        <f t="shared" si="1"/>
        <v>-6.0049200169173367E-2</v>
      </c>
      <c r="J171" s="67">
        <f t="shared" si="1"/>
        <v>-3.2819372994719265E-2</v>
      </c>
      <c r="K171" s="55"/>
    </row>
    <row r="172" spans="2:11" ht="20.25" customHeight="1">
      <c r="B172" s="229" t="str">
        <f>N63</f>
        <v>593</v>
      </c>
      <c r="C172" s="54"/>
      <c r="D172" s="67">
        <f t="shared" si="1"/>
        <v>0.14967823729880347</v>
      </c>
      <c r="E172" s="67">
        <f t="shared" si="1"/>
        <v>3.7034486095742336E-2</v>
      </c>
      <c r="F172" s="67">
        <f t="shared" si="1"/>
        <v>-8.0352629903746142E-2</v>
      </c>
      <c r="G172" s="67">
        <f t="shared" si="1"/>
        <v>8.6089559580216024E-2</v>
      </c>
      <c r="H172" s="67">
        <f t="shared" si="1"/>
        <v>-0.67963158644365929</v>
      </c>
      <c r="I172" s="67">
        <f t="shared" si="1"/>
        <v>0.16411777751863954</v>
      </c>
      <c r="J172" s="67">
        <f t="shared" si="1"/>
        <v>-2.9125849590384778E-2</v>
      </c>
      <c r="K172" s="55"/>
    </row>
    <row r="173" spans="2:11" ht="20.25" customHeight="1">
      <c r="B173" s="229" t="str">
        <f>O63</f>
        <v>514-1</v>
      </c>
      <c r="C173" s="54"/>
      <c r="D173" s="67">
        <f t="shared" si="1"/>
        <v>0.35046644647310865</v>
      </c>
      <c r="E173" s="67">
        <f t="shared" si="1"/>
        <v>1.1321205596679373E-2</v>
      </c>
      <c r="F173" s="67">
        <f t="shared" si="1"/>
        <v>-2.5712889299890573E-2</v>
      </c>
      <c r="G173" s="67">
        <f t="shared" si="1"/>
        <v>9.521135287346727E-2</v>
      </c>
      <c r="H173" s="67">
        <f t="shared" si="1"/>
        <v>-0.16597173714431424</v>
      </c>
      <c r="I173" s="67">
        <f t="shared" si="1"/>
        <v>0.30251867492521178</v>
      </c>
      <c r="J173" s="67">
        <f t="shared" si="1"/>
        <v>-6.6213860033654925E-2</v>
      </c>
      <c r="K173" s="55"/>
    </row>
    <row r="174" spans="2:11" ht="20.25" customHeight="1">
      <c r="B174" s="229" t="str">
        <f>P63</f>
        <v>568</v>
      </c>
      <c r="C174" s="54"/>
      <c r="D174" s="67">
        <f t="shared" si="1"/>
        <v>-0.25979858148189305</v>
      </c>
      <c r="E174" s="67">
        <f t="shared" si="1"/>
        <v>0.11144364157755526</v>
      </c>
      <c r="F174" s="67">
        <f t="shared" si="1"/>
        <v>-0.11404886402207159</v>
      </c>
      <c r="G174" s="67">
        <f t="shared" si="1"/>
        <v>0.16025829175227457</v>
      </c>
      <c r="H174" s="67">
        <f t="shared" si="1"/>
        <v>1.768395772158581</v>
      </c>
      <c r="I174" s="67">
        <f t="shared" si="1"/>
        <v>0.80706273479362323</v>
      </c>
      <c r="J174" s="67">
        <f t="shared" si="1"/>
        <v>-9.3683509169508628E-2</v>
      </c>
      <c r="K174" s="55"/>
    </row>
    <row r="175" spans="2:11" ht="20.25" customHeight="1">
      <c r="B175" s="42" t="str">
        <f>Q63</f>
        <v>557</v>
      </c>
      <c r="C175" s="54"/>
      <c r="D175" s="67">
        <f t="shared" si="1"/>
        <v>1.757532370474113E-2</v>
      </c>
      <c r="E175" s="67">
        <f t="shared" si="1"/>
        <v>-9.0807881624987985E-4</v>
      </c>
      <c r="F175" s="67">
        <f t="shared" si="1"/>
        <v>-9.8363750956315554E-2</v>
      </c>
      <c r="G175" s="67">
        <f t="shared" si="1"/>
        <v>7.2861365830115821E-2</v>
      </c>
      <c r="H175" s="67">
        <f t="shared" si="1"/>
        <v>-0.46477337556768517</v>
      </c>
      <c r="I175" s="67">
        <f t="shared" si="1"/>
        <v>9.1715116298151544E-2</v>
      </c>
      <c r="J175" s="67">
        <f t="shared" si="1"/>
        <v>-5.0132893640946641E-2</v>
      </c>
      <c r="K175" s="55"/>
    </row>
    <row r="176" spans="2:11" ht="20.25" customHeight="1">
      <c r="B176" s="229" t="str">
        <f>R63</f>
        <v>564</v>
      </c>
      <c r="C176" s="54"/>
      <c r="D176" s="67">
        <f t="shared" si="1"/>
        <v>8.4241716726666249E-2</v>
      </c>
      <c r="E176" s="67">
        <f t="shared" si="1"/>
        <v>3.0363388180402184E-2</v>
      </c>
      <c r="F176" s="67">
        <f t="shared" si="1"/>
        <v>-0.15711389135449927</v>
      </c>
      <c r="G176" s="67">
        <f t="shared" si="1"/>
        <v>0.17340944358235433</v>
      </c>
      <c r="H176" s="67">
        <f t="shared" si="1"/>
        <v>-0.11038211696337863</v>
      </c>
      <c r="I176" s="67">
        <f t="shared" si="1"/>
        <v>0.15019111631818283</v>
      </c>
      <c r="J176" s="67">
        <f t="shared" si="1"/>
        <v>-4.7010185088081191E-2</v>
      </c>
      <c r="K176" s="55"/>
    </row>
    <row r="177" spans="2:11" ht="20.25" customHeight="1">
      <c r="B177" s="229" t="str">
        <f>S63</f>
        <v>560</v>
      </c>
      <c r="C177" s="54"/>
      <c r="D177" s="67">
        <f t="shared" si="1"/>
        <v>-0.12839527937201822</v>
      </c>
      <c r="E177" s="67">
        <f t="shared" si="1"/>
        <v>1.2868469138648919E-2</v>
      </c>
      <c r="F177" s="67">
        <f t="shared" si="1"/>
        <v>-5.1329676951763492E-2</v>
      </c>
      <c r="G177" s="67">
        <f t="shared" si="1"/>
        <v>0.14240994465112045</v>
      </c>
      <c r="H177" s="67">
        <f t="shared" si="1"/>
        <v>1.480877299298065</v>
      </c>
      <c r="I177" s="67">
        <f t="shared" si="1"/>
        <v>0.1666579121234395</v>
      </c>
      <c r="J177" s="67">
        <f t="shared" si="1"/>
        <v>-6.0676869308872727E-2</v>
      </c>
      <c r="K177" s="55"/>
    </row>
    <row r="178" spans="2:11" ht="20.25" customHeight="1">
      <c r="B178" s="229" t="str">
        <f>T63</f>
        <v>530</v>
      </c>
      <c r="C178" s="54"/>
      <c r="D178" s="67">
        <f t="shared" si="1"/>
        <v>0.21227176195665698</v>
      </c>
      <c r="E178" s="67">
        <f t="shared" si="1"/>
        <v>2.1604820511319955E-2</v>
      </c>
      <c r="F178" s="67">
        <f t="shared" si="1"/>
        <v>-0.11581566057489245</v>
      </c>
      <c r="G178" s="67">
        <f t="shared" si="1"/>
        <v>0.12165745019316709</v>
      </c>
      <c r="H178" s="67">
        <f t="shared" si="1"/>
        <v>0.25529840849573748</v>
      </c>
      <c r="I178" s="67">
        <f t="shared" si="1"/>
        <v>0.42109253791970302</v>
      </c>
      <c r="J178" s="67">
        <f t="shared" si="1"/>
        <v>-5.3063938951524281E-2</v>
      </c>
      <c r="K178" s="55"/>
    </row>
    <row r="179" spans="2:11" ht="20.25" customHeight="1">
      <c r="B179" s="229" t="str">
        <f>U63</f>
        <v>579</v>
      </c>
      <c r="C179" s="54"/>
      <c r="D179" s="67">
        <f t="shared" si="1"/>
        <v>-0.53922391868478048</v>
      </c>
      <c r="E179" s="67">
        <f t="shared" si="1"/>
        <v>7.4463087955037865E-2</v>
      </c>
      <c r="F179" s="67">
        <f t="shared" si="1"/>
        <v>-0.26498499937288122</v>
      </c>
      <c r="G179" s="67">
        <f t="shared" si="1"/>
        <v>0.28968928737053679</v>
      </c>
      <c r="H179" s="67">
        <f t="shared" si="1"/>
        <v>-0.76173648006149519</v>
      </c>
      <c r="I179" s="67">
        <f t="shared" si="1"/>
        <v>-5.3227413044359406E-2</v>
      </c>
      <c r="J179" s="67">
        <f t="shared" si="1"/>
        <v>-7.9854063353187565E-2</v>
      </c>
      <c r="K179" s="55"/>
    </row>
    <row r="180" spans="2:11" ht="20.25" customHeight="1">
      <c r="B180" s="229" t="str">
        <f>V63</f>
        <v>530</v>
      </c>
      <c r="C180" s="54"/>
      <c r="D180" s="67">
        <f t="shared" si="1"/>
        <v>0.21227176195665698</v>
      </c>
      <c r="E180" s="67">
        <f t="shared" si="1"/>
        <v>2.1604820511319955E-2</v>
      </c>
      <c r="F180" s="67">
        <f t="shared" si="1"/>
        <v>-0.11581566057489245</v>
      </c>
      <c r="G180" s="67">
        <f t="shared" si="1"/>
        <v>0.12165745019316709</v>
      </c>
      <c r="H180" s="67">
        <f t="shared" si="1"/>
        <v>0.25529840849573748</v>
      </c>
      <c r="I180" s="67">
        <f t="shared" si="1"/>
        <v>0.42109253791970302</v>
      </c>
      <c r="J180" s="67">
        <f t="shared" si="1"/>
        <v>-5.3063938951524281E-2</v>
      </c>
      <c r="K180" s="55"/>
    </row>
    <row r="181" spans="2:11" ht="20.25" hidden="1" customHeight="1">
      <c r="B181" s="42" t="str">
        <f>D71</f>
        <v>564-1</v>
      </c>
      <c r="C181" s="54"/>
      <c r="D181" s="67">
        <f t="shared" ref="D181:J182" si="2">IFERROR((SUMIFS(D$82:D$168,$B$82:$B$168,$B181,$C$82:$C$168,MAX($C$82:$C$168))/SUMIFS(D$82:D$168,$B$82:$B$168,$B181,$C$82:$C$168,MAX($C$82:$C$168)-1))-1, "-")</f>
        <v>-1</v>
      </c>
      <c r="E181" s="67">
        <f t="shared" si="2"/>
        <v>-1</v>
      </c>
      <c r="F181" s="67">
        <f t="shared" si="2"/>
        <v>-1</v>
      </c>
      <c r="G181" s="67">
        <f t="shared" si="2"/>
        <v>-1</v>
      </c>
      <c r="H181" s="67">
        <f t="shared" si="2"/>
        <v>-1</v>
      </c>
      <c r="I181" s="67">
        <f t="shared" si="2"/>
        <v>-1</v>
      </c>
      <c r="J181" s="86">
        <f t="shared" si="2"/>
        <v>-1</v>
      </c>
      <c r="K181" s="55"/>
    </row>
    <row r="182" spans="2:11" ht="20.25" hidden="1" customHeight="1">
      <c r="B182" s="42" t="str">
        <f>E71</f>
        <v/>
      </c>
      <c r="C182" s="54"/>
      <c r="D182" s="67" t="str">
        <f t="shared" si="2"/>
        <v>-</v>
      </c>
      <c r="E182" s="67" t="str">
        <f t="shared" si="2"/>
        <v>-</v>
      </c>
      <c r="F182" s="67" t="str">
        <f t="shared" si="2"/>
        <v>-</v>
      </c>
      <c r="G182" s="67" t="str">
        <f t="shared" si="2"/>
        <v>-</v>
      </c>
      <c r="H182" s="67" t="str">
        <f t="shared" si="2"/>
        <v>-</v>
      </c>
      <c r="I182" s="67" t="str">
        <f t="shared" si="2"/>
        <v>-</v>
      </c>
      <c r="J182" s="86" t="str">
        <f t="shared" si="2"/>
        <v>-</v>
      </c>
      <c r="K182" s="55"/>
    </row>
    <row r="183" spans="2:11" ht="20.25" customHeight="1" thickBot="1"/>
    <row r="184" spans="2:11" ht="17.25" thickTop="1">
      <c r="B184" s="25" t="s">
        <v>51</v>
      </c>
      <c r="C184" s="25"/>
      <c r="D184" s="25"/>
      <c r="E184" s="25"/>
      <c r="F184" s="175" t="s">
        <v>77</v>
      </c>
      <c r="G184" s="43"/>
      <c r="H184" s="25"/>
      <c r="I184" s="25"/>
    </row>
    <row r="185" spans="2:11">
      <c r="B185" s="26" t="s">
        <v>33</v>
      </c>
      <c r="C185" s="26" t="s">
        <v>52</v>
      </c>
      <c r="D185" s="26"/>
      <c r="E185" s="26"/>
      <c r="F185" s="92" t="s">
        <v>78</v>
      </c>
      <c r="G185" s="44"/>
      <c r="H185" s="46" t="s">
        <v>81</v>
      </c>
      <c r="I185" s="46"/>
    </row>
    <row r="186" spans="2:11">
      <c r="B186" s="26" t="s">
        <v>34</v>
      </c>
      <c r="C186" s="26" t="s">
        <v>53</v>
      </c>
      <c r="D186" s="26"/>
      <c r="E186" s="26"/>
      <c r="F186" s="92" t="s">
        <v>79</v>
      </c>
      <c r="G186" s="44"/>
      <c r="H186" s="46" t="s">
        <v>82</v>
      </c>
      <c r="I186" s="46"/>
    </row>
    <row r="187" spans="2:11">
      <c r="B187" s="26" t="s">
        <v>4</v>
      </c>
      <c r="C187" s="26" t="s">
        <v>54</v>
      </c>
      <c r="D187" s="26"/>
      <c r="E187" s="26"/>
      <c r="F187" s="92" t="s">
        <v>80</v>
      </c>
      <c r="G187" s="44"/>
      <c r="H187" s="46" t="s">
        <v>83</v>
      </c>
      <c r="I187" s="46"/>
    </row>
    <row r="188" spans="2:11">
      <c r="B188" s="26" t="s">
        <v>5</v>
      </c>
      <c r="C188" s="26" t="s">
        <v>55</v>
      </c>
      <c r="D188" s="26"/>
      <c r="E188" s="26"/>
      <c r="F188" s="92" t="s">
        <v>87</v>
      </c>
      <c r="G188" s="44"/>
      <c r="H188" s="46" t="s">
        <v>84</v>
      </c>
      <c r="I188" s="46"/>
    </row>
    <row r="189" spans="2:11">
      <c r="B189" s="26" t="s">
        <v>56</v>
      </c>
      <c r="C189" s="26" t="s">
        <v>57</v>
      </c>
      <c r="D189" s="26"/>
      <c r="E189" s="26"/>
      <c r="F189" s="92" t="s">
        <v>88</v>
      </c>
      <c r="G189" s="44"/>
      <c r="H189" s="46" t="s">
        <v>85</v>
      </c>
      <c r="I189" s="46"/>
    </row>
    <row r="190" spans="2:11" ht="17.25" thickBot="1">
      <c r="B190" s="27" t="s">
        <v>58</v>
      </c>
      <c r="C190" s="27" t="s">
        <v>59</v>
      </c>
      <c r="D190" s="27"/>
      <c r="E190" s="27"/>
      <c r="F190" s="93" t="s">
        <v>89</v>
      </c>
      <c r="G190" s="45"/>
      <c r="H190" s="47" t="s">
        <v>86</v>
      </c>
      <c r="I190" s="47"/>
    </row>
    <row r="191" spans="2:11" ht="17.25" thickTop="1"/>
    <row r="192" spans="2:11" ht="6.75" customHeight="1"/>
  </sheetData>
  <mergeCells count="3">
    <mergeCell ref="O9:P9"/>
    <mergeCell ref="C4:D4"/>
    <mergeCell ref="C5:D5"/>
  </mergeCells>
  <phoneticPr fontId="2" type="noConversion"/>
  <conditionalFormatting sqref="B83:K169">
    <cfRule type="expression" dxfId="10" priority="22">
      <formula>$B83&lt;&gt;$B84</formula>
    </cfRule>
  </conditionalFormatting>
  <conditionalFormatting sqref="C63:K63">
    <cfRule type="containsText" dxfId="89" priority="28" operator="containsText" text="F">
      <formula>NOT(ISERROR(SEARCH("F",C63)))</formula>
    </cfRule>
    <cfRule type="containsText" dxfId="88" priority="29" operator="containsText" text="D">
      <formula>NOT(ISERROR(SEARCH("D",C63)))</formula>
    </cfRule>
    <cfRule type="containsText" dxfId="87" priority="30" operator="containsText" text="S">
      <formula>NOT(ISERROR(SEARCH("S",C63)))</formula>
    </cfRule>
    <cfRule type="containsText" dxfId="86" priority="31" operator="containsText" text="A">
      <formula>NOT(ISERROR(SEARCH("A",C63)))</formula>
    </cfRule>
  </conditionalFormatting>
  <conditionalFormatting sqref="C72:K72">
    <cfRule type="containsText" dxfId="85" priority="24" operator="containsText" text="F">
      <formula>NOT(ISERROR(SEARCH("F",C72)))</formula>
    </cfRule>
    <cfRule type="containsText" dxfId="84" priority="25" operator="containsText" text="D">
      <formula>NOT(ISERROR(SEARCH("D",C72)))</formula>
    </cfRule>
    <cfRule type="containsText" dxfId="83" priority="26" operator="containsText" text="S">
      <formula>NOT(ISERROR(SEARCH("S",C72)))</formula>
    </cfRule>
    <cfRule type="containsText" dxfId="82" priority="27" operator="containsText" text="A">
      <formula>NOT(ISERROR(SEARCH("A",C72)))</formula>
    </cfRule>
  </conditionalFormatting>
  <conditionalFormatting sqref="D50:K50 D52:K53 D54:D59 D60:K61 D70:K70 D79:K79 D170:K170 K171:K182">
    <cfRule type="containsText" dxfId="81" priority="86" operator="containsText" text="악화">
      <formula>NOT(ISERROR(SEARCH("악화",D50)))</formula>
    </cfRule>
  </conditionalFormatting>
  <conditionalFormatting sqref="D50:K50 D52:K53 D60:K61 D70:K70 D79:K79 D170:K170 K171:K182 D54:D59">
    <cfRule type="containsText" dxfId="80" priority="85" operator="containsText" text="개선">
      <formula>NOT(ISERROR(SEARCH("개선",D50)))</formula>
    </cfRule>
  </conditionalFormatting>
  <conditionalFormatting sqref="G4:G5">
    <cfRule type="containsText" dxfId="79" priority="36" operator="containsText" text="S">
      <formula>NOT(ISERROR(SEARCH("S",G4)))</formula>
    </cfRule>
    <cfRule type="containsText" dxfId="78" priority="37" operator="containsText" text="A">
      <formula>NOT(ISERROR(SEARCH("A",G4)))</formula>
    </cfRule>
  </conditionalFormatting>
  <conditionalFormatting sqref="G5">
    <cfRule type="containsText" dxfId="77" priority="32" operator="containsText" text="F">
      <formula>NOT(ISERROR(SEARCH("F",G5)))</formula>
    </cfRule>
    <cfRule type="containsText" dxfId="76" priority="33" operator="containsText" text="D">
      <formula>NOT(ISERROR(SEARCH("D",G5)))</formula>
    </cfRule>
  </conditionalFormatting>
  <conditionalFormatting sqref="K1:K19 J20">
    <cfRule type="containsText" dxfId="75" priority="5" operator="containsText" text="D">
      <formula>NOT(ISERROR(SEARCH("D",J1)))</formula>
    </cfRule>
    <cfRule type="containsText" dxfId="74" priority="6" operator="containsText" text="F">
      <formula>NOT(ISERROR(SEARCH("F",J1)))</formula>
    </cfRule>
    <cfRule type="containsText" dxfId="73" priority="7" operator="containsText" text="S">
      <formula>NOT(ISERROR(SEARCH("S",J1)))</formula>
    </cfRule>
    <cfRule type="containsText" dxfId="72" priority="8" operator="containsText" text="A">
      <formula>NOT(ISERROR(SEARCH("A",J1)))</formula>
    </cfRule>
  </conditionalFormatting>
  <conditionalFormatting sqref="K22:K26 K28:K62 K64:K70 K73:K81 K83:K1048576">
    <cfRule type="containsText" dxfId="9" priority="38" operator="containsText" text="D">
      <formula>NOT(ISERROR(SEARCH("D",K22)))</formula>
    </cfRule>
    <cfRule type="containsText" dxfId="8" priority="39" operator="containsText" text="F">
      <formula>NOT(ISERROR(SEARCH("F",K22)))</formula>
    </cfRule>
    <cfRule type="containsText" dxfId="7" priority="40" operator="containsText" text="S">
      <formula>NOT(ISERROR(SEARCH("S",K22)))</formula>
    </cfRule>
    <cfRule type="containsText" dxfId="6" priority="41" operator="containsText" text="A">
      <formula>NOT(ISERROR(SEARCH("A",K22)))</formula>
    </cfRule>
  </conditionalFormatting>
  <conditionalFormatting sqref="K82">
    <cfRule type="containsText" dxfId="14" priority="1" operator="containsText" text="D">
      <formula>NOT(ISERROR(SEARCH("D",K82)))</formula>
    </cfRule>
    <cfRule type="containsText" dxfId="13" priority="2" operator="containsText" text="F">
      <formula>NOT(ISERROR(SEARCH("F",K82)))</formula>
    </cfRule>
    <cfRule type="containsText" dxfId="12" priority="3" operator="containsText" text="S">
      <formula>NOT(ISERROR(SEARCH("S",K82)))</formula>
    </cfRule>
    <cfRule type="containsText" dxfId="11" priority="4" operator="containsText" text="A">
      <formula>NOT(ISERROR(SEARCH("A",K82)))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4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10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D171:J180</xm:sqref>
        </x14:conditionalFormatting>
        <x14:conditionalFormatting xmlns:xm="http://schemas.microsoft.com/office/excel/2006/main">
          <x14:cfRule type="iconSet" priority="4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D181:J182</xm:sqref>
        </x14:conditionalFormatting>
        <x14:conditionalFormatting xmlns:xm="http://schemas.microsoft.com/office/excel/2006/main">
          <x14:cfRule type="iconSet" priority="9" id="{D5F39385-87A2-4C98-BCBB-8DA2EFEA913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4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164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150</v>
      </c>
      <c r="C4" s="139" t="s">
        <v>1</v>
      </c>
      <c r="D4" s="139" t="s">
        <v>10</v>
      </c>
      <c r="E4" s="140" t="s">
        <v>149</v>
      </c>
      <c r="F4" s="126" t="s">
        <v>45</v>
      </c>
      <c r="G4" s="150" t="s">
        <v>154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31" t="s">
        <v>6</v>
      </c>
      <c r="O4" s="231" t="s">
        <v>7</v>
      </c>
      <c r="P4" s="231" t="s">
        <v>26</v>
      </c>
      <c r="Q4" s="231" t="s">
        <v>14</v>
      </c>
      <c r="R4" s="23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132</v>
      </c>
      <c r="BB4" t="s">
        <v>140</v>
      </c>
      <c r="BC4" t="s">
        <v>141</v>
      </c>
      <c r="BD4" t="s">
        <v>114</v>
      </c>
      <c r="BE4" t="s">
        <v>142</v>
      </c>
      <c r="BF4" t="s">
        <v>143</v>
      </c>
      <c r="BG4" t="s">
        <v>90</v>
      </c>
      <c r="BH4" t="s">
        <v>142</v>
      </c>
      <c r="BI4" t="s">
        <v>143</v>
      </c>
      <c r="BJ4" t="s">
        <v>90</v>
      </c>
      <c r="BL4" t="s">
        <v>144</v>
      </c>
      <c r="BM4" t="s">
        <v>145</v>
      </c>
      <c r="BN4" t="s">
        <v>146</v>
      </c>
    </row>
    <row r="5" spans="1:66">
      <c r="A5" s="144" t="str">
        <f>W5</f>
        <v>해성운수</v>
      </c>
      <c r="B5" s="144" t="str">
        <f>X5</f>
        <v>24</v>
      </c>
      <c r="C5" s="145" t="str">
        <f>Y5</f>
        <v>70바3856</v>
      </c>
      <c r="D5" s="133" t="str">
        <f>Z5</f>
        <v>대형</v>
      </c>
      <c r="E5" s="129" t="str">
        <f>AZ5</f>
        <v>B</v>
      </c>
      <c r="F5" s="152">
        <f>G5/H5</f>
        <v>0.91039999999999988</v>
      </c>
      <c r="G5" s="153">
        <f>AE5</f>
        <v>2.2759999999999998</v>
      </c>
      <c r="H5" s="154">
        <f>AF5</f>
        <v>2.5</v>
      </c>
      <c r="I5" s="155">
        <f>AC5</f>
        <v>5064.2579999999998</v>
      </c>
      <c r="J5" s="156">
        <f>AI5/AH5</f>
        <v>2.0302993038939104E-2</v>
      </c>
      <c r="K5" s="156">
        <f>AJ5/AH5</f>
        <v>0.44159934142368745</v>
      </c>
      <c r="L5" s="156">
        <f>AK5/AC5</f>
        <v>0.20516332303764936</v>
      </c>
      <c r="M5" s="157">
        <f>AG5</f>
        <v>14.250999999999999</v>
      </c>
      <c r="N5" s="158">
        <f>IF(AW5=0,AT5,"속도계이상")</f>
        <v>0.39500000000000002</v>
      </c>
      <c r="O5" s="158">
        <f>IF(AW5=0,AU5,"속도계이상")</f>
        <v>9.8729999999999993</v>
      </c>
      <c r="P5" s="159">
        <f>AQ5/60</f>
        <v>8.4999999999999992E-2</v>
      </c>
      <c r="Q5" s="160">
        <f>AN5</f>
        <v>85</v>
      </c>
      <c r="R5" s="161">
        <f>AC5/(AH5-AI5-AJ5)</f>
        <v>24.804116482072679</v>
      </c>
      <c r="S5" s="146">
        <f>IF(AW5=0,AL5,"속도계이상")</f>
        <v>20</v>
      </c>
      <c r="T5" s="146">
        <f>IF(AW5=0,AM5,"속도계이상")</f>
        <v>500</v>
      </c>
      <c r="U5" t="s">
        <v>118</v>
      </c>
      <c r="V5" s="5" t="s">
        <v>119</v>
      </c>
      <c r="W5" t="s">
        <v>118</v>
      </c>
      <c r="X5" s="5" t="s">
        <v>119</v>
      </c>
      <c r="Y5" t="s">
        <v>212</v>
      </c>
      <c r="Z5" t="s">
        <v>147</v>
      </c>
      <c r="AA5" t="s">
        <v>48</v>
      </c>
      <c r="AB5">
        <v>534</v>
      </c>
      <c r="AC5" s="1">
        <v>5064.2579999999998</v>
      </c>
      <c r="AD5" s="1">
        <v>2224.7600000000002</v>
      </c>
      <c r="AE5" s="28">
        <v>2.2759999999999998</v>
      </c>
      <c r="AF5">
        <v>2.5</v>
      </c>
      <c r="AG5">
        <v>14.250999999999999</v>
      </c>
      <c r="AH5">
        <v>379.42937699999999</v>
      </c>
      <c r="AI5">
        <v>7.7035520000000002</v>
      </c>
      <c r="AJ5">
        <v>167.55576300000001</v>
      </c>
      <c r="AK5">
        <v>1039</v>
      </c>
      <c r="AL5">
        <v>20</v>
      </c>
      <c r="AM5">
        <v>500</v>
      </c>
      <c r="AN5">
        <v>85</v>
      </c>
      <c r="AO5">
        <v>13.347037</v>
      </c>
      <c r="AP5">
        <v>223.8</v>
      </c>
      <c r="AQ5">
        <v>5.0999999999999996</v>
      </c>
      <c r="AR5">
        <v>166</v>
      </c>
      <c r="AS5">
        <v>112945</v>
      </c>
      <c r="AT5">
        <v>0.39500000000000002</v>
      </c>
      <c r="AU5">
        <v>9.8729999999999993</v>
      </c>
      <c r="AV5">
        <v>45645</v>
      </c>
      <c r="AW5">
        <v>0</v>
      </c>
      <c r="AX5" s="29">
        <v>0.65</v>
      </c>
      <c r="AY5">
        <v>0.91039999999999988</v>
      </c>
      <c r="AZ5" t="s">
        <v>68</v>
      </c>
      <c r="BA5" t="s">
        <v>213</v>
      </c>
      <c r="BB5">
        <v>3</v>
      </c>
      <c r="BC5" t="s">
        <v>576</v>
      </c>
      <c r="BD5">
        <v>11</v>
      </c>
      <c r="BE5">
        <v>116222.24600000001</v>
      </c>
      <c r="BF5">
        <v>4.3573912691379231E-2</v>
      </c>
      <c r="BG5">
        <v>3.9669690114231645E-2</v>
      </c>
      <c r="BH5">
        <v>227732.122</v>
      </c>
      <c r="BI5">
        <v>2.223778514653282E-2</v>
      </c>
      <c r="BJ5">
        <v>2.0245279597403475E-2</v>
      </c>
      <c r="BK5">
        <v>1</v>
      </c>
      <c r="BL5" t="s">
        <v>68</v>
      </c>
      <c r="BM5">
        <v>0</v>
      </c>
      <c r="BN5" t="s">
        <v>557</v>
      </c>
    </row>
    <row r="6" spans="1:66">
      <c r="A6" s="141" t="str">
        <f t="shared" ref="A6:A7" si="0">W6</f>
        <v>해성운수</v>
      </c>
      <c r="B6" s="141" t="str">
        <f t="shared" ref="B6:B51" si="1">X6</f>
        <v>24</v>
      </c>
      <c r="C6" s="142" t="str">
        <f t="shared" ref="C6:C7" si="2">Y6</f>
        <v>70바3857</v>
      </c>
      <c r="D6" s="116" t="str">
        <f t="shared" ref="D6:D7" si="3">Z6</f>
        <v>대형</v>
      </c>
      <c r="E6" s="112" t="str">
        <f>AZ6</f>
        <v>B</v>
      </c>
      <c r="F6" s="162">
        <f>G6/H6</f>
        <v>0.91639999999999999</v>
      </c>
      <c r="G6" s="163">
        <f>AE6</f>
        <v>2.2909999999999999</v>
      </c>
      <c r="H6" s="164">
        <f>AF6</f>
        <v>2.5</v>
      </c>
      <c r="I6" s="165">
        <f t="shared" ref="I6:I7" si="4">AC6</f>
        <v>6543.527</v>
      </c>
      <c r="J6" s="166">
        <f t="shared" ref="J6:J7" si="5">AI6/AH6</f>
        <v>1.9029998468346646E-2</v>
      </c>
      <c r="K6" s="166">
        <f t="shared" ref="K6:K7" si="6">AJ6/AH6</f>
        <v>0.4003708574612978</v>
      </c>
      <c r="L6" s="166">
        <f t="shared" ref="L6:L7" si="7">AK6/AC6</f>
        <v>0.17651031316902949</v>
      </c>
      <c r="M6" s="167">
        <f t="shared" ref="M6:M7" si="8">AG6</f>
        <v>15.683</v>
      </c>
      <c r="N6" s="168">
        <f t="shared" ref="N6:N7" si="9">IF(AW6=0,AT6,"속도계이상")</f>
        <v>0.30599999999999999</v>
      </c>
      <c r="O6" s="168">
        <f t="shared" ref="O6:O7" si="10">IF(AW6=0,AU6,"속도계이상")</f>
        <v>10.499000000000001</v>
      </c>
      <c r="P6" s="169">
        <f t="shared" ref="P6:P7" si="11">AQ6/60</f>
        <v>0.42</v>
      </c>
      <c r="Q6" s="170">
        <f t="shared" ref="Q6:Q7" si="12">AN6</f>
        <v>85</v>
      </c>
      <c r="R6" s="171">
        <f t="shared" ref="R6:R7" si="13">AC6/(AH6-AI6-AJ6)</f>
        <v>25.098059037233909</v>
      </c>
      <c r="S6" s="143">
        <f t="shared" ref="S6:S7" si="14">IF(AW6=0,AL6,"속도계이상")</f>
        <v>20</v>
      </c>
      <c r="T6" s="143">
        <f t="shared" ref="T6:T7" si="15">IF(AW6=0,AM6,"속도계이상")</f>
        <v>687</v>
      </c>
      <c r="U6" t="s">
        <v>118</v>
      </c>
      <c r="V6" s="5" t="s">
        <v>119</v>
      </c>
      <c r="W6" t="s">
        <v>118</v>
      </c>
      <c r="X6" s="5" t="s">
        <v>119</v>
      </c>
      <c r="Y6" t="s">
        <v>214</v>
      </c>
      <c r="Z6" t="s">
        <v>147</v>
      </c>
      <c r="AA6" t="s">
        <v>48</v>
      </c>
      <c r="AB6">
        <v>534</v>
      </c>
      <c r="AC6" s="1">
        <v>6543.527</v>
      </c>
      <c r="AD6" s="1">
        <v>2856.712</v>
      </c>
      <c r="AE6" s="28">
        <v>2.2909999999999999</v>
      </c>
      <c r="AF6">
        <v>2.5</v>
      </c>
      <c r="AG6">
        <v>15.683</v>
      </c>
      <c r="AH6">
        <v>449.05069300000002</v>
      </c>
      <c r="AI6">
        <v>8.5454340000000002</v>
      </c>
      <c r="AJ6">
        <v>179.786811</v>
      </c>
      <c r="AK6">
        <v>1155</v>
      </c>
      <c r="AL6">
        <v>20</v>
      </c>
      <c r="AM6">
        <v>687</v>
      </c>
      <c r="AN6">
        <v>85</v>
      </c>
      <c r="AO6">
        <v>14.571911</v>
      </c>
      <c r="AP6">
        <v>678</v>
      </c>
      <c r="AQ6">
        <v>25.2</v>
      </c>
      <c r="AR6">
        <v>104</v>
      </c>
      <c r="AS6">
        <v>58861</v>
      </c>
      <c r="AT6">
        <v>0.30599999999999999</v>
      </c>
      <c r="AU6">
        <v>10.499000000000001</v>
      </c>
      <c r="AV6">
        <v>55623</v>
      </c>
      <c r="AW6">
        <v>0</v>
      </c>
      <c r="AX6" s="29">
        <v>0.69</v>
      </c>
      <c r="AY6">
        <v>0.91639999999999999</v>
      </c>
      <c r="AZ6" t="s">
        <v>68</v>
      </c>
      <c r="BA6" t="s">
        <v>213</v>
      </c>
      <c r="BB6">
        <v>1</v>
      </c>
      <c r="BC6" t="s">
        <v>577</v>
      </c>
      <c r="BD6">
        <v>16</v>
      </c>
      <c r="BE6">
        <v>116222.24600000001</v>
      </c>
      <c r="BF6">
        <v>5.6301846033847934E-2</v>
      </c>
      <c r="BG6">
        <v>5.1595011705418248E-2</v>
      </c>
      <c r="BH6">
        <v>227732.122</v>
      </c>
      <c r="BI6">
        <v>2.8733438842676748E-2</v>
      </c>
      <c r="BJ6">
        <v>2.6331323355428971E-2</v>
      </c>
      <c r="BK6">
        <v>1</v>
      </c>
      <c r="BL6" t="s">
        <v>68</v>
      </c>
      <c r="BM6">
        <v>0</v>
      </c>
      <c r="BN6" t="s">
        <v>557</v>
      </c>
    </row>
    <row r="7" spans="1:66">
      <c r="A7" s="144" t="str">
        <f t="shared" si="0"/>
        <v>해성운수</v>
      </c>
      <c r="B7" s="144" t="str">
        <f t="shared" si="1"/>
        <v>24</v>
      </c>
      <c r="C7" s="145" t="str">
        <f t="shared" si="2"/>
        <v>70바3858</v>
      </c>
      <c r="D7" s="133" t="str">
        <f t="shared" si="3"/>
        <v>대형</v>
      </c>
      <c r="E7" s="129" t="str">
        <f t="shared" ref="E7:E50" si="16">AZ7</f>
        <v>B</v>
      </c>
      <c r="F7" s="152">
        <f t="shared" ref="F7:F50" si="17">G7/H7</f>
        <v>0.9</v>
      </c>
      <c r="G7" s="153">
        <f t="shared" ref="G7:G50" si="18">AE7</f>
        <v>2.0699999999999998</v>
      </c>
      <c r="H7" s="154">
        <f t="shared" ref="H7:H50" si="19">AF7</f>
        <v>2.2999999999999998</v>
      </c>
      <c r="I7" s="155">
        <f t="shared" si="4"/>
        <v>4766.83</v>
      </c>
      <c r="J7" s="156">
        <f t="shared" si="5"/>
        <v>1.9141981784521599E-2</v>
      </c>
      <c r="K7" s="156">
        <f t="shared" si="6"/>
        <v>0.39504080798972246</v>
      </c>
      <c r="L7" s="156">
        <f t="shared" si="7"/>
        <v>0.24838309736239808</v>
      </c>
      <c r="M7" s="157">
        <f t="shared" si="8"/>
        <v>16.677</v>
      </c>
      <c r="N7" s="158">
        <f t="shared" si="9"/>
        <v>4.6150000000000002</v>
      </c>
      <c r="O7" s="158">
        <f t="shared" si="10"/>
        <v>10.867000000000001</v>
      </c>
      <c r="P7" s="159">
        <f t="shared" si="11"/>
        <v>0.105</v>
      </c>
      <c r="Q7" s="160">
        <f t="shared" si="12"/>
        <v>85</v>
      </c>
      <c r="R7" s="161">
        <f t="shared" si="13"/>
        <v>24.758991809270327</v>
      </c>
      <c r="S7" s="146">
        <f t="shared" si="14"/>
        <v>220</v>
      </c>
      <c r="T7" s="146">
        <f t="shared" si="15"/>
        <v>518</v>
      </c>
      <c r="U7" t="s">
        <v>118</v>
      </c>
      <c r="V7" t="s">
        <v>119</v>
      </c>
      <c r="W7" s="4" t="s">
        <v>118</v>
      </c>
      <c r="X7" t="s">
        <v>119</v>
      </c>
      <c r="Y7" s="4" t="s">
        <v>215</v>
      </c>
      <c r="Z7" s="4" t="s">
        <v>147</v>
      </c>
      <c r="AA7" s="4" t="s">
        <v>48</v>
      </c>
      <c r="AB7" s="4">
        <v>534</v>
      </c>
      <c r="AC7" s="4">
        <v>4766.83</v>
      </c>
      <c r="AD7" s="4">
        <v>2302.3719999999998</v>
      </c>
      <c r="AE7" s="4">
        <v>2.0699999999999998</v>
      </c>
      <c r="AF7" s="4">
        <v>2.2999999999999998</v>
      </c>
      <c r="AG7" s="4">
        <v>16.677</v>
      </c>
      <c r="AH7" s="4">
        <v>328.65071499999999</v>
      </c>
      <c r="AI7" s="4">
        <v>6.2910259999999996</v>
      </c>
      <c r="AJ7" s="4">
        <v>129.830444</v>
      </c>
      <c r="AK7" s="4">
        <v>1184</v>
      </c>
      <c r="AL7" s="4">
        <v>220</v>
      </c>
      <c r="AM7" s="4">
        <v>518</v>
      </c>
      <c r="AN7" s="4">
        <v>85</v>
      </c>
      <c r="AO7" s="4">
        <v>14.504243000000001</v>
      </c>
      <c r="AP7" s="4">
        <v>254</v>
      </c>
      <c r="AQ7" s="4">
        <v>6.3</v>
      </c>
      <c r="AR7" s="4">
        <v>72</v>
      </c>
      <c r="AS7" s="4">
        <v>31683</v>
      </c>
      <c r="AT7" s="4">
        <v>4.6150000000000002</v>
      </c>
      <c r="AU7" s="4">
        <v>10.867000000000001</v>
      </c>
      <c r="AV7" s="4">
        <v>40856</v>
      </c>
      <c r="AW7" s="4">
        <v>0</v>
      </c>
      <c r="AX7" s="30">
        <v>0.66</v>
      </c>
      <c r="AY7">
        <v>0.9</v>
      </c>
      <c r="AZ7" t="s">
        <v>68</v>
      </c>
      <c r="BA7" t="s">
        <v>213</v>
      </c>
      <c r="BB7">
        <v>5</v>
      </c>
      <c r="BC7" t="s">
        <v>218</v>
      </c>
      <c r="BD7">
        <v>11</v>
      </c>
      <c r="BE7">
        <v>116222.24600000001</v>
      </c>
      <c r="BF7">
        <v>4.1014781283782789E-2</v>
      </c>
      <c r="BG7">
        <v>3.691330315540451E-2</v>
      </c>
      <c r="BH7">
        <v>227732.122</v>
      </c>
      <c r="BI7">
        <v>2.093174189980981E-2</v>
      </c>
      <c r="BJ7">
        <v>1.8838567709828828E-2</v>
      </c>
      <c r="BK7">
        <v>1</v>
      </c>
      <c r="BL7" t="s">
        <v>68</v>
      </c>
      <c r="BM7">
        <v>0</v>
      </c>
      <c r="BN7" t="s">
        <v>557</v>
      </c>
    </row>
    <row r="8" spans="1:66">
      <c r="A8" s="141" t="str">
        <f t="shared" ref="A8:A50" si="20">W8</f>
        <v>해성운수</v>
      </c>
      <c r="B8" s="141" t="str">
        <f t="shared" si="1"/>
        <v>24</v>
      </c>
      <c r="C8" s="142" t="str">
        <f t="shared" ref="C8:C50" si="21">Y8</f>
        <v>70바3859</v>
      </c>
      <c r="D8" s="116" t="str">
        <f t="shared" ref="D8:D50" si="22">Z8</f>
        <v>대형</v>
      </c>
      <c r="E8" s="112" t="str">
        <f t="shared" si="16"/>
        <v>D</v>
      </c>
      <c r="F8" s="162">
        <f t="shared" si="17"/>
        <v>0.80600000000000005</v>
      </c>
      <c r="G8" s="163">
        <f t="shared" si="18"/>
        <v>2.0150000000000001</v>
      </c>
      <c r="H8" s="164">
        <f t="shared" si="19"/>
        <v>2.5</v>
      </c>
      <c r="I8" s="165">
        <f t="shared" ref="I8:I50" si="23">AC8</f>
        <v>6121.5159999999996</v>
      </c>
      <c r="J8" s="166">
        <f t="shared" ref="J8:J50" si="24">AI8/AH8</f>
        <v>2.9453112428232842E-2</v>
      </c>
      <c r="K8" s="166">
        <f t="shared" ref="K8:K50" si="25">AJ8/AH8</f>
        <v>0.38869613732114533</v>
      </c>
      <c r="L8" s="166">
        <f t="shared" ref="L8:L50" si="26">AK8/AC8</f>
        <v>0.15976434595613245</v>
      </c>
      <c r="M8" s="167">
        <f t="shared" ref="M8:M50" si="27">AG8</f>
        <v>17.504000000000001</v>
      </c>
      <c r="N8" s="168">
        <f t="shared" ref="N8:N50" si="28">IF(AW8=0,AT8,"속도계이상")</f>
        <v>0.47399999999999998</v>
      </c>
      <c r="O8" s="168">
        <f t="shared" ref="O8:O50" si="29">IF(AW8=0,AU8,"속도계이상")</f>
        <v>14.964</v>
      </c>
      <c r="P8" s="169">
        <f t="shared" ref="P8:P50" si="30">AQ8/60</f>
        <v>0.56166666666666676</v>
      </c>
      <c r="Q8" s="170">
        <f t="shared" ref="Q8:Q50" si="31">AN8</f>
        <v>86</v>
      </c>
      <c r="R8" s="171">
        <f t="shared" ref="R8:R50" si="32">AC8/(AH8-AI8-AJ8)</f>
        <v>25.711315124766021</v>
      </c>
      <c r="S8" s="143">
        <f t="shared" ref="S8:S50" si="33">IF(AW8=0,AL8,"속도계이상")</f>
        <v>29</v>
      </c>
      <c r="T8" s="143">
        <f t="shared" ref="T8:T50" si="34">IF(AW8=0,AM8,"속도계이상")</f>
        <v>916</v>
      </c>
      <c r="U8" t="s">
        <v>118</v>
      </c>
      <c r="V8" s="5" t="s">
        <v>119</v>
      </c>
      <c r="W8" t="s">
        <v>118</v>
      </c>
      <c r="X8" s="5" t="s">
        <v>119</v>
      </c>
      <c r="Y8" t="s">
        <v>216</v>
      </c>
      <c r="Z8" t="s">
        <v>147</v>
      </c>
      <c r="AA8" t="s">
        <v>48</v>
      </c>
      <c r="AB8">
        <v>534</v>
      </c>
      <c r="AC8" s="1">
        <v>6121.5159999999996</v>
      </c>
      <c r="AD8" s="1">
        <v>3038.5230000000001</v>
      </c>
      <c r="AE8" s="28">
        <v>2.0150000000000001</v>
      </c>
      <c r="AF8">
        <v>2.5</v>
      </c>
      <c r="AG8">
        <v>17.504000000000001</v>
      </c>
      <c r="AH8">
        <v>409.188198</v>
      </c>
      <c r="AI8">
        <v>12.051866</v>
      </c>
      <c r="AJ8">
        <v>159.04987199999999</v>
      </c>
      <c r="AK8">
        <v>978</v>
      </c>
      <c r="AL8">
        <v>29</v>
      </c>
      <c r="AM8">
        <v>916</v>
      </c>
      <c r="AN8">
        <v>86</v>
      </c>
      <c r="AO8">
        <v>14.960146999999999</v>
      </c>
      <c r="AP8">
        <v>603.20000000000005</v>
      </c>
      <c r="AQ8">
        <v>33.700000000000003</v>
      </c>
      <c r="AR8">
        <v>74</v>
      </c>
      <c r="AS8">
        <v>35799</v>
      </c>
      <c r="AT8">
        <v>0.47399999999999998</v>
      </c>
      <c r="AU8">
        <v>14.964</v>
      </c>
      <c r="AV8">
        <v>47791</v>
      </c>
      <c r="AW8">
        <v>0</v>
      </c>
      <c r="AX8" s="29">
        <v>0.64</v>
      </c>
      <c r="AY8">
        <v>0.80600000000000005</v>
      </c>
      <c r="AZ8" t="s">
        <v>67</v>
      </c>
      <c r="BA8" t="s">
        <v>213</v>
      </c>
      <c r="BB8">
        <v>7</v>
      </c>
      <c r="BC8" t="s">
        <v>578</v>
      </c>
      <c r="BD8">
        <v>15</v>
      </c>
      <c r="BE8">
        <v>116222.24600000001</v>
      </c>
      <c r="BF8">
        <v>5.2670776987049438E-2</v>
      </c>
      <c r="BG8">
        <v>4.2452646251561851E-2</v>
      </c>
      <c r="BH8">
        <v>227732.122</v>
      </c>
      <c r="BI8">
        <v>2.6880336187268299E-2</v>
      </c>
      <c r="BJ8">
        <v>2.166555096693825E-2</v>
      </c>
      <c r="BK8">
        <v>1</v>
      </c>
      <c r="BL8" t="s">
        <v>67</v>
      </c>
      <c r="BM8">
        <v>0</v>
      </c>
      <c r="BN8" t="s">
        <v>557</v>
      </c>
    </row>
    <row r="9" spans="1:66">
      <c r="A9" s="144" t="str">
        <f t="shared" si="20"/>
        <v>해성운수</v>
      </c>
      <c r="B9" s="144" t="str">
        <f t="shared" si="1"/>
        <v>24</v>
      </c>
      <c r="C9" s="145" t="str">
        <f t="shared" si="21"/>
        <v>70바3860</v>
      </c>
      <c r="D9" s="133" t="str">
        <f t="shared" si="22"/>
        <v>대형</v>
      </c>
      <c r="E9" s="129" t="str">
        <f t="shared" si="16"/>
        <v>B</v>
      </c>
      <c r="F9" s="152">
        <f t="shared" si="17"/>
        <v>0.90608695652173921</v>
      </c>
      <c r="G9" s="153">
        <f t="shared" si="18"/>
        <v>2.0840000000000001</v>
      </c>
      <c r="H9" s="154">
        <f t="shared" si="19"/>
        <v>2.2999999999999998</v>
      </c>
      <c r="I9" s="155">
        <f t="shared" si="23"/>
        <v>6320.9579999999996</v>
      </c>
      <c r="J9" s="156">
        <f t="shared" si="24"/>
        <v>1.6204192668574029E-2</v>
      </c>
      <c r="K9" s="156">
        <f t="shared" si="25"/>
        <v>0.37573292749932458</v>
      </c>
      <c r="L9" s="156">
        <f t="shared" si="26"/>
        <v>0.14602216942431828</v>
      </c>
      <c r="M9" s="157">
        <f t="shared" si="27"/>
        <v>14.798999999999999</v>
      </c>
      <c r="N9" s="158">
        <f t="shared" si="28"/>
        <v>0.34799999999999998</v>
      </c>
      <c r="O9" s="158">
        <f t="shared" si="29"/>
        <v>13.257</v>
      </c>
      <c r="P9" s="159">
        <f t="shared" si="30"/>
        <v>2.3333333333333331E-2</v>
      </c>
      <c r="Q9" s="160">
        <f t="shared" si="31"/>
        <v>82</v>
      </c>
      <c r="R9" s="161">
        <f t="shared" si="32"/>
        <v>25.23693632113708</v>
      </c>
      <c r="S9" s="146">
        <f t="shared" si="33"/>
        <v>22</v>
      </c>
      <c r="T9" s="146">
        <f t="shared" si="34"/>
        <v>838</v>
      </c>
      <c r="U9" t="s">
        <v>118</v>
      </c>
      <c r="V9" s="5" t="s">
        <v>119</v>
      </c>
      <c r="W9" t="s">
        <v>118</v>
      </c>
      <c r="X9" s="5" t="s">
        <v>119</v>
      </c>
      <c r="Y9" t="s">
        <v>217</v>
      </c>
      <c r="Z9" t="s">
        <v>147</v>
      </c>
      <c r="AA9" t="s">
        <v>48</v>
      </c>
      <c r="AB9">
        <v>534</v>
      </c>
      <c r="AC9" s="1">
        <v>6320.9579999999996</v>
      </c>
      <c r="AD9" s="1">
        <v>3033.364</v>
      </c>
      <c r="AE9" s="28">
        <v>2.0840000000000001</v>
      </c>
      <c r="AF9">
        <v>2.2999999999999998</v>
      </c>
      <c r="AG9">
        <v>14.798999999999999</v>
      </c>
      <c r="AH9">
        <v>411.90568000000002</v>
      </c>
      <c r="AI9">
        <v>6.6745989999999997</v>
      </c>
      <c r="AJ9">
        <v>154.766527</v>
      </c>
      <c r="AK9">
        <v>923</v>
      </c>
      <c r="AL9">
        <v>22</v>
      </c>
      <c r="AM9">
        <v>838</v>
      </c>
      <c r="AN9">
        <v>82</v>
      </c>
      <c r="AO9">
        <v>15.345644</v>
      </c>
      <c r="AP9">
        <v>488</v>
      </c>
      <c r="AQ9">
        <v>1.4</v>
      </c>
      <c r="AR9">
        <v>41</v>
      </c>
      <c r="AS9">
        <v>24282</v>
      </c>
      <c r="AT9">
        <v>0.34799999999999998</v>
      </c>
      <c r="AU9">
        <v>13.257</v>
      </c>
      <c r="AV9">
        <v>51981</v>
      </c>
      <c r="AW9">
        <v>0</v>
      </c>
      <c r="AX9" s="29">
        <v>0.6</v>
      </c>
      <c r="AY9">
        <v>0.90608695652173921</v>
      </c>
      <c r="AZ9" t="s">
        <v>68</v>
      </c>
      <c r="BA9" t="s">
        <v>213</v>
      </c>
      <c r="BB9">
        <v>4</v>
      </c>
      <c r="BC9" t="s">
        <v>222</v>
      </c>
      <c r="BD9">
        <v>15</v>
      </c>
      <c r="BE9">
        <v>116222.24600000001</v>
      </c>
      <c r="BF9">
        <v>5.4386816788930398E-2</v>
      </c>
      <c r="BG9">
        <v>4.9279185299187372E-2</v>
      </c>
      <c r="BH9">
        <v>227732.122</v>
      </c>
      <c r="BI9">
        <v>2.7756110751912283E-2</v>
      </c>
      <c r="BJ9">
        <v>2.5149449916080521E-2</v>
      </c>
      <c r="BK9">
        <v>1</v>
      </c>
      <c r="BL9" t="s">
        <v>68</v>
      </c>
      <c r="BM9">
        <v>0</v>
      </c>
      <c r="BN9" t="s">
        <v>557</v>
      </c>
    </row>
    <row r="10" spans="1:66">
      <c r="A10" s="141" t="str">
        <f t="shared" si="20"/>
        <v>해성운수</v>
      </c>
      <c r="B10" s="141" t="str">
        <f t="shared" si="1"/>
        <v>24</v>
      </c>
      <c r="C10" s="142" t="str">
        <f t="shared" si="21"/>
        <v>70바3861</v>
      </c>
      <c r="D10" s="116" t="str">
        <f t="shared" si="22"/>
        <v>대형</v>
      </c>
      <c r="E10" s="112" t="str">
        <f t="shared" si="16"/>
        <v>C</v>
      </c>
      <c r="F10" s="162">
        <f t="shared" si="17"/>
        <v>0.85391304347826091</v>
      </c>
      <c r="G10" s="163">
        <f t="shared" si="18"/>
        <v>1.964</v>
      </c>
      <c r="H10" s="164">
        <f t="shared" si="19"/>
        <v>2.2999999999999998</v>
      </c>
      <c r="I10" s="165">
        <f t="shared" si="23"/>
        <v>6585.5889999999999</v>
      </c>
      <c r="J10" s="166">
        <f t="shared" si="24"/>
        <v>1.721339805555569E-2</v>
      </c>
      <c r="K10" s="166">
        <f t="shared" si="25"/>
        <v>0.42259373910329462</v>
      </c>
      <c r="L10" s="166">
        <f t="shared" si="26"/>
        <v>0.20985214838034988</v>
      </c>
      <c r="M10" s="167">
        <f t="shared" si="27"/>
        <v>16.599</v>
      </c>
      <c r="N10" s="168">
        <f t="shared" si="28"/>
        <v>0.54700000000000004</v>
      </c>
      <c r="O10" s="168">
        <f t="shared" si="29"/>
        <v>13.53</v>
      </c>
      <c r="P10" s="169">
        <f t="shared" si="30"/>
        <v>0.10666666666666667</v>
      </c>
      <c r="Q10" s="170">
        <f t="shared" si="31"/>
        <v>84</v>
      </c>
      <c r="R10" s="171">
        <f t="shared" si="32"/>
        <v>25.752164595522739</v>
      </c>
      <c r="S10" s="143">
        <f t="shared" si="33"/>
        <v>36</v>
      </c>
      <c r="T10" s="143">
        <f t="shared" si="34"/>
        <v>891</v>
      </c>
      <c r="U10" t="s">
        <v>118</v>
      </c>
      <c r="V10" t="s">
        <v>119</v>
      </c>
      <c r="W10" s="4" t="s">
        <v>118</v>
      </c>
      <c r="X10" t="s">
        <v>119</v>
      </c>
      <c r="Y10" s="4" t="s">
        <v>219</v>
      </c>
      <c r="Z10" s="4" t="s">
        <v>147</v>
      </c>
      <c r="AA10" s="4" t="s">
        <v>48</v>
      </c>
      <c r="AB10" s="4">
        <v>534</v>
      </c>
      <c r="AC10" s="4">
        <v>6585.5889999999999</v>
      </c>
      <c r="AD10" s="4">
        <v>3352.8539999999998</v>
      </c>
      <c r="AE10" s="4">
        <v>1.964</v>
      </c>
      <c r="AF10" s="4">
        <v>2.2999999999999998</v>
      </c>
      <c r="AG10" s="4">
        <v>16.599</v>
      </c>
      <c r="AH10" s="4">
        <v>456.50265999999999</v>
      </c>
      <c r="AI10" s="4">
        <v>7.8579619999999997</v>
      </c>
      <c r="AJ10" s="4">
        <v>192.915166</v>
      </c>
      <c r="AK10" s="4">
        <v>1382</v>
      </c>
      <c r="AL10" s="4">
        <v>36</v>
      </c>
      <c r="AM10" s="4">
        <v>891</v>
      </c>
      <c r="AN10" s="4">
        <v>84</v>
      </c>
      <c r="AO10" s="4">
        <v>14.426178</v>
      </c>
      <c r="AP10" s="4">
        <v>643.1</v>
      </c>
      <c r="AQ10" s="4">
        <v>6.4</v>
      </c>
      <c r="AR10" s="4">
        <v>146</v>
      </c>
      <c r="AS10" s="4">
        <v>85709</v>
      </c>
      <c r="AT10" s="4">
        <v>0.54700000000000004</v>
      </c>
      <c r="AU10" s="4">
        <v>13.53</v>
      </c>
      <c r="AV10" s="4">
        <v>58442</v>
      </c>
      <c r="AW10" s="4">
        <v>0</v>
      </c>
      <c r="AX10" s="30">
        <v>0.6</v>
      </c>
      <c r="AY10">
        <v>0.85391304347826091</v>
      </c>
      <c r="AZ10" t="s">
        <v>69</v>
      </c>
      <c r="BA10" t="s">
        <v>213</v>
      </c>
      <c r="BB10">
        <v>9</v>
      </c>
      <c r="BC10" t="s">
        <v>579</v>
      </c>
      <c r="BD10">
        <v>14</v>
      </c>
      <c r="BE10">
        <v>116222.24600000001</v>
      </c>
      <c r="BF10">
        <v>5.6663756093648363E-2</v>
      </c>
      <c r="BG10">
        <v>4.8385920420837128E-2</v>
      </c>
      <c r="BH10">
        <v>227732.122</v>
      </c>
      <c r="BI10">
        <v>2.8918138302860937E-2</v>
      </c>
      <c r="BJ10">
        <v>2.4693575489921255E-2</v>
      </c>
      <c r="BK10">
        <v>1</v>
      </c>
      <c r="BL10" t="s">
        <v>69</v>
      </c>
      <c r="BM10">
        <v>0</v>
      </c>
      <c r="BN10" t="s">
        <v>557</v>
      </c>
    </row>
    <row r="11" spans="1:66">
      <c r="A11" s="144" t="str">
        <f t="shared" si="20"/>
        <v>해성운수</v>
      </c>
      <c r="B11" s="144" t="str">
        <f t="shared" si="1"/>
        <v>24</v>
      </c>
      <c r="C11" s="145" t="str">
        <f t="shared" si="21"/>
        <v>70바3862</v>
      </c>
      <c r="D11" s="133" t="str">
        <f t="shared" si="22"/>
        <v>대형</v>
      </c>
      <c r="E11" s="129" t="str">
        <f t="shared" si="16"/>
        <v>D</v>
      </c>
      <c r="F11" s="152">
        <f t="shared" si="17"/>
        <v>0.84363636363636363</v>
      </c>
      <c r="G11" s="153">
        <f t="shared" si="18"/>
        <v>1.8560000000000001</v>
      </c>
      <c r="H11" s="154">
        <f t="shared" si="19"/>
        <v>2.2000000000000002</v>
      </c>
      <c r="I11" s="155">
        <f t="shared" si="23"/>
        <v>5435.3109999999997</v>
      </c>
      <c r="J11" s="156">
        <f t="shared" si="24"/>
        <v>2.3904892002394887E-2</v>
      </c>
      <c r="K11" s="156">
        <f t="shared" si="25"/>
        <v>0.38610427680467713</v>
      </c>
      <c r="L11" s="156">
        <f t="shared" si="26"/>
        <v>0.15840859888238226</v>
      </c>
      <c r="M11" s="157">
        <f t="shared" si="27"/>
        <v>15.750999999999999</v>
      </c>
      <c r="N11" s="158">
        <f t="shared" si="28"/>
        <v>0.47799999999999998</v>
      </c>
      <c r="O11" s="158">
        <f t="shared" si="29"/>
        <v>22.408999999999999</v>
      </c>
      <c r="P11" s="159">
        <f t="shared" si="30"/>
        <v>0</v>
      </c>
      <c r="Q11" s="160">
        <f t="shared" si="31"/>
        <v>83</v>
      </c>
      <c r="R11" s="161">
        <f t="shared" si="32"/>
        <v>24.274074427681672</v>
      </c>
      <c r="S11" s="146">
        <f t="shared" si="33"/>
        <v>26</v>
      </c>
      <c r="T11" s="146">
        <f t="shared" si="34"/>
        <v>1218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220</v>
      </c>
      <c r="Z11" t="s">
        <v>147</v>
      </c>
      <c r="AA11" t="s">
        <v>48</v>
      </c>
      <c r="AB11">
        <v>534</v>
      </c>
      <c r="AC11" s="1">
        <v>5435.3109999999997</v>
      </c>
      <c r="AD11" s="1">
        <v>2927.9659999999999</v>
      </c>
      <c r="AE11" s="28">
        <v>1.8560000000000001</v>
      </c>
      <c r="AF11">
        <v>2.2000000000000002</v>
      </c>
      <c r="AG11">
        <v>15.750999999999999</v>
      </c>
      <c r="AH11">
        <v>379.52156400000001</v>
      </c>
      <c r="AI11">
        <v>9.0724219999999995</v>
      </c>
      <c r="AJ11">
        <v>146.534899</v>
      </c>
      <c r="AK11">
        <v>861</v>
      </c>
      <c r="AL11">
        <v>26</v>
      </c>
      <c r="AM11">
        <v>1218</v>
      </c>
      <c r="AN11">
        <v>83</v>
      </c>
      <c r="AO11">
        <v>14.321481</v>
      </c>
      <c r="AP11">
        <v>340.8</v>
      </c>
      <c r="AQ11">
        <v>0</v>
      </c>
      <c r="AR11">
        <v>106</v>
      </c>
      <c r="AS11">
        <v>74998</v>
      </c>
      <c r="AT11">
        <v>0.47799999999999998</v>
      </c>
      <c r="AU11">
        <v>22.408999999999999</v>
      </c>
      <c r="AV11">
        <v>36998</v>
      </c>
      <c r="AW11">
        <v>0</v>
      </c>
      <c r="AX11" s="29">
        <v>0.57999999999999996</v>
      </c>
      <c r="AY11">
        <v>0.84363636363636363</v>
      </c>
      <c r="AZ11" t="s">
        <v>67</v>
      </c>
      <c r="BA11" t="s">
        <v>213</v>
      </c>
      <c r="BB11">
        <v>2</v>
      </c>
      <c r="BC11" t="s">
        <v>580</v>
      </c>
      <c r="BD11">
        <v>14</v>
      </c>
      <c r="BE11">
        <v>116222.24600000001</v>
      </c>
      <c r="BF11">
        <v>4.676652867300464E-2</v>
      </c>
      <c r="BG11">
        <v>3.945394418958937E-2</v>
      </c>
      <c r="BH11">
        <v>227732.122</v>
      </c>
      <c r="BI11">
        <v>2.3867124902125135E-2</v>
      </c>
      <c r="BJ11">
        <v>2.0135174462883751E-2</v>
      </c>
      <c r="BK11">
        <v>1</v>
      </c>
      <c r="BL11" t="s">
        <v>69</v>
      </c>
      <c r="BM11">
        <v>-1</v>
      </c>
      <c r="BN11" t="s">
        <v>556</v>
      </c>
    </row>
    <row r="12" spans="1:66" s="2" customFormat="1">
      <c r="A12" s="141" t="str">
        <f t="shared" si="20"/>
        <v>해성운수</v>
      </c>
      <c r="B12" s="141" t="str">
        <f t="shared" si="1"/>
        <v>24</v>
      </c>
      <c r="C12" s="142" t="str">
        <f t="shared" si="21"/>
        <v>70바3863</v>
      </c>
      <c r="D12" s="116" t="str">
        <f t="shared" si="22"/>
        <v>대형</v>
      </c>
      <c r="E12" s="112" t="str">
        <f t="shared" si="16"/>
        <v>C</v>
      </c>
      <c r="F12" s="162">
        <f t="shared" si="17"/>
        <v>0.86681818181818171</v>
      </c>
      <c r="G12" s="163">
        <f t="shared" si="18"/>
        <v>1.907</v>
      </c>
      <c r="H12" s="164">
        <f t="shared" si="19"/>
        <v>2.2000000000000002</v>
      </c>
      <c r="I12" s="165">
        <f t="shared" si="23"/>
        <v>5827.973</v>
      </c>
      <c r="J12" s="166">
        <f t="shared" si="24"/>
        <v>8.3191935607877104E-3</v>
      </c>
      <c r="K12" s="166">
        <f t="shared" si="25"/>
        <v>0.42027098582775269</v>
      </c>
      <c r="L12" s="166">
        <f t="shared" si="26"/>
        <v>0.20693301084270638</v>
      </c>
      <c r="M12" s="167">
        <f t="shared" si="27"/>
        <v>19.117000000000001</v>
      </c>
      <c r="N12" s="168">
        <f t="shared" si="28"/>
        <v>0.377</v>
      </c>
      <c r="O12" s="168">
        <f t="shared" si="29"/>
        <v>13.315</v>
      </c>
      <c r="P12" s="169">
        <f t="shared" si="30"/>
        <v>2.1666666666666667E-2</v>
      </c>
      <c r="Q12" s="170">
        <f t="shared" si="31"/>
        <v>85</v>
      </c>
      <c r="R12" s="171">
        <f t="shared" si="32"/>
        <v>25.944085517942593</v>
      </c>
      <c r="S12" s="143">
        <f t="shared" si="33"/>
        <v>22</v>
      </c>
      <c r="T12" s="143">
        <f t="shared" si="34"/>
        <v>776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221</v>
      </c>
      <c r="Z12" t="s">
        <v>147</v>
      </c>
      <c r="AA12" t="s">
        <v>48</v>
      </c>
      <c r="AB12">
        <v>534</v>
      </c>
      <c r="AC12" s="1">
        <v>5827.973</v>
      </c>
      <c r="AD12" s="1">
        <v>3055.3240000000001</v>
      </c>
      <c r="AE12" s="28">
        <v>1.907</v>
      </c>
      <c r="AF12">
        <v>2.2000000000000002</v>
      </c>
      <c r="AG12">
        <v>19.117000000000001</v>
      </c>
      <c r="AH12">
        <v>393.12572499999999</v>
      </c>
      <c r="AI12">
        <v>3.270489</v>
      </c>
      <c r="AJ12">
        <v>165.219336</v>
      </c>
      <c r="AK12">
        <v>1206</v>
      </c>
      <c r="AL12">
        <v>22</v>
      </c>
      <c r="AM12">
        <v>776</v>
      </c>
      <c r="AN12">
        <v>85</v>
      </c>
      <c r="AO12">
        <v>14.824705</v>
      </c>
      <c r="AP12">
        <v>303</v>
      </c>
      <c r="AQ12">
        <v>1.3</v>
      </c>
      <c r="AR12">
        <v>120</v>
      </c>
      <c r="AS12">
        <v>72523</v>
      </c>
      <c r="AT12">
        <v>0.377</v>
      </c>
      <c r="AU12">
        <v>13.315</v>
      </c>
      <c r="AV12">
        <v>54146</v>
      </c>
      <c r="AW12">
        <v>0</v>
      </c>
      <c r="AX12" s="29">
        <v>0.64</v>
      </c>
      <c r="AY12" s="2">
        <v>0.86681818181818171</v>
      </c>
      <c r="AZ12" s="2" t="s">
        <v>69</v>
      </c>
      <c r="BA12" s="2" t="s">
        <v>213</v>
      </c>
      <c r="BB12" s="2">
        <v>4</v>
      </c>
      <c r="BC12" s="2" t="s">
        <v>233</v>
      </c>
      <c r="BD12" s="2">
        <v>14</v>
      </c>
      <c r="BE12" s="2">
        <v>116222.24600000001</v>
      </c>
      <c r="BF12" s="2">
        <v>5.0145072914870352E-2</v>
      </c>
      <c r="BG12" s="2">
        <v>4.3466660931208066E-2</v>
      </c>
      <c r="BH12" s="2">
        <v>227732.122</v>
      </c>
      <c r="BI12" s="2">
        <v>2.5591352457515853E-2</v>
      </c>
      <c r="BJ12" s="2">
        <v>2.2183049607492147E-2</v>
      </c>
      <c r="BK12" s="2">
        <v>1</v>
      </c>
      <c r="BL12" s="2" t="s">
        <v>69</v>
      </c>
      <c r="BM12" s="2">
        <v>0</v>
      </c>
      <c r="BN12" s="2" t="s">
        <v>557</v>
      </c>
    </row>
    <row r="13" spans="1:66">
      <c r="A13" s="144" t="str">
        <f t="shared" si="20"/>
        <v>해성운수</v>
      </c>
      <c r="B13" s="144" t="str">
        <f t="shared" si="1"/>
        <v>24</v>
      </c>
      <c r="C13" s="145" t="str">
        <f t="shared" si="21"/>
        <v>70바3864</v>
      </c>
      <c r="D13" s="133" t="str">
        <f t="shared" si="22"/>
        <v>대형</v>
      </c>
      <c r="E13" s="129" t="str">
        <f t="shared" si="16"/>
        <v>D</v>
      </c>
      <c r="F13" s="152">
        <f t="shared" si="17"/>
        <v>0.83818181818181814</v>
      </c>
      <c r="G13" s="153">
        <f t="shared" si="18"/>
        <v>1.8440000000000001</v>
      </c>
      <c r="H13" s="154">
        <f t="shared" si="19"/>
        <v>2.2000000000000002</v>
      </c>
      <c r="I13" s="155">
        <f t="shared" si="23"/>
        <v>5548.4359999999997</v>
      </c>
      <c r="J13" s="156">
        <f t="shared" si="24"/>
        <v>2.3068884114533027E-2</v>
      </c>
      <c r="K13" s="156">
        <f t="shared" si="25"/>
        <v>0.45364900603259956</v>
      </c>
      <c r="L13" s="156">
        <f t="shared" si="26"/>
        <v>0.13355114846778443</v>
      </c>
      <c r="M13" s="157">
        <f t="shared" si="27"/>
        <v>19.864000000000001</v>
      </c>
      <c r="N13" s="158">
        <f t="shared" si="28"/>
        <v>0.45100000000000001</v>
      </c>
      <c r="O13" s="158">
        <f t="shared" si="29"/>
        <v>33.036000000000001</v>
      </c>
      <c r="P13" s="159">
        <f t="shared" si="30"/>
        <v>0.16833333333333333</v>
      </c>
      <c r="Q13" s="160">
        <f t="shared" si="31"/>
        <v>87</v>
      </c>
      <c r="R13" s="161">
        <f t="shared" si="32"/>
        <v>26.635682731981071</v>
      </c>
      <c r="S13" s="146">
        <f t="shared" si="33"/>
        <v>25</v>
      </c>
      <c r="T13" s="146">
        <f t="shared" si="34"/>
        <v>1833</v>
      </c>
      <c r="U13" t="s">
        <v>118</v>
      </c>
      <c r="V13" t="s">
        <v>119</v>
      </c>
      <c r="W13" s="4" t="s">
        <v>118</v>
      </c>
      <c r="X13" t="s">
        <v>119</v>
      </c>
      <c r="Y13" s="4" t="s">
        <v>223</v>
      </c>
      <c r="Z13" s="4" t="s">
        <v>147</v>
      </c>
      <c r="AA13" s="4" t="s">
        <v>48</v>
      </c>
      <c r="AB13" s="4">
        <v>534</v>
      </c>
      <c r="AC13" s="4">
        <v>5548.4359999999997</v>
      </c>
      <c r="AD13" s="4">
        <v>3008.5369999999998</v>
      </c>
      <c r="AE13" s="4">
        <v>1.8440000000000001</v>
      </c>
      <c r="AF13" s="4">
        <v>2.2000000000000002</v>
      </c>
      <c r="AG13" s="4">
        <v>19.864000000000001</v>
      </c>
      <c r="AH13" s="4">
        <v>398.08046000000002</v>
      </c>
      <c r="AI13" s="4">
        <v>9.1832720000000005</v>
      </c>
      <c r="AJ13" s="4">
        <v>180.58880500000001</v>
      </c>
      <c r="AK13" s="4">
        <v>741</v>
      </c>
      <c r="AL13" s="4">
        <v>25</v>
      </c>
      <c r="AM13" s="4">
        <v>1833</v>
      </c>
      <c r="AN13" s="4">
        <v>87</v>
      </c>
      <c r="AO13" s="4">
        <v>13.937976000000001</v>
      </c>
      <c r="AP13" s="4">
        <v>1095</v>
      </c>
      <c r="AQ13" s="4">
        <v>10.1</v>
      </c>
      <c r="AR13" s="4">
        <v>174</v>
      </c>
      <c r="AS13" s="4">
        <v>115904</v>
      </c>
      <c r="AT13" s="4">
        <v>0.45100000000000001</v>
      </c>
      <c r="AU13" s="4">
        <v>33.036000000000001</v>
      </c>
      <c r="AV13" s="4">
        <v>49982</v>
      </c>
      <c r="AW13" s="4">
        <v>0</v>
      </c>
      <c r="AX13" s="30">
        <v>0.62</v>
      </c>
      <c r="AY13">
        <v>0.83818181818181814</v>
      </c>
      <c r="AZ13" t="s">
        <v>67</v>
      </c>
      <c r="BA13" t="s">
        <v>213</v>
      </c>
      <c r="BB13">
        <v>4</v>
      </c>
      <c r="BC13" t="s">
        <v>581</v>
      </c>
      <c r="BD13">
        <v>13</v>
      </c>
      <c r="BE13">
        <v>116222.24600000001</v>
      </c>
      <c r="BF13">
        <v>4.773987933428854E-2</v>
      </c>
      <c r="BG13">
        <v>4.0014698860194577E-2</v>
      </c>
      <c r="BH13">
        <v>227732.122</v>
      </c>
      <c r="BI13">
        <v>2.4363870811338593E-2</v>
      </c>
      <c r="BJ13">
        <v>2.0421353534594712E-2</v>
      </c>
      <c r="BK13">
        <v>1</v>
      </c>
      <c r="BL13" t="s">
        <v>69</v>
      </c>
      <c r="BM13">
        <v>-1</v>
      </c>
      <c r="BN13" t="s">
        <v>556</v>
      </c>
    </row>
    <row r="14" spans="1:66">
      <c r="A14" s="141" t="str">
        <f t="shared" si="20"/>
        <v>해성운수</v>
      </c>
      <c r="B14" s="141" t="str">
        <f t="shared" si="1"/>
        <v>24</v>
      </c>
      <c r="C14" s="142" t="str">
        <f t="shared" si="21"/>
        <v>70바3866</v>
      </c>
      <c r="D14" s="116" t="str">
        <f t="shared" si="22"/>
        <v>대형</v>
      </c>
      <c r="E14" s="112" t="str">
        <f t="shared" si="16"/>
        <v>D</v>
      </c>
      <c r="F14" s="162">
        <f t="shared" si="17"/>
        <v>0.81636363636363629</v>
      </c>
      <c r="G14" s="163">
        <f t="shared" si="18"/>
        <v>1.796</v>
      </c>
      <c r="H14" s="164">
        <f t="shared" si="19"/>
        <v>2.2000000000000002</v>
      </c>
      <c r="I14" s="165">
        <f t="shared" si="23"/>
        <v>4596.2030000000004</v>
      </c>
      <c r="J14" s="166">
        <f t="shared" si="24"/>
        <v>1.7373350975546181E-2</v>
      </c>
      <c r="K14" s="166">
        <f t="shared" si="25"/>
        <v>0.39477762882457534</v>
      </c>
      <c r="L14" s="166">
        <f t="shared" si="26"/>
        <v>0.16056732045995356</v>
      </c>
      <c r="M14" s="167">
        <f t="shared" si="27"/>
        <v>14.468</v>
      </c>
      <c r="N14" s="168">
        <f t="shared" si="28"/>
        <v>0.26100000000000001</v>
      </c>
      <c r="O14" s="168">
        <f t="shared" si="29"/>
        <v>21.692</v>
      </c>
      <c r="P14" s="169">
        <f t="shared" si="30"/>
        <v>0.40833333333333333</v>
      </c>
      <c r="Q14" s="170">
        <f t="shared" si="31"/>
        <v>87</v>
      </c>
      <c r="R14" s="171">
        <f t="shared" si="32"/>
        <v>26.222179879620757</v>
      </c>
      <c r="S14" s="143">
        <f t="shared" si="33"/>
        <v>12</v>
      </c>
      <c r="T14" s="143">
        <f t="shared" si="34"/>
        <v>997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224</v>
      </c>
      <c r="Z14" t="s">
        <v>147</v>
      </c>
      <c r="AA14" t="s">
        <v>48</v>
      </c>
      <c r="AB14">
        <v>534</v>
      </c>
      <c r="AC14" s="1">
        <v>4596.2030000000004</v>
      </c>
      <c r="AD14" s="1">
        <v>2559.364</v>
      </c>
      <c r="AE14" s="28">
        <v>1.796</v>
      </c>
      <c r="AF14">
        <v>2.2000000000000002</v>
      </c>
      <c r="AG14">
        <v>14.468</v>
      </c>
      <c r="AH14">
        <v>298.170457</v>
      </c>
      <c r="AI14">
        <v>5.1802200000000003</v>
      </c>
      <c r="AJ14">
        <v>117.711026</v>
      </c>
      <c r="AK14">
        <v>738</v>
      </c>
      <c r="AL14">
        <v>12</v>
      </c>
      <c r="AM14">
        <v>997</v>
      </c>
      <c r="AN14">
        <v>87</v>
      </c>
      <c r="AO14">
        <v>15.414682000000001</v>
      </c>
      <c r="AP14">
        <v>661</v>
      </c>
      <c r="AQ14">
        <v>24.5</v>
      </c>
      <c r="AR14">
        <v>71</v>
      </c>
      <c r="AS14">
        <v>42097</v>
      </c>
      <c r="AT14">
        <v>0.26100000000000001</v>
      </c>
      <c r="AU14">
        <v>21.692</v>
      </c>
      <c r="AV14">
        <v>41312</v>
      </c>
      <c r="AW14">
        <v>0</v>
      </c>
      <c r="AX14" s="29">
        <v>0.49</v>
      </c>
      <c r="AY14">
        <v>0.81636363636363629</v>
      </c>
      <c r="AZ14" t="s">
        <v>67</v>
      </c>
      <c r="BA14" t="s">
        <v>213</v>
      </c>
      <c r="BB14">
        <v>6</v>
      </c>
      <c r="BC14" t="s">
        <v>582</v>
      </c>
      <c r="BD14">
        <v>16</v>
      </c>
      <c r="BE14">
        <v>116222.24600000001</v>
      </c>
      <c r="BF14">
        <v>3.9546671641503127E-2</v>
      </c>
      <c r="BG14">
        <v>3.2284464667336185E-2</v>
      </c>
      <c r="BH14">
        <v>227732.122</v>
      </c>
      <c r="BI14">
        <v>2.0182497574935874E-2</v>
      </c>
      <c r="BJ14">
        <v>1.6476257111174921E-2</v>
      </c>
      <c r="BK14">
        <v>1</v>
      </c>
      <c r="BL14" t="s">
        <v>67</v>
      </c>
      <c r="BM14">
        <v>0</v>
      </c>
      <c r="BN14" t="s">
        <v>557</v>
      </c>
    </row>
    <row r="15" spans="1:66">
      <c r="A15" s="144" t="str">
        <f t="shared" si="20"/>
        <v>해성운수</v>
      </c>
      <c r="B15" s="144" t="str">
        <f t="shared" si="1"/>
        <v>24</v>
      </c>
      <c r="C15" s="145" t="str">
        <f t="shared" si="21"/>
        <v>70바3873</v>
      </c>
      <c r="D15" s="133" t="str">
        <f t="shared" si="22"/>
        <v>대형</v>
      </c>
      <c r="E15" s="129" t="str">
        <f t="shared" si="16"/>
        <v>D</v>
      </c>
      <c r="F15" s="152">
        <f t="shared" si="17"/>
        <v>0.84434782608695658</v>
      </c>
      <c r="G15" s="153">
        <f t="shared" si="18"/>
        <v>1.9419999999999999</v>
      </c>
      <c r="H15" s="154">
        <f t="shared" si="19"/>
        <v>2.2999999999999998</v>
      </c>
      <c r="I15" s="155">
        <f t="shared" si="23"/>
        <v>4439.616</v>
      </c>
      <c r="J15" s="156">
        <f t="shared" si="24"/>
        <v>1.4380723422721798E-2</v>
      </c>
      <c r="K15" s="156">
        <f t="shared" si="25"/>
        <v>0.40778110941358936</v>
      </c>
      <c r="L15" s="156">
        <f t="shared" si="26"/>
        <v>0.18222296703138288</v>
      </c>
      <c r="M15" s="157">
        <f t="shared" si="27"/>
        <v>14.066000000000001</v>
      </c>
      <c r="N15" s="158">
        <f t="shared" si="28"/>
        <v>0.248</v>
      </c>
      <c r="O15" s="158">
        <f t="shared" si="29"/>
        <v>8.3789999999999996</v>
      </c>
      <c r="P15" s="159">
        <f t="shared" si="30"/>
        <v>0.08</v>
      </c>
      <c r="Q15" s="160">
        <f t="shared" si="31"/>
        <v>85</v>
      </c>
      <c r="R15" s="161">
        <f t="shared" si="32"/>
        <v>25.735363060662145</v>
      </c>
      <c r="S15" s="146">
        <f t="shared" si="33"/>
        <v>11</v>
      </c>
      <c r="T15" s="146">
        <f t="shared" si="34"/>
        <v>372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225</v>
      </c>
      <c r="Z15" t="s">
        <v>147</v>
      </c>
      <c r="AA15" t="s">
        <v>48</v>
      </c>
      <c r="AB15">
        <v>534</v>
      </c>
      <c r="AC15" s="1">
        <v>4439.616</v>
      </c>
      <c r="AD15" s="1">
        <v>2285.7220000000002</v>
      </c>
      <c r="AE15" s="28">
        <v>1.9419999999999999</v>
      </c>
      <c r="AF15">
        <v>2.2999999999999998</v>
      </c>
      <c r="AG15">
        <v>14.066000000000001</v>
      </c>
      <c r="AH15">
        <v>298.54436900000002</v>
      </c>
      <c r="AI15">
        <v>4.2932839999999999</v>
      </c>
      <c r="AJ15">
        <v>121.740754</v>
      </c>
      <c r="AK15">
        <v>809</v>
      </c>
      <c r="AL15">
        <v>11</v>
      </c>
      <c r="AM15">
        <v>372</v>
      </c>
      <c r="AN15">
        <v>85</v>
      </c>
      <c r="AO15">
        <v>14.870875</v>
      </c>
      <c r="AP15">
        <v>548.1</v>
      </c>
      <c r="AQ15">
        <v>4.8</v>
      </c>
      <c r="AR15">
        <v>98</v>
      </c>
      <c r="AS15">
        <v>65349</v>
      </c>
      <c r="AT15">
        <v>0.248</v>
      </c>
      <c r="AU15">
        <v>8.3789999999999996</v>
      </c>
      <c r="AV15">
        <v>38397</v>
      </c>
      <c r="AW15">
        <v>0</v>
      </c>
      <c r="AX15" s="29">
        <v>0.53</v>
      </c>
      <c r="AY15">
        <v>0.84434782608695658</v>
      </c>
      <c r="AZ15" t="s">
        <v>67</v>
      </c>
      <c r="BA15" t="s">
        <v>213</v>
      </c>
      <c r="BB15">
        <v>1</v>
      </c>
      <c r="BC15" t="s">
        <v>583</v>
      </c>
      <c r="BD15">
        <v>12</v>
      </c>
      <c r="BE15">
        <v>116222.24600000001</v>
      </c>
      <c r="BF15">
        <v>3.8199365033781907E-2</v>
      </c>
      <c r="BG15">
        <v>3.2253550824175858E-2</v>
      </c>
      <c r="BH15">
        <v>227732.122</v>
      </c>
      <c r="BI15">
        <v>1.9494904631855142E-2</v>
      </c>
      <c r="BJ15">
        <v>1.6460480345679429E-2</v>
      </c>
      <c r="BK15">
        <v>1</v>
      </c>
      <c r="BL15" t="s">
        <v>69</v>
      </c>
      <c r="BM15">
        <v>-1</v>
      </c>
      <c r="BN15" t="s">
        <v>556</v>
      </c>
    </row>
    <row r="16" spans="1:66">
      <c r="A16" s="141" t="str">
        <f t="shared" si="20"/>
        <v>해성운수</v>
      </c>
      <c r="B16" s="141" t="str">
        <f t="shared" si="1"/>
        <v>24</v>
      </c>
      <c r="C16" s="142" t="str">
        <f t="shared" si="21"/>
        <v>70바3874</v>
      </c>
      <c r="D16" s="116" t="str">
        <f t="shared" si="22"/>
        <v>대형</v>
      </c>
      <c r="E16" s="112" t="str">
        <f t="shared" si="16"/>
        <v>C</v>
      </c>
      <c r="F16" s="162">
        <f t="shared" si="17"/>
        <v>0.86739130434782619</v>
      </c>
      <c r="G16" s="163">
        <f t="shared" si="18"/>
        <v>1.9950000000000001</v>
      </c>
      <c r="H16" s="164">
        <f t="shared" si="19"/>
        <v>2.2999999999999998</v>
      </c>
      <c r="I16" s="165">
        <f t="shared" si="23"/>
        <v>5632.6130000000003</v>
      </c>
      <c r="J16" s="166">
        <f t="shared" si="24"/>
        <v>2.0860398167738908E-2</v>
      </c>
      <c r="K16" s="166">
        <f t="shared" si="25"/>
        <v>0.37499127269993371</v>
      </c>
      <c r="L16" s="166">
        <f t="shared" si="26"/>
        <v>0.12835960858663642</v>
      </c>
      <c r="M16" s="167">
        <f t="shared" si="27"/>
        <v>13.513</v>
      </c>
      <c r="N16" s="168">
        <f t="shared" si="28"/>
        <v>0.44400000000000001</v>
      </c>
      <c r="O16" s="168">
        <f t="shared" si="29"/>
        <v>10.457000000000001</v>
      </c>
      <c r="P16" s="169">
        <f t="shared" si="30"/>
        <v>7.3333333333333334E-2</v>
      </c>
      <c r="Q16" s="170">
        <f t="shared" si="31"/>
        <v>85</v>
      </c>
      <c r="R16" s="171">
        <f t="shared" si="32"/>
        <v>25.257368882918023</v>
      </c>
      <c r="S16" s="143">
        <f t="shared" si="33"/>
        <v>25</v>
      </c>
      <c r="T16" s="143">
        <f t="shared" si="34"/>
        <v>589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226</v>
      </c>
      <c r="Z16" s="4" t="s">
        <v>147</v>
      </c>
      <c r="AA16" s="4" t="s">
        <v>227</v>
      </c>
      <c r="AB16" s="4">
        <v>534</v>
      </c>
      <c r="AC16" s="4">
        <v>5632.6130000000003</v>
      </c>
      <c r="AD16" s="4">
        <v>2823.9450000000002</v>
      </c>
      <c r="AE16" s="4">
        <v>1.9950000000000001</v>
      </c>
      <c r="AF16" s="4">
        <v>2.2999999999999998</v>
      </c>
      <c r="AG16" s="4">
        <v>13.513</v>
      </c>
      <c r="AH16" s="4">
        <v>369.129052</v>
      </c>
      <c r="AI16" s="4">
        <v>7.7001790000000003</v>
      </c>
      <c r="AJ16" s="4">
        <v>138.42017300000001</v>
      </c>
      <c r="AK16" s="4">
        <v>723</v>
      </c>
      <c r="AL16" s="4">
        <v>25</v>
      </c>
      <c r="AM16" s="4">
        <v>589</v>
      </c>
      <c r="AN16" s="4">
        <v>85</v>
      </c>
      <c r="AO16" s="4">
        <v>15.259197</v>
      </c>
      <c r="AP16" s="4">
        <v>1133.4000000000001</v>
      </c>
      <c r="AQ16" s="4">
        <v>4.4000000000000004</v>
      </c>
      <c r="AR16" s="4">
        <v>54</v>
      </c>
      <c r="AS16" s="4">
        <v>34589</v>
      </c>
      <c r="AT16" s="4">
        <v>0.44400000000000001</v>
      </c>
      <c r="AU16" s="4">
        <v>10.457000000000001</v>
      </c>
      <c r="AV16" s="4">
        <v>47743</v>
      </c>
      <c r="AW16" s="4">
        <v>0</v>
      </c>
      <c r="AX16" s="30">
        <v>0.54</v>
      </c>
      <c r="AY16">
        <v>0.86739130434782619</v>
      </c>
      <c r="AZ16" t="s">
        <v>69</v>
      </c>
      <c r="BA16" t="s">
        <v>213</v>
      </c>
      <c r="BB16">
        <v>3</v>
      </c>
      <c r="BC16" t="s">
        <v>231</v>
      </c>
      <c r="BD16">
        <v>12</v>
      </c>
      <c r="BE16">
        <v>116222.24600000001</v>
      </c>
      <c r="BF16">
        <v>4.8464155476740656E-2</v>
      </c>
      <c r="BG16">
        <v>4.2037387033085918E-2</v>
      </c>
      <c r="BH16">
        <v>227732.122</v>
      </c>
      <c r="BI16">
        <v>2.4733502461282121E-2</v>
      </c>
      <c r="BJ16">
        <v>2.1453624960981667E-2</v>
      </c>
      <c r="BK16">
        <v>1</v>
      </c>
      <c r="BL16" t="s">
        <v>68</v>
      </c>
      <c r="BM16">
        <v>-1</v>
      </c>
      <c r="BN16" t="s">
        <v>556</v>
      </c>
    </row>
    <row r="17" spans="1:66">
      <c r="A17" s="144" t="str">
        <f t="shared" si="20"/>
        <v>해성운수</v>
      </c>
      <c r="B17" s="144" t="str">
        <f t="shared" si="1"/>
        <v>24</v>
      </c>
      <c r="C17" s="145" t="str">
        <f t="shared" si="21"/>
        <v>70바3875</v>
      </c>
      <c r="D17" s="133" t="str">
        <f t="shared" si="22"/>
        <v>대형</v>
      </c>
      <c r="E17" s="129" t="str">
        <f t="shared" si="16"/>
        <v>C</v>
      </c>
      <c r="F17" s="152">
        <f t="shared" si="17"/>
        <v>0.85913043478260875</v>
      </c>
      <c r="G17" s="153">
        <f t="shared" si="18"/>
        <v>1.976</v>
      </c>
      <c r="H17" s="154">
        <f t="shared" si="19"/>
        <v>2.2999999999999998</v>
      </c>
      <c r="I17" s="155">
        <f t="shared" si="23"/>
        <v>5498.9520000000002</v>
      </c>
      <c r="J17" s="156">
        <f t="shared" si="24"/>
        <v>1.4392471236655142E-2</v>
      </c>
      <c r="K17" s="156">
        <f t="shared" si="25"/>
        <v>0.41511494536425986</v>
      </c>
      <c r="L17" s="156">
        <f t="shared" si="26"/>
        <v>0.11256690365727869</v>
      </c>
      <c r="M17" s="157">
        <f t="shared" si="27"/>
        <v>14.808999999999999</v>
      </c>
      <c r="N17" s="158">
        <f t="shared" si="28"/>
        <v>0.45500000000000002</v>
      </c>
      <c r="O17" s="158">
        <f t="shared" si="29"/>
        <v>13.712</v>
      </c>
      <c r="P17" s="159">
        <f t="shared" si="30"/>
        <v>1.3333333333333334E-2</v>
      </c>
      <c r="Q17" s="160">
        <f t="shared" si="31"/>
        <v>83</v>
      </c>
      <c r="R17" s="161">
        <f t="shared" si="32"/>
        <v>26.107153314202669</v>
      </c>
      <c r="S17" s="146">
        <f t="shared" si="33"/>
        <v>25</v>
      </c>
      <c r="T17" s="146">
        <f t="shared" si="34"/>
        <v>754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229</v>
      </c>
      <c r="Z17" t="s">
        <v>147</v>
      </c>
      <c r="AA17" t="s">
        <v>227</v>
      </c>
      <c r="AB17">
        <v>534</v>
      </c>
      <c r="AC17" s="1">
        <v>5498.9520000000002</v>
      </c>
      <c r="AD17" s="1">
        <v>2783.3069999999998</v>
      </c>
      <c r="AE17" s="28">
        <v>1.976</v>
      </c>
      <c r="AF17">
        <v>2.2999999999999998</v>
      </c>
      <c r="AG17">
        <v>14.808999999999999</v>
      </c>
      <c r="AH17">
        <v>369.20740799999999</v>
      </c>
      <c r="AI17">
        <v>5.3138069999999997</v>
      </c>
      <c r="AJ17">
        <v>153.26351299999999</v>
      </c>
      <c r="AK17">
        <v>619</v>
      </c>
      <c r="AL17">
        <v>25</v>
      </c>
      <c r="AM17">
        <v>754</v>
      </c>
      <c r="AN17">
        <v>83</v>
      </c>
      <c r="AO17">
        <v>14.893936999999999</v>
      </c>
      <c r="AP17">
        <v>2428</v>
      </c>
      <c r="AQ17">
        <v>0.8</v>
      </c>
      <c r="AR17">
        <v>124</v>
      </c>
      <c r="AS17">
        <v>86396</v>
      </c>
      <c r="AT17">
        <v>0.45500000000000002</v>
      </c>
      <c r="AU17">
        <v>13.712</v>
      </c>
      <c r="AV17">
        <v>47443</v>
      </c>
      <c r="AW17">
        <v>0</v>
      </c>
      <c r="AX17" s="29">
        <v>0.55000000000000004</v>
      </c>
      <c r="AY17">
        <v>0.85913043478260875</v>
      </c>
      <c r="AZ17" t="s">
        <v>69</v>
      </c>
      <c r="BA17" t="s">
        <v>213</v>
      </c>
      <c r="BB17">
        <v>7</v>
      </c>
      <c r="BC17" t="s">
        <v>584</v>
      </c>
      <c r="BD17">
        <v>9</v>
      </c>
      <c r="BE17">
        <v>116222.24600000001</v>
      </c>
      <c r="BF17">
        <v>4.7314108866903154E-2</v>
      </c>
      <c r="BG17">
        <v>4.0648990922174194E-2</v>
      </c>
      <c r="BH17">
        <v>227732.122</v>
      </c>
      <c r="BI17">
        <v>2.4146580428385946E-2</v>
      </c>
      <c r="BJ17">
        <v>2.0745062141952448E-2</v>
      </c>
      <c r="BK17">
        <v>1</v>
      </c>
      <c r="BL17" t="s">
        <v>69</v>
      </c>
      <c r="BM17">
        <v>0</v>
      </c>
      <c r="BN17" t="s">
        <v>557</v>
      </c>
    </row>
    <row r="18" spans="1:66">
      <c r="A18" s="141" t="str">
        <f t="shared" si="20"/>
        <v>해성운수</v>
      </c>
      <c r="B18" s="141" t="str">
        <f t="shared" si="1"/>
        <v>24</v>
      </c>
      <c r="C18" s="142" t="str">
        <f t="shared" si="21"/>
        <v>70바3876</v>
      </c>
      <c r="D18" s="116" t="str">
        <f t="shared" si="22"/>
        <v>대형</v>
      </c>
      <c r="E18" s="112" t="str">
        <f t="shared" si="16"/>
        <v>C</v>
      </c>
      <c r="F18" s="162">
        <f t="shared" si="17"/>
        <v>0.85499999999999998</v>
      </c>
      <c r="G18" s="163">
        <f t="shared" si="18"/>
        <v>1.881</v>
      </c>
      <c r="H18" s="164">
        <f t="shared" si="19"/>
        <v>2.2000000000000002</v>
      </c>
      <c r="I18" s="165">
        <f t="shared" si="23"/>
        <v>4479.5659999999998</v>
      </c>
      <c r="J18" s="166">
        <f t="shared" si="24"/>
        <v>1.0191475000616854E-2</v>
      </c>
      <c r="K18" s="166">
        <f t="shared" si="25"/>
        <v>0.39960371056033428</v>
      </c>
      <c r="L18" s="166">
        <f t="shared" si="26"/>
        <v>9.8670272968408107E-2</v>
      </c>
      <c r="M18" s="167">
        <f t="shared" si="27"/>
        <v>15.048999999999999</v>
      </c>
      <c r="N18" s="168">
        <f t="shared" si="28"/>
        <v>0.46899999999999997</v>
      </c>
      <c r="O18" s="168">
        <f t="shared" si="29"/>
        <v>17.010999999999999</v>
      </c>
      <c r="P18" s="169">
        <f t="shared" si="30"/>
        <v>0.19333333333333333</v>
      </c>
      <c r="Q18" s="170">
        <f t="shared" si="31"/>
        <v>91</v>
      </c>
      <c r="R18" s="171">
        <f t="shared" si="32"/>
        <v>26.078979691472078</v>
      </c>
      <c r="S18" s="143">
        <f t="shared" si="33"/>
        <v>21</v>
      </c>
      <c r="T18" s="143">
        <f t="shared" si="34"/>
        <v>762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230</v>
      </c>
      <c r="Z18" t="s">
        <v>147</v>
      </c>
      <c r="AA18" t="s">
        <v>227</v>
      </c>
      <c r="AB18">
        <v>534</v>
      </c>
      <c r="AC18" s="1">
        <v>4479.5659999999998</v>
      </c>
      <c r="AD18" s="1">
        <v>2382.038</v>
      </c>
      <c r="AE18" s="28">
        <v>1.881</v>
      </c>
      <c r="AF18">
        <v>2.2000000000000002</v>
      </c>
      <c r="AG18">
        <v>15.048999999999999</v>
      </c>
      <c r="AH18">
        <v>291.03324099999998</v>
      </c>
      <c r="AI18">
        <v>2.9660579999999999</v>
      </c>
      <c r="AJ18">
        <v>116.297963</v>
      </c>
      <c r="AK18">
        <v>442</v>
      </c>
      <c r="AL18">
        <v>21</v>
      </c>
      <c r="AM18">
        <v>762</v>
      </c>
      <c r="AN18">
        <v>91</v>
      </c>
      <c r="AO18">
        <v>15.391939000000001</v>
      </c>
      <c r="AP18">
        <v>2044.3</v>
      </c>
      <c r="AQ18">
        <v>11.6</v>
      </c>
      <c r="AR18">
        <v>76</v>
      </c>
      <c r="AS18">
        <v>50300</v>
      </c>
      <c r="AT18">
        <v>0.46899999999999997</v>
      </c>
      <c r="AU18">
        <v>17.010999999999999</v>
      </c>
      <c r="AV18">
        <v>40881</v>
      </c>
      <c r="AW18">
        <v>0</v>
      </c>
      <c r="AX18" s="29">
        <v>0.53</v>
      </c>
      <c r="AY18">
        <v>0.85499999999999998</v>
      </c>
      <c r="AZ18" t="s">
        <v>69</v>
      </c>
      <c r="BA18" t="s">
        <v>213</v>
      </c>
      <c r="BB18">
        <v>8</v>
      </c>
      <c r="BC18" t="s">
        <v>585</v>
      </c>
      <c r="BD18">
        <v>12</v>
      </c>
      <c r="BE18">
        <v>116222.24600000001</v>
      </c>
      <c r="BF18">
        <v>3.854310301317012E-2</v>
      </c>
      <c r="BG18">
        <v>3.2954353076260455E-2</v>
      </c>
      <c r="BH18">
        <v>227732.122</v>
      </c>
      <c r="BI18">
        <v>1.9670330038025992E-2</v>
      </c>
      <c r="BJ18">
        <v>1.6818132182512224E-2</v>
      </c>
      <c r="BK18">
        <v>1</v>
      </c>
      <c r="BL18" t="s">
        <v>69</v>
      </c>
      <c r="BM18">
        <v>0</v>
      </c>
      <c r="BN18" t="s">
        <v>557</v>
      </c>
    </row>
    <row r="19" spans="1:66">
      <c r="A19" s="144" t="str">
        <f t="shared" si="20"/>
        <v>해성운수</v>
      </c>
      <c r="B19" s="144" t="str">
        <f t="shared" si="1"/>
        <v>24</v>
      </c>
      <c r="C19" s="145" t="str">
        <f t="shared" si="21"/>
        <v>70바3878</v>
      </c>
      <c r="D19" s="133" t="str">
        <f t="shared" si="22"/>
        <v>대형</v>
      </c>
      <c r="E19" s="129" t="str">
        <f t="shared" si="16"/>
        <v>D</v>
      </c>
      <c r="F19" s="152">
        <f t="shared" si="17"/>
        <v>0.82304347826086965</v>
      </c>
      <c r="G19" s="153">
        <f t="shared" si="18"/>
        <v>1.893</v>
      </c>
      <c r="H19" s="154">
        <f t="shared" si="19"/>
        <v>2.2999999999999998</v>
      </c>
      <c r="I19" s="155">
        <f t="shared" si="23"/>
        <v>5446.875</v>
      </c>
      <c r="J19" s="156">
        <f t="shared" si="24"/>
        <v>1.5909048761622645E-2</v>
      </c>
      <c r="K19" s="156">
        <f t="shared" si="25"/>
        <v>0.40115285049311361</v>
      </c>
      <c r="L19" s="156">
        <f t="shared" si="26"/>
        <v>0.13842799770510614</v>
      </c>
      <c r="M19" s="157">
        <f t="shared" si="27"/>
        <v>16.218</v>
      </c>
      <c r="N19" s="158">
        <f t="shared" si="28"/>
        <v>0.496</v>
      </c>
      <c r="O19" s="158">
        <f t="shared" si="29"/>
        <v>11.438000000000001</v>
      </c>
      <c r="P19" s="159">
        <f t="shared" si="30"/>
        <v>0.12833333333333333</v>
      </c>
      <c r="Q19" s="160">
        <f t="shared" si="31"/>
        <v>86</v>
      </c>
      <c r="R19" s="161">
        <f t="shared" si="32"/>
        <v>25.266882175032041</v>
      </c>
      <c r="S19" s="146">
        <f t="shared" si="33"/>
        <v>27</v>
      </c>
      <c r="T19" s="146">
        <f t="shared" si="34"/>
        <v>623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232</v>
      </c>
      <c r="Z19" s="4" t="s">
        <v>147</v>
      </c>
      <c r="AA19" s="4" t="s">
        <v>48</v>
      </c>
      <c r="AB19" s="4">
        <v>534</v>
      </c>
      <c r="AC19" s="4">
        <v>5446.875</v>
      </c>
      <c r="AD19" s="4">
        <v>2876.8159999999998</v>
      </c>
      <c r="AE19" s="4">
        <v>1.893</v>
      </c>
      <c r="AF19" s="4">
        <v>2.2999999999999998</v>
      </c>
      <c r="AG19" s="4">
        <v>16.218</v>
      </c>
      <c r="AH19" s="4">
        <v>369.805454</v>
      </c>
      <c r="AI19" s="4">
        <v>5.8832529999999998</v>
      </c>
      <c r="AJ19" s="4">
        <v>148.348512</v>
      </c>
      <c r="AK19" s="4">
        <v>754</v>
      </c>
      <c r="AL19" s="4">
        <v>27</v>
      </c>
      <c r="AM19" s="4">
        <v>623</v>
      </c>
      <c r="AN19" s="4">
        <v>86</v>
      </c>
      <c r="AO19" s="4">
        <v>14.729028</v>
      </c>
      <c r="AP19" s="4">
        <v>304.8</v>
      </c>
      <c r="AQ19" s="4">
        <v>7.7</v>
      </c>
      <c r="AR19" s="4">
        <v>73</v>
      </c>
      <c r="AS19" s="4">
        <v>38954</v>
      </c>
      <c r="AT19" s="4">
        <v>0.496</v>
      </c>
      <c r="AU19" s="4">
        <v>11.438000000000001</v>
      </c>
      <c r="AV19" s="4">
        <v>49078</v>
      </c>
      <c r="AW19" s="4">
        <v>0</v>
      </c>
      <c r="AX19" s="30">
        <v>0.57999999999999996</v>
      </c>
      <c r="AY19">
        <v>0.82304347826086965</v>
      </c>
      <c r="AZ19" t="s">
        <v>67</v>
      </c>
      <c r="BA19" t="s">
        <v>213</v>
      </c>
      <c r="BB19">
        <v>5</v>
      </c>
      <c r="BC19" t="s">
        <v>586</v>
      </c>
      <c r="BD19">
        <v>15</v>
      </c>
      <c r="BE19">
        <v>116222.24600000001</v>
      </c>
      <c r="BF19">
        <v>4.6866027696625304E-2</v>
      </c>
      <c r="BG19">
        <v>3.8572778447700747E-2</v>
      </c>
      <c r="BH19">
        <v>227732.122</v>
      </c>
      <c r="BI19">
        <v>2.3917903860747408E-2</v>
      </c>
      <c r="BJ19">
        <v>1.9685474786258629E-2</v>
      </c>
      <c r="BK19">
        <v>1</v>
      </c>
      <c r="BL19" t="s">
        <v>69</v>
      </c>
      <c r="BM19">
        <v>-1</v>
      </c>
      <c r="BN19" t="s">
        <v>556</v>
      </c>
    </row>
    <row r="20" spans="1:66">
      <c r="A20" s="141" t="str">
        <f t="shared" si="20"/>
        <v>해성운수</v>
      </c>
      <c r="B20" s="141" t="str">
        <f t="shared" si="1"/>
        <v>24</v>
      </c>
      <c r="C20" s="142" t="str">
        <f t="shared" si="21"/>
        <v>70바3879</v>
      </c>
      <c r="D20" s="116" t="str">
        <f t="shared" si="22"/>
        <v>대형</v>
      </c>
      <c r="E20" s="112" t="str">
        <f t="shared" si="16"/>
        <v>D</v>
      </c>
      <c r="F20" s="162">
        <f t="shared" si="17"/>
        <v>0.84000000000000008</v>
      </c>
      <c r="G20" s="163">
        <f t="shared" si="18"/>
        <v>1.9319999999999999</v>
      </c>
      <c r="H20" s="164">
        <f t="shared" si="19"/>
        <v>2.2999999999999998</v>
      </c>
      <c r="I20" s="165">
        <f t="shared" si="23"/>
        <v>6267.0029999999997</v>
      </c>
      <c r="J20" s="166">
        <f t="shared" si="24"/>
        <v>1.4364133336196752E-2</v>
      </c>
      <c r="K20" s="166">
        <f t="shared" si="25"/>
        <v>0.39661734386233943</v>
      </c>
      <c r="L20" s="166">
        <f t="shared" si="26"/>
        <v>0.18493688290878432</v>
      </c>
      <c r="M20" s="167">
        <f t="shared" si="27"/>
        <v>15.901</v>
      </c>
      <c r="N20" s="168">
        <f t="shared" si="28"/>
        <v>0.30299999999999999</v>
      </c>
      <c r="O20" s="168">
        <f t="shared" si="29"/>
        <v>10.436</v>
      </c>
      <c r="P20" s="169">
        <f t="shared" si="30"/>
        <v>0</v>
      </c>
      <c r="Q20" s="170">
        <f t="shared" si="31"/>
        <v>75</v>
      </c>
      <c r="R20" s="171">
        <f t="shared" si="32"/>
        <v>24.579956127289861</v>
      </c>
      <c r="S20" s="143">
        <f t="shared" si="33"/>
        <v>19</v>
      </c>
      <c r="T20" s="143">
        <f t="shared" si="34"/>
        <v>654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234</v>
      </c>
      <c r="Z20" t="s">
        <v>147</v>
      </c>
      <c r="AA20" t="s">
        <v>48</v>
      </c>
      <c r="AB20">
        <v>534</v>
      </c>
      <c r="AC20" s="1">
        <v>6267.0029999999997</v>
      </c>
      <c r="AD20" s="1">
        <v>3244.2139999999999</v>
      </c>
      <c r="AE20" s="28">
        <v>1.9319999999999999</v>
      </c>
      <c r="AF20">
        <v>2.2999999999999998</v>
      </c>
      <c r="AG20">
        <v>15.901</v>
      </c>
      <c r="AH20">
        <v>432.86238400000002</v>
      </c>
      <c r="AI20">
        <v>6.2176929999999997</v>
      </c>
      <c r="AJ20">
        <v>171.68072900000001</v>
      </c>
      <c r="AK20">
        <v>1159</v>
      </c>
      <c r="AL20">
        <v>19</v>
      </c>
      <c r="AM20">
        <v>654</v>
      </c>
      <c r="AN20">
        <v>75</v>
      </c>
      <c r="AO20">
        <v>14.478049</v>
      </c>
      <c r="AP20">
        <v>286.60000000000002</v>
      </c>
      <c r="AQ20">
        <v>0</v>
      </c>
      <c r="AR20">
        <v>90</v>
      </c>
      <c r="AS20">
        <v>66585</v>
      </c>
      <c r="AT20">
        <v>0.30299999999999999</v>
      </c>
      <c r="AU20">
        <v>10.436</v>
      </c>
      <c r="AV20">
        <v>53641</v>
      </c>
      <c r="AW20">
        <v>0</v>
      </c>
      <c r="AX20" s="29">
        <v>0.6</v>
      </c>
      <c r="AY20">
        <v>0.84000000000000008</v>
      </c>
      <c r="AZ20" t="s">
        <v>67</v>
      </c>
      <c r="BA20" t="s">
        <v>213</v>
      </c>
      <c r="BB20">
        <v>3</v>
      </c>
      <c r="BC20" t="s">
        <v>587</v>
      </c>
      <c r="BD20">
        <v>17</v>
      </c>
      <c r="BE20">
        <v>116222.24600000001</v>
      </c>
      <c r="BF20">
        <v>5.3922576922149648E-2</v>
      </c>
      <c r="BG20">
        <v>4.5294964614605707E-2</v>
      </c>
      <c r="BH20">
        <v>227732.122</v>
      </c>
      <c r="BI20">
        <v>2.7519187653290297E-2</v>
      </c>
      <c r="BJ20">
        <v>2.3116117628763852E-2</v>
      </c>
      <c r="BK20">
        <v>1</v>
      </c>
      <c r="BL20" t="s">
        <v>69</v>
      </c>
      <c r="BM20">
        <v>-1</v>
      </c>
      <c r="BN20" t="s">
        <v>556</v>
      </c>
    </row>
    <row r="21" spans="1:66">
      <c r="A21" s="144" t="str">
        <f t="shared" si="20"/>
        <v>해성운수</v>
      </c>
      <c r="B21" s="144" t="str">
        <f t="shared" si="1"/>
        <v>24</v>
      </c>
      <c r="C21" s="145" t="str">
        <f t="shared" si="21"/>
        <v>70바3880</v>
      </c>
      <c r="D21" s="133" t="str">
        <f t="shared" si="22"/>
        <v>대형</v>
      </c>
      <c r="E21" s="129" t="str">
        <f t="shared" si="16"/>
        <v>C</v>
      </c>
      <c r="F21" s="152">
        <f t="shared" si="17"/>
        <v>0.89391304347826095</v>
      </c>
      <c r="G21" s="153">
        <f t="shared" si="18"/>
        <v>2.056</v>
      </c>
      <c r="H21" s="154">
        <f t="shared" si="19"/>
        <v>2.2999999999999998</v>
      </c>
      <c r="I21" s="155">
        <f t="shared" si="23"/>
        <v>6129.3779999999997</v>
      </c>
      <c r="J21" s="156">
        <f t="shared" si="24"/>
        <v>9.4799652208268047E-3</v>
      </c>
      <c r="K21" s="156">
        <f t="shared" si="25"/>
        <v>0.37903586786408355</v>
      </c>
      <c r="L21" s="156">
        <f t="shared" si="26"/>
        <v>0.1673905574105562</v>
      </c>
      <c r="M21" s="157">
        <f t="shared" si="27"/>
        <v>15.672000000000001</v>
      </c>
      <c r="N21" s="158">
        <f t="shared" si="28"/>
        <v>0.42399999999999999</v>
      </c>
      <c r="O21" s="158">
        <f t="shared" si="29"/>
        <v>13.9</v>
      </c>
      <c r="P21" s="159">
        <f t="shared" si="30"/>
        <v>0</v>
      </c>
      <c r="Q21" s="160">
        <f t="shared" si="31"/>
        <v>87</v>
      </c>
      <c r="R21" s="161">
        <f t="shared" si="32"/>
        <v>24.655820600879714</v>
      </c>
      <c r="S21" s="146">
        <f t="shared" si="33"/>
        <v>26</v>
      </c>
      <c r="T21" s="146">
        <f t="shared" si="34"/>
        <v>852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235</v>
      </c>
      <c r="Z21" t="s">
        <v>147</v>
      </c>
      <c r="AA21" t="s">
        <v>48</v>
      </c>
      <c r="AB21">
        <v>534</v>
      </c>
      <c r="AC21" s="1">
        <v>6129.3779999999997</v>
      </c>
      <c r="AD21" s="1">
        <v>2981.9279999999999</v>
      </c>
      <c r="AE21" s="28">
        <v>2.056</v>
      </c>
      <c r="AF21">
        <v>2.2999999999999998</v>
      </c>
      <c r="AG21">
        <v>15.672000000000001</v>
      </c>
      <c r="AH21">
        <v>406.54790500000001</v>
      </c>
      <c r="AI21">
        <v>3.85406</v>
      </c>
      <c r="AJ21">
        <v>154.096238</v>
      </c>
      <c r="AK21">
        <v>1026</v>
      </c>
      <c r="AL21">
        <v>26</v>
      </c>
      <c r="AM21">
        <v>852</v>
      </c>
      <c r="AN21">
        <v>87</v>
      </c>
      <c r="AO21">
        <v>15.076643000000001</v>
      </c>
      <c r="AP21">
        <v>285.60000000000002</v>
      </c>
      <c r="AQ21">
        <v>0</v>
      </c>
      <c r="AR21">
        <v>42</v>
      </c>
      <c r="AS21">
        <v>31502</v>
      </c>
      <c r="AT21">
        <v>0.42399999999999999</v>
      </c>
      <c r="AU21">
        <v>13.9</v>
      </c>
      <c r="AV21">
        <v>51809</v>
      </c>
      <c r="AW21">
        <v>0</v>
      </c>
      <c r="AX21" s="29">
        <v>0.63</v>
      </c>
      <c r="AY21">
        <v>0.89391304347826095</v>
      </c>
      <c r="AZ21" t="s">
        <v>69</v>
      </c>
      <c r="BA21" t="s">
        <v>213</v>
      </c>
      <c r="BB21">
        <v>2</v>
      </c>
      <c r="BC21" t="s">
        <v>588</v>
      </c>
      <c r="BD21">
        <v>17</v>
      </c>
      <c r="BE21">
        <v>116222.24600000001</v>
      </c>
      <c r="BF21">
        <v>5.2738423244720285E-2</v>
      </c>
      <c r="BG21">
        <v>4.7143564430932573E-2</v>
      </c>
      <c r="BH21">
        <v>227732.122</v>
      </c>
      <c r="BI21">
        <v>2.6914859204622877E-2</v>
      </c>
      <c r="BJ21">
        <v>2.4059543706393322E-2</v>
      </c>
      <c r="BK21">
        <v>1</v>
      </c>
      <c r="BL21" t="s">
        <v>68</v>
      </c>
      <c r="BM21">
        <v>-1</v>
      </c>
      <c r="BN21" t="s">
        <v>556</v>
      </c>
    </row>
    <row r="22" spans="1:66">
      <c r="A22" s="141" t="str">
        <f t="shared" si="20"/>
        <v>해성운수</v>
      </c>
      <c r="B22" s="141" t="str">
        <f t="shared" si="1"/>
        <v>24</v>
      </c>
      <c r="C22" s="142" t="str">
        <f t="shared" si="21"/>
        <v>70바3881</v>
      </c>
      <c r="D22" s="116" t="str">
        <f t="shared" si="22"/>
        <v>대형</v>
      </c>
      <c r="E22" s="112" t="str">
        <f t="shared" si="16"/>
        <v>C</v>
      </c>
      <c r="F22" s="162">
        <f t="shared" si="17"/>
        <v>0.85956521739130443</v>
      </c>
      <c r="G22" s="163">
        <f t="shared" si="18"/>
        <v>1.9770000000000001</v>
      </c>
      <c r="H22" s="164">
        <f t="shared" si="19"/>
        <v>2.2999999999999998</v>
      </c>
      <c r="I22" s="165">
        <f t="shared" si="23"/>
        <v>5904.6260000000002</v>
      </c>
      <c r="J22" s="166">
        <f t="shared" si="24"/>
        <v>1.0841938067372266E-2</v>
      </c>
      <c r="K22" s="166">
        <f t="shared" si="25"/>
        <v>0.42479120611394383</v>
      </c>
      <c r="L22" s="166">
        <f t="shared" si="26"/>
        <v>0.1844316642578209</v>
      </c>
      <c r="M22" s="167">
        <f t="shared" si="27"/>
        <v>17.277999999999999</v>
      </c>
      <c r="N22" s="168">
        <f t="shared" si="28"/>
        <v>0.39</v>
      </c>
      <c r="O22" s="168">
        <f t="shared" si="29"/>
        <v>20.916</v>
      </c>
      <c r="P22" s="169">
        <f t="shared" si="30"/>
        <v>0.105</v>
      </c>
      <c r="Q22" s="170">
        <f t="shared" si="31"/>
        <v>88</v>
      </c>
      <c r="R22" s="171">
        <f t="shared" si="32"/>
        <v>26.226064679552891</v>
      </c>
      <c r="S22" s="143">
        <f t="shared" si="33"/>
        <v>23</v>
      </c>
      <c r="T22" s="143">
        <f t="shared" si="34"/>
        <v>1235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236</v>
      </c>
      <c r="Z22" s="4" t="s">
        <v>147</v>
      </c>
      <c r="AA22" s="4" t="s">
        <v>48</v>
      </c>
      <c r="AB22" s="4">
        <v>534</v>
      </c>
      <c r="AC22" s="4">
        <v>5904.6260000000002</v>
      </c>
      <c r="AD22" s="4">
        <v>2986.723</v>
      </c>
      <c r="AE22" s="4">
        <v>1.9770000000000001</v>
      </c>
      <c r="AF22" s="4">
        <v>2.2999999999999998</v>
      </c>
      <c r="AG22" s="4">
        <v>17.277999999999999</v>
      </c>
      <c r="AH22" s="4">
        <v>398.93098199999997</v>
      </c>
      <c r="AI22" s="4">
        <v>4.3251850000000003</v>
      </c>
      <c r="AJ22" s="4">
        <v>169.46237300000001</v>
      </c>
      <c r="AK22" s="4">
        <v>1089</v>
      </c>
      <c r="AL22" s="4">
        <v>23</v>
      </c>
      <c r="AM22" s="4">
        <v>1235</v>
      </c>
      <c r="AN22" s="4">
        <v>88</v>
      </c>
      <c r="AO22" s="4">
        <v>14.801121</v>
      </c>
      <c r="AP22" s="4">
        <v>299.3</v>
      </c>
      <c r="AQ22" s="4">
        <v>6.3</v>
      </c>
      <c r="AR22" s="4">
        <v>108</v>
      </c>
      <c r="AS22" s="4">
        <v>68181</v>
      </c>
      <c r="AT22" s="4">
        <v>0.39</v>
      </c>
      <c r="AU22" s="4">
        <v>20.916</v>
      </c>
      <c r="AV22" s="4">
        <v>54040</v>
      </c>
      <c r="AW22" s="4">
        <v>0</v>
      </c>
      <c r="AX22" s="30">
        <v>0.61</v>
      </c>
      <c r="AY22">
        <v>0.85956521739130443</v>
      </c>
      <c r="AZ22" t="s">
        <v>69</v>
      </c>
      <c r="BA22" t="s">
        <v>213</v>
      </c>
      <c r="BB22">
        <v>5</v>
      </c>
      <c r="BC22" t="s">
        <v>589</v>
      </c>
      <c r="BD22">
        <v>16</v>
      </c>
      <c r="BE22">
        <v>116222.24600000001</v>
      </c>
      <c r="BF22">
        <v>5.0804611020853957E-2</v>
      </c>
      <c r="BG22">
        <v>4.3669876516620992E-2</v>
      </c>
      <c r="BH22">
        <v>227732.122</v>
      </c>
      <c r="BI22">
        <v>2.5927945290036863E-2</v>
      </c>
      <c r="BJ22">
        <v>2.2286759929740385E-2</v>
      </c>
      <c r="BK22">
        <v>1</v>
      </c>
      <c r="BL22" t="s">
        <v>69</v>
      </c>
      <c r="BM22">
        <v>0</v>
      </c>
      <c r="BN22" t="s">
        <v>557</v>
      </c>
    </row>
    <row r="23" spans="1:66">
      <c r="A23" s="144" t="str">
        <f t="shared" si="20"/>
        <v>해성운수</v>
      </c>
      <c r="B23" s="144" t="str">
        <f t="shared" si="1"/>
        <v>24</v>
      </c>
      <c r="C23" s="145" t="str">
        <f t="shared" si="21"/>
        <v>70바3889</v>
      </c>
      <c r="D23" s="133" t="str">
        <f t="shared" si="22"/>
        <v>대형</v>
      </c>
      <c r="E23" s="129" t="str">
        <f t="shared" si="16"/>
        <v>C</v>
      </c>
      <c r="F23" s="152">
        <f t="shared" si="17"/>
        <v>0.89869565217391323</v>
      </c>
      <c r="G23" s="153">
        <f t="shared" si="18"/>
        <v>2.0670000000000002</v>
      </c>
      <c r="H23" s="154">
        <f t="shared" si="19"/>
        <v>2.2999999999999998</v>
      </c>
      <c r="I23" s="155">
        <f t="shared" si="23"/>
        <v>5614.299</v>
      </c>
      <c r="J23" s="156">
        <f t="shared" si="24"/>
        <v>1.8340478794364339E-2</v>
      </c>
      <c r="K23" s="156">
        <f t="shared" si="25"/>
        <v>0.42663526080132663</v>
      </c>
      <c r="L23" s="156">
        <f t="shared" si="26"/>
        <v>0.17597922732651039</v>
      </c>
      <c r="M23" s="157">
        <f t="shared" si="27"/>
        <v>14.782</v>
      </c>
      <c r="N23" s="158">
        <f t="shared" si="28"/>
        <v>0.41</v>
      </c>
      <c r="O23" s="158">
        <f t="shared" si="29"/>
        <v>10.384</v>
      </c>
      <c r="P23" s="159">
        <f t="shared" si="30"/>
        <v>0.15666666666666668</v>
      </c>
      <c r="Q23" s="160">
        <f t="shared" si="31"/>
        <v>86</v>
      </c>
      <c r="R23" s="161">
        <f t="shared" si="32"/>
        <v>25.437344408732923</v>
      </c>
      <c r="S23" s="146">
        <f t="shared" si="33"/>
        <v>23</v>
      </c>
      <c r="T23" s="146">
        <f t="shared" si="34"/>
        <v>583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237</v>
      </c>
      <c r="Z23" t="s">
        <v>147</v>
      </c>
      <c r="AA23" t="s">
        <v>48</v>
      </c>
      <c r="AB23">
        <v>534</v>
      </c>
      <c r="AC23" s="1">
        <v>5614.299</v>
      </c>
      <c r="AD23" s="1">
        <v>2716.0439999999999</v>
      </c>
      <c r="AE23" s="28">
        <v>2.0670000000000002</v>
      </c>
      <c r="AF23">
        <v>2.2999999999999998</v>
      </c>
      <c r="AG23">
        <v>14.782</v>
      </c>
      <c r="AH23">
        <v>397.65990199999999</v>
      </c>
      <c r="AI23">
        <v>7.2932730000000001</v>
      </c>
      <c r="AJ23">
        <v>169.65573599999999</v>
      </c>
      <c r="AK23">
        <v>988</v>
      </c>
      <c r="AL23">
        <v>23</v>
      </c>
      <c r="AM23">
        <v>583</v>
      </c>
      <c r="AN23">
        <v>86</v>
      </c>
      <c r="AO23">
        <v>14.118342999999999</v>
      </c>
      <c r="AP23">
        <v>657</v>
      </c>
      <c r="AQ23">
        <v>9.4</v>
      </c>
      <c r="AR23">
        <v>168</v>
      </c>
      <c r="AS23">
        <v>93517</v>
      </c>
      <c r="AT23">
        <v>0.41</v>
      </c>
      <c r="AU23">
        <v>10.384</v>
      </c>
      <c r="AV23">
        <v>49541</v>
      </c>
      <c r="AW23">
        <v>0</v>
      </c>
      <c r="AX23" s="29">
        <v>0.59</v>
      </c>
      <c r="AY23">
        <v>0.89869565217391323</v>
      </c>
      <c r="AZ23" t="s">
        <v>69</v>
      </c>
      <c r="BA23" t="s">
        <v>213</v>
      </c>
      <c r="BB23">
        <v>1</v>
      </c>
      <c r="BC23" t="s">
        <v>240</v>
      </c>
      <c r="BD23">
        <v>12</v>
      </c>
      <c r="BE23">
        <v>116222.24600000001</v>
      </c>
      <c r="BF23">
        <v>4.830657807112073E-2</v>
      </c>
      <c r="BG23">
        <v>4.3412911683915902E-2</v>
      </c>
      <c r="BH23">
        <v>227732.122</v>
      </c>
      <c r="BI23">
        <v>2.4653083415259267E-2</v>
      </c>
      <c r="BJ23">
        <v>2.215561887797431E-2</v>
      </c>
      <c r="BK23">
        <v>1</v>
      </c>
      <c r="BL23" t="s">
        <v>68</v>
      </c>
      <c r="BM23">
        <v>-1</v>
      </c>
      <c r="BN23" t="s">
        <v>556</v>
      </c>
    </row>
    <row r="24" spans="1:66">
      <c r="A24" s="141" t="str">
        <f t="shared" si="20"/>
        <v>해성운수</v>
      </c>
      <c r="B24" s="141" t="str">
        <f t="shared" si="1"/>
        <v>24</v>
      </c>
      <c r="C24" s="142" t="str">
        <f t="shared" si="21"/>
        <v>70바3893</v>
      </c>
      <c r="D24" s="116" t="str">
        <f t="shared" si="22"/>
        <v>대형</v>
      </c>
      <c r="E24" s="112" t="str">
        <f t="shared" si="16"/>
        <v>B</v>
      </c>
      <c r="F24" s="162">
        <f t="shared" si="17"/>
        <v>0.91090909090909089</v>
      </c>
      <c r="G24" s="163">
        <f t="shared" si="18"/>
        <v>2.004</v>
      </c>
      <c r="H24" s="164">
        <f t="shared" si="19"/>
        <v>2.2000000000000002</v>
      </c>
      <c r="I24" s="165">
        <f t="shared" si="23"/>
        <v>5414.94</v>
      </c>
      <c r="J24" s="166">
        <f t="shared" si="24"/>
        <v>2.0972268407486075E-2</v>
      </c>
      <c r="K24" s="166">
        <f t="shared" si="25"/>
        <v>0.41067756182329812</v>
      </c>
      <c r="L24" s="166">
        <f t="shared" si="26"/>
        <v>0.17174705536903456</v>
      </c>
      <c r="M24" s="167">
        <f t="shared" si="27"/>
        <v>13.47</v>
      </c>
      <c r="N24" s="168">
        <f t="shared" si="28"/>
        <v>0.443</v>
      </c>
      <c r="O24" s="168">
        <f t="shared" si="29"/>
        <v>17.396000000000001</v>
      </c>
      <c r="P24" s="169">
        <f t="shared" si="30"/>
        <v>0.04</v>
      </c>
      <c r="Q24" s="170">
        <f t="shared" si="31"/>
        <v>86</v>
      </c>
      <c r="R24" s="171">
        <f t="shared" si="32"/>
        <v>25.317909382939419</v>
      </c>
      <c r="S24" s="143">
        <f t="shared" si="33"/>
        <v>24</v>
      </c>
      <c r="T24" s="143">
        <f t="shared" si="34"/>
        <v>942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238</v>
      </c>
      <c r="Z24" t="s">
        <v>147</v>
      </c>
      <c r="AA24" t="s">
        <v>48</v>
      </c>
      <c r="AB24">
        <v>534</v>
      </c>
      <c r="AC24" s="1">
        <v>5414.94</v>
      </c>
      <c r="AD24" s="1">
        <v>2702.596</v>
      </c>
      <c r="AE24" s="28">
        <v>2.004</v>
      </c>
      <c r="AF24">
        <v>2.2000000000000002</v>
      </c>
      <c r="AG24">
        <v>13.47</v>
      </c>
      <c r="AH24">
        <v>376.313513</v>
      </c>
      <c r="AI24">
        <v>7.8921479999999997</v>
      </c>
      <c r="AJ24">
        <v>154.54351600000001</v>
      </c>
      <c r="AK24">
        <v>930</v>
      </c>
      <c r="AL24">
        <v>24</v>
      </c>
      <c r="AM24">
        <v>942</v>
      </c>
      <c r="AN24">
        <v>86</v>
      </c>
      <c r="AO24">
        <v>14.389438</v>
      </c>
      <c r="AP24">
        <v>671</v>
      </c>
      <c r="AQ24">
        <v>2.4</v>
      </c>
      <c r="AR24">
        <v>103</v>
      </c>
      <c r="AS24">
        <v>74426</v>
      </c>
      <c r="AT24">
        <v>0.443</v>
      </c>
      <c r="AU24">
        <v>17.396000000000001</v>
      </c>
      <c r="AV24">
        <v>39174</v>
      </c>
      <c r="AW24">
        <v>0</v>
      </c>
      <c r="AX24" s="29">
        <v>0.54</v>
      </c>
      <c r="AY24">
        <v>0.91090909090909089</v>
      </c>
      <c r="AZ24" t="s">
        <v>68</v>
      </c>
      <c r="BA24" t="s">
        <v>213</v>
      </c>
      <c r="BB24">
        <v>2</v>
      </c>
      <c r="BC24" t="s">
        <v>228</v>
      </c>
      <c r="BD24">
        <v>15</v>
      </c>
      <c r="BE24">
        <v>116222.24600000001</v>
      </c>
      <c r="BF24">
        <v>4.6591252418233246E-2</v>
      </c>
      <c r="BG24">
        <v>4.244039538460883E-2</v>
      </c>
      <c r="BH24">
        <v>227732.122</v>
      </c>
      <c r="BI24">
        <v>2.3777673313912208E-2</v>
      </c>
      <c r="BJ24">
        <v>2.1659298782309121E-2</v>
      </c>
      <c r="BK24">
        <v>1</v>
      </c>
      <c r="BL24" t="s">
        <v>68</v>
      </c>
      <c r="BM24">
        <v>0</v>
      </c>
      <c r="BN24" t="s">
        <v>557</v>
      </c>
    </row>
    <row r="25" spans="1:66">
      <c r="A25" s="144" t="str">
        <f t="shared" si="20"/>
        <v>해성운수</v>
      </c>
      <c r="B25" s="144" t="str">
        <f t="shared" si="1"/>
        <v>24</v>
      </c>
      <c r="C25" s="145" t="str">
        <f t="shared" si="21"/>
        <v>71바5764</v>
      </c>
      <c r="D25" s="133" t="str">
        <f t="shared" si="22"/>
        <v>중형</v>
      </c>
      <c r="E25" s="129" t="str">
        <f t="shared" si="16"/>
        <v>C</v>
      </c>
      <c r="F25" s="152">
        <f t="shared" si="17"/>
        <v>0.85920000000000007</v>
      </c>
      <c r="G25" s="153">
        <f t="shared" si="18"/>
        <v>2.1480000000000001</v>
      </c>
      <c r="H25" s="154">
        <f t="shared" si="19"/>
        <v>2.5</v>
      </c>
      <c r="I25" s="155">
        <f t="shared" si="23"/>
        <v>4583.777</v>
      </c>
      <c r="J25" s="156">
        <f t="shared" si="24"/>
        <v>3.1936979646124887E-2</v>
      </c>
      <c r="K25" s="156">
        <f t="shared" si="25"/>
        <v>0.37347380876613984</v>
      </c>
      <c r="L25" s="156">
        <f t="shared" si="26"/>
        <v>0.20245312980976168</v>
      </c>
      <c r="M25" s="157">
        <f t="shared" si="27"/>
        <v>15.683</v>
      </c>
      <c r="N25" s="158">
        <f t="shared" si="28"/>
        <v>0.30499999999999999</v>
      </c>
      <c r="O25" s="158">
        <f t="shared" si="29"/>
        <v>10.603</v>
      </c>
      <c r="P25" s="159">
        <f t="shared" si="30"/>
        <v>2.0283333333333333</v>
      </c>
      <c r="Q25" s="160">
        <f t="shared" si="31"/>
        <v>93</v>
      </c>
      <c r="R25" s="161">
        <f t="shared" si="32"/>
        <v>25.775838612637294</v>
      </c>
      <c r="S25" s="146">
        <f t="shared" si="33"/>
        <v>14</v>
      </c>
      <c r="T25" s="146">
        <f t="shared" si="34"/>
        <v>486</v>
      </c>
      <c r="U25" t="s">
        <v>118</v>
      </c>
      <c r="V25" t="s">
        <v>119</v>
      </c>
      <c r="W25" s="4" t="s">
        <v>118</v>
      </c>
      <c r="X25" s="4" t="s">
        <v>119</v>
      </c>
      <c r="Y25" s="4" t="s">
        <v>239</v>
      </c>
      <c r="Z25" s="4" t="s">
        <v>204</v>
      </c>
      <c r="AA25" s="4" t="s">
        <v>48</v>
      </c>
      <c r="AB25" s="4">
        <v>534</v>
      </c>
      <c r="AC25" s="4">
        <v>4583.777</v>
      </c>
      <c r="AD25" s="4">
        <v>2134.3110000000001</v>
      </c>
      <c r="AE25" s="4">
        <v>2.1480000000000001</v>
      </c>
      <c r="AF25" s="4">
        <v>2.5</v>
      </c>
      <c r="AG25" s="4">
        <v>15.683</v>
      </c>
      <c r="AH25" s="4">
        <v>299.08432499999998</v>
      </c>
      <c r="AI25" s="4">
        <v>9.55185</v>
      </c>
      <c r="AJ25" s="4">
        <v>111.70016200000001</v>
      </c>
      <c r="AK25" s="4">
        <v>928</v>
      </c>
      <c r="AL25" s="4">
        <v>14</v>
      </c>
      <c r="AM25" s="4">
        <v>486</v>
      </c>
      <c r="AN25" s="4">
        <v>93</v>
      </c>
      <c r="AO25" s="4">
        <v>15.326034999999999</v>
      </c>
      <c r="AP25" s="4">
        <v>1817.6</v>
      </c>
      <c r="AQ25" s="4">
        <v>121.7</v>
      </c>
      <c r="AR25" s="4">
        <v>19</v>
      </c>
      <c r="AS25" s="4">
        <v>7376</v>
      </c>
      <c r="AT25" s="4">
        <v>0.30499999999999999</v>
      </c>
      <c r="AU25" s="4">
        <v>10.603</v>
      </c>
      <c r="AV25" s="4">
        <v>40873</v>
      </c>
      <c r="AW25" s="4">
        <v>0</v>
      </c>
      <c r="AX25" s="30">
        <v>0.63</v>
      </c>
      <c r="AY25">
        <v>0.85920000000000007</v>
      </c>
      <c r="AZ25" t="s">
        <v>69</v>
      </c>
      <c r="BA25" t="s">
        <v>213</v>
      </c>
      <c r="BB25">
        <v>6</v>
      </c>
      <c r="BC25" t="s">
        <v>590</v>
      </c>
      <c r="BD25">
        <v>8</v>
      </c>
      <c r="BE25">
        <v>116222.24600000001</v>
      </c>
      <c r="BF25">
        <v>3.9439755793396036E-2</v>
      </c>
      <c r="BG25">
        <v>3.3886638177685877E-2</v>
      </c>
      <c r="BH25">
        <v>227732.122</v>
      </c>
      <c r="BI25">
        <v>2.0127933467374445E-2</v>
      </c>
      <c r="BJ25">
        <v>1.7293920435168125E-2</v>
      </c>
      <c r="BK25">
        <v>1</v>
      </c>
      <c r="BL25" t="s">
        <v>69</v>
      </c>
      <c r="BM25">
        <v>0</v>
      </c>
      <c r="BN25" t="s">
        <v>557</v>
      </c>
    </row>
    <row r="26" spans="1:66">
      <c r="A26" s="141" t="str">
        <f t="shared" si="20"/>
        <v>해성운수</v>
      </c>
      <c r="B26" s="141" t="str">
        <f t="shared" si="1"/>
        <v>514-1</v>
      </c>
      <c r="C26" s="142" t="str">
        <f t="shared" si="21"/>
        <v>71바5751</v>
      </c>
      <c r="D26" s="116" t="str">
        <f t="shared" si="22"/>
        <v>중형</v>
      </c>
      <c r="E26" s="112" t="str">
        <f t="shared" si="16"/>
        <v>F</v>
      </c>
      <c r="F26" s="162">
        <f t="shared" si="17"/>
        <v>0.7639285714285714</v>
      </c>
      <c r="G26" s="163">
        <f t="shared" si="18"/>
        <v>2.1389999999999998</v>
      </c>
      <c r="H26" s="164">
        <f t="shared" si="19"/>
        <v>2.8</v>
      </c>
      <c r="I26" s="165">
        <f t="shared" si="23"/>
        <v>2277.913</v>
      </c>
      <c r="J26" s="166">
        <f t="shared" si="24"/>
        <v>1.90402440572301E-2</v>
      </c>
      <c r="K26" s="166">
        <f t="shared" si="25"/>
        <v>0.38326700687430154</v>
      </c>
      <c r="L26" s="166">
        <f t="shared" si="26"/>
        <v>0.14706444012567643</v>
      </c>
      <c r="M26" s="167">
        <f t="shared" si="27"/>
        <v>10.654999999999999</v>
      </c>
      <c r="N26" s="168">
        <f t="shared" si="28"/>
        <v>0</v>
      </c>
      <c r="O26" s="168">
        <f t="shared" si="29"/>
        <v>4.6529999999999996</v>
      </c>
      <c r="P26" s="169">
        <f t="shared" si="30"/>
        <v>0</v>
      </c>
      <c r="Q26" s="170">
        <f t="shared" si="31"/>
        <v>70</v>
      </c>
      <c r="R26" s="171">
        <f t="shared" si="32"/>
        <v>20.985064576540733</v>
      </c>
      <c r="S26" s="143">
        <f t="shared" si="33"/>
        <v>0</v>
      </c>
      <c r="T26" s="143">
        <f t="shared" si="34"/>
        <v>106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241</v>
      </c>
      <c r="Z26" t="s">
        <v>204</v>
      </c>
      <c r="AA26" t="s">
        <v>48</v>
      </c>
      <c r="AB26">
        <v>534</v>
      </c>
      <c r="AC26" s="1">
        <v>2277.913</v>
      </c>
      <c r="AD26" s="1">
        <v>1064.7149999999999</v>
      </c>
      <c r="AE26" s="28">
        <v>2.1389999999999998</v>
      </c>
      <c r="AF26">
        <v>2.8</v>
      </c>
      <c r="AG26">
        <v>10.654999999999999</v>
      </c>
      <c r="AH26">
        <v>181.61379600000001</v>
      </c>
      <c r="AI26">
        <v>3.4579710000000001</v>
      </c>
      <c r="AJ26">
        <v>69.606576000000004</v>
      </c>
      <c r="AK26">
        <v>335</v>
      </c>
      <c r="AL26">
        <v>0</v>
      </c>
      <c r="AM26">
        <v>106</v>
      </c>
      <c r="AN26">
        <v>70</v>
      </c>
      <c r="AO26">
        <v>12.542619999999999</v>
      </c>
      <c r="AP26">
        <v>168.3</v>
      </c>
      <c r="AQ26">
        <v>0</v>
      </c>
      <c r="AR26">
        <v>29</v>
      </c>
      <c r="AS26">
        <v>9253</v>
      </c>
      <c r="AT26">
        <v>0</v>
      </c>
      <c r="AU26">
        <v>4.6529999999999996</v>
      </c>
      <c r="AV26">
        <v>19581</v>
      </c>
      <c r="AW26">
        <v>0</v>
      </c>
      <c r="AX26" s="29">
        <v>0.6</v>
      </c>
      <c r="AY26">
        <v>0.7639285714285714</v>
      </c>
      <c r="AZ26" t="s">
        <v>70</v>
      </c>
      <c r="BA26" t="s">
        <v>591</v>
      </c>
      <c r="BB26">
        <v>1</v>
      </c>
      <c r="BC26" t="s">
        <v>592</v>
      </c>
      <c r="BD26">
        <v>16</v>
      </c>
      <c r="BE26">
        <v>26345.996999999999</v>
      </c>
      <c r="BF26">
        <v>8.6461446116463156E-2</v>
      </c>
      <c r="BG26">
        <v>6.6050369015398097E-2</v>
      </c>
      <c r="BH26">
        <v>227732.122</v>
      </c>
      <c r="BI26">
        <v>1.000259857939584E-2</v>
      </c>
      <c r="BJ26">
        <v>7.6412708433313218E-3</v>
      </c>
      <c r="BK26">
        <v>1</v>
      </c>
      <c r="BL26" t="s">
        <v>67</v>
      </c>
      <c r="BM26">
        <v>-1</v>
      </c>
      <c r="BN26" t="s">
        <v>556</v>
      </c>
    </row>
    <row r="27" spans="1:66">
      <c r="A27" s="144" t="str">
        <f t="shared" si="20"/>
        <v>해성운수</v>
      </c>
      <c r="B27" s="144" t="str">
        <f t="shared" si="1"/>
        <v>514-1</v>
      </c>
      <c r="C27" s="145" t="str">
        <f t="shared" si="21"/>
        <v>71바5753</v>
      </c>
      <c r="D27" s="133" t="str">
        <f t="shared" si="22"/>
        <v>중형</v>
      </c>
      <c r="E27" s="129" t="str">
        <f t="shared" si="16"/>
        <v>F</v>
      </c>
      <c r="F27" s="152">
        <f t="shared" si="17"/>
        <v>0.73555555555555552</v>
      </c>
      <c r="G27" s="153">
        <f t="shared" si="18"/>
        <v>1.986</v>
      </c>
      <c r="H27" s="154">
        <f t="shared" si="19"/>
        <v>2.7</v>
      </c>
      <c r="I27" s="155">
        <f t="shared" si="23"/>
        <v>3371.2249999999999</v>
      </c>
      <c r="J27" s="156">
        <f t="shared" si="24"/>
        <v>3.2650964393416027E-2</v>
      </c>
      <c r="K27" s="156">
        <f t="shared" si="25"/>
        <v>0.35754145054861158</v>
      </c>
      <c r="L27" s="156">
        <f t="shared" si="26"/>
        <v>9.3734473373921948E-2</v>
      </c>
      <c r="M27" s="157">
        <f t="shared" si="27"/>
        <v>8.2880000000000003</v>
      </c>
      <c r="N27" s="158">
        <f t="shared" si="28"/>
        <v>0.03</v>
      </c>
      <c r="O27" s="158">
        <f t="shared" si="29"/>
        <v>5.3689999999999998</v>
      </c>
      <c r="P27" s="159">
        <f t="shared" si="30"/>
        <v>0</v>
      </c>
      <c r="Q27" s="160">
        <f t="shared" si="31"/>
        <v>78</v>
      </c>
      <c r="R27" s="161">
        <f t="shared" si="32"/>
        <v>21.086691247149631</v>
      </c>
      <c r="S27" s="146">
        <f t="shared" si="33"/>
        <v>1</v>
      </c>
      <c r="T27" s="146">
        <f t="shared" si="34"/>
        <v>181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242</v>
      </c>
      <c r="Z27" s="4" t="s">
        <v>204</v>
      </c>
      <c r="AA27" s="4" t="s">
        <v>227</v>
      </c>
      <c r="AB27" s="4">
        <v>534</v>
      </c>
      <c r="AC27" s="4">
        <v>3371.2249999999999</v>
      </c>
      <c r="AD27" s="4">
        <v>1697.3989999999999</v>
      </c>
      <c r="AE27" s="4">
        <v>1.986</v>
      </c>
      <c r="AF27" s="4">
        <v>2.7</v>
      </c>
      <c r="AG27" s="4">
        <v>8.2880000000000003</v>
      </c>
      <c r="AH27" s="4">
        <v>262.17210299999999</v>
      </c>
      <c r="AI27" s="4">
        <v>8.5601719999999997</v>
      </c>
      <c r="AJ27" s="4">
        <v>93.737393999999995</v>
      </c>
      <c r="AK27" s="4">
        <v>316</v>
      </c>
      <c r="AL27" s="4">
        <v>1</v>
      </c>
      <c r="AM27" s="4">
        <v>181</v>
      </c>
      <c r="AN27" s="4">
        <v>78</v>
      </c>
      <c r="AO27" s="4">
        <v>12.858824</v>
      </c>
      <c r="AP27" s="4">
        <v>156.80000000000001</v>
      </c>
      <c r="AQ27" s="4">
        <v>0</v>
      </c>
      <c r="AR27" s="4">
        <v>42</v>
      </c>
      <c r="AS27" s="4">
        <v>10556</v>
      </c>
      <c r="AT27" s="4">
        <v>0.03</v>
      </c>
      <c r="AU27" s="4">
        <v>5.3689999999999998</v>
      </c>
      <c r="AV27" s="4">
        <v>26250</v>
      </c>
      <c r="AW27" s="4">
        <v>0</v>
      </c>
      <c r="AX27" s="30">
        <v>0.48</v>
      </c>
      <c r="AY27">
        <v>0.73555555555555552</v>
      </c>
      <c r="AZ27" t="s">
        <v>70</v>
      </c>
      <c r="BA27" t="s">
        <v>591</v>
      </c>
      <c r="BB27">
        <v>3</v>
      </c>
      <c r="BC27" t="s">
        <v>593</v>
      </c>
      <c r="BD27">
        <v>8</v>
      </c>
      <c r="BE27">
        <v>26345.996999999999</v>
      </c>
      <c r="BF27">
        <v>0.12795966688981253</v>
      </c>
      <c r="BG27">
        <v>9.4121443867839882E-2</v>
      </c>
      <c r="BH27">
        <v>227732.122</v>
      </c>
      <c r="BI27">
        <v>1.4803467206966963E-2</v>
      </c>
      <c r="BJ27">
        <v>1.0888772545569032E-2</v>
      </c>
      <c r="BK27">
        <v>1</v>
      </c>
      <c r="BL27" t="s">
        <v>70</v>
      </c>
      <c r="BM27">
        <v>0</v>
      </c>
      <c r="BN27" t="s">
        <v>557</v>
      </c>
    </row>
    <row r="28" spans="1:66">
      <c r="A28" s="141" t="str">
        <f t="shared" si="20"/>
        <v>해성운수</v>
      </c>
      <c r="B28" s="141" t="str">
        <f t="shared" si="1"/>
        <v>514-1</v>
      </c>
      <c r="C28" s="142" t="str">
        <f t="shared" si="21"/>
        <v>71바5754</v>
      </c>
      <c r="D28" s="116" t="str">
        <f t="shared" si="22"/>
        <v>중형</v>
      </c>
      <c r="E28" s="112" t="str">
        <f t="shared" si="16"/>
        <v>F</v>
      </c>
      <c r="F28" s="162">
        <f t="shared" si="17"/>
        <v>0.66814814814814816</v>
      </c>
      <c r="G28" s="163">
        <f t="shared" si="18"/>
        <v>1.804</v>
      </c>
      <c r="H28" s="164">
        <f t="shared" si="19"/>
        <v>2.7</v>
      </c>
      <c r="I28" s="165">
        <f t="shared" si="23"/>
        <v>2969.5169999999998</v>
      </c>
      <c r="J28" s="166">
        <f t="shared" si="24"/>
        <v>2.3190219422534398E-2</v>
      </c>
      <c r="K28" s="166">
        <f t="shared" si="25"/>
        <v>0.36467846203960536</v>
      </c>
      <c r="L28" s="166">
        <f t="shared" si="26"/>
        <v>8.5199040786767682E-2</v>
      </c>
      <c r="M28" s="167">
        <f t="shared" si="27"/>
        <v>9.3840000000000003</v>
      </c>
      <c r="N28" s="168">
        <f t="shared" si="28"/>
        <v>6.7000000000000004E-2</v>
      </c>
      <c r="O28" s="168">
        <f t="shared" si="29"/>
        <v>3.6709999999999998</v>
      </c>
      <c r="P28" s="169">
        <f t="shared" si="30"/>
        <v>0</v>
      </c>
      <c r="Q28" s="170">
        <f t="shared" si="31"/>
        <v>74</v>
      </c>
      <c r="R28" s="171">
        <f t="shared" si="32"/>
        <v>20.963912569569509</v>
      </c>
      <c r="S28" s="143">
        <f t="shared" si="33"/>
        <v>2</v>
      </c>
      <c r="T28" s="143">
        <f t="shared" si="34"/>
        <v>109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243</v>
      </c>
      <c r="Z28" s="4" t="s">
        <v>204</v>
      </c>
      <c r="AA28" s="4" t="s">
        <v>227</v>
      </c>
      <c r="AB28" s="4">
        <v>534</v>
      </c>
      <c r="AC28" s="4">
        <v>2969.5169999999998</v>
      </c>
      <c r="AD28" s="4">
        <v>1645.9290000000001</v>
      </c>
      <c r="AE28" s="4">
        <v>1.804</v>
      </c>
      <c r="AF28" s="4">
        <v>2.7</v>
      </c>
      <c r="AG28" s="4">
        <v>9.3840000000000003</v>
      </c>
      <c r="AH28" s="4">
        <v>231.402942</v>
      </c>
      <c r="AI28" s="4">
        <v>5.3662850000000004</v>
      </c>
      <c r="AJ28" s="4">
        <v>84.387669000000002</v>
      </c>
      <c r="AK28" s="4">
        <v>253</v>
      </c>
      <c r="AL28" s="4">
        <v>2</v>
      </c>
      <c r="AM28" s="4">
        <v>109</v>
      </c>
      <c r="AN28" s="4">
        <v>74</v>
      </c>
      <c r="AO28" s="4">
        <v>12.832667000000001</v>
      </c>
      <c r="AP28" s="4">
        <v>35</v>
      </c>
      <c r="AQ28" s="4">
        <v>0</v>
      </c>
      <c r="AR28" s="4">
        <v>31</v>
      </c>
      <c r="AS28" s="4">
        <v>5270</v>
      </c>
      <c r="AT28" s="4">
        <v>6.7000000000000004E-2</v>
      </c>
      <c r="AU28" s="4">
        <v>3.6709999999999998</v>
      </c>
      <c r="AV28" s="4">
        <v>22533</v>
      </c>
      <c r="AW28" s="4">
        <v>0</v>
      </c>
      <c r="AX28" s="30">
        <v>0.47</v>
      </c>
      <c r="AY28">
        <v>0.66814814814814816</v>
      </c>
      <c r="AZ28" t="s">
        <v>70</v>
      </c>
      <c r="BA28" t="s">
        <v>591</v>
      </c>
      <c r="BB28">
        <v>6</v>
      </c>
      <c r="BC28" t="s">
        <v>594</v>
      </c>
      <c r="BD28">
        <v>5</v>
      </c>
      <c r="BE28">
        <v>26345.996999999999</v>
      </c>
      <c r="BF28">
        <v>0.11271226516878446</v>
      </c>
      <c r="BG28">
        <v>7.5308491246106363E-2</v>
      </c>
      <c r="BH28">
        <v>227732.122</v>
      </c>
      <c r="BI28">
        <v>1.303951754333541E-2</v>
      </c>
      <c r="BJ28">
        <v>8.7123294993248449E-3</v>
      </c>
      <c r="BK28">
        <v>1</v>
      </c>
      <c r="BL28" t="s">
        <v>70</v>
      </c>
      <c r="BM28">
        <v>0</v>
      </c>
      <c r="BN28" t="s">
        <v>557</v>
      </c>
    </row>
    <row r="29" spans="1:66">
      <c r="A29" s="144" t="str">
        <f t="shared" si="20"/>
        <v>해성운수</v>
      </c>
      <c r="B29" s="144" t="str">
        <f t="shared" si="1"/>
        <v>514-1</v>
      </c>
      <c r="C29" s="145" t="str">
        <f t="shared" si="21"/>
        <v>71바5760</v>
      </c>
      <c r="D29" s="133" t="str">
        <f t="shared" si="22"/>
        <v>중형</v>
      </c>
      <c r="E29" s="129" t="str">
        <f t="shared" si="16"/>
        <v>D</v>
      </c>
      <c r="F29" s="152">
        <f t="shared" si="17"/>
        <v>0.81230769230769229</v>
      </c>
      <c r="G29" s="153">
        <f t="shared" si="18"/>
        <v>2.1120000000000001</v>
      </c>
      <c r="H29" s="154">
        <f t="shared" si="19"/>
        <v>2.6</v>
      </c>
      <c r="I29" s="155">
        <f t="shared" si="23"/>
        <v>4734.9750000000004</v>
      </c>
      <c r="J29" s="156">
        <f t="shared" si="24"/>
        <v>1.9623969337710521E-2</v>
      </c>
      <c r="K29" s="156">
        <f t="shared" si="25"/>
        <v>0.38056039044376594</v>
      </c>
      <c r="L29" s="156">
        <f t="shared" si="26"/>
        <v>0.12016958906858008</v>
      </c>
      <c r="M29" s="157">
        <f t="shared" si="27"/>
        <v>12.069000000000001</v>
      </c>
      <c r="N29" s="158">
        <f t="shared" si="28"/>
        <v>2.1000000000000001E-2</v>
      </c>
      <c r="O29" s="158">
        <f t="shared" si="29"/>
        <v>4.0129999999999999</v>
      </c>
      <c r="P29" s="159">
        <f t="shared" si="30"/>
        <v>0.43666666666666665</v>
      </c>
      <c r="Q29" s="160">
        <f t="shared" si="31"/>
        <v>87</v>
      </c>
      <c r="R29" s="161">
        <f t="shared" si="32"/>
        <v>20.978738505595448</v>
      </c>
      <c r="S29" s="146">
        <f t="shared" si="33"/>
        <v>1</v>
      </c>
      <c r="T29" s="146">
        <f t="shared" si="34"/>
        <v>190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244</v>
      </c>
      <c r="Z29" t="s">
        <v>204</v>
      </c>
      <c r="AA29" t="s">
        <v>48</v>
      </c>
      <c r="AB29">
        <v>534</v>
      </c>
      <c r="AC29" s="1">
        <v>4734.9750000000004</v>
      </c>
      <c r="AD29" s="1">
        <v>2241.6129999999998</v>
      </c>
      <c r="AE29" s="28">
        <v>2.1120000000000001</v>
      </c>
      <c r="AF29">
        <v>2.6</v>
      </c>
      <c r="AG29">
        <v>12.069000000000001</v>
      </c>
      <c r="AH29">
        <v>376.28814399999999</v>
      </c>
      <c r="AI29">
        <v>7.3842670000000004</v>
      </c>
      <c r="AJ29">
        <v>143.20036300000001</v>
      </c>
      <c r="AK29">
        <v>569</v>
      </c>
      <c r="AL29">
        <v>1</v>
      </c>
      <c r="AM29">
        <v>190</v>
      </c>
      <c r="AN29">
        <v>87</v>
      </c>
      <c r="AO29">
        <v>12.583375</v>
      </c>
      <c r="AP29">
        <v>566.20000000000005</v>
      </c>
      <c r="AQ29">
        <v>26.2</v>
      </c>
      <c r="AR29">
        <v>40</v>
      </c>
      <c r="AS29">
        <v>7019</v>
      </c>
      <c r="AT29">
        <v>2.1000000000000001E-2</v>
      </c>
      <c r="AU29">
        <v>4.0129999999999999</v>
      </c>
      <c r="AV29">
        <v>39628</v>
      </c>
      <c r="AW29">
        <v>0</v>
      </c>
      <c r="AX29" s="29">
        <v>0.64</v>
      </c>
      <c r="AY29">
        <v>0.81230769230769229</v>
      </c>
      <c r="AZ29" t="s">
        <v>67</v>
      </c>
      <c r="BA29" t="s">
        <v>591</v>
      </c>
      <c r="BB29">
        <v>1</v>
      </c>
      <c r="BC29" t="s">
        <v>595</v>
      </c>
      <c r="BD29">
        <v>4</v>
      </c>
      <c r="BE29">
        <v>26345.996999999999</v>
      </c>
      <c r="BF29">
        <v>0.1797227487728022</v>
      </c>
      <c r="BG29">
        <v>0.14599017131083009</v>
      </c>
      <c r="BH29">
        <v>227732.122</v>
      </c>
      <c r="BI29">
        <v>2.0791862642899363E-2</v>
      </c>
      <c r="BJ29">
        <v>1.6889389962232097E-2</v>
      </c>
      <c r="BK29">
        <v>1</v>
      </c>
      <c r="BL29" t="s">
        <v>69</v>
      </c>
      <c r="BM29">
        <v>-1</v>
      </c>
      <c r="BN29" t="s">
        <v>556</v>
      </c>
    </row>
    <row r="30" spans="1:66">
      <c r="A30" s="141" t="str">
        <f t="shared" si="20"/>
        <v>해성운수</v>
      </c>
      <c r="B30" s="141" t="str">
        <f t="shared" si="1"/>
        <v>514-1</v>
      </c>
      <c r="C30" s="142" t="str">
        <f t="shared" si="21"/>
        <v>71바5763</v>
      </c>
      <c r="D30" s="116" t="str">
        <f t="shared" si="22"/>
        <v>중형</v>
      </c>
      <c r="E30" s="112" t="str">
        <f t="shared" si="16"/>
        <v>F</v>
      </c>
      <c r="F30" s="162">
        <f t="shared" si="17"/>
        <v>0.73769230769230765</v>
      </c>
      <c r="G30" s="163">
        <f t="shared" si="18"/>
        <v>1.9179999999999999</v>
      </c>
      <c r="H30" s="164">
        <f t="shared" si="19"/>
        <v>2.6</v>
      </c>
      <c r="I30" s="165">
        <f t="shared" si="23"/>
        <v>2801.2739999999999</v>
      </c>
      <c r="J30" s="166">
        <f t="shared" si="24"/>
        <v>2.1610064737502897E-2</v>
      </c>
      <c r="K30" s="166">
        <f t="shared" si="25"/>
        <v>0.37867813110321608</v>
      </c>
      <c r="L30" s="166">
        <f t="shared" si="26"/>
        <v>6.3542516726318096E-2</v>
      </c>
      <c r="M30" s="167">
        <f t="shared" si="27"/>
        <v>11.688000000000001</v>
      </c>
      <c r="N30" s="168">
        <f t="shared" si="28"/>
        <v>3.5999999999999997E-2</v>
      </c>
      <c r="O30" s="168">
        <f t="shared" si="29"/>
        <v>1.9990000000000001</v>
      </c>
      <c r="P30" s="169">
        <f t="shared" si="30"/>
        <v>0</v>
      </c>
      <c r="Q30" s="170">
        <f t="shared" si="31"/>
        <v>72</v>
      </c>
      <c r="R30" s="171">
        <f t="shared" si="32"/>
        <v>20.606551942432525</v>
      </c>
      <c r="S30" s="143">
        <f t="shared" si="33"/>
        <v>1</v>
      </c>
      <c r="T30" s="143">
        <f t="shared" si="34"/>
        <v>56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245</v>
      </c>
      <c r="Z30" s="4" t="s">
        <v>204</v>
      </c>
      <c r="AA30" s="4" t="s">
        <v>48</v>
      </c>
      <c r="AB30" s="4">
        <v>534</v>
      </c>
      <c r="AC30" s="4">
        <v>2801.2739999999999</v>
      </c>
      <c r="AD30" s="4">
        <v>1460.32</v>
      </c>
      <c r="AE30" s="4">
        <v>1.9179999999999999</v>
      </c>
      <c r="AF30" s="4">
        <v>2.6</v>
      </c>
      <c r="AG30" s="4">
        <v>11.688000000000001</v>
      </c>
      <c r="AH30" s="4">
        <v>226.677109</v>
      </c>
      <c r="AI30" s="4">
        <v>4.8985070000000004</v>
      </c>
      <c r="AJ30" s="4">
        <v>85.837664000000004</v>
      </c>
      <c r="AK30" s="4">
        <v>178</v>
      </c>
      <c r="AL30" s="4">
        <v>1</v>
      </c>
      <c r="AM30" s="4">
        <v>56</v>
      </c>
      <c r="AN30" s="4">
        <v>72</v>
      </c>
      <c r="AO30" s="4">
        <v>12.357991999999999</v>
      </c>
      <c r="AP30" s="4">
        <v>11.6</v>
      </c>
      <c r="AQ30" s="4">
        <v>0</v>
      </c>
      <c r="AR30" s="4">
        <v>25</v>
      </c>
      <c r="AS30" s="4">
        <v>3456</v>
      </c>
      <c r="AT30" s="4">
        <v>3.5999999999999997E-2</v>
      </c>
      <c r="AU30" s="4">
        <v>1.9990000000000001</v>
      </c>
      <c r="AV30" s="4">
        <v>23026</v>
      </c>
      <c r="AW30" s="4">
        <v>0</v>
      </c>
      <c r="AX30" s="30">
        <v>0.57999999999999996</v>
      </c>
      <c r="AY30">
        <v>0.73769230769230765</v>
      </c>
      <c r="AZ30" t="s">
        <v>70</v>
      </c>
      <c r="BA30" t="s">
        <v>591</v>
      </c>
      <c r="BB30">
        <v>2</v>
      </c>
      <c r="BC30" t="s">
        <v>596</v>
      </c>
      <c r="BD30">
        <v>5</v>
      </c>
      <c r="BE30">
        <v>26345.996999999999</v>
      </c>
      <c r="BF30">
        <v>0.10632636145825113</v>
      </c>
      <c r="BG30">
        <v>7.8436138952663714E-2</v>
      </c>
      <c r="BH30">
        <v>227732.122</v>
      </c>
      <c r="BI30">
        <v>1.2300741658218949E-2</v>
      </c>
      <c r="BJ30">
        <v>9.0741625001784388E-3</v>
      </c>
      <c r="BK30">
        <v>1</v>
      </c>
      <c r="BL30" t="s">
        <v>70</v>
      </c>
      <c r="BM30">
        <v>0</v>
      </c>
      <c r="BN30" t="s">
        <v>557</v>
      </c>
    </row>
    <row r="31" spans="1:66">
      <c r="A31" s="144" t="str">
        <f t="shared" si="20"/>
        <v>해성운수</v>
      </c>
      <c r="B31" s="144" t="str">
        <f t="shared" si="1"/>
        <v>514-1</v>
      </c>
      <c r="C31" s="145" t="str">
        <f t="shared" si="21"/>
        <v>71바5768</v>
      </c>
      <c r="D31" s="133" t="str">
        <f t="shared" si="22"/>
        <v>중형</v>
      </c>
      <c r="E31" s="129" t="str">
        <f t="shared" si="16"/>
        <v>D</v>
      </c>
      <c r="F31" s="152">
        <f t="shared" si="17"/>
        <v>0.80666666666666664</v>
      </c>
      <c r="G31" s="153">
        <f t="shared" si="18"/>
        <v>2.1779999999999999</v>
      </c>
      <c r="H31" s="154">
        <f t="shared" si="19"/>
        <v>2.7</v>
      </c>
      <c r="I31" s="155">
        <f t="shared" si="23"/>
        <v>3543.6309999999999</v>
      </c>
      <c r="J31" s="156">
        <f t="shared" si="24"/>
        <v>1.6014309770435307E-2</v>
      </c>
      <c r="K31" s="156">
        <f t="shared" si="25"/>
        <v>0.36115996902848713</v>
      </c>
      <c r="L31" s="156">
        <f t="shared" si="26"/>
        <v>0.20995414025896039</v>
      </c>
      <c r="M31" s="157">
        <f t="shared" si="27"/>
        <v>11.82</v>
      </c>
      <c r="N31" s="158">
        <f t="shared" si="28"/>
        <v>0</v>
      </c>
      <c r="O31" s="158">
        <f t="shared" si="29"/>
        <v>2.06</v>
      </c>
      <c r="P31" s="159">
        <f t="shared" si="30"/>
        <v>0</v>
      </c>
      <c r="Q31" s="160">
        <f t="shared" si="31"/>
        <v>73</v>
      </c>
      <c r="R31" s="161">
        <f t="shared" si="32"/>
        <v>20.70202163556155</v>
      </c>
      <c r="S31" s="146">
        <f t="shared" si="33"/>
        <v>0</v>
      </c>
      <c r="T31" s="146">
        <f t="shared" si="34"/>
        <v>73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246</v>
      </c>
      <c r="Z31" s="4" t="s">
        <v>204</v>
      </c>
      <c r="AA31" s="4" t="s">
        <v>48</v>
      </c>
      <c r="AB31" s="4">
        <v>534</v>
      </c>
      <c r="AC31" s="4">
        <v>3543.6309999999999</v>
      </c>
      <c r="AD31" s="4">
        <v>1627.0429999999999</v>
      </c>
      <c r="AE31" s="4">
        <v>2.1779999999999999</v>
      </c>
      <c r="AF31" s="4">
        <v>2.7</v>
      </c>
      <c r="AG31" s="4">
        <v>11.82</v>
      </c>
      <c r="AH31" s="4">
        <v>274.83319999999998</v>
      </c>
      <c r="AI31" s="4">
        <v>4.4012640000000003</v>
      </c>
      <c r="AJ31" s="4">
        <v>99.258750000000006</v>
      </c>
      <c r="AK31" s="4">
        <v>744</v>
      </c>
      <c r="AL31" s="4">
        <v>0</v>
      </c>
      <c r="AM31" s="4">
        <v>73</v>
      </c>
      <c r="AN31" s="4">
        <v>73</v>
      </c>
      <c r="AO31" s="4">
        <v>12.893751</v>
      </c>
      <c r="AP31" s="4">
        <v>184.2</v>
      </c>
      <c r="AQ31" s="4">
        <v>0</v>
      </c>
      <c r="AR31" s="4">
        <v>25</v>
      </c>
      <c r="AS31" s="4">
        <v>4944</v>
      </c>
      <c r="AT31" s="4">
        <v>0</v>
      </c>
      <c r="AU31" s="4">
        <v>2.06</v>
      </c>
      <c r="AV31" s="4">
        <v>28831</v>
      </c>
      <c r="AW31" s="4">
        <v>0</v>
      </c>
      <c r="AX31" s="4">
        <v>0.66</v>
      </c>
      <c r="AY31">
        <v>0.80666666666666664</v>
      </c>
      <c r="AZ31" t="s">
        <v>67</v>
      </c>
      <c r="BA31" t="s">
        <v>591</v>
      </c>
      <c r="BB31">
        <v>2</v>
      </c>
      <c r="BC31" t="s">
        <v>597</v>
      </c>
      <c r="BD31">
        <v>4</v>
      </c>
      <c r="BE31">
        <v>26345.996999999999</v>
      </c>
      <c r="BF31">
        <v>0.13450358321987207</v>
      </c>
      <c r="BG31">
        <v>0.1084995571306968</v>
      </c>
      <c r="BH31">
        <v>227732.122</v>
      </c>
      <c r="BI31">
        <v>1.556052334154248E-2</v>
      </c>
      <c r="BJ31">
        <v>1.2552155495510933E-2</v>
      </c>
      <c r="BK31">
        <v>1</v>
      </c>
      <c r="BL31" t="s">
        <v>69</v>
      </c>
      <c r="BM31">
        <v>-1</v>
      </c>
      <c r="BN31" t="s">
        <v>556</v>
      </c>
    </row>
    <row r="32" spans="1:66">
      <c r="A32" s="141" t="str">
        <f t="shared" si="20"/>
        <v>해성운수</v>
      </c>
      <c r="B32" s="141" t="str">
        <f t="shared" si="1"/>
        <v>514-1</v>
      </c>
      <c r="C32" s="142" t="str">
        <f t="shared" si="21"/>
        <v>71바5780</v>
      </c>
      <c r="D32" s="116" t="str">
        <f t="shared" si="22"/>
        <v>중형</v>
      </c>
      <c r="E32" s="112" t="str">
        <f t="shared" si="16"/>
        <v>F</v>
      </c>
      <c r="F32" s="162">
        <f t="shared" si="17"/>
        <v>0.70037037037037031</v>
      </c>
      <c r="G32" s="163">
        <f t="shared" si="18"/>
        <v>1.891</v>
      </c>
      <c r="H32" s="164">
        <f t="shared" si="19"/>
        <v>2.7</v>
      </c>
      <c r="I32" s="165">
        <f t="shared" si="23"/>
        <v>1297.442</v>
      </c>
      <c r="J32" s="166">
        <f t="shared" si="24"/>
        <v>6.0859490075114422E-3</v>
      </c>
      <c r="K32" s="166">
        <f t="shared" si="25"/>
        <v>0.3548649365263693</v>
      </c>
      <c r="L32" s="166">
        <f t="shared" si="26"/>
        <v>9.4031178272323546E-2</v>
      </c>
      <c r="M32" s="167">
        <f t="shared" si="27"/>
        <v>11.305</v>
      </c>
      <c r="N32" s="168">
        <f t="shared" si="28"/>
        <v>0</v>
      </c>
      <c r="O32" s="168">
        <f t="shared" si="29"/>
        <v>0.38500000000000001</v>
      </c>
      <c r="P32" s="169">
        <f t="shared" si="30"/>
        <v>0</v>
      </c>
      <c r="Q32" s="170">
        <f t="shared" si="31"/>
        <v>64</v>
      </c>
      <c r="R32" s="171">
        <f t="shared" si="32"/>
        <v>19.895079013215788</v>
      </c>
      <c r="S32" s="143">
        <f t="shared" si="33"/>
        <v>0</v>
      </c>
      <c r="T32" s="143">
        <f t="shared" si="34"/>
        <v>5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247</v>
      </c>
      <c r="Z32" t="s">
        <v>204</v>
      </c>
      <c r="AA32" t="s">
        <v>48</v>
      </c>
      <c r="AB32">
        <v>534</v>
      </c>
      <c r="AC32" s="1">
        <v>1297.442</v>
      </c>
      <c r="AD32" s="1">
        <v>686.005</v>
      </c>
      <c r="AE32" s="28">
        <v>1.891</v>
      </c>
      <c r="AF32">
        <v>2.7</v>
      </c>
      <c r="AG32">
        <v>11.305</v>
      </c>
      <c r="AH32">
        <v>102.048834</v>
      </c>
      <c r="AI32">
        <v>0.62106399999999995</v>
      </c>
      <c r="AJ32">
        <v>36.213552999999997</v>
      </c>
      <c r="AK32">
        <v>122</v>
      </c>
      <c r="AL32">
        <v>0</v>
      </c>
      <c r="AM32">
        <v>5</v>
      </c>
      <c r="AN32">
        <v>64</v>
      </c>
      <c r="AO32">
        <v>12.713932</v>
      </c>
      <c r="AP32">
        <v>22</v>
      </c>
      <c r="AQ32">
        <v>0</v>
      </c>
      <c r="AR32">
        <v>1</v>
      </c>
      <c r="AS32">
        <v>157</v>
      </c>
      <c r="AT32">
        <v>0</v>
      </c>
      <c r="AU32">
        <v>0.38500000000000001</v>
      </c>
      <c r="AV32">
        <v>10084</v>
      </c>
      <c r="AW32">
        <v>0</v>
      </c>
      <c r="AX32">
        <v>0.57999999999999996</v>
      </c>
      <c r="AY32">
        <v>0.70037037037037031</v>
      </c>
      <c r="AZ32" t="s">
        <v>70</v>
      </c>
      <c r="BA32" t="s">
        <v>591</v>
      </c>
      <c r="BB32">
        <v>5</v>
      </c>
      <c r="BC32" t="s">
        <v>598</v>
      </c>
      <c r="BD32">
        <v>3</v>
      </c>
      <c r="BE32">
        <v>26345.996999999999</v>
      </c>
      <c r="BF32">
        <v>4.9246266899673603E-2</v>
      </c>
      <c r="BG32">
        <v>3.4490626187882512E-2</v>
      </c>
      <c r="BH32">
        <v>227732.122</v>
      </c>
      <c r="BI32">
        <v>5.6972287818053179E-3</v>
      </c>
      <c r="BJ32">
        <v>3.9901702319977243E-3</v>
      </c>
      <c r="BK32">
        <v>1</v>
      </c>
      <c r="BL32" t="s">
        <v>70</v>
      </c>
      <c r="BM32">
        <v>0</v>
      </c>
      <c r="BN32" t="s">
        <v>557</v>
      </c>
    </row>
    <row r="33" spans="1:66">
      <c r="A33" s="144" t="str">
        <f t="shared" si="20"/>
        <v>해성운수</v>
      </c>
      <c r="B33" s="144" t="str">
        <f t="shared" si="1"/>
        <v>514-1</v>
      </c>
      <c r="C33" s="145" t="str">
        <f t="shared" si="21"/>
        <v>71바5788</v>
      </c>
      <c r="D33" s="133" t="str">
        <f t="shared" si="22"/>
        <v>중형</v>
      </c>
      <c r="E33" s="129" t="str">
        <f t="shared" si="16"/>
        <v>F</v>
      </c>
      <c r="F33" s="152">
        <f t="shared" si="17"/>
        <v>0.71678571428571436</v>
      </c>
      <c r="G33" s="153">
        <f t="shared" si="18"/>
        <v>2.0070000000000001</v>
      </c>
      <c r="H33" s="154">
        <f t="shared" si="19"/>
        <v>2.8</v>
      </c>
      <c r="I33" s="155">
        <f t="shared" si="23"/>
        <v>2668.6260000000002</v>
      </c>
      <c r="J33" s="156">
        <f t="shared" si="24"/>
        <v>2.2891240473553575E-2</v>
      </c>
      <c r="K33" s="156">
        <f t="shared" si="25"/>
        <v>0.36838766130206779</v>
      </c>
      <c r="L33" s="156">
        <f t="shared" si="26"/>
        <v>0.18136674078720658</v>
      </c>
      <c r="M33" s="157">
        <f t="shared" si="27"/>
        <v>12.058999999999999</v>
      </c>
      <c r="N33" s="158">
        <f t="shared" si="28"/>
        <v>0</v>
      </c>
      <c r="O33" s="158">
        <f t="shared" si="29"/>
        <v>8.9559999999999995</v>
      </c>
      <c r="P33" s="159">
        <f t="shared" si="30"/>
        <v>0</v>
      </c>
      <c r="Q33" s="160">
        <f t="shared" si="31"/>
        <v>71</v>
      </c>
      <c r="R33" s="161">
        <f t="shared" si="32"/>
        <v>21.604111946356007</v>
      </c>
      <c r="S33" s="146">
        <f t="shared" si="33"/>
        <v>0</v>
      </c>
      <c r="T33" s="146">
        <f t="shared" si="34"/>
        <v>239</v>
      </c>
      <c r="U33" t="s">
        <v>118</v>
      </c>
      <c r="V33" t="s">
        <v>120</v>
      </c>
      <c r="W33" t="s">
        <v>118</v>
      </c>
      <c r="X33" s="4" t="s">
        <v>120</v>
      </c>
      <c r="Y33" s="4" t="s">
        <v>559</v>
      </c>
      <c r="Z33" s="4" t="s">
        <v>204</v>
      </c>
      <c r="AA33" s="4" t="s">
        <v>48</v>
      </c>
      <c r="AB33" s="4">
        <v>534</v>
      </c>
      <c r="AC33" s="4">
        <v>2668.6260000000002</v>
      </c>
      <c r="AD33" s="4">
        <v>1329.8969999999999</v>
      </c>
      <c r="AE33" s="4">
        <v>2.0070000000000001</v>
      </c>
      <c r="AF33" s="4">
        <v>2.8</v>
      </c>
      <c r="AG33" s="4">
        <v>12.058999999999999</v>
      </c>
      <c r="AH33" s="4">
        <v>202.923778</v>
      </c>
      <c r="AI33" s="4">
        <v>4.6451770000000003</v>
      </c>
      <c r="AJ33" s="4">
        <v>74.754615999999999</v>
      </c>
      <c r="AK33" s="4">
        <v>484</v>
      </c>
      <c r="AL33" s="4">
        <v>0</v>
      </c>
      <c r="AM33" s="4">
        <v>239</v>
      </c>
      <c r="AN33" s="4">
        <v>71</v>
      </c>
      <c r="AO33" s="4">
        <v>13.150878000000001</v>
      </c>
      <c r="AP33" s="4">
        <v>469.9</v>
      </c>
      <c r="AQ33" s="4">
        <v>0</v>
      </c>
      <c r="AR33" s="4">
        <v>4</v>
      </c>
      <c r="AS33" s="4">
        <v>524</v>
      </c>
      <c r="AT33" s="4">
        <v>0</v>
      </c>
      <c r="AU33" s="4">
        <v>8.9559999999999995</v>
      </c>
      <c r="AV33" s="4">
        <v>21421</v>
      </c>
      <c r="AW33" s="4">
        <v>0</v>
      </c>
      <c r="AX33" s="4">
        <v>0.59</v>
      </c>
      <c r="AY33">
        <v>0.71678571428571436</v>
      </c>
      <c r="AZ33" t="s">
        <v>70</v>
      </c>
      <c r="BA33" t="s">
        <v>591</v>
      </c>
      <c r="BB33">
        <v>4</v>
      </c>
      <c r="BC33" t="s">
        <v>599</v>
      </c>
      <c r="BD33">
        <v>3</v>
      </c>
      <c r="BE33">
        <v>26345.996999999999</v>
      </c>
      <c r="BF33">
        <v>0.10129151688584798</v>
      </c>
      <c r="BG33">
        <v>7.2604312282106037E-2</v>
      </c>
      <c r="BH33">
        <v>227732.122</v>
      </c>
      <c r="BI33">
        <v>1.171826783399489E-2</v>
      </c>
      <c r="BJ33">
        <v>8.3994869795813373E-3</v>
      </c>
      <c r="BK33">
        <v>1</v>
      </c>
      <c r="BL33" t="s">
        <v>67</v>
      </c>
      <c r="BM33">
        <v>-1</v>
      </c>
      <c r="BN33" t="s">
        <v>556</v>
      </c>
    </row>
    <row r="34" spans="1:66">
      <c r="A34" s="141" t="str">
        <f t="shared" si="20"/>
        <v>해성운수</v>
      </c>
      <c r="B34" s="141" t="str">
        <f t="shared" si="1"/>
        <v>514-1</v>
      </c>
      <c r="C34" s="142" t="str">
        <f t="shared" si="21"/>
        <v>74사1071</v>
      </c>
      <c r="D34" s="116" t="str">
        <f t="shared" si="22"/>
        <v>중형</v>
      </c>
      <c r="E34" s="112" t="str">
        <f t="shared" si="16"/>
        <v>C</v>
      </c>
      <c r="F34" s="162">
        <f t="shared" si="17"/>
        <v>0.89555555555555555</v>
      </c>
      <c r="G34" s="163">
        <f t="shared" si="18"/>
        <v>2.4180000000000001</v>
      </c>
      <c r="H34" s="164">
        <f t="shared" si="19"/>
        <v>2.7</v>
      </c>
      <c r="I34" s="165">
        <f t="shared" si="23"/>
        <v>2681.3939999999998</v>
      </c>
      <c r="J34" s="166">
        <f t="shared" si="24"/>
        <v>2.1233601778956147E-2</v>
      </c>
      <c r="K34" s="166">
        <f t="shared" si="25"/>
        <v>0.37737016445998933</v>
      </c>
      <c r="L34" s="166">
        <f t="shared" si="26"/>
        <v>0.13090206064457519</v>
      </c>
      <c r="M34" s="167">
        <f t="shared" si="27"/>
        <v>12.724</v>
      </c>
      <c r="N34" s="168">
        <f t="shared" si="28"/>
        <v>0</v>
      </c>
      <c r="O34" s="168">
        <f t="shared" si="29"/>
        <v>2.6110000000000002</v>
      </c>
      <c r="P34" s="169">
        <f t="shared" si="30"/>
        <v>0</v>
      </c>
      <c r="Q34" s="170">
        <f t="shared" si="31"/>
        <v>86</v>
      </c>
      <c r="R34" s="171">
        <f t="shared" si="32"/>
        <v>21.198449690516878</v>
      </c>
      <c r="S34" s="143">
        <f t="shared" si="33"/>
        <v>0</v>
      </c>
      <c r="T34" s="143">
        <f t="shared" si="34"/>
        <v>70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248</v>
      </c>
      <c r="Z34" s="4" t="s">
        <v>204</v>
      </c>
      <c r="AA34" s="4" t="s">
        <v>48</v>
      </c>
      <c r="AB34" s="4">
        <v>534</v>
      </c>
      <c r="AC34" s="4">
        <v>2681.3939999999998</v>
      </c>
      <c r="AD34" s="4">
        <v>1108.7370000000001</v>
      </c>
      <c r="AE34" s="4">
        <v>2.4180000000000001</v>
      </c>
      <c r="AF34" s="4">
        <v>2.7</v>
      </c>
      <c r="AG34" s="4">
        <v>12.724</v>
      </c>
      <c r="AH34" s="4">
        <v>210.32738800000001</v>
      </c>
      <c r="AI34" s="4">
        <v>4.4660080000000004</v>
      </c>
      <c r="AJ34" s="4">
        <v>79.371280999999996</v>
      </c>
      <c r="AK34" s="4">
        <v>351</v>
      </c>
      <c r="AL34" s="4">
        <v>0</v>
      </c>
      <c r="AM34" s="4">
        <v>70</v>
      </c>
      <c r="AN34" s="4">
        <v>86</v>
      </c>
      <c r="AO34" s="4">
        <v>12.748666999999999</v>
      </c>
      <c r="AP34" s="4">
        <v>82.1</v>
      </c>
      <c r="AQ34" s="4">
        <v>0</v>
      </c>
      <c r="AR34" s="4">
        <v>22</v>
      </c>
      <c r="AS34" s="4">
        <v>3115</v>
      </c>
      <c r="AT34" s="4">
        <v>0</v>
      </c>
      <c r="AU34" s="4">
        <v>2.6110000000000002</v>
      </c>
      <c r="AV34" s="4">
        <v>19481</v>
      </c>
      <c r="AW34" s="4">
        <v>0</v>
      </c>
      <c r="AX34" s="4">
        <v>0.75</v>
      </c>
      <c r="AY34">
        <v>0.89555555555555555</v>
      </c>
      <c r="AZ34" t="s">
        <v>69</v>
      </c>
      <c r="BA34" t="s">
        <v>591</v>
      </c>
      <c r="BB34">
        <v>1</v>
      </c>
      <c r="BC34" t="s">
        <v>600</v>
      </c>
      <c r="BD34">
        <v>5</v>
      </c>
      <c r="BE34">
        <v>26345.996999999999</v>
      </c>
      <c r="BF34">
        <v>0.10177614458849289</v>
      </c>
      <c r="BG34">
        <v>9.1146191709250299E-2</v>
      </c>
      <c r="BH34">
        <v>227732.122</v>
      </c>
      <c r="BI34">
        <v>1.1774333705984612E-2</v>
      </c>
      <c r="BJ34">
        <v>1.0544569963359552E-2</v>
      </c>
      <c r="BK34">
        <v>1</v>
      </c>
      <c r="BL34" t="s">
        <v>66</v>
      </c>
      <c r="BM34">
        <v>-2</v>
      </c>
      <c r="BN34" t="s">
        <v>556</v>
      </c>
    </row>
    <row r="35" spans="1:66">
      <c r="A35" s="144" t="str">
        <f t="shared" si="20"/>
        <v>해성운수</v>
      </c>
      <c r="B35" s="144" t="str">
        <f t="shared" si="1"/>
        <v>530</v>
      </c>
      <c r="C35" s="145" t="str">
        <f t="shared" si="21"/>
        <v>71바7074</v>
      </c>
      <c r="D35" s="133" t="str">
        <f t="shared" si="22"/>
        <v>중형</v>
      </c>
      <c r="E35" s="129" t="str">
        <f t="shared" si="16"/>
        <v>F</v>
      </c>
      <c r="F35" s="152">
        <f t="shared" si="17"/>
        <v>0.67740740740740735</v>
      </c>
      <c r="G35" s="153">
        <f t="shared" si="18"/>
        <v>1.829</v>
      </c>
      <c r="H35" s="154">
        <f t="shared" si="19"/>
        <v>2.7</v>
      </c>
      <c r="I35" s="155">
        <f t="shared" si="23"/>
        <v>1728.3019999999999</v>
      </c>
      <c r="J35" s="156">
        <f t="shared" si="24"/>
        <v>8.7642119462671322E-2</v>
      </c>
      <c r="K35" s="156">
        <f t="shared" si="25"/>
        <v>0.4849721761112728</v>
      </c>
      <c r="L35" s="156">
        <f t="shared" si="26"/>
        <v>0.18920304437534644</v>
      </c>
      <c r="M35" s="157">
        <f t="shared" si="27"/>
        <v>14.807</v>
      </c>
      <c r="N35" s="158">
        <f t="shared" si="28"/>
        <v>0.34699999999999998</v>
      </c>
      <c r="O35" s="158">
        <f t="shared" si="29"/>
        <v>5.2069999999999999</v>
      </c>
      <c r="P35" s="159">
        <f t="shared" si="30"/>
        <v>0</v>
      </c>
      <c r="Q35" s="160">
        <f t="shared" si="31"/>
        <v>79</v>
      </c>
      <c r="R35" s="161">
        <f t="shared" si="32"/>
        <v>19.83933862060336</v>
      </c>
      <c r="S35" s="146">
        <f t="shared" si="33"/>
        <v>6</v>
      </c>
      <c r="T35" s="146">
        <f t="shared" si="34"/>
        <v>90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249</v>
      </c>
      <c r="Z35" s="4" t="s">
        <v>204</v>
      </c>
      <c r="AA35" s="4" t="s">
        <v>48</v>
      </c>
      <c r="AB35" s="4">
        <v>534</v>
      </c>
      <c r="AC35" s="4">
        <v>1728.3019999999999</v>
      </c>
      <c r="AD35" s="4">
        <v>945.13499999999999</v>
      </c>
      <c r="AE35" s="4">
        <v>1.829</v>
      </c>
      <c r="AF35" s="4">
        <v>2.7</v>
      </c>
      <c r="AG35" s="4">
        <v>14.807</v>
      </c>
      <c r="AH35" s="4">
        <v>203.83204000000001</v>
      </c>
      <c r="AI35" s="4">
        <v>17.864272</v>
      </c>
      <c r="AJ35" s="4">
        <v>98.852868000000001</v>
      </c>
      <c r="AK35" s="4">
        <v>327</v>
      </c>
      <c r="AL35" s="4">
        <v>6</v>
      </c>
      <c r="AM35" s="4">
        <v>90</v>
      </c>
      <c r="AN35" s="4">
        <v>79</v>
      </c>
      <c r="AO35" s="4">
        <v>8.4790489999999998</v>
      </c>
      <c r="AP35" s="4">
        <v>56.7</v>
      </c>
      <c r="AQ35" s="4">
        <v>0</v>
      </c>
      <c r="AR35" s="4">
        <v>140</v>
      </c>
      <c r="AS35" s="4">
        <v>35400</v>
      </c>
      <c r="AT35" s="4">
        <v>0.34699999999999998</v>
      </c>
      <c r="AU35" s="4">
        <v>5.2069999999999999</v>
      </c>
      <c r="AV35" s="4">
        <v>0</v>
      </c>
      <c r="AW35" s="4">
        <v>0</v>
      </c>
      <c r="AX35" s="4">
        <v>0.67</v>
      </c>
      <c r="AY35">
        <v>0.67740740740740735</v>
      </c>
      <c r="AZ35" t="s">
        <v>70</v>
      </c>
      <c r="BA35" t="s">
        <v>601</v>
      </c>
      <c r="BB35">
        <v>1</v>
      </c>
      <c r="BC35" t="s">
        <v>602</v>
      </c>
      <c r="BD35">
        <v>1</v>
      </c>
      <c r="BE35">
        <v>1728.3019999999999</v>
      </c>
      <c r="BF35">
        <v>1</v>
      </c>
      <c r="BG35">
        <v>0.67740740740740735</v>
      </c>
      <c r="BH35">
        <v>227732.122</v>
      </c>
      <c r="BI35">
        <v>7.5891884940149108E-3</v>
      </c>
      <c r="BJ35">
        <v>5.1409725020567665E-3</v>
      </c>
      <c r="BK35">
        <v>1</v>
      </c>
      <c r="BL35" t="s">
        <v>70</v>
      </c>
      <c r="BM35">
        <v>0</v>
      </c>
      <c r="BN35" t="s">
        <v>557</v>
      </c>
    </row>
    <row r="36" spans="1:66">
      <c r="A36" s="141" t="str">
        <f t="shared" si="20"/>
        <v>해성운수</v>
      </c>
      <c r="B36" s="141" t="str">
        <f t="shared" si="1"/>
        <v>557</v>
      </c>
      <c r="C36" s="142" t="str">
        <f t="shared" si="21"/>
        <v>70바3887</v>
      </c>
      <c r="D36" s="116" t="str">
        <f t="shared" si="22"/>
        <v>소형</v>
      </c>
      <c r="E36" s="112" t="str">
        <f t="shared" si="16"/>
        <v>F</v>
      </c>
      <c r="F36" s="162">
        <f t="shared" si="17"/>
        <v>0.71850000000000003</v>
      </c>
      <c r="G36" s="163">
        <f t="shared" si="18"/>
        <v>2.8740000000000001</v>
      </c>
      <c r="H36" s="164">
        <f t="shared" si="19"/>
        <v>4</v>
      </c>
      <c r="I36" s="165">
        <f t="shared" si="23"/>
        <v>2767.9</v>
      </c>
      <c r="J36" s="166">
        <f t="shared" si="24"/>
        <v>1.9741983563223216E-2</v>
      </c>
      <c r="K36" s="166">
        <f t="shared" si="25"/>
        <v>0.55394920279675974</v>
      </c>
      <c r="L36" s="166">
        <f t="shared" si="26"/>
        <v>0.21821597601069401</v>
      </c>
      <c r="M36" s="167">
        <f t="shared" si="27"/>
        <v>14.276999999999999</v>
      </c>
      <c r="N36" s="168">
        <f t="shared" si="28"/>
        <v>0.39700000000000002</v>
      </c>
      <c r="O36" s="168">
        <f t="shared" si="29"/>
        <v>1.5169999999999999</v>
      </c>
      <c r="P36" s="169">
        <f t="shared" si="30"/>
        <v>0</v>
      </c>
      <c r="Q36" s="170">
        <f t="shared" si="31"/>
        <v>83</v>
      </c>
      <c r="R36" s="171">
        <f t="shared" si="32"/>
        <v>18.483741286066916</v>
      </c>
      <c r="S36" s="143">
        <f t="shared" si="33"/>
        <v>11</v>
      </c>
      <c r="T36" s="143">
        <f t="shared" si="34"/>
        <v>42</v>
      </c>
      <c r="U36" t="s">
        <v>118</v>
      </c>
      <c r="V36" s="5" t="s">
        <v>122</v>
      </c>
      <c r="W36" t="s">
        <v>118</v>
      </c>
      <c r="X36" s="5" t="s">
        <v>122</v>
      </c>
      <c r="Y36" t="s">
        <v>250</v>
      </c>
      <c r="Z36" t="s">
        <v>202</v>
      </c>
      <c r="AA36" t="s">
        <v>203</v>
      </c>
      <c r="AB36">
        <v>534</v>
      </c>
      <c r="AC36" s="1">
        <v>2767.9</v>
      </c>
      <c r="AD36" s="1">
        <v>962.96900000000005</v>
      </c>
      <c r="AE36" s="28">
        <v>2.8740000000000001</v>
      </c>
      <c r="AF36">
        <v>4</v>
      </c>
      <c r="AG36">
        <v>14.276999999999999</v>
      </c>
      <c r="AH36">
        <v>351.26607100000001</v>
      </c>
      <c r="AI36">
        <v>6.9346889999999997</v>
      </c>
      <c r="AJ36">
        <v>194.58356000000001</v>
      </c>
      <c r="AK36">
        <v>604</v>
      </c>
      <c r="AL36">
        <v>11</v>
      </c>
      <c r="AM36">
        <v>42</v>
      </c>
      <c r="AN36">
        <v>83</v>
      </c>
      <c r="AO36">
        <v>7.8797810000000004</v>
      </c>
      <c r="AP36">
        <v>158.6</v>
      </c>
      <c r="AQ36">
        <v>0</v>
      </c>
      <c r="AR36">
        <v>547</v>
      </c>
      <c r="AS36">
        <v>201308</v>
      </c>
      <c r="AT36">
        <v>0.39700000000000002</v>
      </c>
      <c r="AU36">
        <v>1.5169999999999999</v>
      </c>
      <c r="AV36">
        <v>24443</v>
      </c>
      <c r="AW36">
        <v>0</v>
      </c>
      <c r="AX36">
        <v>1.1000000000000001</v>
      </c>
      <c r="AY36">
        <v>0.71850000000000003</v>
      </c>
      <c r="AZ36" t="s">
        <v>70</v>
      </c>
      <c r="BA36" t="s">
        <v>603</v>
      </c>
      <c r="BB36">
        <v>4</v>
      </c>
      <c r="BC36" t="s">
        <v>604</v>
      </c>
      <c r="BD36">
        <v>9</v>
      </c>
      <c r="BE36">
        <v>15723.062</v>
      </c>
      <c r="BF36">
        <v>0.17604077373732929</v>
      </c>
      <c r="BG36">
        <v>0.12648529593027111</v>
      </c>
      <c r="BH36">
        <v>227732.122</v>
      </c>
      <c r="BI36">
        <v>1.2154192283862353E-2</v>
      </c>
      <c r="BJ36">
        <v>8.7327871559551018E-3</v>
      </c>
      <c r="BK36">
        <v>1</v>
      </c>
      <c r="BL36" t="s">
        <v>70</v>
      </c>
      <c r="BM36">
        <v>0</v>
      </c>
      <c r="BN36" t="s">
        <v>557</v>
      </c>
    </row>
    <row r="37" spans="1:66">
      <c r="A37" s="144" t="str">
        <f t="shared" si="20"/>
        <v>해성운수</v>
      </c>
      <c r="B37" s="144" t="str">
        <f t="shared" si="1"/>
        <v>557</v>
      </c>
      <c r="C37" s="145" t="str">
        <f t="shared" si="21"/>
        <v>70바3888</v>
      </c>
      <c r="D37" s="133" t="str">
        <f t="shared" si="22"/>
        <v>소형</v>
      </c>
      <c r="E37" s="129" t="str">
        <f t="shared" si="16"/>
        <v>F</v>
      </c>
      <c r="F37" s="152">
        <f t="shared" si="17"/>
        <v>0.71875</v>
      </c>
      <c r="G37" s="153">
        <f t="shared" si="18"/>
        <v>2.875</v>
      </c>
      <c r="H37" s="154">
        <f t="shared" si="19"/>
        <v>4</v>
      </c>
      <c r="I37" s="155">
        <f t="shared" si="23"/>
        <v>3127.6869999999999</v>
      </c>
      <c r="J37" s="156">
        <f t="shared" si="24"/>
        <v>1.4922862166337782E-2</v>
      </c>
      <c r="K37" s="156">
        <f t="shared" si="25"/>
        <v>0.54906964245390422</v>
      </c>
      <c r="L37" s="156">
        <f t="shared" si="26"/>
        <v>0.21069883271567777</v>
      </c>
      <c r="M37" s="157">
        <f t="shared" si="27"/>
        <v>14.074999999999999</v>
      </c>
      <c r="N37" s="158">
        <f t="shared" si="28"/>
        <v>0.16</v>
      </c>
      <c r="O37" s="158">
        <f t="shared" si="29"/>
        <v>1.0229999999999999</v>
      </c>
      <c r="P37" s="159">
        <f t="shared" si="30"/>
        <v>0.14000000000000001</v>
      </c>
      <c r="Q37" s="160">
        <f t="shared" si="31"/>
        <v>88</v>
      </c>
      <c r="R37" s="161">
        <f t="shared" si="32"/>
        <v>18.294694363331928</v>
      </c>
      <c r="S37" s="146">
        <f t="shared" si="33"/>
        <v>5</v>
      </c>
      <c r="T37" s="146">
        <f t="shared" si="34"/>
        <v>32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251</v>
      </c>
      <c r="Z37" s="4" t="s">
        <v>202</v>
      </c>
      <c r="AA37" s="4" t="s">
        <v>203</v>
      </c>
      <c r="AB37" s="4">
        <v>534</v>
      </c>
      <c r="AC37" s="4">
        <v>3127.6869999999999</v>
      </c>
      <c r="AD37" s="4">
        <v>1087.787</v>
      </c>
      <c r="AE37" s="4">
        <v>2.875</v>
      </c>
      <c r="AF37" s="4">
        <v>4</v>
      </c>
      <c r="AG37" s="4">
        <v>14.074999999999999</v>
      </c>
      <c r="AH37" s="4">
        <v>392.10661700000003</v>
      </c>
      <c r="AI37" s="4">
        <v>5.8513529999999996</v>
      </c>
      <c r="AJ37" s="4">
        <v>215.29383999999999</v>
      </c>
      <c r="AK37" s="4">
        <v>659</v>
      </c>
      <c r="AL37" s="4">
        <v>5</v>
      </c>
      <c r="AM37" s="4">
        <v>32</v>
      </c>
      <c r="AN37" s="4">
        <v>88</v>
      </c>
      <c r="AO37" s="4">
        <v>7.976623</v>
      </c>
      <c r="AP37" s="4">
        <v>479.5</v>
      </c>
      <c r="AQ37" s="4">
        <v>8.4</v>
      </c>
      <c r="AR37" s="4">
        <v>604</v>
      </c>
      <c r="AS37" s="4">
        <v>199798</v>
      </c>
      <c r="AT37" s="4">
        <v>0.16</v>
      </c>
      <c r="AU37" s="4">
        <v>1.0229999999999999</v>
      </c>
      <c r="AV37" s="4">
        <v>27457</v>
      </c>
      <c r="AW37" s="4">
        <v>0</v>
      </c>
      <c r="AX37" s="4">
        <v>1.1000000000000001</v>
      </c>
      <c r="AY37">
        <v>0.71875</v>
      </c>
      <c r="AZ37" t="s">
        <v>70</v>
      </c>
      <c r="BA37" t="s">
        <v>603</v>
      </c>
      <c r="BB37">
        <v>3</v>
      </c>
      <c r="BC37" t="s">
        <v>605</v>
      </c>
      <c r="BD37">
        <v>5</v>
      </c>
      <c r="BE37">
        <v>15723.062</v>
      </c>
      <c r="BF37">
        <v>0.19892353028945634</v>
      </c>
      <c r="BG37">
        <v>0.14297628739554674</v>
      </c>
      <c r="BH37">
        <v>227732.122</v>
      </c>
      <c r="BI37">
        <v>1.3734061635802085E-2</v>
      </c>
      <c r="BJ37">
        <v>9.8713568007327487E-3</v>
      </c>
      <c r="BK37">
        <v>1</v>
      </c>
      <c r="BL37" t="s">
        <v>70</v>
      </c>
      <c r="BM37">
        <v>0</v>
      </c>
      <c r="BN37" t="s">
        <v>557</v>
      </c>
    </row>
    <row r="38" spans="1:66">
      <c r="A38" s="141" t="str">
        <f t="shared" si="20"/>
        <v>해성운수</v>
      </c>
      <c r="B38" s="141" t="str">
        <f t="shared" si="1"/>
        <v>557</v>
      </c>
      <c r="C38" s="142" t="str">
        <f t="shared" si="21"/>
        <v>70바3890</v>
      </c>
      <c r="D38" s="116" t="str">
        <f t="shared" si="22"/>
        <v>소형</v>
      </c>
      <c r="E38" s="112" t="str">
        <f t="shared" si="16"/>
        <v>F</v>
      </c>
      <c r="F38" s="162">
        <f t="shared" si="17"/>
        <v>0.746</v>
      </c>
      <c r="G38" s="163">
        <f t="shared" si="18"/>
        <v>2.984</v>
      </c>
      <c r="H38" s="164">
        <f t="shared" si="19"/>
        <v>4</v>
      </c>
      <c r="I38" s="165">
        <f t="shared" si="23"/>
        <v>3727.404</v>
      </c>
      <c r="J38" s="166">
        <f t="shared" si="24"/>
        <v>1.2484771671146448E-2</v>
      </c>
      <c r="K38" s="166">
        <f t="shared" si="25"/>
        <v>0.54726752342249829</v>
      </c>
      <c r="L38" s="166">
        <f t="shared" si="26"/>
        <v>0.19638332737744554</v>
      </c>
      <c r="M38" s="167">
        <f t="shared" si="27"/>
        <v>14.275</v>
      </c>
      <c r="N38" s="168">
        <f t="shared" si="28"/>
        <v>0.85899999999999999</v>
      </c>
      <c r="O38" s="168">
        <f t="shared" si="29"/>
        <v>1.5289999999999999</v>
      </c>
      <c r="P38" s="169">
        <f t="shared" si="30"/>
        <v>0</v>
      </c>
      <c r="Q38" s="170">
        <f t="shared" si="31"/>
        <v>78</v>
      </c>
      <c r="R38" s="171">
        <f t="shared" si="32"/>
        <v>17.894087031687913</v>
      </c>
      <c r="S38" s="143">
        <f t="shared" si="33"/>
        <v>32</v>
      </c>
      <c r="T38" s="143">
        <f t="shared" si="34"/>
        <v>57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252</v>
      </c>
      <c r="Z38" s="4" t="s">
        <v>202</v>
      </c>
      <c r="AA38" s="4" t="s">
        <v>203</v>
      </c>
      <c r="AB38" s="4">
        <v>534</v>
      </c>
      <c r="AC38" s="4">
        <v>3727.404</v>
      </c>
      <c r="AD38" s="4">
        <v>1249.0840000000001</v>
      </c>
      <c r="AE38" s="4">
        <v>2.984</v>
      </c>
      <c r="AF38" s="4">
        <v>4</v>
      </c>
      <c r="AG38" s="4">
        <v>14.275</v>
      </c>
      <c r="AH38" s="4">
        <v>473.15106400000002</v>
      </c>
      <c r="AI38" s="4">
        <v>5.9071829999999999</v>
      </c>
      <c r="AJ38" s="4">
        <v>258.94021099999998</v>
      </c>
      <c r="AK38" s="4">
        <v>732</v>
      </c>
      <c r="AL38" s="4">
        <v>32</v>
      </c>
      <c r="AM38" s="4">
        <v>57</v>
      </c>
      <c r="AN38" s="4">
        <v>78</v>
      </c>
      <c r="AO38" s="4">
        <v>7.8778300000000003</v>
      </c>
      <c r="AP38" s="4">
        <v>1087.5999999999999</v>
      </c>
      <c r="AQ38" s="4">
        <v>0</v>
      </c>
      <c r="AR38" s="4">
        <v>697</v>
      </c>
      <c r="AS38" s="4">
        <v>223595</v>
      </c>
      <c r="AT38" s="4">
        <v>0.85899999999999999</v>
      </c>
      <c r="AU38" s="4">
        <v>1.5289999999999999</v>
      </c>
      <c r="AV38" s="4">
        <v>33257</v>
      </c>
      <c r="AW38" s="4">
        <v>0</v>
      </c>
      <c r="AX38" s="4">
        <v>1.18</v>
      </c>
      <c r="AY38">
        <v>0.746</v>
      </c>
      <c r="AZ38" t="s">
        <v>70</v>
      </c>
      <c r="BA38" t="s">
        <v>603</v>
      </c>
      <c r="BB38">
        <v>1</v>
      </c>
      <c r="BC38" t="s">
        <v>606</v>
      </c>
      <c r="BD38">
        <v>5</v>
      </c>
      <c r="BE38">
        <v>15723.062</v>
      </c>
      <c r="BF38">
        <v>0.23706603713704111</v>
      </c>
      <c r="BG38">
        <v>0.17685126370423265</v>
      </c>
      <c r="BH38">
        <v>227732.122</v>
      </c>
      <c r="BI38">
        <v>1.6367493383300579E-2</v>
      </c>
      <c r="BJ38">
        <v>1.2210150063942231E-2</v>
      </c>
      <c r="BK38">
        <v>1</v>
      </c>
      <c r="BL38" t="s">
        <v>70</v>
      </c>
      <c r="BM38">
        <v>0</v>
      </c>
      <c r="BN38" t="s">
        <v>557</v>
      </c>
    </row>
    <row r="39" spans="1:66">
      <c r="A39" s="144" t="str">
        <f t="shared" si="20"/>
        <v>해성운수</v>
      </c>
      <c r="B39" s="144" t="str">
        <f t="shared" si="1"/>
        <v>557</v>
      </c>
      <c r="C39" s="145" t="str">
        <f t="shared" si="21"/>
        <v>70바3891</v>
      </c>
      <c r="D39" s="133" t="str">
        <f t="shared" si="22"/>
        <v>소형</v>
      </c>
      <c r="E39" s="129" t="str">
        <f t="shared" si="16"/>
        <v>F</v>
      </c>
      <c r="F39" s="152">
        <f t="shared" si="17"/>
        <v>0.74250000000000005</v>
      </c>
      <c r="G39" s="153">
        <f t="shared" si="18"/>
        <v>2.97</v>
      </c>
      <c r="H39" s="154">
        <f t="shared" si="19"/>
        <v>4</v>
      </c>
      <c r="I39" s="155">
        <f t="shared" si="23"/>
        <v>2800.0720000000001</v>
      </c>
      <c r="J39" s="156">
        <f t="shared" si="24"/>
        <v>1.86206437704967E-2</v>
      </c>
      <c r="K39" s="156">
        <f t="shared" si="25"/>
        <v>0.54780958650167999</v>
      </c>
      <c r="L39" s="156">
        <f t="shared" si="26"/>
        <v>0.21499447157073104</v>
      </c>
      <c r="M39" s="157">
        <f t="shared" si="27"/>
        <v>14.157999999999999</v>
      </c>
      <c r="N39" s="158">
        <f t="shared" si="28"/>
        <v>1.143</v>
      </c>
      <c r="O39" s="158">
        <f t="shared" si="29"/>
        <v>0.92900000000000005</v>
      </c>
      <c r="P39" s="159">
        <f t="shared" si="30"/>
        <v>0</v>
      </c>
      <c r="Q39" s="160">
        <f t="shared" si="31"/>
        <v>74</v>
      </c>
      <c r="R39" s="161">
        <f t="shared" si="32"/>
        <v>18.311558779426043</v>
      </c>
      <c r="S39" s="146">
        <f t="shared" si="33"/>
        <v>32</v>
      </c>
      <c r="T39" s="146">
        <f t="shared" si="34"/>
        <v>26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253</v>
      </c>
      <c r="Z39" t="s">
        <v>202</v>
      </c>
      <c r="AA39" t="s">
        <v>203</v>
      </c>
      <c r="AB39">
        <v>534</v>
      </c>
      <c r="AC39" s="1">
        <v>2800.0720000000001</v>
      </c>
      <c r="AD39" s="1">
        <v>942.84699999999998</v>
      </c>
      <c r="AE39" s="28">
        <v>2.97</v>
      </c>
      <c r="AF39">
        <v>4</v>
      </c>
      <c r="AG39">
        <v>14.157999999999999</v>
      </c>
      <c r="AH39">
        <v>352.68329499999999</v>
      </c>
      <c r="AI39">
        <v>6.5671900000000001</v>
      </c>
      <c r="AJ39">
        <v>193.20329000000001</v>
      </c>
      <c r="AK39">
        <v>602</v>
      </c>
      <c r="AL39">
        <v>32</v>
      </c>
      <c r="AM39">
        <v>26</v>
      </c>
      <c r="AN39">
        <v>74</v>
      </c>
      <c r="AO39">
        <v>7.9393380000000002</v>
      </c>
      <c r="AP39">
        <v>95.5</v>
      </c>
      <c r="AQ39">
        <v>0</v>
      </c>
      <c r="AR39">
        <v>522</v>
      </c>
      <c r="AS39">
        <v>182477</v>
      </c>
      <c r="AT39">
        <v>1.143</v>
      </c>
      <c r="AU39">
        <v>0.92900000000000005</v>
      </c>
      <c r="AV39">
        <v>24013</v>
      </c>
      <c r="AW39">
        <v>0</v>
      </c>
      <c r="AX39">
        <v>1.1399999999999999</v>
      </c>
      <c r="AY39">
        <v>0.74250000000000005</v>
      </c>
      <c r="AZ39" t="s">
        <v>70</v>
      </c>
      <c r="BA39" t="s">
        <v>603</v>
      </c>
      <c r="BB39">
        <v>2</v>
      </c>
      <c r="BC39" t="s">
        <v>607</v>
      </c>
      <c r="BD39">
        <v>4</v>
      </c>
      <c r="BE39">
        <v>15723.062</v>
      </c>
      <c r="BF39">
        <v>0.17808694006294704</v>
      </c>
      <c r="BG39">
        <v>0.13222955299673819</v>
      </c>
      <c r="BH39">
        <v>227732.122</v>
      </c>
      <c r="BI39">
        <v>1.2295463527099617E-2</v>
      </c>
      <c r="BJ39">
        <v>9.1293816688714658E-3</v>
      </c>
      <c r="BK39">
        <v>1</v>
      </c>
      <c r="BL39" t="s">
        <v>70</v>
      </c>
      <c r="BM39">
        <v>0</v>
      </c>
      <c r="BN39" t="s">
        <v>557</v>
      </c>
    </row>
    <row r="40" spans="1:66">
      <c r="A40" s="141" t="str">
        <f t="shared" si="20"/>
        <v>해성운수</v>
      </c>
      <c r="B40" s="141" t="str">
        <f t="shared" si="1"/>
        <v>557</v>
      </c>
      <c r="C40" s="142" t="str">
        <f t="shared" si="21"/>
        <v>70바3892</v>
      </c>
      <c r="D40" s="116" t="str">
        <f t="shared" si="22"/>
        <v>소형</v>
      </c>
      <c r="E40" s="112" t="str">
        <f t="shared" si="16"/>
        <v>F</v>
      </c>
      <c r="F40" s="162">
        <f t="shared" si="17"/>
        <v>0.71</v>
      </c>
      <c r="G40" s="163">
        <f t="shared" si="18"/>
        <v>2.84</v>
      </c>
      <c r="H40" s="164">
        <f t="shared" si="19"/>
        <v>4</v>
      </c>
      <c r="I40" s="165">
        <f t="shared" si="23"/>
        <v>3299.9989999999998</v>
      </c>
      <c r="J40" s="166">
        <f t="shared" si="24"/>
        <v>1.7683283483777488E-2</v>
      </c>
      <c r="K40" s="166">
        <f t="shared" si="25"/>
        <v>0.55264937105963707</v>
      </c>
      <c r="L40" s="166">
        <f t="shared" si="26"/>
        <v>0.21000006363638293</v>
      </c>
      <c r="M40" s="167">
        <f t="shared" si="27"/>
        <v>14.35</v>
      </c>
      <c r="N40" s="168">
        <f t="shared" si="28"/>
        <v>0.54500000000000004</v>
      </c>
      <c r="O40" s="168">
        <f t="shared" si="29"/>
        <v>0.63600000000000001</v>
      </c>
      <c r="P40" s="169">
        <f t="shared" si="30"/>
        <v>0</v>
      </c>
      <c r="Q40" s="170">
        <f t="shared" si="31"/>
        <v>78</v>
      </c>
      <c r="R40" s="171">
        <f t="shared" si="32"/>
        <v>18.356778358166128</v>
      </c>
      <c r="S40" s="143">
        <f t="shared" si="33"/>
        <v>18</v>
      </c>
      <c r="T40" s="143">
        <f t="shared" si="34"/>
        <v>21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254</v>
      </c>
      <c r="Z40" s="4" t="s">
        <v>202</v>
      </c>
      <c r="AA40" s="4" t="s">
        <v>203</v>
      </c>
      <c r="AB40" s="4">
        <v>534</v>
      </c>
      <c r="AC40" s="4">
        <v>3299.9989999999998</v>
      </c>
      <c r="AD40" s="4">
        <v>1161.845</v>
      </c>
      <c r="AE40" s="4">
        <v>2.84</v>
      </c>
      <c r="AF40" s="4">
        <v>4</v>
      </c>
      <c r="AG40" s="4">
        <v>14.35</v>
      </c>
      <c r="AH40" s="4">
        <v>418.39356400000003</v>
      </c>
      <c r="AI40" s="4">
        <v>7.3985719999999997</v>
      </c>
      <c r="AJ40" s="4">
        <v>231.22494</v>
      </c>
      <c r="AK40" s="4">
        <v>693</v>
      </c>
      <c r="AL40" s="4">
        <v>18</v>
      </c>
      <c r="AM40" s="4">
        <v>21</v>
      </c>
      <c r="AN40" s="4">
        <v>78</v>
      </c>
      <c r="AO40" s="4">
        <v>7.887308</v>
      </c>
      <c r="AP40" s="4">
        <v>293.10000000000002</v>
      </c>
      <c r="AQ40" s="4">
        <v>0</v>
      </c>
      <c r="AR40" s="4">
        <v>650</v>
      </c>
      <c r="AS40" s="4">
        <v>231170</v>
      </c>
      <c r="AT40" s="4">
        <v>0.54500000000000004</v>
      </c>
      <c r="AU40" s="4">
        <v>0.63600000000000001</v>
      </c>
      <c r="AV40" s="4">
        <v>27765</v>
      </c>
      <c r="AW40" s="4">
        <v>0</v>
      </c>
      <c r="AX40" s="4">
        <v>1.1000000000000001</v>
      </c>
      <c r="AY40">
        <v>0.71</v>
      </c>
      <c r="AZ40" t="s">
        <v>70</v>
      </c>
      <c r="BA40" t="s">
        <v>603</v>
      </c>
      <c r="BB40">
        <v>5</v>
      </c>
      <c r="BC40" t="s">
        <v>608</v>
      </c>
      <c r="BD40">
        <v>5</v>
      </c>
      <c r="BE40">
        <v>15723.062</v>
      </c>
      <c r="BF40">
        <v>0.20988271877322623</v>
      </c>
      <c r="BG40">
        <v>0.14901673032899063</v>
      </c>
      <c r="BH40">
        <v>227732.122</v>
      </c>
      <c r="BI40">
        <v>1.4490705004716022E-2</v>
      </c>
      <c r="BJ40">
        <v>1.0288400553348375E-2</v>
      </c>
      <c r="BK40">
        <v>1</v>
      </c>
      <c r="BL40" t="s">
        <v>70</v>
      </c>
      <c r="BM40">
        <v>0</v>
      </c>
      <c r="BN40" t="s">
        <v>557</v>
      </c>
    </row>
    <row r="41" spans="1:66">
      <c r="A41" s="144" t="str">
        <f t="shared" si="20"/>
        <v>해성운수</v>
      </c>
      <c r="B41" s="144" t="str">
        <f t="shared" si="1"/>
        <v>560</v>
      </c>
      <c r="C41" s="145" t="str">
        <f t="shared" si="21"/>
        <v>71바5815</v>
      </c>
      <c r="D41" s="133" t="str">
        <f t="shared" si="22"/>
        <v>중형</v>
      </c>
      <c r="E41" s="129" t="str">
        <f t="shared" si="16"/>
        <v>F</v>
      </c>
      <c r="F41" s="152">
        <f t="shared" si="17"/>
        <v>0.67920000000000003</v>
      </c>
      <c r="G41" s="153">
        <f t="shared" si="18"/>
        <v>1.698</v>
      </c>
      <c r="H41" s="154">
        <f t="shared" si="19"/>
        <v>2.5</v>
      </c>
      <c r="I41" s="155">
        <f t="shared" si="23"/>
        <v>1546.6410000000001</v>
      </c>
      <c r="J41" s="156">
        <f t="shared" si="24"/>
        <v>1.9604193838268145E-2</v>
      </c>
      <c r="K41" s="156">
        <f t="shared" si="25"/>
        <v>0.48539727287257611</v>
      </c>
      <c r="L41" s="156">
        <f t="shared" si="26"/>
        <v>0.16099405097886321</v>
      </c>
      <c r="M41" s="157">
        <f t="shared" si="27"/>
        <v>10.833</v>
      </c>
      <c r="N41" s="158">
        <f t="shared" si="28"/>
        <v>0</v>
      </c>
      <c r="O41" s="158">
        <f t="shared" si="29"/>
        <v>4.0730000000000004</v>
      </c>
      <c r="P41" s="159">
        <f t="shared" si="30"/>
        <v>0</v>
      </c>
      <c r="Q41" s="160">
        <f t="shared" si="31"/>
        <v>82</v>
      </c>
      <c r="R41" s="161">
        <f t="shared" si="32"/>
        <v>17.40454830030794</v>
      </c>
      <c r="S41" s="146">
        <f t="shared" si="33"/>
        <v>0</v>
      </c>
      <c r="T41" s="146">
        <f t="shared" si="34"/>
        <v>63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255</v>
      </c>
      <c r="Z41" s="4" t="s">
        <v>204</v>
      </c>
      <c r="AA41" s="4" t="s">
        <v>48</v>
      </c>
      <c r="AB41" s="4">
        <v>534</v>
      </c>
      <c r="AC41" s="4">
        <v>1546.6410000000001</v>
      </c>
      <c r="AD41" s="4">
        <v>910.89700000000005</v>
      </c>
      <c r="AE41" s="4">
        <v>1.698</v>
      </c>
      <c r="AF41" s="4">
        <v>2.5</v>
      </c>
      <c r="AG41" s="4">
        <v>10.833</v>
      </c>
      <c r="AH41" s="4">
        <v>179.52413799999999</v>
      </c>
      <c r="AI41" s="4">
        <v>3.5194260000000002</v>
      </c>
      <c r="AJ41" s="4">
        <v>87.140527000000006</v>
      </c>
      <c r="AK41" s="4">
        <v>249</v>
      </c>
      <c r="AL41" s="4">
        <v>0</v>
      </c>
      <c r="AM41" s="4">
        <v>63</v>
      </c>
      <c r="AN41" s="4">
        <v>82</v>
      </c>
      <c r="AO41" s="4">
        <v>8.6152250000000006</v>
      </c>
      <c r="AP41" s="4">
        <v>39.9</v>
      </c>
      <c r="AQ41" s="4">
        <v>0</v>
      </c>
      <c r="AR41" s="4">
        <v>281</v>
      </c>
      <c r="AS41" s="4">
        <v>66431</v>
      </c>
      <c r="AT41" s="4">
        <v>0</v>
      </c>
      <c r="AU41" s="4">
        <v>4.0730000000000004</v>
      </c>
      <c r="AV41" s="4">
        <v>12402</v>
      </c>
      <c r="AW41" s="4">
        <v>0</v>
      </c>
      <c r="AX41" s="4">
        <v>0.57999999999999996</v>
      </c>
      <c r="AY41">
        <v>0.67920000000000003</v>
      </c>
      <c r="AZ41" t="s">
        <v>70</v>
      </c>
      <c r="BA41" t="s">
        <v>609</v>
      </c>
      <c r="BB41">
        <v>5</v>
      </c>
      <c r="BC41" t="s">
        <v>610</v>
      </c>
      <c r="BD41">
        <v>8</v>
      </c>
      <c r="BE41">
        <v>14229.397000000001</v>
      </c>
      <c r="BF41">
        <v>0.10869336205884199</v>
      </c>
      <c r="BG41">
        <v>7.3824531510365485E-2</v>
      </c>
      <c r="BH41">
        <v>227732.122</v>
      </c>
      <c r="BI41">
        <v>6.7914925062701522E-3</v>
      </c>
      <c r="BJ41">
        <v>4.6127817102586876E-3</v>
      </c>
      <c r="BK41">
        <v>1</v>
      </c>
      <c r="BL41" t="s">
        <v>70</v>
      </c>
      <c r="BM41">
        <v>0</v>
      </c>
      <c r="BN41" t="s">
        <v>557</v>
      </c>
    </row>
    <row r="42" spans="1:66">
      <c r="A42" s="141" t="str">
        <f t="shared" si="20"/>
        <v>해성운수</v>
      </c>
      <c r="B42" s="141" t="str">
        <f t="shared" si="1"/>
        <v>560</v>
      </c>
      <c r="C42" s="142" t="str">
        <f t="shared" si="21"/>
        <v>71바5816</v>
      </c>
      <c r="D42" s="116" t="str">
        <f t="shared" si="22"/>
        <v>중형</v>
      </c>
      <c r="E42" s="112" t="str">
        <f t="shared" si="16"/>
        <v>F</v>
      </c>
      <c r="F42" s="162">
        <f t="shared" si="17"/>
        <v>0.68240000000000001</v>
      </c>
      <c r="G42" s="163">
        <f t="shared" si="18"/>
        <v>1.706</v>
      </c>
      <c r="H42" s="164">
        <f t="shared" si="19"/>
        <v>2.5</v>
      </c>
      <c r="I42" s="165">
        <f t="shared" si="23"/>
        <v>1820.6420000000001</v>
      </c>
      <c r="J42" s="166">
        <f t="shared" si="24"/>
        <v>1.9513377364766243E-2</v>
      </c>
      <c r="K42" s="166">
        <f t="shared" si="25"/>
        <v>0.47353969414687386</v>
      </c>
      <c r="L42" s="166">
        <f t="shared" si="26"/>
        <v>9.50214265077923E-2</v>
      </c>
      <c r="M42" s="167">
        <f t="shared" si="27"/>
        <v>11.222</v>
      </c>
      <c r="N42" s="168">
        <f t="shared" si="28"/>
        <v>0.11</v>
      </c>
      <c r="O42" s="168">
        <f t="shared" si="29"/>
        <v>2.6909999999999998</v>
      </c>
      <c r="P42" s="169">
        <f t="shared" si="30"/>
        <v>0</v>
      </c>
      <c r="Q42" s="170">
        <f t="shared" si="31"/>
        <v>78</v>
      </c>
      <c r="R42" s="171">
        <f t="shared" si="32"/>
        <v>17.572629042675562</v>
      </c>
      <c r="S42" s="143">
        <f t="shared" si="33"/>
        <v>2</v>
      </c>
      <c r="T42" s="143">
        <f t="shared" si="34"/>
        <v>49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256</v>
      </c>
      <c r="Z42" s="4" t="s">
        <v>204</v>
      </c>
      <c r="AA42" s="4" t="s">
        <v>48</v>
      </c>
      <c r="AB42" s="4">
        <v>534</v>
      </c>
      <c r="AC42" s="4">
        <v>1820.6420000000001</v>
      </c>
      <c r="AD42" s="4">
        <v>1067.1130000000001</v>
      </c>
      <c r="AE42" s="4">
        <v>1.706</v>
      </c>
      <c r="AF42" s="4">
        <v>2.5</v>
      </c>
      <c r="AG42" s="4">
        <v>11.222</v>
      </c>
      <c r="AH42" s="4">
        <v>204.37384700000001</v>
      </c>
      <c r="AI42" s="4">
        <v>3.9880239999999998</v>
      </c>
      <c r="AJ42" s="4">
        <v>96.779128999999998</v>
      </c>
      <c r="AK42" s="4">
        <v>173</v>
      </c>
      <c r="AL42" s="4">
        <v>2</v>
      </c>
      <c r="AM42" s="4">
        <v>49</v>
      </c>
      <c r="AN42" s="4">
        <v>78</v>
      </c>
      <c r="AO42" s="4">
        <v>8.9083900000000007</v>
      </c>
      <c r="AP42" s="4">
        <v>21.2</v>
      </c>
      <c r="AQ42" s="4">
        <v>0</v>
      </c>
      <c r="AR42" s="4">
        <v>308</v>
      </c>
      <c r="AS42" s="4">
        <v>67785</v>
      </c>
      <c r="AT42" s="4">
        <v>0.11</v>
      </c>
      <c r="AU42" s="4">
        <v>2.6909999999999998</v>
      </c>
      <c r="AV42" s="4">
        <v>13433</v>
      </c>
      <c r="AW42" s="4">
        <v>0</v>
      </c>
      <c r="AX42" s="4">
        <v>0.59</v>
      </c>
      <c r="AY42">
        <v>0.68240000000000001</v>
      </c>
      <c r="AZ42" t="s">
        <v>70</v>
      </c>
      <c r="BA42" t="s">
        <v>609</v>
      </c>
      <c r="BB42">
        <v>4</v>
      </c>
      <c r="BC42" t="s">
        <v>611</v>
      </c>
      <c r="BD42">
        <v>6</v>
      </c>
      <c r="BE42">
        <v>14229.397000000001</v>
      </c>
      <c r="BF42">
        <v>0.12794934318017834</v>
      </c>
      <c r="BG42">
        <v>8.7312631786153699E-2</v>
      </c>
      <c r="BH42">
        <v>227732.122</v>
      </c>
      <c r="BI42">
        <v>7.9946648896548726E-3</v>
      </c>
      <c r="BJ42">
        <v>5.4555593207004848E-3</v>
      </c>
      <c r="BK42">
        <v>1</v>
      </c>
      <c r="BL42" t="s">
        <v>70</v>
      </c>
      <c r="BM42">
        <v>0</v>
      </c>
      <c r="BN42" t="s">
        <v>557</v>
      </c>
    </row>
    <row r="43" spans="1:66">
      <c r="A43" s="144" t="str">
        <f t="shared" si="20"/>
        <v>해성운수</v>
      </c>
      <c r="B43" s="144" t="str">
        <f t="shared" si="1"/>
        <v>560</v>
      </c>
      <c r="C43" s="145" t="str">
        <f t="shared" si="21"/>
        <v>71바5817</v>
      </c>
      <c r="D43" s="133" t="str">
        <f t="shared" si="22"/>
        <v>중형</v>
      </c>
      <c r="E43" s="129" t="str">
        <f t="shared" si="16"/>
        <v>F</v>
      </c>
      <c r="F43" s="152">
        <f t="shared" si="17"/>
        <v>0.71520000000000006</v>
      </c>
      <c r="G43" s="153">
        <f t="shared" si="18"/>
        <v>1.788</v>
      </c>
      <c r="H43" s="154">
        <f t="shared" si="19"/>
        <v>2.5</v>
      </c>
      <c r="I43" s="155">
        <f t="shared" si="23"/>
        <v>3465.471</v>
      </c>
      <c r="J43" s="156">
        <f t="shared" si="24"/>
        <v>1.3879170364512618E-2</v>
      </c>
      <c r="K43" s="156">
        <f t="shared" si="25"/>
        <v>0.44114444213483034</v>
      </c>
      <c r="L43" s="156">
        <f t="shared" si="26"/>
        <v>0.13793218872701574</v>
      </c>
      <c r="M43" s="157">
        <f t="shared" si="27"/>
        <v>8.9339999999999993</v>
      </c>
      <c r="N43" s="158">
        <f t="shared" si="28"/>
        <v>0</v>
      </c>
      <c r="O43" s="158">
        <f t="shared" si="29"/>
        <v>1.327</v>
      </c>
      <c r="P43" s="159">
        <f t="shared" si="30"/>
        <v>7.3333333333333334E-2</v>
      </c>
      <c r="Q43" s="160">
        <f t="shared" si="31"/>
        <v>87</v>
      </c>
      <c r="R43" s="161">
        <f t="shared" si="32"/>
        <v>16.374341240280899</v>
      </c>
      <c r="S43" s="146">
        <f t="shared" si="33"/>
        <v>0</v>
      </c>
      <c r="T43" s="146">
        <f t="shared" si="34"/>
        <v>46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257</v>
      </c>
      <c r="Z43" s="4" t="s">
        <v>204</v>
      </c>
      <c r="AA43" s="4" t="s">
        <v>48</v>
      </c>
      <c r="AB43" s="4">
        <v>534</v>
      </c>
      <c r="AC43" s="4">
        <v>3465.471</v>
      </c>
      <c r="AD43" s="4">
        <v>1937.7940000000001</v>
      </c>
      <c r="AE43" s="4">
        <v>1.788</v>
      </c>
      <c r="AF43" s="4">
        <v>2.5</v>
      </c>
      <c r="AG43" s="4">
        <v>8.9339999999999993</v>
      </c>
      <c r="AH43" s="4">
        <v>388.34770800000001</v>
      </c>
      <c r="AI43" s="4">
        <v>5.3899439999999998</v>
      </c>
      <c r="AJ43" s="4">
        <v>171.31743299999999</v>
      </c>
      <c r="AK43" s="4">
        <v>478</v>
      </c>
      <c r="AL43" s="4">
        <v>0</v>
      </c>
      <c r="AM43" s="4">
        <v>46</v>
      </c>
      <c r="AN43" s="4">
        <v>87</v>
      </c>
      <c r="AO43" s="4">
        <v>8.923629</v>
      </c>
      <c r="AP43" s="4">
        <v>31.1</v>
      </c>
      <c r="AQ43" s="4">
        <v>4.4000000000000004</v>
      </c>
      <c r="AR43" s="4">
        <v>537</v>
      </c>
      <c r="AS43" s="4">
        <v>113939</v>
      </c>
      <c r="AT43" s="4">
        <v>0</v>
      </c>
      <c r="AU43" s="4">
        <v>1.327</v>
      </c>
      <c r="AV43" s="4">
        <v>24103</v>
      </c>
      <c r="AW43" s="4">
        <v>0</v>
      </c>
      <c r="AX43" s="4">
        <v>0.57999999999999996</v>
      </c>
      <c r="AY43">
        <v>0.71520000000000006</v>
      </c>
      <c r="AZ43" t="s">
        <v>70</v>
      </c>
      <c r="BA43" t="s">
        <v>609</v>
      </c>
      <c r="BB43">
        <v>2</v>
      </c>
      <c r="BC43" t="s">
        <v>612</v>
      </c>
      <c r="BD43">
        <v>6</v>
      </c>
      <c r="BE43">
        <v>14229.397000000001</v>
      </c>
      <c r="BF43">
        <v>0.24354306791777613</v>
      </c>
      <c r="BG43">
        <v>0.17418200217479352</v>
      </c>
      <c r="BH43">
        <v>227732.122</v>
      </c>
      <c r="BI43">
        <v>1.5217313085064039E-2</v>
      </c>
      <c r="BJ43">
        <v>1.0883422318437801E-2</v>
      </c>
      <c r="BK43">
        <v>1</v>
      </c>
      <c r="BL43" t="s">
        <v>70</v>
      </c>
      <c r="BM43">
        <v>0</v>
      </c>
      <c r="BN43" t="s">
        <v>557</v>
      </c>
    </row>
    <row r="44" spans="1:66">
      <c r="A44" s="141" t="str">
        <f t="shared" si="20"/>
        <v>해성운수</v>
      </c>
      <c r="B44" s="141" t="str">
        <f t="shared" si="1"/>
        <v>560</v>
      </c>
      <c r="C44" s="142" t="str">
        <f t="shared" si="21"/>
        <v>71바5818</v>
      </c>
      <c r="D44" s="116" t="str">
        <f t="shared" si="22"/>
        <v>중형</v>
      </c>
      <c r="E44" s="112" t="str">
        <f t="shared" si="16"/>
        <v>F</v>
      </c>
      <c r="F44" s="162">
        <f t="shared" si="17"/>
        <v>0.71719999999999995</v>
      </c>
      <c r="G44" s="163">
        <f t="shared" si="18"/>
        <v>1.7929999999999999</v>
      </c>
      <c r="H44" s="164">
        <f t="shared" si="19"/>
        <v>2.5</v>
      </c>
      <c r="I44" s="165">
        <f t="shared" si="23"/>
        <v>4017.194</v>
      </c>
      <c r="J44" s="166">
        <f t="shared" si="24"/>
        <v>1.6288159957572036E-2</v>
      </c>
      <c r="K44" s="166">
        <f t="shared" si="25"/>
        <v>0.46151560362838695</v>
      </c>
      <c r="L44" s="166">
        <f t="shared" si="26"/>
        <v>8.5134051280570472E-2</v>
      </c>
      <c r="M44" s="167">
        <f t="shared" si="27"/>
        <v>9.8710000000000004</v>
      </c>
      <c r="N44" s="168">
        <f t="shared" si="28"/>
        <v>0</v>
      </c>
      <c r="O44" s="168">
        <f t="shared" si="29"/>
        <v>0.97099999999999997</v>
      </c>
      <c r="P44" s="169">
        <f t="shared" si="30"/>
        <v>0</v>
      </c>
      <c r="Q44" s="170">
        <f t="shared" si="31"/>
        <v>80</v>
      </c>
      <c r="R44" s="171">
        <f t="shared" si="32"/>
        <v>16.802364196388776</v>
      </c>
      <c r="S44" s="143">
        <f t="shared" si="33"/>
        <v>0</v>
      </c>
      <c r="T44" s="143">
        <f t="shared" si="34"/>
        <v>39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258</v>
      </c>
      <c r="Z44" s="4" t="s">
        <v>204</v>
      </c>
      <c r="AA44" s="4" t="s">
        <v>48</v>
      </c>
      <c r="AB44" s="4">
        <v>534</v>
      </c>
      <c r="AC44" s="4">
        <v>4017.194</v>
      </c>
      <c r="AD44" s="4">
        <v>2240.5830000000001</v>
      </c>
      <c r="AE44" s="4">
        <v>1.7929999999999999</v>
      </c>
      <c r="AF44" s="4">
        <v>2.5</v>
      </c>
      <c r="AG44" s="4">
        <v>9.8710000000000004</v>
      </c>
      <c r="AH44" s="4">
        <v>457.84520900000001</v>
      </c>
      <c r="AI44" s="4">
        <v>7.4574559999999996</v>
      </c>
      <c r="AJ44" s="4">
        <v>211.302708</v>
      </c>
      <c r="AK44" s="4">
        <v>342</v>
      </c>
      <c r="AL44" s="4">
        <v>0</v>
      </c>
      <c r="AM44" s="4">
        <v>39</v>
      </c>
      <c r="AN44" s="4">
        <v>80</v>
      </c>
      <c r="AO44" s="4">
        <v>8.7741310000000006</v>
      </c>
      <c r="AP44" s="4">
        <v>58.9</v>
      </c>
      <c r="AQ44" s="4">
        <v>0</v>
      </c>
      <c r="AR44" s="4">
        <v>646</v>
      </c>
      <c r="AS44" s="4">
        <v>144578</v>
      </c>
      <c r="AT44" s="4">
        <v>0</v>
      </c>
      <c r="AU44" s="4">
        <v>0.97099999999999997</v>
      </c>
      <c r="AV44" s="4">
        <v>27457</v>
      </c>
      <c r="AW44" s="4">
        <v>0</v>
      </c>
      <c r="AX44" s="4">
        <v>0.6</v>
      </c>
      <c r="AY44">
        <v>0.71719999999999995</v>
      </c>
      <c r="AZ44" t="s">
        <v>70</v>
      </c>
      <c r="BA44" t="s">
        <v>609</v>
      </c>
      <c r="BB44">
        <v>1</v>
      </c>
      <c r="BC44" t="s">
        <v>613</v>
      </c>
      <c r="BD44">
        <v>5</v>
      </c>
      <c r="BE44">
        <v>14229.397000000001</v>
      </c>
      <c r="BF44">
        <v>0.28231653105187798</v>
      </c>
      <c r="BG44">
        <v>0.20247741607040687</v>
      </c>
      <c r="BH44">
        <v>227732.122</v>
      </c>
      <c r="BI44">
        <v>1.7639997224458304E-2</v>
      </c>
      <c r="BJ44">
        <v>1.2651406009381494E-2</v>
      </c>
      <c r="BK44">
        <v>1</v>
      </c>
      <c r="BL44" t="s">
        <v>70</v>
      </c>
      <c r="BM44">
        <v>0</v>
      </c>
      <c r="BN44" t="s">
        <v>557</v>
      </c>
    </row>
    <row r="45" spans="1:66">
      <c r="A45" s="144" t="str">
        <f t="shared" si="20"/>
        <v>해성운수</v>
      </c>
      <c r="B45" s="144" t="str">
        <f t="shared" si="1"/>
        <v>560</v>
      </c>
      <c r="C45" s="145" t="str">
        <f t="shared" si="21"/>
        <v>71바6854</v>
      </c>
      <c r="D45" s="133" t="str">
        <f t="shared" si="22"/>
        <v>중형</v>
      </c>
      <c r="E45" s="129" t="str">
        <f t="shared" si="16"/>
        <v>F</v>
      </c>
      <c r="F45" s="152">
        <f t="shared" si="17"/>
        <v>0.68720000000000003</v>
      </c>
      <c r="G45" s="153">
        <f t="shared" si="18"/>
        <v>1.718</v>
      </c>
      <c r="H45" s="154">
        <f t="shared" si="19"/>
        <v>2.5</v>
      </c>
      <c r="I45" s="155">
        <f t="shared" si="23"/>
        <v>3379.4490000000001</v>
      </c>
      <c r="J45" s="156">
        <f t="shared" si="24"/>
        <v>2.1992872020773605E-2</v>
      </c>
      <c r="K45" s="156">
        <f t="shared" si="25"/>
        <v>0.45212283532712433</v>
      </c>
      <c r="L45" s="156">
        <f t="shared" si="26"/>
        <v>0.12990283327252461</v>
      </c>
      <c r="M45" s="157">
        <f t="shared" si="27"/>
        <v>9.5020000000000007</v>
      </c>
      <c r="N45" s="158">
        <f t="shared" si="28"/>
        <v>0</v>
      </c>
      <c r="O45" s="158">
        <f t="shared" si="29"/>
        <v>1.657</v>
      </c>
      <c r="P45" s="159">
        <f t="shared" si="30"/>
        <v>0</v>
      </c>
      <c r="Q45" s="160">
        <f t="shared" si="31"/>
        <v>81</v>
      </c>
      <c r="R45" s="161">
        <f t="shared" si="32"/>
        <v>16.294459418799416</v>
      </c>
      <c r="S45" s="146">
        <f t="shared" si="33"/>
        <v>0</v>
      </c>
      <c r="T45" s="146">
        <f t="shared" si="34"/>
        <v>56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259</v>
      </c>
      <c r="Z45" s="4" t="s">
        <v>204</v>
      </c>
      <c r="AA45" s="4" t="s">
        <v>48</v>
      </c>
      <c r="AB45" s="4">
        <v>534</v>
      </c>
      <c r="AC45" s="4">
        <v>3379.4490000000001</v>
      </c>
      <c r="AD45" s="4">
        <v>1966.9280000000001</v>
      </c>
      <c r="AE45" s="4">
        <v>1.718</v>
      </c>
      <c r="AF45" s="4">
        <v>2.5</v>
      </c>
      <c r="AG45" s="4">
        <v>9.5020000000000007</v>
      </c>
      <c r="AH45" s="4">
        <v>394.38077900000002</v>
      </c>
      <c r="AI45" s="4">
        <v>8.6735659999999992</v>
      </c>
      <c r="AJ45" s="4">
        <v>178.30855600000001</v>
      </c>
      <c r="AK45" s="4">
        <v>439</v>
      </c>
      <c r="AL45" s="4">
        <v>0</v>
      </c>
      <c r="AM45" s="4">
        <v>56</v>
      </c>
      <c r="AN45" s="4">
        <v>81</v>
      </c>
      <c r="AO45" s="4">
        <v>8.5690000000000008</v>
      </c>
      <c r="AP45" s="4">
        <v>127.6</v>
      </c>
      <c r="AQ45" s="4">
        <v>0</v>
      </c>
      <c r="AR45" s="4">
        <v>575</v>
      </c>
      <c r="AS45" s="4">
        <v>113150</v>
      </c>
      <c r="AT45" s="4">
        <v>0</v>
      </c>
      <c r="AU45" s="4">
        <v>1.657</v>
      </c>
      <c r="AV45" s="4">
        <v>21143</v>
      </c>
      <c r="AW45" s="4">
        <v>0</v>
      </c>
      <c r="AX45" s="4">
        <v>0.57999999999999996</v>
      </c>
      <c r="AY45">
        <v>0.68720000000000003</v>
      </c>
      <c r="AZ45" t="s">
        <v>70</v>
      </c>
      <c r="BA45" t="s">
        <v>609</v>
      </c>
      <c r="BB45">
        <v>3</v>
      </c>
      <c r="BC45" t="s">
        <v>614</v>
      </c>
      <c r="BD45">
        <v>7</v>
      </c>
      <c r="BE45">
        <v>14229.397000000001</v>
      </c>
      <c r="BF45">
        <v>0.23749769579132551</v>
      </c>
      <c r="BG45">
        <v>0.16320841654779891</v>
      </c>
      <c r="BH45">
        <v>227732.122</v>
      </c>
      <c r="BI45">
        <v>1.4839579811231022E-2</v>
      </c>
      <c r="BJ45">
        <v>1.0197759246277959E-2</v>
      </c>
      <c r="BK45">
        <v>1</v>
      </c>
      <c r="BL45" t="s">
        <v>70</v>
      </c>
      <c r="BM45">
        <v>0</v>
      </c>
      <c r="BN45" t="s">
        <v>557</v>
      </c>
    </row>
    <row r="46" spans="1:66">
      <c r="A46" s="141" t="str">
        <f t="shared" si="20"/>
        <v>해성운수</v>
      </c>
      <c r="B46" s="141" t="str">
        <f t="shared" si="1"/>
        <v>564</v>
      </c>
      <c r="C46" s="142" t="str">
        <f t="shared" si="21"/>
        <v>71바5771</v>
      </c>
      <c r="D46" s="116" t="str">
        <f t="shared" si="22"/>
        <v>소형</v>
      </c>
      <c r="E46" s="112" t="str">
        <f t="shared" si="16"/>
        <v>F</v>
      </c>
      <c r="F46" s="162">
        <f t="shared" si="17"/>
        <v>0.65874999999999995</v>
      </c>
      <c r="G46" s="163">
        <f t="shared" si="18"/>
        <v>2.6349999999999998</v>
      </c>
      <c r="H46" s="164">
        <f t="shared" si="19"/>
        <v>4</v>
      </c>
      <c r="I46" s="165">
        <f t="shared" si="23"/>
        <v>4226.683</v>
      </c>
      <c r="J46" s="166">
        <f t="shared" si="24"/>
        <v>2.4898828884537483E-2</v>
      </c>
      <c r="K46" s="166">
        <f t="shared" si="25"/>
        <v>0.50172507322718696</v>
      </c>
      <c r="L46" s="166">
        <f t="shared" si="26"/>
        <v>0.1466871303099854</v>
      </c>
      <c r="M46" s="167">
        <f t="shared" si="27"/>
        <v>10.893000000000001</v>
      </c>
      <c r="N46" s="168">
        <f t="shared" si="28"/>
        <v>3.1230000000000002</v>
      </c>
      <c r="O46" s="168">
        <f t="shared" si="29"/>
        <v>3.431</v>
      </c>
      <c r="P46" s="169">
        <f t="shared" si="30"/>
        <v>0</v>
      </c>
      <c r="Q46" s="170">
        <f t="shared" si="31"/>
        <v>77</v>
      </c>
      <c r="R46" s="171">
        <f t="shared" si="32"/>
        <v>18.371349956842995</v>
      </c>
      <c r="S46" s="143">
        <f t="shared" si="33"/>
        <v>132</v>
      </c>
      <c r="T46" s="143">
        <f t="shared" si="34"/>
        <v>145</v>
      </c>
      <c r="U46" t="s">
        <v>118</v>
      </c>
      <c r="V46" t="s">
        <v>124</v>
      </c>
      <c r="W46" s="4" t="s">
        <v>118</v>
      </c>
      <c r="X46" s="4" t="s">
        <v>124</v>
      </c>
      <c r="Y46" s="4" t="s">
        <v>260</v>
      </c>
      <c r="Z46" s="4" t="s">
        <v>202</v>
      </c>
      <c r="AA46" s="4" t="s">
        <v>203</v>
      </c>
      <c r="AB46" s="4">
        <v>534</v>
      </c>
      <c r="AC46" s="4">
        <v>4226.683</v>
      </c>
      <c r="AD46" s="4">
        <v>1604.1949999999999</v>
      </c>
      <c r="AE46" s="4">
        <v>2.6349999999999998</v>
      </c>
      <c r="AF46" s="4">
        <v>4</v>
      </c>
      <c r="AG46" s="4">
        <v>10.893000000000001</v>
      </c>
      <c r="AH46" s="4">
        <v>486.01791900000001</v>
      </c>
      <c r="AI46" s="4">
        <v>12.101277</v>
      </c>
      <c r="AJ46" s="4">
        <v>243.847376</v>
      </c>
      <c r="AK46" s="4">
        <v>620</v>
      </c>
      <c r="AL46" s="4">
        <v>132</v>
      </c>
      <c r="AM46" s="4">
        <v>145</v>
      </c>
      <c r="AN46" s="4">
        <v>77</v>
      </c>
      <c r="AO46" s="4">
        <v>8.6965570000000003</v>
      </c>
      <c r="AP46" s="4">
        <v>430.8</v>
      </c>
      <c r="AQ46" s="4">
        <v>0</v>
      </c>
      <c r="AR46" s="4">
        <v>451</v>
      </c>
      <c r="AS46" s="4">
        <v>144877</v>
      </c>
      <c r="AT46" s="4">
        <v>3.1230000000000002</v>
      </c>
      <c r="AU46" s="4">
        <v>3.431</v>
      </c>
      <c r="AV46" s="4">
        <v>1760</v>
      </c>
      <c r="AW46" s="4">
        <v>0</v>
      </c>
      <c r="AX46" s="4">
        <v>0.85</v>
      </c>
      <c r="AY46">
        <v>0.65874999999999995</v>
      </c>
      <c r="AZ46" t="s">
        <v>70</v>
      </c>
      <c r="BA46" t="s">
        <v>615</v>
      </c>
      <c r="BB46">
        <v>4</v>
      </c>
      <c r="BC46" t="s">
        <v>616</v>
      </c>
      <c r="BD46">
        <v>3</v>
      </c>
      <c r="BE46">
        <v>14297.706</v>
      </c>
      <c r="BF46">
        <v>0.29561966094421022</v>
      </c>
      <c r="BG46">
        <v>0.19473945164699846</v>
      </c>
      <c r="BH46">
        <v>227732.122</v>
      </c>
      <c r="BI46">
        <v>1.855988941252653E-2</v>
      </c>
      <c r="BJ46">
        <v>1.2226327150501851E-2</v>
      </c>
      <c r="BK46">
        <v>1</v>
      </c>
      <c r="BL46" t="s">
        <v>70</v>
      </c>
      <c r="BM46">
        <v>0</v>
      </c>
      <c r="BN46" t="s">
        <v>557</v>
      </c>
    </row>
    <row r="47" spans="1:66">
      <c r="A47" s="144" t="str">
        <f t="shared" si="20"/>
        <v>해성운수</v>
      </c>
      <c r="B47" s="144" t="str">
        <f t="shared" si="1"/>
        <v>564</v>
      </c>
      <c r="C47" s="145" t="str">
        <f t="shared" si="21"/>
        <v>71바5772</v>
      </c>
      <c r="D47" s="133" t="str">
        <f t="shared" si="22"/>
        <v>소형</v>
      </c>
      <c r="E47" s="129" t="str">
        <f t="shared" si="16"/>
        <v>F</v>
      </c>
      <c r="F47" s="152">
        <f t="shared" si="17"/>
        <v>0.73875000000000002</v>
      </c>
      <c r="G47" s="153">
        <f t="shared" si="18"/>
        <v>2.9550000000000001</v>
      </c>
      <c r="H47" s="154">
        <f t="shared" si="19"/>
        <v>4</v>
      </c>
      <c r="I47" s="155">
        <f t="shared" si="23"/>
        <v>4090.2640000000001</v>
      </c>
      <c r="J47" s="156">
        <f t="shared" si="24"/>
        <v>5.5878583527990265E-2</v>
      </c>
      <c r="K47" s="156">
        <f t="shared" si="25"/>
        <v>0.47190753385110767</v>
      </c>
      <c r="L47" s="156">
        <f t="shared" si="26"/>
        <v>0.19069673742330567</v>
      </c>
      <c r="M47" s="157">
        <f t="shared" si="27"/>
        <v>9.6869999999999994</v>
      </c>
      <c r="N47" s="158">
        <f t="shared" si="28"/>
        <v>0.22</v>
      </c>
      <c r="O47" s="158">
        <f t="shared" si="29"/>
        <v>1.6379999999999999</v>
      </c>
      <c r="P47" s="159">
        <f t="shared" si="30"/>
        <v>0</v>
      </c>
      <c r="Q47" s="160">
        <f t="shared" si="31"/>
        <v>78</v>
      </c>
      <c r="R47" s="161">
        <f t="shared" si="32"/>
        <v>18.138783299503654</v>
      </c>
      <c r="S47" s="146">
        <f t="shared" si="33"/>
        <v>9</v>
      </c>
      <c r="T47" s="146">
        <f t="shared" si="34"/>
        <v>67</v>
      </c>
      <c r="U47" t="s">
        <v>118</v>
      </c>
      <c r="V47" t="s">
        <v>124</v>
      </c>
      <c r="W47" t="s">
        <v>118</v>
      </c>
      <c r="X47" s="4" t="s">
        <v>124</v>
      </c>
      <c r="Y47" s="4" t="s">
        <v>261</v>
      </c>
      <c r="Z47" s="4" t="s">
        <v>202</v>
      </c>
      <c r="AA47" s="4" t="s">
        <v>203</v>
      </c>
      <c r="AB47" s="4">
        <v>534</v>
      </c>
      <c r="AC47" s="4">
        <v>4090.2640000000001</v>
      </c>
      <c r="AD47" s="4">
        <v>1384.366</v>
      </c>
      <c r="AE47" s="4">
        <v>2.9550000000000001</v>
      </c>
      <c r="AF47" s="4">
        <v>4</v>
      </c>
      <c r="AG47" s="4">
        <v>9.6869999999999994</v>
      </c>
      <c r="AH47" s="4">
        <v>477.53415200000001</v>
      </c>
      <c r="AI47" s="4">
        <v>26.683931999999999</v>
      </c>
      <c r="AJ47" s="4">
        <v>225.35196400000001</v>
      </c>
      <c r="AK47" s="4">
        <v>780</v>
      </c>
      <c r="AL47" s="4">
        <v>9</v>
      </c>
      <c r="AM47" s="4">
        <v>67</v>
      </c>
      <c r="AN47" s="4">
        <v>78</v>
      </c>
      <c r="AO47" s="4">
        <v>8.5653849999999991</v>
      </c>
      <c r="AP47" s="4">
        <v>205.2</v>
      </c>
      <c r="AQ47" s="4">
        <v>0</v>
      </c>
      <c r="AR47" s="4">
        <v>399</v>
      </c>
      <c r="AS47" s="4">
        <v>100540</v>
      </c>
      <c r="AT47" s="4">
        <v>0.22</v>
      </c>
      <c r="AU47" s="4">
        <v>1.6379999999999999</v>
      </c>
      <c r="AV47" s="4">
        <v>32379</v>
      </c>
      <c r="AW47" s="4">
        <v>0</v>
      </c>
      <c r="AX47" s="4">
        <v>0.89</v>
      </c>
      <c r="AY47">
        <v>0.73875000000000002</v>
      </c>
      <c r="AZ47" t="s">
        <v>70</v>
      </c>
      <c r="BA47" t="s">
        <v>615</v>
      </c>
      <c r="BB47">
        <v>3</v>
      </c>
      <c r="BC47" t="s">
        <v>617</v>
      </c>
      <c r="BD47">
        <v>10</v>
      </c>
      <c r="BE47">
        <v>14297.706</v>
      </c>
      <c r="BF47">
        <v>0.28607834011973671</v>
      </c>
      <c r="BG47">
        <v>0.21134037376345549</v>
      </c>
      <c r="BH47">
        <v>227732.122</v>
      </c>
      <c r="BI47">
        <v>1.796085665947468E-2</v>
      </c>
      <c r="BJ47">
        <v>1.326858285718692E-2</v>
      </c>
      <c r="BK47">
        <v>1</v>
      </c>
      <c r="BL47" t="s">
        <v>70</v>
      </c>
      <c r="BM47">
        <v>0</v>
      </c>
      <c r="BN47" t="s">
        <v>557</v>
      </c>
    </row>
    <row r="48" spans="1:66">
      <c r="A48" s="141" t="str">
        <f t="shared" si="20"/>
        <v>해성운수</v>
      </c>
      <c r="B48" s="141" t="str">
        <f t="shared" si="1"/>
        <v>564</v>
      </c>
      <c r="C48" s="142" t="str">
        <f t="shared" si="21"/>
        <v>71바5773</v>
      </c>
      <c r="D48" s="116" t="str">
        <f t="shared" si="22"/>
        <v>소형</v>
      </c>
      <c r="E48" s="112" t="str">
        <f t="shared" si="16"/>
        <v>F</v>
      </c>
      <c r="F48" s="162">
        <f t="shared" si="17"/>
        <v>0.74324999999999997</v>
      </c>
      <c r="G48" s="163">
        <f t="shared" si="18"/>
        <v>2.9729999999999999</v>
      </c>
      <c r="H48" s="164">
        <f t="shared" si="19"/>
        <v>4</v>
      </c>
      <c r="I48" s="165">
        <f t="shared" si="23"/>
        <v>3981.6610000000001</v>
      </c>
      <c r="J48" s="166">
        <f t="shared" si="24"/>
        <v>5.6005583046304735E-2</v>
      </c>
      <c r="K48" s="166">
        <f t="shared" si="25"/>
        <v>0.45501199277594723</v>
      </c>
      <c r="L48" s="166">
        <f t="shared" si="26"/>
        <v>0.1861032368149875</v>
      </c>
      <c r="M48" s="167">
        <f t="shared" si="27"/>
        <v>10.965999999999999</v>
      </c>
      <c r="N48" s="168">
        <f t="shared" si="28"/>
        <v>2.3109999999999999</v>
      </c>
      <c r="O48" s="168">
        <f t="shared" si="29"/>
        <v>1.9339999999999999</v>
      </c>
      <c r="P48" s="169">
        <f t="shared" si="30"/>
        <v>7.0000000000000007E-2</v>
      </c>
      <c r="Q48" s="170">
        <f t="shared" si="31"/>
        <v>97</v>
      </c>
      <c r="R48" s="171">
        <f t="shared" si="32"/>
        <v>17.491482697447552</v>
      </c>
      <c r="S48" s="143">
        <f t="shared" si="33"/>
        <v>92</v>
      </c>
      <c r="T48" s="143">
        <f t="shared" si="34"/>
        <v>77</v>
      </c>
      <c r="U48" t="s">
        <v>118</v>
      </c>
      <c r="V48" t="s">
        <v>124</v>
      </c>
      <c r="W48" t="s">
        <v>118</v>
      </c>
      <c r="X48" s="4" t="s">
        <v>124</v>
      </c>
      <c r="Y48" s="4" t="s">
        <v>262</v>
      </c>
      <c r="Z48" s="4" t="s">
        <v>202</v>
      </c>
      <c r="AA48" s="4" t="s">
        <v>203</v>
      </c>
      <c r="AB48" s="4">
        <v>534</v>
      </c>
      <c r="AC48" s="4">
        <v>3981.6610000000001</v>
      </c>
      <c r="AD48" s="4">
        <v>1339.4380000000001</v>
      </c>
      <c r="AE48" s="4">
        <v>2.9729999999999999</v>
      </c>
      <c r="AF48" s="4">
        <v>4</v>
      </c>
      <c r="AG48" s="4">
        <v>10.965999999999999</v>
      </c>
      <c r="AH48" s="4">
        <v>465.526499</v>
      </c>
      <c r="AI48" s="4">
        <v>26.072082999999999</v>
      </c>
      <c r="AJ48" s="4">
        <v>211.82014000000001</v>
      </c>
      <c r="AK48" s="4">
        <v>741</v>
      </c>
      <c r="AL48" s="4">
        <v>92</v>
      </c>
      <c r="AM48" s="4">
        <v>77</v>
      </c>
      <c r="AN48" s="4">
        <v>97</v>
      </c>
      <c r="AO48" s="4">
        <v>8.5530270000000002</v>
      </c>
      <c r="AP48" s="4">
        <v>347.4</v>
      </c>
      <c r="AQ48" s="4">
        <v>4.2</v>
      </c>
      <c r="AR48" s="4">
        <v>370</v>
      </c>
      <c r="AS48" s="4">
        <v>91584</v>
      </c>
      <c r="AT48" s="4">
        <v>2.3109999999999999</v>
      </c>
      <c r="AU48" s="4">
        <v>1.9339999999999999</v>
      </c>
      <c r="AV48" s="4">
        <v>32344</v>
      </c>
      <c r="AW48" s="4">
        <v>0</v>
      </c>
      <c r="AX48" s="4">
        <v>1</v>
      </c>
      <c r="AY48">
        <v>0.74324999999999997</v>
      </c>
      <c r="AZ48" t="s">
        <v>70</v>
      </c>
      <c r="BA48" t="s">
        <v>615</v>
      </c>
      <c r="BB48">
        <v>1</v>
      </c>
      <c r="BC48" t="s">
        <v>618</v>
      </c>
      <c r="BD48">
        <v>13</v>
      </c>
      <c r="BE48">
        <v>14297.706</v>
      </c>
      <c r="BF48">
        <v>0.27848250621463333</v>
      </c>
      <c r="BG48">
        <v>0.20698212274402622</v>
      </c>
      <c r="BH48">
        <v>227732.122</v>
      </c>
      <c r="BI48">
        <v>1.748396741325758E-2</v>
      </c>
      <c r="BJ48">
        <v>1.2994958779903696E-2</v>
      </c>
      <c r="BK48">
        <v>1</v>
      </c>
      <c r="BL48" t="s">
        <v>67</v>
      </c>
      <c r="BM48">
        <v>-1</v>
      </c>
      <c r="BN48" t="s">
        <v>556</v>
      </c>
    </row>
    <row r="49" spans="1:66">
      <c r="A49" s="144" t="str">
        <f t="shared" si="20"/>
        <v>해성운수</v>
      </c>
      <c r="B49" s="144" t="str">
        <f t="shared" si="1"/>
        <v>564</v>
      </c>
      <c r="C49" s="145" t="str">
        <f t="shared" si="21"/>
        <v>71바5775</v>
      </c>
      <c r="D49" s="133" t="str">
        <f t="shared" si="22"/>
        <v>소형</v>
      </c>
      <c r="E49" s="129" t="str">
        <f t="shared" si="16"/>
        <v>F</v>
      </c>
      <c r="F49" s="152">
        <f t="shared" si="17"/>
        <v>0.73950000000000005</v>
      </c>
      <c r="G49" s="153">
        <f t="shared" si="18"/>
        <v>2.9580000000000002</v>
      </c>
      <c r="H49" s="154">
        <f t="shared" si="19"/>
        <v>4</v>
      </c>
      <c r="I49" s="155">
        <f t="shared" si="23"/>
        <v>1999.098</v>
      </c>
      <c r="J49" s="156">
        <f t="shared" si="24"/>
        <v>6.6495571983537727E-2</v>
      </c>
      <c r="K49" s="156">
        <f t="shared" si="25"/>
        <v>0.44746588185625025</v>
      </c>
      <c r="L49" s="156">
        <f t="shared" si="26"/>
        <v>0.23560625842254856</v>
      </c>
      <c r="M49" s="157">
        <f t="shared" si="27"/>
        <v>10.8</v>
      </c>
      <c r="N49" s="158">
        <f t="shared" si="28"/>
        <v>1.2509999999999999</v>
      </c>
      <c r="O49" s="158">
        <f t="shared" si="29"/>
        <v>1.2509999999999999</v>
      </c>
      <c r="P49" s="159">
        <f t="shared" si="30"/>
        <v>7.8333333333333338E-2</v>
      </c>
      <c r="Q49" s="160">
        <f t="shared" si="31"/>
        <v>93</v>
      </c>
      <c r="R49" s="161">
        <f t="shared" si="32"/>
        <v>17.636709292182772</v>
      </c>
      <c r="S49" s="146">
        <f t="shared" si="33"/>
        <v>25</v>
      </c>
      <c r="T49" s="146">
        <f t="shared" si="34"/>
        <v>25</v>
      </c>
      <c r="U49" t="s">
        <v>118</v>
      </c>
      <c r="V49" t="s">
        <v>124</v>
      </c>
      <c r="W49" s="4" t="s">
        <v>118</v>
      </c>
      <c r="X49" s="4" t="s">
        <v>124</v>
      </c>
      <c r="Y49" s="4" t="s">
        <v>263</v>
      </c>
      <c r="Z49" s="4" t="s">
        <v>202</v>
      </c>
      <c r="AA49" s="4" t="s">
        <v>203</v>
      </c>
      <c r="AB49" s="4">
        <v>534</v>
      </c>
      <c r="AC49" s="4">
        <v>1999.098</v>
      </c>
      <c r="AD49" s="4">
        <v>675.88099999999997</v>
      </c>
      <c r="AE49" s="4">
        <v>2.9580000000000002</v>
      </c>
      <c r="AF49" s="4">
        <v>4</v>
      </c>
      <c r="AG49" s="4">
        <v>10.8</v>
      </c>
      <c r="AH49" s="4">
        <v>233.209273</v>
      </c>
      <c r="AI49" s="4">
        <v>15.507384</v>
      </c>
      <c r="AJ49" s="4">
        <v>104.353193</v>
      </c>
      <c r="AK49" s="4">
        <v>471</v>
      </c>
      <c r="AL49" s="4">
        <v>25</v>
      </c>
      <c r="AM49" s="4">
        <v>25</v>
      </c>
      <c r="AN49" s="4">
        <v>93</v>
      </c>
      <c r="AO49" s="4">
        <v>8.57212</v>
      </c>
      <c r="AP49" s="4">
        <v>86.1</v>
      </c>
      <c r="AQ49" s="4">
        <v>4.7</v>
      </c>
      <c r="AR49" s="4">
        <v>151</v>
      </c>
      <c r="AS49" s="4">
        <v>48051</v>
      </c>
      <c r="AT49" s="4">
        <v>1.2509999999999999</v>
      </c>
      <c r="AU49" s="4">
        <v>1.2509999999999999</v>
      </c>
      <c r="AV49" s="4">
        <v>16769</v>
      </c>
      <c r="AW49" s="4">
        <v>0</v>
      </c>
      <c r="AX49" s="4">
        <v>0.98</v>
      </c>
      <c r="AY49">
        <v>0.73950000000000005</v>
      </c>
      <c r="AZ49" t="s">
        <v>70</v>
      </c>
      <c r="BA49" t="s">
        <v>615</v>
      </c>
      <c r="BB49">
        <v>2</v>
      </c>
      <c r="BC49" t="s">
        <v>619</v>
      </c>
      <c r="BD49">
        <v>7</v>
      </c>
      <c r="BE49">
        <v>14297.706</v>
      </c>
      <c r="BF49">
        <v>0.13981949272141977</v>
      </c>
      <c r="BG49">
        <v>0.10339651486748994</v>
      </c>
      <c r="BH49">
        <v>227732.122</v>
      </c>
      <c r="BI49">
        <v>8.7782873247894289E-3</v>
      </c>
      <c r="BJ49">
        <v>6.4915434766817832E-3</v>
      </c>
      <c r="BK49">
        <v>1</v>
      </c>
      <c r="BL49" t="s">
        <v>67</v>
      </c>
      <c r="BM49">
        <v>-1</v>
      </c>
      <c r="BN49" t="s">
        <v>556</v>
      </c>
    </row>
    <row r="50" spans="1:66">
      <c r="A50" s="141" t="str">
        <f t="shared" si="20"/>
        <v>해성운수</v>
      </c>
      <c r="B50" s="141" t="str">
        <f t="shared" si="1"/>
        <v>564</v>
      </c>
      <c r="C50" s="142" t="str">
        <f t="shared" si="21"/>
        <v>71바7078</v>
      </c>
      <c r="D50" s="116" t="str">
        <f t="shared" si="22"/>
        <v>소형</v>
      </c>
      <c r="E50" s="112" t="str">
        <f t="shared" si="16"/>
        <v>이상</v>
      </c>
      <c r="F50" s="162">
        <f t="shared" si="17"/>
        <v>0.63634146341463416</v>
      </c>
      <c r="G50" s="163">
        <f t="shared" si="18"/>
        <v>2.609</v>
      </c>
      <c r="H50" s="164">
        <f t="shared" si="19"/>
        <v>4.0999999999999996</v>
      </c>
      <c r="I50" s="165">
        <f t="shared" si="23"/>
        <v>3927.14</v>
      </c>
      <c r="J50" s="166">
        <f t="shared" si="24"/>
        <v>3.2121757996458743E-2</v>
      </c>
      <c r="K50" s="166">
        <f t="shared" si="25"/>
        <v>0.48415653020568705</v>
      </c>
      <c r="L50" s="166">
        <f t="shared" si="26"/>
        <v>0.21033118248903784</v>
      </c>
      <c r="M50" s="167">
        <f t="shared" si="27"/>
        <v>8.2230000000000008</v>
      </c>
      <c r="N50" s="168">
        <f t="shared" si="28"/>
        <v>7.181</v>
      </c>
      <c r="O50" s="168">
        <f t="shared" si="29"/>
        <v>2.9540000000000002</v>
      </c>
      <c r="P50" s="169">
        <f t="shared" si="30"/>
        <v>0.35333333333333333</v>
      </c>
      <c r="Q50" s="170">
        <f t="shared" si="31"/>
        <v>94</v>
      </c>
      <c r="R50" s="171">
        <f t="shared" si="32"/>
        <v>18.127969829264845</v>
      </c>
      <c r="S50" s="143">
        <f t="shared" si="33"/>
        <v>282</v>
      </c>
      <c r="T50" s="143">
        <f t="shared" si="34"/>
        <v>116</v>
      </c>
      <c r="U50" t="s">
        <v>118</v>
      </c>
      <c r="V50" t="s">
        <v>124</v>
      </c>
      <c r="W50" t="s">
        <v>118</v>
      </c>
      <c r="X50" s="4" t="s">
        <v>124</v>
      </c>
      <c r="Y50" s="4" t="s">
        <v>264</v>
      </c>
      <c r="Z50" s="4" t="s">
        <v>202</v>
      </c>
      <c r="AA50" s="4" t="s">
        <v>203</v>
      </c>
      <c r="AB50" s="4">
        <v>534</v>
      </c>
      <c r="AC50" s="4">
        <v>3927.14</v>
      </c>
      <c r="AD50" s="4">
        <v>1505.13</v>
      </c>
      <c r="AE50" s="4">
        <v>2.609</v>
      </c>
      <c r="AF50" s="4">
        <v>4.0999999999999996</v>
      </c>
      <c r="AG50" s="4">
        <v>8.2230000000000008</v>
      </c>
      <c r="AH50" s="4">
        <v>447.84902499999998</v>
      </c>
      <c r="AI50" s="4">
        <v>14.385698</v>
      </c>
      <c r="AJ50" s="4">
        <v>216.82902999999999</v>
      </c>
      <c r="AK50" s="4">
        <v>826</v>
      </c>
      <c r="AL50" s="4">
        <v>282</v>
      </c>
      <c r="AM50" s="4">
        <v>116</v>
      </c>
      <c r="AN50" s="4">
        <v>94</v>
      </c>
      <c r="AO50" s="4">
        <v>8.7688919999999992</v>
      </c>
      <c r="AP50" s="4">
        <v>555</v>
      </c>
      <c r="AQ50" s="4">
        <v>21.2</v>
      </c>
      <c r="AR50" s="4">
        <v>369</v>
      </c>
      <c r="AS50" s="4">
        <v>101632</v>
      </c>
      <c r="AT50" s="4">
        <v>7.181</v>
      </c>
      <c r="AU50" s="4">
        <v>2.9540000000000002</v>
      </c>
      <c r="AV50" s="4">
        <v>787</v>
      </c>
      <c r="AW50" s="4">
        <v>0</v>
      </c>
      <c r="AX50" s="4">
        <v>0.73</v>
      </c>
      <c r="AY50">
        <v>0.63634146341463416</v>
      </c>
      <c r="AZ50" t="s">
        <v>558</v>
      </c>
      <c r="BA50" t="s">
        <v>615</v>
      </c>
      <c r="BB50">
        <v>1</v>
      </c>
      <c r="BC50" t="s">
        <v>620</v>
      </c>
      <c r="BD50">
        <v>2</v>
      </c>
      <c r="BE50">
        <v>14297.706</v>
      </c>
      <c r="BF50">
        <v>0.27466923714895242</v>
      </c>
      <c r="BG50">
        <v>0.17478342432234559</v>
      </c>
      <c r="BH50">
        <v>227732.122</v>
      </c>
      <c r="BI50">
        <v>1.7244558938418007E-2</v>
      </c>
      <c r="BJ50">
        <v>1.0973427870812824E-2</v>
      </c>
      <c r="BK50">
        <v>1</v>
      </c>
      <c r="BL50" t="s">
        <v>70</v>
      </c>
      <c r="BM50">
        <v>-1</v>
      </c>
      <c r="BN50" t="s">
        <v>556</v>
      </c>
    </row>
    <row r="51" spans="1:66">
      <c r="A51" s="144" t="str">
        <f t="shared" ref="A51:A52" si="35">W51</f>
        <v>해성운수</v>
      </c>
      <c r="B51" s="144" t="str">
        <f t="shared" si="1"/>
        <v>564</v>
      </c>
      <c r="C51" s="145" t="str">
        <f t="shared" ref="C51:C52" si="36">Y51</f>
        <v>71바7080</v>
      </c>
      <c r="D51" s="133" t="str">
        <f t="shared" ref="D51:D52" si="37">Z51</f>
        <v>소형</v>
      </c>
      <c r="E51" s="129" t="str">
        <f t="shared" ref="E51:E52" si="38">AZ51</f>
        <v>이상</v>
      </c>
      <c r="F51" s="152">
        <f t="shared" ref="F51:F52" si="39">G51/H51</f>
        <v>0.58904761904761904</v>
      </c>
      <c r="G51" s="153">
        <f t="shared" ref="G51:G52" si="40">AE51</f>
        <v>2.4740000000000002</v>
      </c>
      <c r="H51" s="154">
        <f t="shared" ref="H51:H52" si="41">AF51</f>
        <v>4.2</v>
      </c>
      <c r="I51" s="155">
        <f t="shared" ref="I51:I52" si="42">AC51</f>
        <v>1809.5920000000001</v>
      </c>
      <c r="J51" s="156">
        <f t="shared" ref="J51:J52" si="43">AI51/AH51</f>
        <v>5.9452652809466017E-2</v>
      </c>
      <c r="K51" s="156">
        <f t="shared" ref="K51:K52" si="44">AJ51/AH51</f>
        <v>0.43212615828589196</v>
      </c>
      <c r="L51" s="156">
        <f t="shared" ref="L51:L52" si="45">AK51/AC51</f>
        <v>0.21828124792770967</v>
      </c>
      <c r="M51" s="157">
        <f t="shared" ref="M51:M52" si="46">AG51</f>
        <v>7.5019999999999998</v>
      </c>
      <c r="N51" s="158">
        <f t="shared" ref="N51:N52" si="47">IF(AW51=0,AT51,"속도계이상")</f>
        <v>0.16600000000000001</v>
      </c>
      <c r="O51" s="158">
        <f t="shared" ref="O51:O52" si="48">IF(AW51=0,AU51,"속도계이상")</f>
        <v>0.93899999999999995</v>
      </c>
      <c r="P51" s="159">
        <f t="shared" ref="P51:P52" si="49">AQ51/60</f>
        <v>0</v>
      </c>
      <c r="Q51" s="160">
        <f t="shared" ref="Q51:Q52" si="50">AN51</f>
        <v>70</v>
      </c>
      <c r="R51" s="161">
        <f t="shared" ref="R51:R52" si="51">AC51/(AH51-AI51-AJ51)</f>
        <v>17.491434055228385</v>
      </c>
      <c r="S51" s="146">
        <f t="shared" ref="S51:S52" si="52">IF(AW51=0,AL51,"속도계이상")</f>
        <v>3</v>
      </c>
      <c r="T51" s="146">
        <f t="shared" ref="T51:T52" si="53">IF(AW51=0,AM51,"속도계이상")</f>
        <v>17</v>
      </c>
      <c r="U51" t="s">
        <v>118</v>
      </c>
      <c r="V51" t="s">
        <v>124</v>
      </c>
      <c r="W51" t="s">
        <v>118</v>
      </c>
      <c r="X51" s="4" t="s">
        <v>124</v>
      </c>
      <c r="Y51" s="4" t="s">
        <v>265</v>
      </c>
      <c r="Z51" s="4" t="s">
        <v>202</v>
      </c>
      <c r="AA51" s="4" t="s">
        <v>203</v>
      </c>
      <c r="AB51" s="4">
        <v>534</v>
      </c>
      <c r="AC51" s="4">
        <v>1809.5920000000001</v>
      </c>
      <c r="AD51" s="4">
        <v>731.524</v>
      </c>
      <c r="AE51" s="4">
        <v>2.4740000000000002</v>
      </c>
      <c r="AF51" s="4">
        <v>4.2</v>
      </c>
      <c r="AG51" s="4">
        <v>7.5019999999999998</v>
      </c>
      <c r="AH51" s="4">
        <v>203.48462900000001</v>
      </c>
      <c r="AI51" s="4">
        <v>12.097701000000001</v>
      </c>
      <c r="AJ51" s="4">
        <v>87.931031000000004</v>
      </c>
      <c r="AK51" s="4">
        <v>395</v>
      </c>
      <c r="AL51" s="4">
        <v>3</v>
      </c>
      <c r="AM51" s="4">
        <v>17</v>
      </c>
      <c r="AN51" s="4">
        <v>70</v>
      </c>
      <c r="AO51" s="4">
        <v>8.8930150000000001</v>
      </c>
      <c r="AP51" s="4">
        <v>34.1</v>
      </c>
      <c r="AQ51" s="4">
        <v>0</v>
      </c>
      <c r="AR51" s="4">
        <v>85</v>
      </c>
      <c r="AS51" s="4">
        <v>33983</v>
      </c>
      <c r="AT51" s="4">
        <v>0.16600000000000001</v>
      </c>
      <c r="AU51" s="4">
        <v>0.93899999999999995</v>
      </c>
      <c r="AV51" s="4">
        <v>13960</v>
      </c>
      <c r="AW51" s="4">
        <v>0</v>
      </c>
      <c r="AX51" s="4">
        <v>0.66</v>
      </c>
      <c r="AY51">
        <v>0.58904761904761904</v>
      </c>
      <c r="AZ51" t="s">
        <v>558</v>
      </c>
      <c r="BA51" t="s">
        <v>615</v>
      </c>
      <c r="BB51">
        <v>2</v>
      </c>
      <c r="BC51" t="s">
        <v>621</v>
      </c>
      <c r="BD51">
        <v>6</v>
      </c>
      <c r="BE51">
        <v>14297.706</v>
      </c>
      <c r="BF51">
        <v>0.12656519864095681</v>
      </c>
      <c r="BG51">
        <v>7.4552928913744557E-2</v>
      </c>
      <c r="BH51">
        <v>227732.122</v>
      </c>
      <c r="BI51">
        <v>7.946142968799105E-3</v>
      </c>
      <c r="BJ51">
        <v>4.6806565963830914E-3</v>
      </c>
      <c r="BK51">
        <v>1</v>
      </c>
      <c r="BL51" t="s">
        <v>558</v>
      </c>
      <c r="BM51">
        <v>0</v>
      </c>
      <c r="BN51" t="s">
        <v>557</v>
      </c>
    </row>
    <row r="52" spans="1:66">
      <c r="A52" s="141" t="str">
        <f t="shared" si="35"/>
        <v>해성운수</v>
      </c>
      <c r="B52" s="141" t="str">
        <f t="shared" ref="B52:B72" si="54">X52</f>
        <v>564-1</v>
      </c>
      <c r="C52" s="142" t="str">
        <f t="shared" si="36"/>
        <v>71바5800</v>
      </c>
      <c r="D52" s="116" t="str">
        <f t="shared" si="37"/>
        <v>소형</v>
      </c>
      <c r="E52" s="112" t="str">
        <f t="shared" si="38"/>
        <v>이상</v>
      </c>
      <c r="F52" s="162">
        <f t="shared" si="39"/>
        <v>0.59868421052631582</v>
      </c>
      <c r="G52" s="163">
        <f t="shared" si="40"/>
        <v>2.2749999999999999</v>
      </c>
      <c r="H52" s="164">
        <f t="shared" si="41"/>
        <v>3.8</v>
      </c>
      <c r="I52" s="165">
        <f t="shared" si="42"/>
        <v>3454.0360000000001</v>
      </c>
      <c r="J52" s="166">
        <f t="shared" si="43"/>
        <v>6.6378778142070743E-2</v>
      </c>
      <c r="K52" s="166">
        <f t="shared" si="44"/>
        <v>0.44658746959861995</v>
      </c>
      <c r="L52" s="166">
        <f t="shared" si="45"/>
        <v>0.20005581875811368</v>
      </c>
      <c r="M52" s="167">
        <f t="shared" si="46"/>
        <v>10.034000000000001</v>
      </c>
      <c r="N52" s="168">
        <f t="shared" si="47"/>
        <v>0.17399999999999999</v>
      </c>
      <c r="O52" s="168">
        <f t="shared" si="48"/>
        <v>0.20300000000000001</v>
      </c>
      <c r="P52" s="169">
        <f t="shared" si="49"/>
        <v>0</v>
      </c>
      <c r="Q52" s="170">
        <f t="shared" si="50"/>
        <v>80</v>
      </c>
      <c r="R52" s="171">
        <f t="shared" si="51"/>
        <v>15.544866113720147</v>
      </c>
      <c r="S52" s="143">
        <f t="shared" si="52"/>
        <v>6</v>
      </c>
      <c r="T52" s="143">
        <f t="shared" si="53"/>
        <v>7</v>
      </c>
      <c r="U52" t="s">
        <v>118</v>
      </c>
      <c r="V52" t="s">
        <v>125</v>
      </c>
      <c r="W52" t="s">
        <v>118</v>
      </c>
      <c r="X52" s="4" t="s">
        <v>125</v>
      </c>
      <c r="Y52" s="4" t="s">
        <v>266</v>
      </c>
      <c r="Z52" s="4" t="s">
        <v>202</v>
      </c>
      <c r="AA52" s="4" t="s">
        <v>203</v>
      </c>
      <c r="AB52" s="4">
        <v>534</v>
      </c>
      <c r="AC52" s="4">
        <v>3454.0360000000001</v>
      </c>
      <c r="AD52" s="4">
        <v>1518.4490000000001</v>
      </c>
      <c r="AE52" s="4">
        <v>2.2749999999999999</v>
      </c>
      <c r="AF52" s="4">
        <v>3.8</v>
      </c>
      <c r="AG52" s="4">
        <v>10.034000000000001</v>
      </c>
      <c r="AH52" s="4">
        <v>456.22682200000003</v>
      </c>
      <c r="AI52" s="4">
        <v>30.283778999999999</v>
      </c>
      <c r="AJ52" s="4">
        <v>203.745182</v>
      </c>
      <c r="AK52" s="4">
        <v>691</v>
      </c>
      <c r="AL52" s="4">
        <v>6</v>
      </c>
      <c r="AM52" s="4">
        <v>7</v>
      </c>
      <c r="AN52" s="4">
        <v>80</v>
      </c>
      <c r="AO52" s="4">
        <v>7.5708739999999999</v>
      </c>
      <c r="AP52" s="4">
        <v>152</v>
      </c>
      <c r="AQ52" s="4">
        <v>0</v>
      </c>
      <c r="AR52" s="4">
        <v>382</v>
      </c>
      <c r="AS52" s="4">
        <v>189993</v>
      </c>
      <c r="AT52" s="4">
        <v>0.17399999999999999</v>
      </c>
      <c r="AU52" s="4">
        <v>0.20300000000000001</v>
      </c>
      <c r="AV52" s="4">
        <v>28073</v>
      </c>
      <c r="AW52" s="4">
        <v>0</v>
      </c>
      <c r="AX52" s="4">
        <v>0.77</v>
      </c>
      <c r="AY52">
        <v>0.59868421052631582</v>
      </c>
      <c r="AZ52" t="s">
        <v>558</v>
      </c>
      <c r="BA52" t="s">
        <v>622</v>
      </c>
      <c r="BB52">
        <v>1</v>
      </c>
      <c r="BC52" t="s">
        <v>623</v>
      </c>
      <c r="BD52">
        <v>6</v>
      </c>
      <c r="BE52">
        <v>0</v>
      </c>
      <c r="BF52" t="e">
        <v>#DIV/0!</v>
      </c>
      <c r="BG52" t="e">
        <v>#DIV/0!</v>
      </c>
      <c r="BH52">
        <v>227732.122</v>
      </c>
      <c r="BI52">
        <v>1.5167100581445422E-2</v>
      </c>
      <c r="BJ52">
        <v>9.0803036375758789E-3</v>
      </c>
      <c r="BK52">
        <v>1</v>
      </c>
      <c r="BL52" t="s">
        <v>70</v>
      </c>
      <c r="BM52">
        <v>-1</v>
      </c>
      <c r="BN52" t="s">
        <v>556</v>
      </c>
    </row>
    <row r="53" spans="1:66">
      <c r="A53" s="144" t="str">
        <f t="shared" ref="A53:A72" si="55">W53</f>
        <v>해성운수</v>
      </c>
      <c r="B53" s="144" t="str">
        <f t="shared" si="54"/>
        <v>568</v>
      </c>
      <c r="C53" s="145" t="str">
        <f t="shared" ref="C53:C72" si="56">Y53</f>
        <v>71바5774</v>
      </c>
      <c r="D53" s="133" t="str">
        <f t="shared" ref="D53:D72" si="57">Z53</f>
        <v>소형</v>
      </c>
      <c r="E53" s="129" t="str">
        <f t="shared" ref="E53:E72" si="58">AZ53</f>
        <v>F</v>
      </c>
      <c r="F53" s="152">
        <f t="shared" ref="F53:F72" si="59">G53/H53</f>
        <v>0.74723404255319148</v>
      </c>
      <c r="G53" s="153">
        <f t="shared" ref="G53:G72" si="60">AE53</f>
        <v>3.512</v>
      </c>
      <c r="H53" s="154">
        <f t="shared" ref="H53:H72" si="61">AF53</f>
        <v>4.7</v>
      </c>
      <c r="I53" s="155">
        <f t="shared" ref="I53:I72" si="62">AC53</f>
        <v>4488.1360000000004</v>
      </c>
      <c r="J53" s="156">
        <f t="shared" ref="J53:J72" si="63">AI53/AH53</f>
        <v>4.9742567640722317E-2</v>
      </c>
      <c r="K53" s="156">
        <f t="shared" ref="K53:K72" si="64">AJ53/AH53</f>
        <v>0.37610441310661524</v>
      </c>
      <c r="L53" s="156">
        <f t="shared" ref="L53:L72" si="65">AK53/AC53</f>
        <v>0.25600828495393185</v>
      </c>
      <c r="M53" s="157">
        <f t="shared" ref="M53:M72" si="66">AG53</f>
        <v>7.9059999999999997</v>
      </c>
      <c r="N53" s="158">
        <f t="shared" ref="N53:N72" si="67">IF(AW53=0,AT53,"속도계이상")</f>
        <v>0.57899999999999996</v>
      </c>
      <c r="O53" s="158">
        <f t="shared" ref="O53:O72" si="68">IF(AW53=0,AU53,"속도계이상")</f>
        <v>0.60199999999999998</v>
      </c>
      <c r="P53" s="159">
        <f t="shared" ref="P53:P72" si="69">AQ53/60</f>
        <v>0</v>
      </c>
      <c r="Q53" s="160">
        <f t="shared" ref="Q53:Q72" si="70">AN53</f>
        <v>89</v>
      </c>
      <c r="R53" s="161">
        <f t="shared" ref="R53:R72" si="71">AC53/(AH53-AI53-AJ53)</f>
        <v>18.761595714152023</v>
      </c>
      <c r="S53" s="146">
        <f t="shared" ref="S53:S72" si="72">IF(AW53=0,AL53,"속도계이상")</f>
        <v>26</v>
      </c>
      <c r="T53" s="146">
        <f t="shared" ref="T53:T72" si="73">IF(AW53=0,AM53,"속도계이상")</f>
        <v>27</v>
      </c>
      <c r="U53" t="s">
        <v>118</v>
      </c>
      <c r="V53" t="s">
        <v>126</v>
      </c>
      <c r="W53" t="s">
        <v>118</v>
      </c>
      <c r="X53" s="4" t="s">
        <v>126</v>
      </c>
      <c r="Y53" s="4" t="s">
        <v>267</v>
      </c>
      <c r="Z53" s="4" t="s">
        <v>202</v>
      </c>
      <c r="AA53" s="4" t="s">
        <v>203</v>
      </c>
      <c r="AB53" s="4">
        <v>534</v>
      </c>
      <c r="AC53" s="4">
        <v>4488.1360000000004</v>
      </c>
      <c r="AD53" s="4">
        <v>1278.1120000000001</v>
      </c>
      <c r="AE53" s="4">
        <v>3.512</v>
      </c>
      <c r="AF53" s="4">
        <v>4.7</v>
      </c>
      <c r="AG53" s="4">
        <v>7.9059999999999997</v>
      </c>
      <c r="AH53" s="4">
        <v>416.64731</v>
      </c>
      <c r="AI53" s="4">
        <v>20.725107000000001</v>
      </c>
      <c r="AJ53" s="4">
        <v>156.70289199999999</v>
      </c>
      <c r="AK53" s="4">
        <v>1149</v>
      </c>
      <c r="AL53" s="4">
        <v>26</v>
      </c>
      <c r="AM53" s="4">
        <v>27</v>
      </c>
      <c r="AN53" s="4">
        <v>89</v>
      </c>
      <c r="AO53" s="4">
        <v>10.772026</v>
      </c>
      <c r="AP53" s="4">
        <v>262.3</v>
      </c>
      <c r="AQ53" s="4">
        <v>0</v>
      </c>
      <c r="AR53" s="4">
        <v>232</v>
      </c>
      <c r="AS53" s="4">
        <v>103998</v>
      </c>
      <c r="AT53" s="4">
        <v>0.57899999999999996</v>
      </c>
      <c r="AU53" s="4">
        <v>0.60199999999999998</v>
      </c>
      <c r="AV53" s="4">
        <v>36305</v>
      </c>
      <c r="AW53" s="4">
        <v>0</v>
      </c>
      <c r="AX53" s="4">
        <v>0.92</v>
      </c>
      <c r="AY53">
        <v>0.74723404255319148</v>
      </c>
      <c r="AZ53" t="s">
        <v>70</v>
      </c>
      <c r="BA53" t="s">
        <v>624</v>
      </c>
      <c r="BB53">
        <v>1</v>
      </c>
      <c r="BC53" t="s">
        <v>625</v>
      </c>
      <c r="BD53">
        <v>13</v>
      </c>
      <c r="BE53">
        <v>4488.1360000000004</v>
      </c>
      <c r="BF53">
        <v>1</v>
      </c>
      <c r="BG53">
        <v>0.74723404255319148</v>
      </c>
      <c r="BH53">
        <v>227732.122</v>
      </c>
      <c r="BI53">
        <v>1.9707961971214584E-2</v>
      </c>
      <c r="BJ53">
        <v>1.4726460094235238E-2</v>
      </c>
      <c r="BK53">
        <v>1</v>
      </c>
      <c r="BL53" t="s">
        <v>67</v>
      </c>
      <c r="BM53">
        <v>-1</v>
      </c>
      <c r="BN53" t="s">
        <v>556</v>
      </c>
    </row>
    <row r="54" spans="1:66">
      <c r="A54" s="141" t="str">
        <f t="shared" si="55"/>
        <v>해성운수</v>
      </c>
      <c r="B54" s="141" t="str">
        <f t="shared" si="54"/>
        <v>568</v>
      </c>
      <c r="C54" s="142" t="str">
        <f t="shared" si="56"/>
        <v>71바7075</v>
      </c>
      <c r="D54" s="116" t="str">
        <f t="shared" si="57"/>
        <v>소형</v>
      </c>
      <c r="E54" s="112" t="str">
        <f t="shared" si="58"/>
        <v>이상</v>
      </c>
      <c r="F54" s="162">
        <f t="shared" si="59"/>
        <v>0.62672727272727269</v>
      </c>
      <c r="G54" s="163">
        <f t="shared" si="60"/>
        <v>3.4470000000000001</v>
      </c>
      <c r="H54" s="164">
        <f t="shared" si="61"/>
        <v>5.5</v>
      </c>
      <c r="I54" s="165">
        <f t="shared" si="62"/>
        <v>1425.9829999999999</v>
      </c>
      <c r="J54" s="166">
        <f t="shared" si="63"/>
        <v>6.954287814824589E-2</v>
      </c>
      <c r="K54" s="166">
        <f t="shared" si="64"/>
        <v>0.3670058151237332</v>
      </c>
      <c r="L54" s="166">
        <f t="shared" si="65"/>
        <v>0.26718411089052257</v>
      </c>
      <c r="M54" s="167">
        <f t="shared" si="66"/>
        <v>8.7059999999999995</v>
      </c>
      <c r="N54" s="168">
        <f t="shared" si="67"/>
        <v>0</v>
      </c>
      <c r="O54" s="168">
        <f t="shared" si="68"/>
        <v>0.42099999999999999</v>
      </c>
      <c r="P54" s="169">
        <f t="shared" si="69"/>
        <v>0</v>
      </c>
      <c r="Q54" s="170">
        <f t="shared" si="70"/>
        <v>71</v>
      </c>
      <c r="R54" s="171">
        <f t="shared" si="71"/>
        <v>19.222827198796814</v>
      </c>
      <c r="S54" s="143">
        <f t="shared" si="72"/>
        <v>0</v>
      </c>
      <c r="T54" s="143">
        <f t="shared" si="73"/>
        <v>6</v>
      </c>
      <c r="U54" t="s">
        <v>118</v>
      </c>
      <c r="V54" t="s">
        <v>126</v>
      </c>
      <c r="W54" t="s">
        <v>118</v>
      </c>
      <c r="X54" s="4" t="s">
        <v>126</v>
      </c>
      <c r="Y54" s="4" t="s">
        <v>268</v>
      </c>
      <c r="Z54" s="4" t="s">
        <v>202</v>
      </c>
      <c r="AA54" s="4" t="s">
        <v>203</v>
      </c>
      <c r="AB54" s="4">
        <v>534</v>
      </c>
      <c r="AC54" s="4">
        <v>1425.9829999999999</v>
      </c>
      <c r="AD54" s="4">
        <v>413.68900000000002</v>
      </c>
      <c r="AE54" s="4">
        <v>3.4470000000000001</v>
      </c>
      <c r="AF54" s="4">
        <v>5.5</v>
      </c>
      <c r="AG54" s="4">
        <v>8.7059999999999995</v>
      </c>
      <c r="AH54" s="4">
        <v>131.656012</v>
      </c>
      <c r="AI54" s="4">
        <v>9.1557379999999995</v>
      </c>
      <c r="AJ54" s="4">
        <v>48.318522000000002</v>
      </c>
      <c r="AK54" s="4">
        <v>381</v>
      </c>
      <c r="AL54" s="4">
        <v>0</v>
      </c>
      <c r="AM54" s="4">
        <v>6</v>
      </c>
      <c r="AN54" s="4">
        <v>71</v>
      </c>
      <c r="AO54" s="4">
        <v>10.831127</v>
      </c>
      <c r="AP54" s="4">
        <v>167.7</v>
      </c>
      <c r="AQ54" s="4">
        <v>0</v>
      </c>
      <c r="AR54" s="4">
        <v>68</v>
      </c>
      <c r="AS54" s="4">
        <v>36508</v>
      </c>
      <c r="AT54" s="4">
        <v>0</v>
      </c>
      <c r="AU54" s="4">
        <v>0.42099999999999999</v>
      </c>
      <c r="AV54" s="4">
        <v>12108</v>
      </c>
      <c r="AW54" s="4">
        <v>0</v>
      </c>
      <c r="AX54" s="4">
        <v>0.92</v>
      </c>
      <c r="AY54">
        <v>0.62672727272727269</v>
      </c>
      <c r="AZ54" t="s">
        <v>558</v>
      </c>
      <c r="BA54" t="s">
        <v>624</v>
      </c>
      <c r="BB54">
        <v>1</v>
      </c>
      <c r="BC54" t="s">
        <v>626</v>
      </c>
      <c r="BD54">
        <v>6</v>
      </c>
      <c r="BE54">
        <v>4488.1360000000004</v>
      </c>
      <c r="BF54">
        <v>0.31772276954174289</v>
      </c>
      <c r="BG54">
        <v>0.1991255248382523</v>
      </c>
      <c r="BH54">
        <v>227732.122</v>
      </c>
      <c r="BI54">
        <v>6.261668259517645E-3</v>
      </c>
      <c r="BJ54">
        <v>3.9243582710104218E-3</v>
      </c>
      <c r="BK54">
        <v>1</v>
      </c>
      <c r="BL54" t="s">
        <v>70</v>
      </c>
      <c r="BM54">
        <v>-1</v>
      </c>
      <c r="BN54" t="s">
        <v>556</v>
      </c>
    </row>
    <row r="55" spans="1:66">
      <c r="A55" s="144" t="str">
        <f t="shared" si="55"/>
        <v>해성운수</v>
      </c>
      <c r="B55" s="144" t="str">
        <f t="shared" si="54"/>
        <v>579</v>
      </c>
      <c r="C55" s="145" t="str">
        <f t="shared" si="56"/>
        <v>71바5770</v>
      </c>
      <c r="D55" s="133" t="str">
        <f t="shared" si="57"/>
        <v>소형</v>
      </c>
      <c r="E55" s="129" t="str">
        <f t="shared" si="58"/>
        <v>이상</v>
      </c>
      <c r="F55" s="152">
        <f t="shared" si="59"/>
        <v>0.62629629629629624</v>
      </c>
      <c r="G55" s="153">
        <f t="shared" si="60"/>
        <v>3.3820000000000001</v>
      </c>
      <c r="H55" s="154">
        <f t="shared" si="61"/>
        <v>5.4</v>
      </c>
      <c r="I55" s="155">
        <f t="shared" si="62"/>
        <v>3494.846</v>
      </c>
      <c r="J55" s="156">
        <f t="shared" si="63"/>
        <v>1.6926551283333216E-2</v>
      </c>
      <c r="K55" s="156">
        <f t="shared" si="64"/>
        <v>0.48239197923069366</v>
      </c>
      <c r="L55" s="156">
        <f t="shared" si="65"/>
        <v>0.22347193553020647</v>
      </c>
      <c r="M55" s="157">
        <f t="shared" si="66"/>
        <v>9.1170000000000009</v>
      </c>
      <c r="N55" s="158">
        <f t="shared" si="67"/>
        <v>0.42899999999999999</v>
      </c>
      <c r="O55" s="158">
        <f t="shared" si="68"/>
        <v>2.8039999999999998</v>
      </c>
      <c r="P55" s="159">
        <f t="shared" si="69"/>
        <v>0.59</v>
      </c>
      <c r="Q55" s="160">
        <f t="shared" si="70"/>
        <v>88</v>
      </c>
      <c r="R55" s="161">
        <f t="shared" si="71"/>
        <v>19.869460364260039</v>
      </c>
      <c r="S55" s="146">
        <f t="shared" si="72"/>
        <v>15</v>
      </c>
      <c r="T55" s="146">
        <f t="shared" si="73"/>
        <v>98</v>
      </c>
      <c r="U55" t="s">
        <v>118</v>
      </c>
      <c r="V55" t="s">
        <v>127</v>
      </c>
      <c r="W55" t="s">
        <v>118</v>
      </c>
      <c r="X55" s="4" t="s">
        <v>127</v>
      </c>
      <c r="Y55" s="4" t="s">
        <v>269</v>
      </c>
      <c r="Z55" s="4" t="s">
        <v>202</v>
      </c>
      <c r="AA55" s="4" t="s">
        <v>203</v>
      </c>
      <c r="AB55" s="4">
        <v>534</v>
      </c>
      <c r="AC55" s="4">
        <v>3494.846</v>
      </c>
      <c r="AD55" s="4">
        <v>1033.3869999999999</v>
      </c>
      <c r="AE55" s="4">
        <v>3.3820000000000001</v>
      </c>
      <c r="AF55" s="4">
        <v>5.4</v>
      </c>
      <c r="AG55" s="4">
        <v>9.1170000000000009</v>
      </c>
      <c r="AH55" s="4">
        <v>351.30186300000003</v>
      </c>
      <c r="AI55" s="4">
        <v>5.9463290000000004</v>
      </c>
      <c r="AJ55" s="4">
        <v>169.46520100000001</v>
      </c>
      <c r="AK55" s="4">
        <v>781</v>
      </c>
      <c r="AL55" s="4">
        <v>15</v>
      </c>
      <c r="AM55" s="4">
        <v>98</v>
      </c>
      <c r="AN55" s="4">
        <v>88</v>
      </c>
      <c r="AO55" s="4">
        <v>9.9482700000000008</v>
      </c>
      <c r="AP55" s="4">
        <v>504.4</v>
      </c>
      <c r="AQ55" s="4">
        <v>35.4</v>
      </c>
      <c r="AR55" s="4">
        <v>213</v>
      </c>
      <c r="AS55" s="4">
        <v>98937</v>
      </c>
      <c r="AT55" s="4">
        <v>0.42899999999999999</v>
      </c>
      <c r="AU55" s="4">
        <v>2.8039999999999998</v>
      </c>
      <c r="AV55" s="4">
        <v>27214</v>
      </c>
      <c r="AW55" s="4">
        <v>0</v>
      </c>
      <c r="AX55" s="4">
        <v>0.91</v>
      </c>
      <c r="AY55">
        <v>0.62629629629629624</v>
      </c>
      <c r="AZ55" t="s">
        <v>558</v>
      </c>
      <c r="BA55" t="s">
        <v>627</v>
      </c>
      <c r="BB55">
        <v>1</v>
      </c>
      <c r="BC55" t="s">
        <v>628</v>
      </c>
      <c r="BD55">
        <v>5</v>
      </c>
      <c r="BE55">
        <v>7935.9220000000005</v>
      </c>
      <c r="BF55">
        <v>0.44038310860414198</v>
      </c>
      <c r="BG55">
        <v>0.2758103098702237</v>
      </c>
      <c r="BH55">
        <v>227732.122</v>
      </c>
      <c r="BI55">
        <v>1.5346302354307312E-2</v>
      </c>
      <c r="BJ55">
        <v>9.6113323263458013E-3</v>
      </c>
      <c r="BK55">
        <v>1</v>
      </c>
      <c r="BL55" t="s">
        <v>70</v>
      </c>
      <c r="BM55">
        <v>-1</v>
      </c>
      <c r="BN55" t="s">
        <v>556</v>
      </c>
    </row>
    <row r="56" spans="1:66">
      <c r="A56" s="141" t="str">
        <f t="shared" si="55"/>
        <v>해성운수</v>
      </c>
      <c r="B56" s="141" t="str">
        <f t="shared" si="54"/>
        <v>579</v>
      </c>
      <c r="C56" s="142" t="str">
        <f t="shared" si="56"/>
        <v>71바5777</v>
      </c>
      <c r="D56" s="116" t="str">
        <f t="shared" si="57"/>
        <v>소형</v>
      </c>
      <c r="E56" s="112" t="str">
        <f t="shared" si="58"/>
        <v>이상</v>
      </c>
      <c r="F56" s="162">
        <f t="shared" si="59"/>
        <v>0.57672727272727276</v>
      </c>
      <c r="G56" s="163">
        <f t="shared" si="60"/>
        <v>3.1720000000000002</v>
      </c>
      <c r="H56" s="164">
        <f t="shared" si="61"/>
        <v>5.5</v>
      </c>
      <c r="I56" s="165">
        <f t="shared" si="62"/>
        <v>4044.15</v>
      </c>
      <c r="J56" s="166">
        <f t="shared" si="63"/>
        <v>2.4342240070040357E-2</v>
      </c>
      <c r="K56" s="166">
        <f t="shared" si="64"/>
        <v>0.45959762166106083</v>
      </c>
      <c r="L56" s="166">
        <f t="shared" si="65"/>
        <v>0.21512555172285894</v>
      </c>
      <c r="M56" s="167">
        <f t="shared" si="66"/>
        <v>8.7560000000000002</v>
      </c>
      <c r="N56" s="168">
        <f t="shared" si="67"/>
        <v>7.3999999999999996E-2</v>
      </c>
      <c r="O56" s="168">
        <f t="shared" si="68"/>
        <v>1.583</v>
      </c>
      <c r="P56" s="169">
        <f t="shared" si="69"/>
        <v>0</v>
      </c>
      <c r="Q56" s="170">
        <f t="shared" si="70"/>
        <v>78</v>
      </c>
      <c r="R56" s="171">
        <f t="shared" si="71"/>
        <v>19.427580557145049</v>
      </c>
      <c r="S56" s="143">
        <f t="shared" si="72"/>
        <v>3</v>
      </c>
      <c r="T56" s="143">
        <f t="shared" si="73"/>
        <v>64</v>
      </c>
      <c r="U56" t="s">
        <v>118</v>
      </c>
      <c r="V56" t="s">
        <v>127</v>
      </c>
      <c r="W56" t="s">
        <v>118</v>
      </c>
      <c r="X56" s="4" t="s">
        <v>127</v>
      </c>
      <c r="Y56" s="4" t="s">
        <v>270</v>
      </c>
      <c r="Z56" s="4" t="s">
        <v>202</v>
      </c>
      <c r="AA56" s="4" t="s">
        <v>203</v>
      </c>
      <c r="AB56" s="4">
        <v>534</v>
      </c>
      <c r="AC56" s="4">
        <v>4044.15</v>
      </c>
      <c r="AD56" s="4">
        <v>1274.8599999999999</v>
      </c>
      <c r="AE56" s="4">
        <v>3.1720000000000002</v>
      </c>
      <c r="AF56" s="4">
        <v>5.5</v>
      </c>
      <c r="AG56" s="4">
        <v>8.7560000000000002</v>
      </c>
      <c r="AH56" s="4">
        <v>403.37429800000001</v>
      </c>
      <c r="AI56" s="4">
        <v>9.8190340000000003</v>
      </c>
      <c r="AJ56" s="4">
        <v>185.38986800000001</v>
      </c>
      <c r="AK56" s="4">
        <v>870</v>
      </c>
      <c r="AL56" s="4">
        <v>3</v>
      </c>
      <c r="AM56" s="4">
        <v>64</v>
      </c>
      <c r="AN56" s="4">
        <v>78</v>
      </c>
      <c r="AO56" s="4">
        <v>10.025798999999999</v>
      </c>
      <c r="AP56" s="4">
        <v>178.2</v>
      </c>
      <c r="AQ56" s="4">
        <v>0</v>
      </c>
      <c r="AR56" s="4">
        <v>179</v>
      </c>
      <c r="AS56" s="4">
        <v>88569</v>
      </c>
      <c r="AT56" s="4">
        <v>7.3999999999999996E-2</v>
      </c>
      <c r="AU56" s="4">
        <v>1.583</v>
      </c>
      <c r="AV56" s="4">
        <v>31978</v>
      </c>
      <c r="AW56" s="4">
        <v>0</v>
      </c>
      <c r="AX56" s="4">
        <v>0.85</v>
      </c>
      <c r="AY56">
        <v>0.57672727272727276</v>
      </c>
      <c r="AZ56" t="s">
        <v>558</v>
      </c>
      <c r="BA56" t="s">
        <v>627</v>
      </c>
      <c r="BB56">
        <v>5</v>
      </c>
      <c r="BC56" t="s">
        <v>629</v>
      </c>
      <c r="BD56">
        <v>11</v>
      </c>
      <c r="BE56">
        <v>7935.9220000000005</v>
      </c>
      <c r="BF56">
        <v>0.50960052278739632</v>
      </c>
      <c r="BG56">
        <v>0.29390051968756747</v>
      </c>
      <c r="BH56">
        <v>227732.122</v>
      </c>
      <c r="BI56">
        <v>1.7758364364602021E-2</v>
      </c>
      <c r="BJ56">
        <v>1.0241733048094111E-2</v>
      </c>
      <c r="BK56">
        <v>1</v>
      </c>
      <c r="BL56" t="s">
        <v>70</v>
      </c>
      <c r="BM56">
        <v>-1</v>
      </c>
      <c r="BN56" t="s">
        <v>556</v>
      </c>
    </row>
    <row r="57" spans="1:66">
      <c r="A57" s="144" t="str">
        <f t="shared" si="55"/>
        <v>해성운수</v>
      </c>
      <c r="B57" s="144" t="str">
        <f t="shared" si="54"/>
        <v>579</v>
      </c>
      <c r="C57" s="145" t="str">
        <f t="shared" si="56"/>
        <v>71바5796</v>
      </c>
      <c r="D57" s="133" t="str">
        <f t="shared" si="57"/>
        <v>소형</v>
      </c>
      <c r="E57" s="129" t="str">
        <f t="shared" si="58"/>
        <v>이상</v>
      </c>
      <c r="F57" s="152">
        <f t="shared" si="59"/>
        <v>0.5603703703703703</v>
      </c>
      <c r="G57" s="153">
        <f t="shared" si="60"/>
        <v>3.0259999999999998</v>
      </c>
      <c r="H57" s="154">
        <f t="shared" si="61"/>
        <v>5.4</v>
      </c>
      <c r="I57" s="155">
        <f t="shared" si="62"/>
        <v>3524.067</v>
      </c>
      <c r="J57" s="156">
        <f t="shared" si="63"/>
        <v>1.3339884221806927E-2</v>
      </c>
      <c r="K57" s="156">
        <f t="shared" si="64"/>
        <v>0.47720401548876612</v>
      </c>
      <c r="L57" s="156">
        <f t="shared" si="65"/>
        <v>0.24488751207057075</v>
      </c>
      <c r="M57" s="157">
        <f t="shared" si="66"/>
        <v>10.157999999999999</v>
      </c>
      <c r="N57" s="158">
        <f t="shared" si="67"/>
        <v>0.312</v>
      </c>
      <c r="O57" s="158">
        <f t="shared" si="68"/>
        <v>2.6669999999999998</v>
      </c>
      <c r="P57" s="159">
        <f t="shared" si="69"/>
        <v>0</v>
      </c>
      <c r="Q57" s="160">
        <f t="shared" si="70"/>
        <v>82</v>
      </c>
      <c r="R57" s="161">
        <f t="shared" si="71"/>
        <v>20.042050653170183</v>
      </c>
      <c r="S57" s="146">
        <f t="shared" si="72"/>
        <v>11</v>
      </c>
      <c r="T57" s="146">
        <f t="shared" si="73"/>
        <v>94</v>
      </c>
      <c r="U57" t="s">
        <v>118</v>
      </c>
      <c r="V57" t="s">
        <v>127</v>
      </c>
      <c r="W57" t="s">
        <v>118</v>
      </c>
      <c r="X57" s="4" t="s">
        <v>127</v>
      </c>
      <c r="Y57" s="4" t="s">
        <v>630</v>
      </c>
      <c r="Z57" s="4" t="s">
        <v>202</v>
      </c>
      <c r="AA57" s="4" t="s">
        <v>203</v>
      </c>
      <c r="AB57" s="4">
        <v>534</v>
      </c>
      <c r="AC57" s="4">
        <v>3524.067</v>
      </c>
      <c r="AD57" s="4">
        <v>1164.7190000000001</v>
      </c>
      <c r="AE57" s="4">
        <v>3.0259999999999998</v>
      </c>
      <c r="AF57" s="4">
        <v>5.4</v>
      </c>
      <c r="AG57" s="4">
        <v>10.157999999999999</v>
      </c>
      <c r="AH57" s="4">
        <v>345.13995199999999</v>
      </c>
      <c r="AI57" s="4">
        <v>4.6041270000000001</v>
      </c>
      <c r="AJ57" s="4">
        <v>164.70217099999999</v>
      </c>
      <c r="AK57" s="4">
        <v>863</v>
      </c>
      <c r="AL57" s="4">
        <v>11</v>
      </c>
      <c r="AM57" s="4">
        <v>94</v>
      </c>
      <c r="AN57" s="4">
        <v>82</v>
      </c>
      <c r="AO57" s="4">
        <v>10.210544000000001</v>
      </c>
      <c r="AP57" s="4">
        <v>422.9</v>
      </c>
      <c r="AQ57" s="4">
        <v>0</v>
      </c>
      <c r="AR57" s="4">
        <v>151</v>
      </c>
      <c r="AS57" s="4">
        <v>92486</v>
      </c>
      <c r="AT57" s="4">
        <v>0.312</v>
      </c>
      <c r="AU57" s="4">
        <v>2.6669999999999998</v>
      </c>
      <c r="AV57" s="4">
        <v>29019</v>
      </c>
      <c r="AW57" s="4">
        <v>0</v>
      </c>
      <c r="AX57" s="4">
        <v>0.86</v>
      </c>
      <c r="AY57">
        <v>0.5603703703703703</v>
      </c>
      <c r="AZ57" t="s">
        <v>558</v>
      </c>
      <c r="BA57" t="s">
        <v>627</v>
      </c>
      <c r="BB57">
        <v>6</v>
      </c>
      <c r="BC57" t="s">
        <v>631</v>
      </c>
      <c r="BD57">
        <v>9</v>
      </c>
      <c r="BE57">
        <v>7935.9220000000005</v>
      </c>
      <c r="BF57">
        <v>0.44406522644753815</v>
      </c>
      <c r="BG57">
        <v>0.2488409954130093</v>
      </c>
      <c r="BH57">
        <v>227732.122</v>
      </c>
      <c r="BI57">
        <v>1.5474615390445446E-2</v>
      </c>
      <c r="BJ57">
        <v>8.6715159576829463E-3</v>
      </c>
      <c r="BK57">
        <v>1</v>
      </c>
      <c r="BL57" t="s">
        <v>210</v>
      </c>
      <c r="BM57" t="s">
        <v>211</v>
      </c>
      <c r="BN57" t="s">
        <v>210</v>
      </c>
    </row>
    <row r="58" spans="1:66">
      <c r="A58" s="141" t="str">
        <f t="shared" si="55"/>
        <v>해성운수</v>
      </c>
      <c r="B58" s="141" t="str">
        <f t="shared" si="54"/>
        <v>579</v>
      </c>
      <c r="C58" s="142" t="str">
        <f t="shared" si="56"/>
        <v>71바5797</v>
      </c>
      <c r="D58" s="116" t="str">
        <f t="shared" si="57"/>
        <v>소형</v>
      </c>
      <c r="E58" s="112" t="str">
        <f t="shared" si="58"/>
        <v>F</v>
      </c>
      <c r="F58" s="162">
        <f t="shared" si="59"/>
        <v>0.66870370370370369</v>
      </c>
      <c r="G58" s="163">
        <f t="shared" si="60"/>
        <v>3.6110000000000002</v>
      </c>
      <c r="H58" s="164">
        <f t="shared" si="61"/>
        <v>5.4</v>
      </c>
      <c r="I58" s="165">
        <f t="shared" si="62"/>
        <v>4326.9170000000004</v>
      </c>
      <c r="J58" s="166">
        <f t="shared" si="63"/>
        <v>8.8762169610600329E-3</v>
      </c>
      <c r="K58" s="166">
        <f t="shared" si="64"/>
        <v>0.45935698288826932</v>
      </c>
      <c r="L58" s="166">
        <f t="shared" si="65"/>
        <v>0.23827589020080578</v>
      </c>
      <c r="M58" s="167">
        <f t="shared" si="66"/>
        <v>8.9890000000000008</v>
      </c>
      <c r="N58" s="168">
        <f t="shared" si="67"/>
        <v>0.13900000000000001</v>
      </c>
      <c r="O58" s="168">
        <f t="shared" si="68"/>
        <v>2.3570000000000002</v>
      </c>
      <c r="P58" s="169">
        <f t="shared" si="69"/>
        <v>0</v>
      </c>
      <c r="Q58" s="170">
        <f t="shared" si="70"/>
        <v>84</v>
      </c>
      <c r="R58" s="171">
        <f t="shared" si="71"/>
        <v>20.192026731078929</v>
      </c>
      <c r="S58" s="143">
        <f t="shared" si="72"/>
        <v>6</v>
      </c>
      <c r="T58" s="143">
        <f t="shared" si="73"/>
        <v>102</v>
      </c>
      <c r="U58" t="s">
        <v>118</v>
      </c>
      <c r="V58" t="s">
        <v>127</v>
      </c>
      <c r="W58" t="s">
        <v>118</v>
      </c>
      <c r="X58" s="4" t="s">
        <v>127</v>
      </c>
      <c r="Y58" s="4" t="s">
        <v>271</v>
      </c>
      <c r="Z58" s="4" t="s">
        <v>202</v>
      </c>
      <c r="AA58" s="4" t="s">
        <v>203</v>
      </c>
      <c r="AB58" s="4">
        <v>534</v>
      </c>
      <c r="AC58" s="4">
        <v>4326.9170000000004</v>
      </c>
      <c r="AD58" s="4">
        <v>1198.1969999999999</v>
      </c>
      <c r="AE58" s="4">
        <v>3.6110000000000002</v>
      </c>
      <c r="AF58" s="4">
        <v>5.4</v>
      </c>
      <c r="AG58" s="4">
        <v>8.9890000000000008</v>
      </c>
      <c r="AH58" s="4">
        <v>402.974377</v>
      </c>
      <c r="AI58" s="4">
        <v>3.5768879999999998</v>
      </c>
      <c r="AJ58" s="4">
        <v>185.109094</v>
      </c>
      <c r="AK58" s="4">
        <v>1031</v>
      </c>
      <c r="AL58" s="4">
        <v>6</v>
      </c>
      <c r="AM58" s="4">
        <v>102</v>
      </c>
      <c r="AN58" s="4">
        <v>84</v>
      </c>
      <c r="AO58" s="4">
        <v>10.737449</v>
      </c>
      <c r="AP58" s="4">
        <v>182.8</v>
      </c>
      <c r="AQ58" s="4">
        <v>0</v>
      </c>
      <c r="AR58" s="4">
        <v>145</v>
      </c>
      <c r="AS58" s="4">
        <v>82638</v>
      </c>
      <c r="AT58" s="4">
        <v>0.13900000000000001</v>
      </c>
      <c r="AU58" s="4">
        <v>2.3570000000000002</v>
      </c>
      <c r="AV58" s="4">
        <v>33076</v>
      </c>
      <c r="AW58" s="4">
        <v>0</v>
      </c>
      <c r="AX58" s="4">
        <v>0.95</v>
      </c>
      <c r="AY58">
        <v>0.66870370370370369</v>
      </c>
      <c r="AZ58" t="s">
        <v>70</v>
      </c>
      <c r="BA58" t="s">
        <v>627</v>
      </c>
      <c r="BB58">
        <v>2</v>
      </c>
      <c r="BC58" t="s">
        <v>632</v>
      </c>
      <c r="BD58">
        <v>11</v>
      </c>
      <c r="BE58">
        <v>7935.9220000000005</v>
      </c>
      <c r="BF58">
        <v>0.54523179537298883</v>
      </c>
      <c r="BG58">
        <v>0.36459852094293754</v>
      </c>
      <c r="BH58">
        <v>227732.122</v>
      </c>
      <c r="BI58">
        <v>1.9000029341490966E-2</v>
      </c>
      <c r="BJ58">
        <v>1.2705389991134051E-2</v>
      </c>
      <c r="BK58">
        <v>1</v>
      </c>
      <c r="BL58" t="s">
        <v>67</v>
      </c>
      <c r="BM58">
        <v>-1</v>
      </c>
      <c r="BN58" t="s">
        <v>556</v>
      </c>
    </row>
    <row r="59" spans="1:66">
      <c r="A59" s="144" t="str">
        <f t="shared" si="55"/>
        <v>해성운수</v>
      </c>
      <c r="B59" s="144" t="str">
        <f t="shared" si="54"/>
        <v>579</v>
      </c>
      <c r="C59" s="145" t="str">
        <f t="shared" si="56"/>
        <v>71바5798</v>
      </c>
      <c r="D59" s="133" t="str">
        <f t="shared" si="57"/>
        <v>소형</v>
      </c>
      <c r="E59" s="129" t="str">
        <f t="shared" si="58"/>
        <v>이상</v>
      </c>
      <c r="F59" s="152">
        <f t="shared" si="59"/>
        <v>0.59872727272727277</v>
      </c>
      <c r="G59" s="153">
        <f t="shared" si="60"/>
        <v>3.2930000000000001</v>
      </c>
      <c r="H59" s="154">
        <f t="shared" si="61"/>
        <v>5.5</v>
      </c>
      <c r="I59" s="155">
        <f t="shared" si="62"/>
        <v>4358.78</v>
      </c>
      <c r="J59" s="156">
        <f t="shared" si="63"/>
        <v>9.9797459887333313E-3</v>
      </c>
      <c r="K59" s="156">
        <f t="shared" si="64"/>
        <v>0.49602597501482792</v>
      </c>
      <c r="L59" s="156">
        <f t="shared" si="65"/>
        <v>0.23538696607766393</v>
      </c>
      <c r="M59" s="157">
        <f t="shared" si="66"/>
        <v>9.8209999999999997</v>
      </c>
      <c r="N59" s="158">
        <f t="shared" si="67"/>
        <v>1.56</v>
      </c>
      <c r="O59" s="158">
        <f t="shared" si="68"/>
        <v>3.327</v>
      </c>
      <c r="P59" s="159">
        <f t="shared" si="69"/>
        <v>5.3333333333333337E-2</v>
      </c>
      <c r="Q59" s="160">
        <f t="shared" si="70"/>
        <v>89</v>
      </c>
      <c r="R59" s="161">
        <f t="shared" si="71"/>
        <v>20.465457191786363</v>
      </c>
      <c r="S59" s="146">
        <f t="shared" si="72"/>
        <v>68</v>
      </c>
      <c r="T59" s="146">
        <f t="shared" si="73"/>
        <v>145</v>
      </c>
      <c r="U59" t="s">
        <v>118</v>
      </c>
      <c r="V59" t="s">
        <v>127</v>
      </c>
      <c r="W59" t="s">
        <v>118</v>
      </c>
      <c r="X59" s="4" t="s">
        <v>127</v>
      </c>
      <c r="Y59" s="4" t="s">
        <v>272</v>
      </c>
      <c r="Z59" s="4" t="s">
        <v>202</v>
      </c>
      <c r="AA59" s="4" t="s">
        <v>203</v>
      </c>
      <c r="AB59" s="4">
        <v>534</v>
      </c>
      <c r="AC59" s="4">
        <v>4358.78</v>
      </c>
      <c r="AD59" s="4">
        <v>1323.623</v>
      </c>
      <c r="AE59" s="4">
        <v>3.2930000000000001</v>
      </c>
      <c r="AF59" s="4">
        <v>5.5</v>
      </c>
      <c r="AG59" s="4">
        <v>9.8209999999999997</v>
      </c>
      <c r="AH59" s="4">
        <v>431.143238</v>
      </c>
      <c r="AI59" s="4">
        <v>4.3026999999999997</v>
      </c>
      <c r="AJ59" s="4">
        <v>213.85824500000001</v>
      </c>
      <c r="AK59" s="4">
        <v>1026</v>
      </c>
      <c r="AL59" s="4">
        <v>68</v>
      </c>
      <c r="AM59" s="4">
        <v>145</v>
      </c>
      <c r="AN59" s="4">
        <v>89</v>
      </c>
      <c r="AO59" s="4">
        <v>10.109818000000001</v>
      </c>
      <c r="AP59" s="4">
        <v>1164.3</v>
      </c>
      <c r="AQ59" s="4">
        <v>3.2</v>
      </c>
      <c r="AR59" s="4">
        <v>285</v>
      </c>
      <c r="AS59" s="4">
        <v>102935</v>
      </c>
      <c r="AT59" s="4">
        <v>1.56</v>
      </c>
      <c r="AU59" s="4">
        <v>3.327</v>
      </c>
      <c r="AV59" s="4">
        <v>35385</v>
      </c>
      <c r="AW59" s="4">
        <v>0</v>
      </c>
      <c r="AX59" s="4">
        <v>0.9</v>
      </c>
      <c r="AY59">
        <v>0.59872727272727277</v>
      </c>
      <c r="AZ59" t="s">
        <v>558</v>
      </c>
      <c r="BA59" t="s">
        <v>627</v>
      </c>
      <c r="BB59">
        <v>4</v>
      </c>
      <c r="BC59" t="s">
        <v>633</v>
      </c>
      <c r="BD59">
        <v>11</v>
      </c>
      <c r="BE59">
        <v>7935.9220000000005</v>
      </c>
      <c r="BF59">
        <v>0.54924682979494999</v>
      </c>
      <c r="BG59">
        <v>0.328849056457231</v>
      </c>
      <c r="BH59">
        <v>227732.122</v>
      </c>
      <c r="BI59">
        <v>1.9139943727393888E-2</v>
      </c>
      <c r="BJ59">
        <v>1.1459606308056014E-2</v>
      </c>
      <c r="BK59">
        <v>1</v>
      </c>
      <c r="BL59" t="s">
        <v>70</v>
      </c>
      <c r="BM59">
        <v>-1</v>
      </c>
      <c r="BN59" t="s">
        <v>556</v>
      </c>
    </row>
    <row r="60" spans="1:66">
      <c r="A60" s="141" t="str">
        <f t="shared" si="55"/>
        <v>해성운수</v>
      </c>
      <c r="B60" s="141" t="str">
        <f t="shared" si="54"/>
        <v>579</v>
      </c>
      <c r="C60" s="142" t="str">
        <f t="shared" si="56"/>
        <v>71바5799</v>
      </c>
      <c r="D60" s="116" t="str">
        <f t="shared" si="57"/>
        <v>소형</v>
      </c>
      <c r="E60" s="112" t="str">
        <f t="shared" si="58"/>
        <v>이상</v>
      </c>
      <c r="F60" s="162">
        <f t="shared" si="59"/>
        <v>0.60272727272727267</v>
      </c>
      <c r="G60" s="163">
        <f t="shared" si="60"/>
        <v>3.3149999999999999</v>
      </c>
      <c r="H60" s="164">
        <f t="shared" si="61"/>
        <v>5.5</v>
      </c>
      <c r="I60" s="165">
        <f t="shared" si="62"/>
        <v>3213.4189999999999</v>
      </c>
      <c r="J60" s="166">
        <f t="shared" si="63"/>
        <v>8.4819987275097184E-3</v>
      </c>
      <c r="K60" s="166">
        <f t="shared" si="64"/>
        <v>0.47602139760590445</v>
      </c>
      <c r="L60" s="166">
        <f t="shared" si="65"/>
        <v>0.2106790306523986</v>
      </c>
      <c r="M60" s="167">
        <f t="shared" si="66"/>
        <v>7.6669999999999998</v>
      </c>
      <c r="N60" s="168">
        <f t="shared" si="67"/>
        <v>0</v>
      </c>
      <c r="O60" s="168">
        <f t="shared" si="68"/>
        <v>0.56000000000000005</v>
      </c>
      <c r="P60" s="169">
        <f t="shared" si="69"/>
        <v>0</v>
      </c>
      <c r="Q60" s="170">
        <f t="shared" si="70"/>
        <v>79</v>
      </c>
      <c r="R60" s="171">
        <f t="shared" si="71"/>
        <v>18.831592119713875</v>
      </c>
      <c r="S60" s="143">
        <f t="shared" si="72"/>
        <v>0</v>
      </c>
      <c r="T60" s="143">
        <f t="shared" si="73"/>
        <v>18</v>
      </c>
      <c r="U60" t="s">
        <v>118</v>
      </c>
      <c r="V60" t="s">
        <v>127</v>
      </c>
      <c r="W60" t="s">
        <v>118</v>
      </c>
      <c r="X60" s="4" t="s">
        <v>127</v>
      </c>
      <c r="Y60" s="4" t="s">
        <v>634</v>
      </c>
      <c r="Z60" s="4" t="s">
        <v>202</v>
      </c>
      <c r="AA60" s="4" t="s">
        <v>203</v>
      </c>
      <c r="AB60" s="4">
        <v>534</v>
      </c>
      <c r="AC60" s="4">
        <v>3213.4189999999999</v>
      </c>
      <c r="AD60" s="4">
        <v>969.41099999999994</v>
      </c>
      <c r="AE60" s="4">
        <v>3.3149999999999999</v>
      </c>
      <c r="AF60" s="4">
        <v>5.5</v>
      </c>
      <c r="AG60" s="4">
        <v>7.6669999999999998</v>
      </c>
      <c r="AH60" s="4">
        <v>331.02021000000002</v>
      </c>
      <c r="AI60" s="4">
        <v>2.8077130000000001</v>
      </c>
      <c r="AJ60" s="4">
        <v>157.57270299999999</v>
      </c>
      <c r="AK60" s="4">
        <v>677</v>
      </c>
      <c r="AL60" s="4">
        <v>0</v>
      </c>
      <c r="AM60" s="4">
        <v>18</v>
      </c>
      <c r="AN60" s="4">
        <v>79</v>
      </c>
      <c r="AO60" s="4">
        <v>9.7076209999999996</v>
      </c>
      <c r="AP60" s="4">
        <v>55.2</v>
      </c>
      <c r="AQ60" s="4">
        <v>0</v>
      </c>
      <c r="AR60" s="4">
        <v>209</v>
      </c>
      <c r="AS60" s="4">
        <v>90946</v>
      </c>
      <c r="AT60" s="4">
        <v>0</v>
      </c>
      <c r="AU60" s="4">
        <v>0.56000000000000005</v>
      </c>
      <c r="AV60" s="4">
        <v>1779</v>
      </c>
      <c r="AW60" s="4">
        <v>0</v>
      </c>
      <c r="AX60" s="4">
        <v>0.86</v>
      </c>
      <c r="AY60">
        <v>0.60272727272727267</v>
      </c>
      <c r="AZ60" t="s">
        <v>558</v>
      </c>
      <c r="BA60" t="s">
        <v>627</v>
      </c>
      <c r="BB60">
        <v>3</v>
      </c>
      <c r="BC60" t="s">
        <v>635</v>
      </c>
      <c r="BD60">
        <v>3</v>
      </c>
      <c r="BE60">
        <v>7935.9220000000005</v>
      </c>
      <c r="BF60">
        <v>0.4049206884845894</v>
      </c>
      <c r="BG60">
        <v>0.24405674224116614</v>
      </c>
      <c r="BH60">
        <v>227732.122</v>
      </c>
      <c r="BI60">
        <v>1.4110521483657891E-2</v>
      </c>
      <c r="BJ60">
        <v>8.5047961306047096E-3</v>
      </c>
      <c r="BK60">
        <v>1</v>
      </c>
      <c r="BL60" t="s">
        <v>210</v>
      </c>
      <c r="BM60" t="s">
        <v>211</v>
      </c>
      <c r="BN60" t="s">
        <v>210</v>
      </c>
    </row>
    <row r="61" spans="1:66">
      <c r="A61" s="144" t="str">
        <f t="shared" si="55"/>
        <v>해성운수</v>
      </c>
      <c r="B61" s="144" t="str">
        <f t="shared" si="54"/>
        <v>579</v>
      </c>
      <c r="C61" s="145" t="str">
        <f t="shared" si="56"/>
        <v>71바5813</v>
      </c>
      <c r="D61" s="133" t="str">
        <f t="shared" si="57"/>
        <v>소형</v>
      </c>
      <c r="E61" s="129" t="str">
        <f t="shared" si="58"/>
        <v>이상</v>
      </c>
      <c r="F61" s="152">
        <f t="shared" si="59"/>
        <v>0.60444444444444434</v>
      </c>
      <c r="G61" s="153">
        <f t="shared" si="60"/>
        <v>3.2639999999999998</v>
      </c>
      <c r="H61" s="154">
        <f t="shared" si="61"/>
        <v>5.4</v>
      </c>
      <c r="I61" s="155">
        <f t="shared" si="62"/>
        <v>4090.9740000000002</v>
      </c>
      <c r="J61" s="156">
        <f t="shared" si="63"/>
        <v>4.2036036629832504E-2</v>
      </c>
      <c r="K61" s="156">
        <f t="shared" si="64"/>
        <v>0.42729716566918441</v>
      </c>
      <c r="L61" s="156">
        <f t="shared" si="65"/>
        <v>0.26521801409639856</v>
      </c>
      <c r="M61" s="157">
        <f t="shared" si="66"/>
        <v>8.7110000000000003</v>
      </c>
      <c r="N61" s="158">
        <f t="shared" si="67"/>
        <v>0.29299999999999998</v>
      </c>
      <c r="O61" s="158">
        <f t="shared" si="68"/>
        <v>1.4179999999999999</v>
      </c>
      <c r="P61" s="159">
        <f t="shared" si="69"/>
        <v>0</v>
      </c>
      <c r="Q61" s="160">
        <f t="shared" si="70"/>
        <v>81</v>
      </c>
      <c r="R61" s="161">
        <f t="shared" si="71"/>
        <v>18.838756908228959</v>
      </c>
      <c r="S61" s="146">
        <f t="shared" si="72"/>
        <v>12</v>
      </c>
      <c r="T61" s="146">
        <f t="shared" si="73"/>
        <v>58</v>
      </c>
      <c r="U61" t="s">
        <v>118</v>
      </c>
      <c r="V61" t="s">
        <v>127</v>
      </c>
      <c r="W61" t="s">
        <v>118</v>
      </c>
      <c r="X61" s="4" t="s">
        <v>127</v>
      </c>
      <c r="Y61" s="4" t="s">
        <v>273</v>
      </c>
      <c r="Z61" s="4" t="s">
        <v>202</v>
      </c>
      <c r="AA61" s="4" t="s">
        <v>203</v>
      </c>
      <c r="AB61" s="4">
        <v>534</v>
      </c>
      <c r="AC61" s="4">
        <v>4090.9740000000002</v>
      </c>
      <c r="AD61" s="4">
        <v>1253.5540000000001</v>
      </c>
      <c r="AE61" s="4">
        <v>3.2639999999999998</v>
      </c>
      <c r="AF61" s="4">
        <v>5.4</v>
      </c>
      <c r="AG61" s="4">
        <v>8.7110000000000003</v>
      </c>
      <c r="AH61" s="4">
        <v>409.215958</v>
      </c>
      <c r="AI61" s="4">
        <v>17.201816999999998</v>
      </c>
      <c r="AJ61" s="4">
        <v>174.856819</v>
      </c>
      <c r="AK61" s="4">
        <v>1085</v>
      </c>
      <c r="AL61" s="4">
        <v>12</v>
      </c>
      <c r="AM61" s="4">
        <v>58</v>
      </c>
      <c r="AN61" s="4">
        <v>81</v>
      </c>
      <c r="AO61" s="4">
        <v>9.9971019999999999</v>
      </c>
      <c r="AP61" s="4">
        <v>153.5</v>
      </c>
      <c r="AQ61" s="4">
        <v>0</v>
      </c>
      <c r="AR61" s="4">
        <v>151</v>
      </c>
      <c r="AS61" s="4">
        <v>79035</v>
      </c>
      <c r="AT61" s="4">
        <v>0.29299999999999998</v>
      </c>
      <c r="AU61" s="4">
        <v>1.4179999999999999</v>
      </c>
      <c r="AV61" s="4">
        <v>24050</v>
      </c>
      <c r="AW61" s="4">
        <v>0</v>
      </c>
      <c r="AX61" s="4">
        <v>0.88</v>
      </c>
      <c r="AY61">
        <v>0.60444444444444434</v>
      </c>
      <c r="AZ61" t="s">
        <v>558</v>
      </c>
      <c r="BA61" t="s">
        <v>627</v>
      </c>
      <c r="BB61">
        <v>2</v>
      </c>
      <c r="BC61" t="s">
        <v>636</v>
      </c>
      <c r="BD61">
        <v>10</v>
      </c>
      <c r="BE61">
        <v>7935.9220000000005</v>
      </c>
      <c r="BF61">
        <v>0.51550078239176245</v>
      </c>
      <c r="BG61">
        <v>0.31159158402346526</v>
      </c>
      <c r="BH61">
        <v>227732.122</v>
      </c>
      <c r="BI61">
        <v>1.7963974357556815E-2</v>
      </c>
      <c r="BJ61">
        <v>1.0858224500567672E-2</v>
      </c>
      <c r="BK61">
        <v>1</v>
      </c>
      <c r="BL61" t="s">
        <v>70</v>
      </c>
      <c r="BM61">
        <v>-1</v>
      </c>
      <c r="BN61" t="s">
        <v>556</v>
      </c>
    </row>
    <row r="62" spans="1:66">
      <c r="A62" s="141" t="str">
        <f t="shared" si="55"/>
        <v>해성운수</v>
      </c>
      <c r="B62" s="141" t="str">
        <f t="shared" si="54"/>
        <v>579</v>
      </c>
      <c r="C62" s="142" t="str">
        <f t="shared" si="56"/>
        <v>71바5814</v>
      </c>
      <c r="D62" s="116" t="str">
        <f t="shared" si="57"/>
        <v>소형</v>
      </c>
      <c r="E62" s="112" t="str">
        <f t="shared" si="58"/>
        <v>F</v>
      </c>
      <c r="F62" s="162">
        <f t="shared" si="59"/>
        <v>0.68272727272727274</v>
      </c>
      <c r="G62" s="163">
        <f t="shared" si="60"/>
        <v>3.7549999999999999</v>
      </c>
      <c r="H62" s="164">
        <f t="shared" si="61"/>
        <v>5.5</v>
      </c>
      <c r="I62" s="165">
        <f t="shared" si="62"/>
        <v>3609.0050000000001</v>
      </c>
      <c r="J62" s="166">
        <f t="shared" si="63"/>
        <v>1.2447541230656117E-2</v>
      </c>
      <c r="K62" s="166">
        <f t="shared" si="64"/>
        <v>0.46843052626074644</v>
      </c>
      <c r="L62" s="166">
        <f t="shared" si="65"/>
        <v>0.25713458418594598</v>
      </c>
      <c r="M62" s="167">
        <f t="shared" si="66"/>
        <v>7.6970000000000001</v>
      </c>
      <c r="N62" s="168">
        <f t="shared" si="67"/>
        <v>5.5E-2</v>
      </c>
      <c r="O62" s="168">
        <f t="shared" si="68"/>
        <v>1.081</v>
      </c>
      <c r="P62" s="169">
        <f t="shared" si="69"/>
        <v>0</v>
      </c>
      <c r="Q62" s="170">
        <f t="shared" si="70"/>
        <v>77</v>
      </c>
      <c r="R62" s="171">
        <f t="shared" si="71"/>
        <v>18.657076553161733</v>
      </c>
      <c r="S62" s="143">
        <f t="shared" si="72"/>
        <v>2</v>
      </c>
      <c r="T62" s="143">
        <f t="shared" si="73"/>
        <v>39</v>
      </c>
      <c r="U62" t="s">
        <v>118</v>
      </c>
      <c r="V62" t="s">
        <v>127</v>
      </c>
      <c r="W62" t="s">
        <v>118</v>
      </c>
      <c r="X62" s="4" t="s">
        <v>127</v>
      </c>
      <c r="Y62" s="4" t="s">
        <v>274</v>
      </c>
      <c r="Z62" s="4" t="s">
        <v>202</v>
      </c>
      <c r="AA62" s="4" t="s">
        <v>203</v>
      </c>
      <c r="AB62" s="4">
        <v>534</v>
      </c>
      <c r="AC62" s="4">
        <v>3609.0050000000001</v>
      </c>
      <c r="AD62" s="4">
        <v>961.02499999999998</v>
      </c>
      <c r="AE62" s="4">
        <v>3.7549999999999999</v>
      </c>
      <c r="AF62" s="4">
        <v>5.5</v>
      </c>
      <c r="AG62" s="4">
        <v>7.6970000000000001</v>
      </c>
      <c r="AH62" s="4">
        <v>372.62716499999999</v>
      </c>
      <c r="AI62" s="4">
        <v>4.6382919999999999</v>
      </c>
      <c r="AJ62" s="4">
        <v>174.54993899999999</v>
      </c>
      <c r="AK62" s="4">
        <v>928</v>
      </c>
      <c r="AL62" s="4">
        <v>2</v>
      </c>
      <c r="AM62" s="4">
        <v>39</v>
      </c>
      <c r="AN62" s="4">
        <v>77</v>
      </c>
      <c r="AO62" s="4">
        <v>9.6852970000000003</v>
      </c>
      <c r="AP62" s="4">
        <v>733.2</v>
      </c>
      <c r="AQ62" s="4">
        <v>0</v>
      </c>
      <c r="AR62" s="4">
        <v>212</v>
      </c>
      <c r="AS62" s="4">
        <v>92932</v>
      </c>
      <c r="AT62" s="4">
        <v>5.5E-2</v>
      </c>
      <c r="AU62" s="4">
        <v>1.081</v>
      </c>
      <c r="AV62" s="4">
        <v>25316</v>
      </c>
      <c r="AW62" s="4">
        <v>0</v>
      </c>
      <c r="AX62" s="4">
        <v>0.98</v>
      </c>
      <c r="AY62">
        <v>0.68272727272727274</v>
      </c>
      <c r="AZ62" t="s">
        <v>70</v>
      </c>
      <c r="BA62" t="s">
        <v>627</v>
      </c>
      <c r="BB62">
        <v>1</v>
      </c>
      <c r="BC62" t="s">
        <v>637</v>
      </c>
      <c r="BD62">
        <v>8</v>
      </c>
      <c r="BE62">
        <v>7935.9220000000005</v>
      </c>
      <c r="BF62">
        <v>0.45476820462701117</v>
      </c>
      <c r="BG62">
        <v>0.31048265606807762</v>
      </c>
      <c r="BH62">
        <v>227732.122</v>
      </c>
      <c r="BI62">
        <v>1.5847588685798133E-2</v>
      </c>
      <c r="BJ62">
        <v>1.0819581002758543E-2</v>
      </c>
      <c r="BK62">
        <v>1</v>
      </c>
      <c r="BL62" t="s">
        <v>70</v>
      </c>
      <c r="BM62">
        <v>0</v>
      </c>
      <c r="BN62" t="s">
        <v>557</v>
      </c>
    </row>
    <row r="63" spans="1:66">
      <c r="A63" s="144" t="str">
        <f t="shared" si="55"/>
        <v>해성운수</v>
      </c>
      <c r="B63" s="144" t="str">
        <f t="shared" si="54"/>
        <v>593</v>
      </c>
      <c r="C63" s="145" t="str">
        <f t="shared" si="56"/>
        <v>70바3804</v>
      </c>
      <c r="D63" s="133" t="str">
        <f t="shared" si="57"/>
        <v>중형</v>
      </c>
      <c r="E63" s="129" t="str">
        <f t="shared" si="58"/>
        <v>D</v>
      </c>
      <c r="F63" s="152">
        <f t="shared" si="59"/>
        <v>0.80086956521739139</v>
      </c>
      <c r="G63" s="153">
        <f t="shared" si="60"/>
        <v>1.8420000000000001</v>
      </c>
      <c r="H63" s="154">
        <f t="shared" si="61"/>
        <v>2.2999999999999998</v>
      </c>
      <c r="I63" s="155">
        <f t="shared" si="62"/>
        <v>4005.8119999999999</v>
      </c>
      <c r="J63" s="156">
        <f t="shared" si="63"/>
        <v>1.4122528240516956E-2</v>
      </c>
      <c r="K63" s="156">
        <f t="shared" si="64"/>
        <v>0.41193064710073679</v>
      </c>
      <c r="L63" s="156">
        <f t="shared" si="65"/>
        <v>0.19296961514918823</v>
      </c>
      <c r="M63" s="157">
        <f t="shared" si="66"/>
        <v>9.2010000000000005</v>
      </c>
      <c r="N63" s="158">
        <f t="shared" si="67"/>
        <v>0</v>
      </c>
      <c r="O63" s="158">
        <f t="shared" si="68"/>
        <v>1.4730000000000001</v>
      </c>
      <c r="P63" s="159">
        <f t="shared" si="69"/>
        <v>0</v>
      </c>
      <c r="Q63" s="160">
        <f t="shared" si="70"/>
        <v>65</v>
      </c>
      <c r="R63" s="161">
        <f t="shared" si="71"/>
        <v>18.420476931380854</v>
      </c>
      <c r="S63" s="146">
        <f t="shared" si="72"/>
        <v>0</v>
      </c>
      <c r="T63" s="146">
        <f t="shared" si="73"/>
        <v>59</v>
      </c>
      <c r="U63" t="s">
        <v>118</v>
      </c>
      <c r="V63" t="s">
        <v>128</v>
      </c>
      <c r="W63" t="s">
        <v>118</v>
      </c>
      <c r="X63" s="4" t="s">
        <v>128</v>
      </c>
      <c r="Y63" s="4" t="s">
        <v>275</v>
      </c>
      <c r="Z63" s="4" t="s">
        <v>204</v>
      </c>
      <c r="AA63" s="4" t="s">
        <v>48</v>
      </c>
      <c r="AB63" s="4">
        <v>534</v>
      </c>
      <c r="AC63" s="4">
        <v>4005.8119999999999</v>
      </c>
      <c r="AD63" s="4">
        <v>2174.5940000000001</v>
      </c>
      <c r="AE63" s="4">
        <v>1.8420000000000001</v>
      </c>
      <c r="AF63" s="4">
        <v>2.2999999999999998</v>
      </c>
      <c r="AG63" s="4">
        <v>9.2010000000000005</v>
      </c>
      <c r="AH63" s="4">
        <v>378.89426800000001</v>
      </c>
      <c r="AI63" s="4">
        <v>5.3509450000000003</v>
      </c>
      <c r="AJ63" s="4">
        <v>156.07816099999999</v>
      </c>
      <c r="AK63" s="4">
        <v>773</v>
      </c>
      <c r="AL63" s="4">
        <v>0</v>
      </c>
      <c r="AM63" s="4">
        <v>59</v>
      </c>
      <c r="AN63" s="4">
        <v>65</v>
      </c>
      <c r="AO63" s="4">
        <v>10.572374</v>
      </c>
      <c r="AP63" s="4">
        <v>2.2000000000000002</v>
      </c>
      <c r="AQ63" s="4">
        <v>0</v>
      </c>
      <c r="AR63" s="4">
        <v>146</v>
      </c>
      <c r="AS63" s="4">
        <v>35224</v>
      </c>
      <c r="AT63" s="4">
        <v>0</v>
      </c>
      <c r="AU63" s="4">
        <v>1.4730000000000001</v>
      </c>
      <c r="AV63" s="4">
        <v>31156</v>
      </c>
      <c r="AW63" s="4">
        <v>0</v>
      </c>
      <c r="AX63" s="4">
        <v>0.54</v>
      </c>
      <c r="AY63">
        <v>0.80086956521739139</v>
      </c>
      <c r="AZ63" t="s">
        <v>67</v>
      </c>
      <c r="BA63" t="s">
        <v>638</v>
      </c>
      <c r="BB63">
        <v>2</v>
      </c>
      <c r="BC63" t="s">
        <v>639</v>
      </c>
      <c r="BD63">
        <v>7</v>
      </c>
      <c r="BE63">
        <v>24197.033999999996</v>
      </c>
      <c r="BF63">
        <v>0.1655497115886187</v>
      </c>
      <c r="BG63">
        <v>0.13258372554184158</v>
      </c>
      <c r="BH63">
        <v>227732.122</v>
      </c>
      <c r="BI63">
        <v>1.7590017450414833E-2</v>
      </c>
      <c r="BJ63">
        <v>1.4087309627680055E-2</v>
      </c>
      <c r="BK63">
        <v>1</v>
      </c>
      <c r="BL63" t="s">
        <v>67</v>
      </c>
      <c r="BM63">
        <v>0</v>
      </c>
      <c r="BN63" t="s">
        <v>557</v>
      </c>
    </row>
    <row r="64" spans="1:66">
      <c r="A64" s="141" t="str">
        <f t="shared" si="55"/>
        <v>해성운수</v>
      </c>
      <c r="B64" s="141" t="str">
        <f t="shared" si="54"/>
        <v>593</v>
      </c>
      <c r="C64" s="142" t="str">
        <f t="shared" si="56"/>
        <v>70바3806</v>
      </c>
      <c r="D64" s="116" t="str">
        <f t="shared" si="57"/>
        <v>중형</v>
      </c>
      <c r="E64" s="112" t="str">
        <f t="shared" si="58"/>
        <v>F</v>
      </c>
      <c r="F64" s="162">
        <f t="shared" si="59"/>
        <v>0.78090909090909089</v>
      </c>
      <c r="G64" s="163">
        <f t="shared" si="60"/>
        <v>1.718</v>
      </c>
      <c r="H64" s="164">
        <f t="shared" si="61"/>
        <v>2.2000000000000002</v>
      </c>
      <c r="I64" s="165">
        <f t="shared" si="62"/>
        <v>2436.3290000000002</v>
      </c>
      <c r="J64" s="166">
        <f t="shared" si="63"/>
        <v>2.7146306333580512E-2</v>
      </c>
      <c r="K64" s="166">
        <f t="shared" si="64"/>
        <v>0.44850378685005765</v>
      </c>
      <c r="L64" s="166">
        <f t="shared" si="65"/>
        <v>7.5113008136421633E-2</v>
      </c>
      <c r="M64" s="167">
        <f t="shared" si="66"/>
        <v>9.2810000000000006</v>
      </c>
      <c r="N64" s="168">
        <f t="shared" si="67"/>
        <v>4.1000000000000002E-2</v>
      </c>
      <c r="O64" s="168">
        <f t="shared" si="68"/>
        <v>4.3920000000000003</v>
      </c>
      <c r="P64" s="169">
        <f t="shared" si="69"/>
        <v>0</v>
      </c>
      <c r="Q64" s="170">
        <f t="shared" si="70"/>
        <v>61</v>
      </c>
      <c r="R64" s="171">
        <f t="shared" si="71"/>
        <v>19.422597747705431</v>
      </c>
      <c r="S64" s="143">
        <f t="shared" si="72"/>
        <v>1</v>
      </c>
      <c r="T64" s="143">
        <f t="shared" si="73"/>
        <v>107</v>
      </c>
      <c r="U64" t="s">
        <v>118</v>
      </c>
      <c r="V64" t="s">
        <v>128</v>
      </c>
      <c r="W64" t="s">
        <v>118</v>
      </c>
      <c r="X64" s="4" t="s">
        <v>128</v>
      </c>
      <c r="Y64" s="4" t="s">
        <v>640</v>
      </c>
      <c r="Z64" s="4" t="s">
        <v>204</v>
      </c>
      <c r="AA64" s="4" t="s">
        <v>227</v>
      </c>
      <c r="AB64" s="4">
        <v>534</v>
      </c>
      <c r="AC64" s="4">
        <v>2436.3290000000002</v>
      </c>
      <c r="AD64" s="4">
        <v>1417.838</v>
      </c>
      <c r="AE64" s="4">
        <v>1.718</v>
      </c>
      <c r="AF64" s="4">
        <v>2.2000000000000002</v>
      </c>
      <c r="AG64" s="4">
        <v>9.2810000000000006</v>
      </c>
      <c r="AH64" s="4">
        <v>239.22547399999999</v>
      </c>
      <c r="AI64" s="4">
        <v>6.4940879999999996</v>
      </c>
      <c r="AJ64" s="4">
        <v>107.293531</v>
      </c>
      <c r="AK64" s="4">
        <v>183</v>
      </c>
      <c r="AL64" s="4">
        <v>1</v>
      </c>
      <c r="AM64" s="4">
        <v>107</v>
      </c>
      <c r="AN64" s="4">
        <v>61</v>
      </c>
      <c r="AO64" s="4">
        <v>10.184237</v>
      </c>
      <c r="AP64" s="4">
        <v>0</v>
      </c>
      <c r="AQ64" s="4">
        <v>0</v>
      </c>
      <c r="AR64" s="4">
        <v>149</v>
      </c>
      <c r="AS64" s="4">
        <v>40933</v>
      </c>
      <c r="AT64" s="4">
        <v>4.1000000000000002E-2</v>
      </c>
      <c r="AU64" s="4">
        <v>4.3920000000000003</v>
      </c>
      <c r="AV64" s="4">
        <v>11889</v>
      </c>
      <c r="AW64" s="4">
        <v>0</v>
      </c>
      <c r="AX64" s="4">
        <v>0.48</v>
      </c>
      <c r="AY64">
        <v>0.78090909090909089</v>
      </c>
      <c r="AZ64" t="s">
        <v>70</v>
      </c>
      <c r="BA64" t="s">
        <v>638</v>
      </c>
      <c r="BB64">
        <v>3</v>
      </c>
      <c r="BC64" t="s">
        <v>641</v>
      </c>
      <c r="BD64">
        <v>5</v>
      </c>
      <c r="BE64">
        <v>24197.033999999996</v>
      </c>
      <c r="BF64">
        <v>0.10068709247587951</v>
      </c>
      <c r="BG64">
        <v>7.862746585161863E-2</v>
      </c>
      <c r="BH64">
        <v>227732.122</v>
      </c>
      <c r="BI64">
        <v>1.0698222888381114E-2</v>
      </c>
      <c r="BJ64">
        <v>8.3543395101085237E-3</v>
      </c>
      <c r="BK64">
        <v>1</v>
      </c>
      <c r="BL64" t="s">
        <v>210</v>
      </c>
      <c r="BM64" t="s">
        <v>211</v>
      </c>
      <c r="BN64" t="s">
        <v>210</v>
      </c>
    </row>
    <row r="65" spans="1:66">
      <c r="A65" s="144" t="str">
        <f t="shared" si="55"/>
        <v>해성운수</v>
      </c>
      <c r="B65" s="144" t="str">
        <f t="shared" si="54"/>
        <v>593</v>
      </c>
      <c r="C65" s="145" t="str">
        <f t="shared" si="56"/>
        <v>70바3808</v>
      </c>
      <c r="D65" s="133" t="str">
        <f t="shared" si="57"/>
        <v>중형</v>
      </c>
      <c r="E65" s="129" t="str">
        <f t="shared" si="58"/>
        <v>D</v>
      </c>
      <c r="F65" s="152">
        <f t="shared" si="59"/>
        <v>0.80772727272727263</v>
      </c>
      <c r="G65" s="153">
        <f t="shared" si="60"/>
        <v>1.7769999999999999</v>
      </c>
      <c r="H65" s="154">
        <f t="shared" si="61"/>
        <v>2.2000000000000002</v>
      </c>
      <c r="I65" s="155">
        <f t="shared" si="62"/>
        <v>3052.989</v>
      </c>
      <c r="J65" s="156">
        <f t="shared" si="63"/>
        <v>8.8610415098909386E-3</v>
      </c>
      <c r="K65" s="156">
        <f t="shared" si="64"/>
        <v>0.40320473470717477</v>
      </c>
      <c r="L65" s="156">
        <f t="shared" si="65"/>
        <v>9.1713399556958772E-2</v>
      </c>
      <c r="M65" s="157">
        <f t="shared" si="66"/>
        <v>7.6070000000000002</v>
      </c>
      <c r="N65" s="158">
        <f t="shared" si="67"/>
        <v>0</v>
      </c>
      <c r="O65" s="158">
        <f t="shared" si="68"/>
        <v>2.2930000000000001</v>
      </c>
      <c r="P65" s="159">
        <f t="shared" si="69"/>
        <v>0</v>
      </c>
      <c r="Q65" s="160">
        <f t="shared" si="70"/>
        <v>69</v>
      </c>
      <c r="R65" s="161">
        <f t="shared" si="71"/>
        <v>19.660876289121866</v>
      </c>
      <c r="S65" s="146">
        <f t="shared" si="72"/>
        <v>0</v>
      </c>
      <c r="T65" s="146">
        <f t="shared" si="73"/>
        <v>70</v>
      </c>
      <c r="U65" t="s">
        <v>118</v>
      </c>
      <c r="V65" t="s">
        <v>128</v>
      </c>
      <c r="W65" t="s">
        <v>118</v>
      </c>
      <c r="X65" s="4" t="s">
        <v>128</v>
      </c>
      <c r="Y65" s="4" t="s">
        <v>276</v>
      </c>
      <c r="Z65" s="4" t="s">
        <v>204</v>
      </c>
      <c r="AA65" s="4" t="s">
        <v>227</v>
      </c>
      <c r="AB65" s="4">
        <v>534</v>
      </c>
      <c r="AC65" s="4">
        <v>3052.989</v>
      </c>
      <c r="AD65" s="4">
        <v>1718.2329999999999</v>
      </c>
      <c r="AE65" s="4">
        <v>1.7769999999999999</v>
      </c>
      <c r="AF65" s="4">
        <v>2.2000000000000002</v>
      </c>
      <c r="AG65" s="4">
        <v>7.6070000000000002</v>
      </c>
      <c r="AH65" s="4">
        <v>264.115341</v>
      </c>
      <c r="AI65" s="4">
        <v>2.3403369999999999</v>
      </c>
      <c r="AJ65" s="4">
        <v>106.49255599999999</v>
      </c>
      <c r="AK65" s="4">
        <v>280</v>
      </c>
      <c r="AL65" s="4">
        <v>0</v>
      </c>
      <c r="AM65" s="4">
        <v>70</v>
      </c>
      <c r="AN65" s="4">
        <v>69</v>
      </c>
      <c r="AO65" s="4">
        <v>11.559302000000001</v>
      </c>
      <c r="AP65" s="4">
        <v>17.7</v>
      </c>
      <c r="AQ65" s="4">
        <v>0</v>
      </c>
      <c r="AR65" s="4">
        <v>57</v>
      </c>
      <c r="AS65" s="4">
        <v>16130</v>
      </c>
      <c r="AT65" s="4">
        <v>0</v>
      </c>
      <c r="AU65" s="4">
        <v>2.2930000000000001</v>
      </c>
      <c r="AV65" s="4">
        <v>23177</v>
      </c>
      <c r="AW65" s="4">
        <v>0</v>
      </c>
      <c r="AX65" s="4">
        <v>0.44</v>
      </c>
      <c r="AY65">
        <v>0.80772727272727263</v>
      </c>
      <c r="AZ65" t="s">
        <v>67</v>
      </c>
      <c r="BA65" t="s">
        <v>638</v>
      </c>
      <c r="BB65">
        <v>1</v>
      </c>
      <c r="BC65" t="s">
        <v>642</v>
      </c>
      <c r="BD65">
        <v>5</v>
      </c>
      <c r="BE65">
        <v>24197.033999999996</v>
      </c>
      <c r="BF65">
        <v>0.12617203414269701</v>
      </c>
      <c r="BG65">
        <v>0.10191259303253299</v>
      </c>
      <c r="BH65">
        <v>227732.122</v>
      </c>
      <c r="BI65">
        <v>1.3406053450817097E-2</v>
      </c>
      <c r="BJ65">
        <v>1.0828434991864535E-2</v>
      </c>
      <c r="BK65">
        <v>1</v>
      </c>
      <c r="BL65" t="s">
        <v>67</v>
      </c>
      <c r="BM65">
        <v>0</v>
      </c>
      <c r="BN65" t="s">
        <v>557</v>
      </c>
    </row>
    <row r="66" spans="1:66">
      <c r="A66" s="141" t="str">
        <f t="shared" si="55"/>
        <v>해성운수</v>
      </c>
      <c r="B66" s="141" t="str">
        <f t="shared" si="54"/>
        <v>593</v>
      </c>
      <c r="C66" s="142" t="str">
        <f t="shared" si="56"/>
        <v>71바5778</v>
      </c>
      <c r="D66" s="116" t="str">
        <f t="shared" si="57"/>
        <v>중형</v>
      </c>
      <c r="E66" s="112" t="str">
        <f t="shared" si="58"/>
        <v>F</v>
      </c>
      <c r="F66" s="162">
        <f t="shared" si="59"/>
        <v>0.77454545454545443</v>
      </c>
      <c r="G66" s="163">
        <f t="shared" si="60"/>
        <v>1.704</v>
      </c>
      <c r="H66" s="164">
        <f t="shared" si="61"/>
        <v>2.2000000000000002</v>
      </c>
      <c r="I66" s="165">
        <f t="shared" si="62"/>
        <v>2396.067</v>
      </c>
      <c r="J66" s="166">
        <f t="shared" si="63"/>
        <v>2.3949043091324503E-2</v>
      </c>
      <c r="K66" s="166">
        <f t="shared" si="64"/>
        <v>0.42850098120805369</v>
      </c>
      <c r="L66" s="166">
        <f t="shared" si="65"/>
        <v>0.10141619579085226</v>
      </c>
      <c r="M66" s="167">
        <f t="shared" si="66"/>
        <v>12.553000000000001</v>
      </c>
      <c r="N66" s="168">
        <f t="shared" si="67"/>
        <v>0</v>
      </c>
      <c r="O66" s="168">
        <f t="shared" si="68"/>
        <v>3.0880000000000001</v>
      </c>
      <c r="P66" s="169">
        <f t="shared" si="69"/>
        <v>0</v>
      </c>
      <c r="Q66" s="170">
        <f t="shared" si="70"/>
        <v>68</v>
      </c>
      <c r="R66" s="171">
        <f t="shared" si="71"/>
        <v>19.14385038780194</v>
      </c>
      <c r="S66" s="143">
        <f t="shared" si="72"/>
        <v>0</v>
      </c>
      <c r="T66" s="143">
        <f t="shared" si="73"/>
        <v>74</v>
      </c>
      <c r="U66" t="s">
        <v>118</v>
      </c>
      <c r="V66" t="s">
        <v>128</v>
      </c>
      <c r="W66" t="s">
        <v>118</v>
      </c>
      <c r="X66" s="4" t="s">
        <v>128</v>
      </c>
      <c r="Y66" s="4" t="s">
        <v>277</v>
      </c>
      <c r="Z66" s="4" t="s">
        <v>204</v>
      </c>
      <c r="AA66" s="4" t="s">
        <v>48</v>
      </c>
      <c r="AB66" s="4">
        <v>534</v>
      </c>
      <c r="AC66" s="4">
        <v>2396.067</v>
      </c>
      <c r="AD66" s="4">
        <v>1406.4690000000001</v>
      </c>
      <c r="AE66" s="4">
        <v>1.704</v>
      </c>
      <c r="AF66" s="4">
        <v>2.2000000000000002</v>
      </c>
      <c r="AG66" s="4">
        <v>12.553000000000001</v>
      </c>
      <c r="AH66" s="4">
        <v>228.58403899999999</v>
      </c>
      <c r="AI66" s="4">
        <v>5.4743690000000003</v>
      </c>
      <c r="AJ66" s="4">
        <v>97.948485000000005</v>
      </c>
      <c r="AK66" s="4">
        <v>243</v>
      </c>
      <c r="AL66" s="4">
        <v>0</v>
      </c>
      <c r="AM66" s="4">
        <v>74</v>
      </c>
      <c r="AN66" s="4">
        <v>68</v>
      </c>
      <c r="AO66" s="4">
        <v>10.482214000000001</v>
      </c>
      <c r="AP66" s="4">
        <v>0</v>
      </c>
      <c r="AQ66" s="4">
        <v>0</v>
      </c>
      <c r="AR66" s="4">
        <v>102</v>
      </c>
      <c r="AS66" s="4">
        <v>25216</v>
      </c>
      <c r="AT66" s="4">
        <v>0</v>
      </c>
      <c r="AU66" s="4">
        <v>3.0880000000000001</v>
      </c>
      <c r="AV66" s="4">
        <v>19287</v>
      </c>
      <c r="AW66" s="4">
        <v>0</v>
      </c>
      <c r="AX66" s="4">
        <v>0.57999999999999996</v>
      </c>
      <c r="AY66">
        <v>0.77454545454545443</v>
      </c>
      <c r="AZ66" t="s">
        <v>70</v>
      </c>
      <c r="BA66" t="s">
        <v>638</v>
      </c>
      <c r="BB66">
        <v>6</v>
      </c>
      <c r="BC66" t="s">
        <v>643</v>
      </c>
      <c r="BD66">
        <v>5</v>
      </c>
      <c r="BE66">
        <v>24197.033999999996</v>
      </c>
      <c r="BF66">
        <v>9.9023169533918931E-2</v>
      </c>
      <c r="BG66">
        <v>7.669794585718083E-2</v>
      </c>
      <c r="BH66">
        <v>227732.122</v>
      </c>
      <c r="BI66">
        <v>1.0521427451503746E-2</v>
      </c>
      <c r="BJ66">
        <v>8.1493238078919911E-3</v>
      </c>
      <c r="BK66">
        <v>1</v>
      </c>
      <c r="BL66" t="s">
        <v>67</v>
      </c>
      <c r="BM66">
        <v>-1</v>
      </c>
      <c r="BN66" t="s">
        <v>556</v>
      </c>
    </row>
    <row r="67" spans="1:66">
      <c r="A67" s="144" t="str">
        <f t="shared" si="55"/>
        <v>해성운수</v>
      </c>
      <c r="B67" s="144" t="str">
        <f t="shared" si="54"/>
        <v>593</v>
      </c>
      <c r="C67" s="145" t="str">
        <f t="shared" si="56"/>
        <v>71바5779</v>
      </c>
      <c r="D67" s="133" t="str">
        <f t="shared" si="57"/>
        <v>중형</v>
      </c>
      <c r="E67" s="129" t="str">
        <f t="shared" si="58"/>
        <v>F</v>
      </c>
      <c r="F67" s="152">
        <f t="shared" si="59"/>
        <v>0.78476190476190466</v>
      </c>
      <c r="G67" s="153">
        <f t="shared" si="60"/>
        <v>1.6479999999999999</v>
      </c>
      <c r="H67" s="154">
        <f t="shared" si="61"/>
        <v>2.1</v>
      </c>
      <c r="I67" s="155">
        <f t="shared" si="62"/>
        <v>1209.953</v>
      </c>
      <c r="J67" s="156">
        <f t="shared" si="63"/>
        <v>7.385267270004648E-3</v>
      </c>
      <c r="K67" s="156">
        <f t="shared" si="64"/>
        <v>0.4408365053323009</v>
      </c>
      <c r="L67" s="156">
        <f t="shared" si="65"/>
        <v>0.10083036283227531</v>
      </c>
      <c r="M67" s="157">
        <f t="shared" si="66"/>
        <v>11.404999999999999</v>
      </c>
      <c r="N67" s="158">
        <f t="shared" si="67"/>
        <v>0</v>
      </c>
      <c r="O67" s="158">
        <f t="shared" si="68"/>
        <v>3.4710000000000001</v>
      </c>
      <c r="P67" s="159">
        <f t="shared" si="69"/>
        <v>0</v>
      </c>
      <c r="Q67" s="160">
        <f t="shared" si="70"/>
        <v>63</v>
      </c>
      <c r="R67" s="161">
        <f t="shared" si="71"/>
        <v>19.078234458723784</v>
      </c>
      <c r="S67" s="146">
        <f t="shared" si="72"/>
        <v>0</v>
      </c>
      <c r="T67" s="146">
        <f t="shared" si="73"/>
        <v>42</v>
      </c>
      <c r="U67" t="s">
        <v>118</v>
      </c>
      <c r="V67" t="s">
        <v>128</v>
      </c>
      <c r="W67" t="s">
        <v>118</v>
      </c>
      <c r="X67" s="4" t="s">
        <v>128</v>
      </c>
      <c r="Y67" s="4" t="s">
        <v>278</v>
      </c>
      <c r="Z67" s="4" t="s">
        <v>204</v>
      </c>
      <c r="AA67" s="4" t="s">
        <v>48</v>
      </c>
      <c r="AB67" s="4">
        <v>534</v>
      </c>
      <c r="AC67" s="4">
        <v>1209.953</v>
      </c>
      <c r="AD67" s="4">
        <v>734.29600000000005</v>
      </c>
      <c r="AE67" s="4">
        <v>1.6479999999999999</v>
      </c>
      <c r="AF67" s="4">
        <v>2.1</v>
      </c>
      <c r="AG67" s="4">
        <v>11.404999999999999</v>
      </c>
      <c r="AH67" s="4">
        <v>114.938562</v>
      </c>
      <c r="AI67" s="4">
        <v>0.84885200000000005</v>
      </c>
      <c r="AJ67" s="4">
        <v>50.669114</v>
      </c>
      <c r="AK67" s="4">
        <v>122</v>
      </c>
      <c r="AL67" s="4">
        <v>0</v>
      </c>
      <c r="AM67" s="4">
        <v>42</v>
      </c>
      <c r="AN67" s="4">
        <v>63</v>
      </c>
      <c r="AO67" s="4">
        <v>10.526954</v>
      </c>
      <c r="AP67" s="4">
        <v>0</v>
      </c>
      <c r="AQ67" s="4">
        <v>0</v>
      </c>
      <c r="AR67" s="4">
        <v>61</v>
      </c>
      <c r="AS67" s="4">
        <v>17831</v>
      </c>
      <c r="AT67" s="4">
        <v>0</v>
      </c>
      <c r="AU67" s="4">
        <v>3.4710000000000001</v>
      </c>
      <c r="AV67" s="4">
        <v>9976</v>
      </c>
      <c r="AW67" s="4">
        <v>0</v>
      </c>
      <c r="AX67" s="4">
        <v>0.53</v>
      </c>
      <c r="AY67">
        <v>0.78476190476190466</v>
      </c>
      <c r="AZ67" t="s">
        <v>70</v>
      </c>
      <c r="BA67" t="s">
        <v>638</v>
      </c>
      <c r="BB67">
        <v>2</v>
      </c>
      <c r="BC67" t="s">
        <v>644</v>
      </c>
      <c r="BD67">
        <v>3</v>
      </c>
      <c r="BE67">
        <v>24197.033999999996</v>
      </c>
      <c r="BF67">
        <v>5.0004186463514504E-2</v>
      </c>
      <c r="BG67">
        <v>3.9241380615177089E-2</v>
      </c>
      <c r="BH67">
        <v>227732.122</v>
      </c>
      <c r="BI67">
        <v>5.3130537289772413E-3</v>
      </c>
      <c r="BJ67">
        <v>4.1694821644545198E-3</v>
      </c>
      <c r="BK67">
        <v>1</v>
      </c>
      <c r="BL67" t="s">
        <v>67</v>
      </c>
      <c r="BM67">
        <v>-1</v>
      </c>
      <c r="BN67" t="s">
        <v>556</v>
      </c>
    </row>
    <row r="68" spans="1:66">
      <c r="A68" s="141" t="str">
        <f t="shared" si="55"/>
        <v>해성운수</v>
      </c>
      <c r="B68" s="141" t="str">
        <f t="shared" si="54"/>
        <v>593</v>
      </c>
      <c r="C68" s="142" t="str">
        <f t="shared" si="56"/>
        <v>71바5782</v>
      </c>
      <c r="D68" s="116" t="str">
        <f t="shared" si="57"/>
        <v>중형</v>
      </c>
      <c r="E68" s="112" t="str">
        <f t="shared" si="58"/>
        <v>F</v>
      </c>
      <c r="F68" s="162">
        <f t="shared" si="59"/>
        <v>0.77999999999999992</v>
      </c>
      <c r="G68" s="163">
        <f t="shared" si="60"/>
        <v>1.716</v>
      </c>
      <c r="H68" s="164">
        <f t="shared" si="61"/>
        <v>2.2000000000000002</v>
      </c>
      <c r="I68" s="165">
        <f t="shared" si="62"/>
        <v>3130.741</v>
      </c>
      <c r="J68" s="166">
        <f t="shared" si="63"/>
        <v>1.377679091305028E-2</v>
      </c>
      <c r="K68" s="166">
        <f t="shared" si="64"/>
        <v>0.45375389419585349</v>
      </c>
      <c r="L68" s="166">
        <f t="shared" si="65"/>
        <v>0.16641427700343145</v>
      </c>
      <c r="M68" s="167">
        <f t="shared" si="66"/>
        <v>14.157999999999999</v>
      </c>
      <c r="N68" s="168">
        <f t="shared" si="67"/>
        <v>6.4000000000000001E-2</v>
      </c>
      <c r="O68" s="168">
        <f t="shared" si="68"/>
        <v>4.12</v>
      </c>
      <c r="P68" s="169">
        <f t="shared" si="69"/>
        <v>0</v>
      </c>
      <c r="Q68" s="170">
        <f t="shared" si="70"/>
        <v>66</v>
      </c>
      <c r="R68" s="171">
        <f t="shared" si="71"/>
        <v>19.209313838453404</v>
      </c>
      <c r="S68" s="143">
        <f t="shared" si="72"/>
        <v>2</v>
      </c>
      <c r="T68" s="143">
        <f t="shared" si="73"/>
        <v>129</v>
      </c>
      <c r="U68" t="s">
        <v>118</v>
      </c>
      <c r="V68" t="s">
        <v>128</v>
      </c>
      <c r="W68" t="s">
        <v>118</v>
      </c>
      <c r="X68" s="4" t="s">
        <v>128</v>
      </c>
      <c r="Y68" s="4" t="s">
        <v>279</v>
      </c>
      <c r="Z68" s="4" t="s">
        <v>204</v>
      </c>
      <c r="AA68" s="4" t="s">
        <v>48</v>
      </c>
      <c r="AB68" s="4">
        <v>534</v>
      </c>
      <c r="AC68" s="4">
        <v>3130.741</v>
      </c>
      <c r="AD68" s="4">
        <v>1824.527</v>
      </c>
      <c r="AE68" s="4">
        <v>1.716</v>
      </c>
      <c r="AF68" s="4">
        <v>2.2000000000000002</v>
      </c>
      <c r="AG68" s="4">
        <v>14.157999999999999</v>
      </c>
      <c r="AH68" s="4">
        <v>306.08405299999998</v>
      </c>
      <c r="AI68" s="4">
        <v>4.2168559999999999</v>
      </c>
      <c r="AJ68" s="4">
        <v>138.886831</v>
      </c>
      <c r="AK68" s="4">
        <v>521</v>
      </c>
      <c r="AL68" s="4">
        <v>2</v>
      </c>
      <c r="AM68" s="4">
        <v>129</v>
      </c>
      <c r="AN68" s="4">
        <v>66</v>
      </c>
      <c r="AO68" s="4">
        <v>10.22837</v>
      </c>
      <c r="AP68" s="4">
        <v>96.7</v>
      </c>
      <c r="AQ68" s="4">
        <v>0</v>
      </c>
      <c r="AR68" s="4">
        <v>186</v>
      </c>
      <c r="AS68" s="4">
        <v>60360</v>
      </c>
      <c r="AT68" s="4">
        <v>6.4000000000000001E-2</v>
      </c>
      <c r="AU68" s="4">
        <v>4.12</v>
      </c>
      <c r="AV68" s="4">
        <v>25068</v>
      </c>
      <c r="AW68" s="4">
        <v>0</v>
      </c>
      <c r="AX68" s="4">
        <v>0.63</v>
      </c>
      <c r="AY68">
        <v>0.77999999999999992</v>
      </c>
      <c r="AZ68" t="s">
        <v>70</v>
      </c>
      <c r="BA68" t="s">
        <v>638</v>
      </c>
      <c r="BB68">
        <v>4</v>
      </c>
      <c r="BC68" t="s">
        <v>645</v>
      </c>
      <c r="BD68">
        <v>10</v>
      </c>
      <c r="BE68">
        <v>24197.033999999996</v>
      </c>
      <c r="BF68">
        <v>0.12938532053143376</v>
      </c>
      <c r="BG68">
        <v>0.10092055001451831</v>
      </c>
      <c r="BH68">
        <v>227732.122</v>
      </c>
      <c r="BI68">
        <v>1.3747472128679326E-2</v>
      </c>
      <c r="BJ68">
        <v>1.0723028260369874E-2</v>
      </c>
      <c r="BK68">
        <v>1</v>
      </c>
      <c r="BL68" t="s">
        <v>70</v>
      </c>
      <c r="BM68">
        <v>0</v>
      </c>
      <c r="BN68" t="s">
        <v>557</v>
      </c>
    </row>
    <row r="69" spans="1:66">
      <c r="A69" s="144" t="str">
        <f t="shared" si="55"/>
        <v>해성운수</v>
      </c>
      <c r="B69" s="144" t="str">
        <f t="shared" si="54"/>
        <v>593</v>
      </c>
      <c r="C69" s="145" t="str">
        <f t="shared" si="56"/>
        <v>71바5789</v>
      </c>
      <c r="D69" s="133" t="str">
        <f t="shared" si="57"/>
        <v>중형</v>
      </c>
      <c r="E69" s="129" t="str">
        <f t="shared" si="58"/>
        <v>F</v>
      </c>
      <c r="F69" s="152">
        <f t="shared" si="59"/>
        <v>0.79590909090909079</v>
      </c>
      <c r="G69" s="153">
        <f t="shared" si="60"/>
        <v>1.7509999999999999</v>
      </c>
      <c r="H69" s="154">
        <f t="shared" si="61"/>
        <v>2.2000000000000002</v>
      </c>
      <c r="I69" s="155">
        <f t="shared" si="62"/>
        <v>2958.529</v>
      </c>
      <c r="J69" s="156">
        <f t="shared" si="63"/>
        <v>8.9054011041584669E-3</v>
      </c>
      <c r="K69" s="156">
        <f t="shared" si="64"/>
        <v>0.49140033918987081</v>
      </c>
      <c r="L69" s="156">
        <f t="shared" si="65"/>
        <v>0.11728801711931842</v>
      </c>
      <c r="M69" s="157">
        <f t="shared" si="66"/>
        <v>8.9420000000000002</v>
      </c>
      <c r="N69" s="158">
        <f t="shared" si="67"/>
        <v>0.23699999999999999</v>
      </c>
      <c r="O69" s="158">
        <f t="shared" si="68"/>
        <v>8.6189999999999998</v>
      </c>
      <c r="P69" s="159">
        <f t="shared" si="69"/>
        <v>0</v>
      </c>
      <c r="Q69" s="160">
        <f t="shared" si="70"/>
        <v>77</v>
      </c>
      <c r="R69" s="161">
        <f t="shared" si="71"/>
        <v>19.380944949144009</v>
      </c>
      <c r="S69" s="146">
        <f t="shared" si="72"/>
        <v>7</v>
      </c>
      <c r="T69" s="146">
        <f t="shared" si="73"/>
        <v>255</v>
      </c>
      <c r="U69" t="s">
        <v>118</v>
      </c>
      <c r="V69" t="s">
        <v>128</v>
      </c>
      <c r="W69" t="s">
        <v>118</v>
      </c>
      <c r="X69" s="4" t="s">
        <v>128</v>
      </c>
      <c r="Y69" s="4" t="s">
        <v>280</v>
      </c>
      <c r="Z69" s="4" t="s">
        <v>204</v>
      </c>
      <c r="AA69" s="4" t="s">
        <v>227</v>
      </c>
      <c r="AB69" s="4">
        <v>534</v>
      </c>
      <c r="AC69" s="4">
        <v>2958.529</v>
      </c>
      <c r="AD69" s="4">
        <v>1690.037</v>
      </c>
      <c r="AE69" s="4">
        <v>1.7509999999999999</v>
      </c>
      <c r="AF69" s="4">
        <v>2.2000000000000002</v>
      </c>
      <c r="AG69" s="4">
        <v>8.9420000000000002</v>
      </c>
      <c r="AH69" s="4">
        <v>305.489665</v>
      </c>
      <c r="AI69" s="4">
        <v>2.7205080000000001</v>
      </c>
      <c r="AJ69" s="4">
        <v>150.11772500000001</v>
      </c>
      <c r="AK69" s="4">
        <v>347</v>
      </c>
      <c r="AL69" s="4">
        <v>7</v>
      </c>
      <c r="AM69" s="4">
        <v>255</v>
      </c>
      <c r="AN69" s="4">
        <v>77</v>
      </c>
      <c r="AO69" s="4">
        <v>9.6845459999999992</v>
      </c>
      <c r="AP69" s="4">
        <v>176.5</v>
      </c>
      <c r="AQ69" s="4">
        <v>0</v>
      </c>
      <c r="AR69" s="4">
        <v>245</v>
      </c>
      <c r="AS69" s="4">
        <v>91181</v>
      </c>
      <c r="AT69" s="4">
        <v>0.23699999999999999</v>
      </c>
      <c r="AU69" s="4">
        <v>8.6189999999999998</v>
      </c>
      <c r="AV69" s="4">
        <v>21884</v>
      </c>
      <c r="AW69" s="4">
        <v>0</v>
      </c>
      <c r="AX69" s="4">
        <v>0.48</v>
      </c>
      <c r="AY69">
        <v>0.79590909090909079</v>
      </c>
      <c r="AZ69" t="s">
        <v>70</v>
      </c>
      <c r="BA69" t="s">
        <v>638</v>
      </c>
      <c r="BB69">
        <v>1</v>
      </c>
      <c r="BC69" t="s">
        <v>646</v>
      </c>
      <c r="BD69">
        <v>6</v>
      </c>
      <c r="BE69">
        <v>24197.033999999996</v>
      </c>
      <c r="BF69">
        <v>0.12226824990203347</v>
      </c>
      <c r="BG69">
        <v>9.7314411626572991E-2</v>
      </c>
      <c r="BH69">
        <v>227732.122</v>
      </c>
      <c r="BI69">
        <v>1.2991267872171322E-2</v>
      </c>
      <c r="BJ69">
        <v>1.0339868201896356E-2</v>
      </c>
      <c r="BK69">
        <v>1</v>
      </c>
      <c r="BL69" t="s">
        <v>67</v>
      </c>
      <c r="BM69">
        <v>-1</v>
      </c>
      <c r="BN69" t="s">
        <v>556</v>
      </c>
    </row>
    <row r="70" spans="1:66">
      <c r="A70" s="141" t="str">
        <f t="shared" si="55"/>
        <v>해성운수</v>
      </c>
      <c r="B70" s="141" t="str">
        <f t="shared" si="54"/>
        <v>593</v>
      </c>
      <c r="C70" s="142" t="str">
        <f t="shared" si="56"/>
        <v>71바5794</v>
      </c>
      <c r="D70" s="116" t="str">
        <f t="shared" si="57"/>
        <v>중형</v>
      </c>
      <c r="E70" s="112" t="str">
        <f t="shared" si="58"/>
        <v>F</v>
      </c>
      <c r="F70" s="162">
        <f t="shared" si="59"/>
        <v>0.77772727272727271</v>
      </c>
      <c r="G70" s="163">
        <f t="shared" si="60"/>
        <v>1.7110000000000001</v>
      </c>
      <c r="H70" s="164">
        <f t="shared" si="61"/>
        <v>2.2000000000000002</v>
      </c>
      <c r="I70" s="165">
        <f t="shared" si="62"/>
        <v>2065.422</v>
      </c>
      <c r="J70" s="166">
        <f t="shared" si="63"/>
        <v>1.0343315505707893E-2</v>
      </c>
      <c r="K70" s="166">
        <f t="shared" si="64"/>
        <v>0.41779089491566301</v>
      </c>
      <c r="L70" s="166">
        <f t="shared" si="65"/>
        <v>0.11668317660991313</v>
      </c>
      <c r="M70" s="167">
        <f t="shared" si="66"/>
        <v>12.316000000000001</v>
      </c>
      <c r="N70" s="168">
        <f t="shared" si="67"/>
        <v>0</v>
      </c>
      <c r="O70" s="168">
        <f t="shared" si="68"/>
        <v>3.3410000000000002</v>
      </c>
      <c r="P70" s="169">
        <f t="shared" si="69"/>
        <v>0</v>
      </c>
      <c r="Q70" s="170">
        <f t="shared" si="70"/>
        <v>68</v>
      </c>
      <c r="R70" s="171">
        <f t="shared" si="71"/>
        <v>20.03229846382985</v>
      </c>
      <c r="S70" s="143">
        <f t="shared" si="72"/>
        <v>0</v>
      </c>
      <c r="T70" s="143">
        <f t="shared" si="73"/>
        <v>69</v>
      </c>
      <c r="U70" t="s">
        <v>118</v>
      </c>
      <c r="V70" t="s">
        <v>128</v>
      </c>
      <c r="W70" t="s">
        <v>118</v>
      </c>
      <c r="X70" s="4" t="s">
        <v>128</v>
      </c>
      <c r="Y70" s="4" t="s">
        <v>281</v>
      </c>
      <c r="Z70" s="4" t="s">
        <v>204</v>
      </c>
      <c r="AA70" s="4" t="s">
        <v>48</v>
      </c>
      <c r="AB70" s="4">
        <v>534</v>
      </c>
      <c r="AC70" s="4">
        <v>2065.422</v>
      </c>
      <c r="AD70" s="4">
        <v>1206.982</v>
      </c>
      <c r="AE70" s="4">
        <v>1.7110000000000001</v>
      </c>
      <c r="AF70" s="4">
        <v>2.2000000000000002</v>
      </c>
      <c r="AG70" s="4">
        <v>12.316000000000001</v>
      </c>
      <c r="AH70" s="4">
        <v>180.29508999999999</v>
      </c>
      <c r="AI70" s="4">
        <v>1.864849</v>
      </c>
      <c r="AJ70" s="4">
        <v>75.325647000000004</v>
      </c>
      <c r="AK70" s="4">
        <v>241</v>
      </c>
      <c r="AL70" s="4">
        <v>0</v>
      </c>
      <c r="AM70" s="4">
        <v>69</v>
      </c>
      <c r="AN70" s="4">
        <v>68</v>
      </c>
      <c r="AO70" s="4">
        <v>11.455786</v>
      </c>
      <c r="AP70" s="4">
        <v>0.8</v>
      </c>
      <c r="AQ70" s="4">
        <v>0</v>
      </c>
      <c r="AR70" s="4">
        <v>63</v>
      </c>
      <c r="AS70" s="4">
        <v>12124</v>
      </c>
      <c r="AT70" s="4">
        <v>0</v>
      </c>
      <c r="AU70" s="4">
        <v>3.3410000000000002</v>
      </c>
      <c r="AV70" s="4">
        <v>17045</v>
      </c>
      <c r="AW70" s="4">
        <v>0</v>
      </c>
      <c r="AX70" s="4">
        <v>0.55000000000000004</v>
      </c>
      <c r="AY70">
        <v>0.77772727272727271</v>
      </c>
      <c r="AZ70" t="s">
        <v>70</v>
      </c>
      <c r="BA70" t="s">
        <v>638</v>
      </c>
      <c r="BB70">
        <v>5</v>
      </c>
      <c r="BC70" t="s">
        <v>647</v>
      </c>
      <c r="BD70">
        <v>6</v>
      </c>
      <c r="BE70">
        <v>24197.033999999996</v>
      </c>
      <c r="BF70">
        <v>8.5358478233323987E-2</v>
      </c>
      <c r="BG70">
        <v>6.6385616480553342E-2</v>
      </c>
      <c r="BH70">
        <v>227732.122</v>
      </c>
      <c r="BI70">
        <v>9.0695242369014592E-3</v>
      </c>
      <c r="BJ70">
        <v>7.0536163496992708E-3</v>
      </c>
      <c r="BK70">
        <v>1</v>
      </c>
      <c r="BL70" t="s">
        <v>67</v>
      </c>
      <c r="BM70">
        <v>-1</v>
      </c>
      <c r="BN70" t="s">
        <v>556</v>
      </c>
    </row>
    <row r="71" spans="1:66">
      <c r="A71" s="144" t="str">
        <f t="shared" si="55"/>
        <v>해성운수</v>
      </c>
      <c r="B71" s="144" t="str">
        <f t="shared" si="54"/>
        <v>593</v>
      </c>
      <c r="C71" s="145" t="str">
        <f t="shared" si="56"/>
        <v>71바6506</v>
      </c>
      <c r="D71" s="133" t="str">
        <f t="shared" si="57"/>
        <v>중형</v>
      </c>
      <c r="E71" s="129" t="str">
        <f t="shared" si="58"/>
        <v>F</v>
      </c>
      <c r="F71" s="152">
        <f t="shared" si="59"/>
        <v>0.65645161290322585</v>
      </c>
      <c r="G71" s="153">
        <f t="shared" si="60"/>
        <v>2.0350000000000001</v>
      </c>
      <c r="H71" s="154">
        <f t="shared" si="61"/>
        <v>3.1</v>
      </c>
      <c r="I71" s="155">
        <f t="shared" si="62"/>
        <v>2941.192</v>
      </c>
      <c r="J71" s="156">
        <f t="shared" si="63"/>
        <v>2.3828707041542486E-2</v>
      </c>
      <c r="K71" s="156">
        <f t="shared" si="64"/>
        <v>0.50993916577040987</v>
      </c>
      <c r="L71" s="156">
        <f t="shared" si="65"/>
        <v>0.22201882774058954</v>
      </c>
      <c r="M71" s="157">
        <f t="shared" si="66"/>
        <v>20.524000000000001</v>
      </c>
      <c r="N71" s="158">
        <f t="shared" si="67"/>
        <v>6.8000000000000005E-2</v>
      </c>
      <c r="O71" s="158">
        <f t="shared" si="68"/>
        <v>2.0739999999999998</v>
      </c>
      <c r="P71" s="159">
        <f t="shared" si="69"/>
        <v>0</v>
      </c>
      <c r="Q71" s="160">
        <f t="shared" si="70"/>
        <v>72</v>
      </c>
      <c r="R71" s="161">
        <f t="shared" si="71"/>
        <v>19.865679892011784</v>
      </c>
      <c r="S71" s="146">
        <f t="shared" si="72"/>
        <v>2</v>
      </c>
      <c r="T71" s="146">
        <f t="shared" si="73"/>
        <v>61</v>
      </c>
      <c r="U71" t="s">
        <v>118</v>
      </c>
      <c r="V71" t="s">
        <v>128</v>
      </c>
      <c r="W71" t="s">
        <v>118</v>
      </c>
      <c r="X71" s="4" t="s">
        <v>128</v>
      </c>
      <c r="Y71" s="4" t="s">
        <v>282</v>
      </c>
      <c r="Z71" s="4" t="s">
        <v>204</v>
      </c>
      <c r="AA71" s="4" t="s">
        <v>203</v>
      </c>
      <c r="AB71" s="4">
        <v>534</v>
      </c>
      <c r="AC71" s="4">
        <v>2941.192</v>
      </c>
      <c r="AD71" s="4">
        <v>1444.9649999999999</v>
      </c>
      <c r="AE71" s="4">
        <v>2.0350000000000001</v>
      </c>
      <c r="AF71" s="4">
        <v>3.1</v>
      </c>
      <c r="AG71" s="4">
        <v>20.524000000000001</v>
      </c>
      <c r="AH71" s="4">
        <v>317.55411600000002</v>
      </c>
      <c r="AI71" s="4">
        <v>7.5669040000000001</v>
      </c>
      <c r="AJ71" s="4">
        <v>161.93328099999999</v>
      </c>
      <c r="AK71" s="4">
        <v>653</v>
      </c>
      <c r="AL71" s="4">
        <v>2</v>
      </c>
      <c r="AM71" s="4">
        <v>61</v>
      </c>
      <c r="AN71" s="4">
        <v>72</v>
      </c>
      <c r="AO71" s="4">
        <v>9.2620179999999994</v>
      </c>
      <c r="AP71" s="4">
        <v>36.299999999999997</v>
      </c>
      <c r="AQ71" s="4">
        <v>0</v>
      </c>
      <c r="AR71" s="4">
        <v>319</v>
      </c>
      <c r="AS71" s="4">
        <v>114336</v>
      </c>
      <c r="AT71" s="4">
        <v>6.8000000000000005E-2</v>
      </c>
      <c r="AU71" s="4">
        <v>2.0739999999999998</v>
      </c>
      <c r="AV71" s="4">
        <v>22918</v>
      </c>
      <c r="AW71" s="4">
        <v>0</v>
      </c>
      <c r="AX71" s="4">
        <v>0.94</v>
      </c>
      <c r="AY71">
        <v>0.65645161290322585</v>
      </c>
      <c r="AZ71" t="s">
        <v>70</v>
      </c>
      <c r="BA71" t="s">
        <v>638</v>
      </c>
      <c r="BB71">
        <v>7</v>
      </c>
      <c r="BC71" t="s">
        <v>648</v>
      </c>
      <c r="BD71">
        <v>5</v>
      </c>
      <c r="BE71">
        <v>24197.033999999996</v>
      </c>
      <c r="BF71">
        <v>0.12155175712858032</v>
      </c>
      <c r="BG71">
        <v>7.9792847018277727E-2</v>
      </c>
      <c r="BH71">
        <v>227732.122</v>
      </c>
      <c r="BI71">
        <v>1.2915138954354449E-2</v>
      </c>
      <c r="BJ71">
        <v>8.4781637974552602E-3</v>
      </c>
      <c r="BK71">
        <v>1</v>
      </c>
      <c r="BL71" t="s">
        <v>70</v>
      </c>
      <c r="BM71">
        <v>0</v>
      </c>
      <c r="BN71" t="s">
        <v>557</v>
      </c>
    </row>
    <row r="72" spans="1:66">
      <c r="A72" s="141" t="str">
        <f t="shared" si="55"/>
        <v>해성운수</v>
      </c>
      <c r="B72" s="141" t="str">
        <f t="shared" si="54"/>
        <v>순환51</v>
      </c>
      <c r="C72" s="142" t="str">
        <f t="shared" si="56"/>
        <v>71바5769</v>
      </c>
      <c r="D72" s="116" t="str">
        <f t="shared" si="57"/>
        <v>중형</v>
      </c>
      <c r="E72" s="112" t="str">
        <f t="shared" si="58"/>
        <v>D</v>
      </c>
      <c r="F72" s="162">
        <f t="shared" si="59"/>
        <v>0.80559999999999987</v>
      </c>
      <c r="G72" s="163">
        <f t="shared" si="60"/>
        <v>2.0139999999999998</v>
      </c>
      <c r="H72" s="164">
        <f t="shared" si="61"/>
        <v>2.5</v>
      </c>
      <c r="I72" s="165">
        <f t="shared" si="62"/>
        <v>2564.3200000000002</v>
      </c>
      <c r="J72" s="166">
        <f t="shared" si="63"/>
        <v>4.2372182811516335E-2</v>
      </c>
      <c r="K72" s="166">
        <f t="shared" si="64"/>
        <v>0.36307599051899253</v>
      </c>
      <c r="L72" s="166">
        <f t="shared" si="65"/>
        <v>0.14350783053597055</v>
      </c>
      <c r="M72" s="167">
        <f t="shared" si="66"/>
        <v>10.147</v>
      </c>
      <c r="N72" s="168">
        <f t="shared" si="67"/>
        <v>0</v>
      </c>
      <c r="O72" s="168">
        <f t="shared" si="68"/>
        <v>2.2229999999999999</v>
      </c>
      <c r="P72" s="169">
        <f t="shared" si="69"/>
        <v>0</v>
      </c>
      <c r="Q72" s="170">
        <f t="shared" si="70"/>
        <v>78</v>
      </c>
      <c r="R72" s="171">
        <f t="shared" si="71"/>
        <v>19.511305379084863</v>
      </c>
      <c r="S72" s="143">
        <f t="shared" si="72"/>
        <v>0</v>
      </c>
      <c r="T72" s="143">
        <f t="shared" si="73"/>
        <v>57</v>
      </c>
      <c r="U72" t="s">
        <v>118</v>
      </c>
      <c r="V72" t="s">
        <v>129</v>
      </c>
      <c r="W72" t="s">
        <v>118</v>
      </c>
      <c r="X72" s="4" t="s">
        <v>129</v>
      </c>
      <c r="Y72" s="4" t="s">
        <v>560</v>
      </c>
      <c r="Z72" s="4" t="s">
        <v>204</v>
      </c>
      <c r="AA72" s="4" t="s">
        <v>48</v>
      </c>
      <c r="AB72" s="4">
        <v>534</v>
      </c>
      <c r="AC72" s="4">
        <v>2564.3200000000002</v>
      </c>
      <c r="AD72" s="4">
        <v>1273.1859999999999</v>
      </c>
      <c r="AE72" s="4">
        <v>2.0139999999999998</v>
      </c>
      <c r="AF72" s="4">
        <v>2.5</v>
      </c>
      <c r="AG72" s="4">
        <v>10.147</v>
      </c>
      <c r="AH72" s="4">
        <v>221.05287899999999</v>
      </c>
      <c r="AI72" s="4">
        <v>9.3664930000000002</v>
      </c>
      <c r="AJ72" s="4">
        <v>80.258993000000004</v>
      </c>
      <c r="AK72" s="4">
        <v>368</v>
      </c>
      <c r="AL72" s="4">
        <v>0</v>
      </c>
      <c r="AM72" s="4">
        <v>57</v>
      </c>
      <c r="AN72" s="4">
        <v>78</v>
      </c>
      <c r="AO72" s="4">
        <v>11.600482</v>
      </c>
      <c r="AP72" s="4">
        <v>3.1</v>
      </c>
      <c r="AQ72" s="4">
        <v>0</v>
      </c>
      <c r="AR72" s="4">
        <v>49</v>
      </c>
      <c r="AS72" s="4">
        <v>15519</v>
      </c>
      <c r="AT72" s="4">
        <v>0</v>
      </c>
      <c r="AU72" s="4">
        <v>2.2229999999999999</v>
      </c>
      <c r="AV72" s="4">
        <v>17141</v>
      </c>
      <c r="AW72" s="4">
        <v>0</v>
      </c>
      <c r="AX72" s="4">
        <v>0.59</v>
      </c>
      <c r="AY72">
        <v>0.80559999999999987</v>
      </c>
      <c r="AZ72" t="s">
        <v>67</v>
      </c>
      <c r="BA72" t="s">
        <v>649</v>
      </c>
      <c r="BB72">
        <v>1</v>
      </c>
      <c r="BC72" t="s">
        <v>650</v>
      </c>
      <c r="BD72">
        <v>3</v>
      </c>
      <c r="BE72">
        <v>2564.3200000000002</v>
      </c>
      <c r="BF72">
        <v>1</v>
      </c>
      <c r="BG72">
        <v>0.80559999999999987</v>
      </c>
      <c r="BH72">
        <v>227732.122</v>
      </c>
      <c r="BI72">
        <v>1.1260247247860801E-2</v>
      </c>
      <c r="BJ72">
        <v>9.0712551828766603E-3</v>
      </c>
      <c r="BK72">
        <v>1</v>
      </c>
      <c r="BL72" t="s">
        <v>69</v>
      </c>
      <c r="BM72">
        <v>-1</v>
      </c>
      <c r="BN72" t="s">
        <v>556</v>
      </c>
    </row>
    <row r="73" spans="1:66">
      <c r="A73" s="144" t="str">
        <f t="shared" ref="A73" si="74">W73</f>
        <v>해성운수</v>
      </c>
      <c r="B73" s="144" t="str">
        <f t="shared" ref="B73" si="75">X73</f>
        <v>예비</v>
      </c>
      <c r="C73" s="145" t="str">
        <f t="shared" ref="C73" si="76">Y73</f>
        <v>71바5812</v>
      </c>
      <c r="D73" s="133" t="str">
        <f t="shared" ref="D73" si="77">Z73</f>
        <v>소형</v>
      </c>
      <c r="E73" s="129" t="str">
        <f t="shared" ref="E73" si="78">AZ73</f>
        <v>이상</v>
      </c>
      <c r="F73" s="152">
        <f t="shared" ref="F73" si="79">G73/H73</f>
        <v>0.59282608695652173</v>
      </c>
      <c r="G73" s="153">
        <f t="shared" ref="G73" si="80">AE73</f>
        <v>2.7269999999999999</v>
      </c>
      <c r="H73" s="154">
        <f t="shared" ref="H73" si="81">AF73</f>
        <v>4.5999999999999996</v>
      </c>
      <c r="I73" s="155">
        <f t="shared" ref="I73" si="82">AC73</f>
        <v>2757.79</v>
      </c>
      <c r="J73" s="156">
        <f t="shared" ref="J73" si="83">AI73/AH73</f>
        <v>6.4816018901833625E-2</v>
      </c>
      <c r="K73" s="156">
        <f t="shared" ref="K73" si="84">AJ73/AH73</f>
        <v>0.44034364407176563</v>
      </c>
      <c r="L73" s="156">
        <f t="shared" ref="L73" si="85">AK73/AC73</f>
        <v>0.23569597395015573</v>
      </c>
      <c r="M73" s="157">
        <f t="shared" ref="M73" si="86">AG73</f>
        <v>9.7899999999999991</v>
      </c>
      <c r="N73" s="158">
        <f t="shared" ref="N73" si="87">IF(AW73=0,AT73,"속도계이상")</f>
        <v>0.47099999999999997</v>
      </c>
      <c r="O73" s="158">
        <f t="shared" ref="O73" si="88">IF(AW73=0,AU73,"속도계이상")</f>
        <v>2.1030000000000002</v>
      </c>
      <c r="P73" s="159">
        <f t="shared" ref="P73" si="89">AQ73/60</f>
        <v>1.3333333333333334E-2</v>
      </c>
      <c r="Q73" s="160">
        <f t="shared" ref="Q73" si="90">AN73</f>
        <v>86</v>
      </c>
      <c r="R73" s="161">
        <f t="shared" ref="R73" si="91">AC73/(AH73-AI73-AJ73)</f>
        <v>18.407306839584109</v>
      </c>
      <c r="S73" s="146">
        <f t="shared" ref="S73" si="92">IF(AW73=0,AL73,"속도계이상")</f>
        <v>13</v>
      </c>
      <c r="T73" s="146">
        <f t="shared" ref="T73" si="93">IF(AW73=0,AM73,"속도계이상")</f>
        <v>58</v>
      </c>
      <c r="U73" t="s">
        <v>118</v>
      </c>
      <c r="V73" t="s">
        <v>91</v>
      </c>
      <c r="W73" t="s">
        <v>118</v>
      </c>
      <c r="X73" s="4" t="s">
        <v>91</v>
      </c>
      <c r="Y73" s="4" t="s">
        <v>283</v>
      </c>
      <c r="Z73" s="4" t="s">
        <v>202</v>
      </c>
      <c r="AA73" s="4" t="s">
        <v>203</v>
      </c>
      <c r="AB73" s="4">
        <v>534</v>
      </c>
      <c r="AC73" s="4">
        <v>2757.79</v>
      </c>
      <c r="AD73" s="4">
        <v>1011.28</v>
      </c>
      <c r="AE73" s="4">
        <v>2.7269999999999999</v>
      </c>
      <c r="AF73" s="4">
        <v>4.5999999999999996</v>
      </c>
      <c r="AG73" s="4">
        <v>9.7899999999999991</v>
      </c>
      <c r="AH73" s="4">
        <v>302.76512400000001</v>
      </c>
      <c r="AI73" s="4">
        <v>19.624030000000001</v>
      </c>
      <c r="AJ73" s="4">
        <v>133.32069799999999</v>
      </c>
      <c r="AK73" s="4">
        <v>650</v>
      </c>
      <c r="AL73" s="4">
        <v>13</v>
      </c>
      <c r="AM73" s="4">
        <v>58</v>
      </c>
      <c r="AN73" s="4">
        <v>86</v>
      </c>
      <c r="AO73" s="4">
        <v>9.1086770000000001</v>
      </c>
      <c r="AP73" s="4">
        <v>233.6</v>
      </c>
      <c r="AQ73" s="4">
        <v>0.8</v>
      </c>
      <c r="AR73" s="4">
        <v>200</v>
      </c>
      <c r="AS73" s="4">
        <v>74974</v>
      </c>
      <c r="AT73" s="4">
        <v>0.47099999999999997</v>
      </c>
      <c r="AU73" s="4">
        <v>2.1030000000000002</v>
      </c>
      <c r="AV73" s="4">
        <v>18408</v>
      </c>
      <c r="AW73" s="4">
        <v>0</v>
      </c>
      <c r="AX73" s="4">
        <v>0.81</v>
      </c>
      <c r="AY73">
        <v>0.59282608695652173</v>
      </c>
      <c r="AZ73" t="s">
        <v>558</v>
      </c>
      <c r="BA73" t="s">
        <v>148</v>
      </c>
      <c r="BB73">
        <v>3</v>
      </c>
      <c r="BC73" t="s">
        <v>651</v>
      </c>
      <c r="BD73">
        <v>14</v>
      </c>
      <c r="BE73">
        <v>0</v>
      </c>
      <c r="BF73" t="e">
        <v>#DIV/0!</v>
      </c>
      <c r="BG73" t="e">
        <v>#DIV/0!</v>
      </c>
      <c r="BH73">
        <v>227732.122</v>
      </c>
      <c r="BI73">
        <v>1.2109798019622369E-2</v>
      </c>
      <c r="BJ73">
        <v>7.1790041738065656E-3</v>
      </c>
      <c r="BK73">
        <v>1</v>
      </c>
      <c r="BL73" t="s">
        <v>558</v>
      </c>
      <c r="BM73">
        <v>0</v>
      </c>
      <c r="BN73" t="s">
        <v>557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71" priority="1" operator="containsText" text="F">
      <formula>NOT(ISERROR(SEARCH("F",E1)))</formula>
    </cfRule>
    <cfRule type="containsText" dxfId="70" priority="2" operator="containsText" text="D">
      <formula>NOT(ISERROR(SEARCH("D",E1)))</formula>
    </cfRule>
    <cfRule type="containsText" dxfId="69" priority="3" operator="containsText" text="C">
      <formula>NOT(ISERROR(SEARCH("C",E1)))</formula>
    </cfRule>
    <cfRule type="containsText" dxfId="68" priority="4" operator="containsText" text="B">
      <formula>NOT(ISERROR(SEARCH("B",E1)))</formula>
    </cfRule>
    <cfRule type="containsText" dxfId="67" priority="5" operator="containsText" text="A">
      <formula>NOT(ISERROR(SEARCH("A",E1)))</formula>
    </cfRule>
    <cfRule type="containsText" dxfId="6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0"/>
      <c r="R1" s="220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1"/>
      <c r="R2" s="221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165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149</v>
      </c>
      <c r="D4" s="124" t="s">
        <v>166</v>
      </c>
      <c r="E4" s="125" t="s">
        <v>155</v>
      </c>
      <c r="F4" s="123" t="s">
        <v>159</v>
      </c>
      <c r="G4" s="125" t="s">
        <v>157</v>
      </c>
      <c r="H4" s="125" t="s">
        <v>161</v>
      </c>
      <c r="I4" s="126" t="s">
        <v>163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190</v>
      </c>
      <c r="Q4" s="223" t="s">
        <v>43</v>
      </c>
      <c r="R4" s="223" t="s">
        <v>44</v>
      </c>
      <c r="S4" s="13"/>
      <c r="T4" s="13" t="s">
        <v>42</v>
      </c>
      <c r="U4" s="13" t="s">
        <v>168</v>
      </c>
      <c r="V4" s="13" t="s">
        <v>169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205</v>
      </c>
      <c r="AN4" s="13" t="s">
        <v>206</v>
      </c>
      <c r="AO4" t="s">
        <v>207</v>
      </c>
      <c r="AP4" t="s">
        <v>37</v>
      </c>
      <c r="AQ4" t="s">
        <v>31</v>
      </c>
      <c r="AR4" t="s">
        <v>0</v>
      </c>
      <c r="AS4" t="s">
        <v>9</v>
      </c>
      <c r="AT4" t="s">
        <v>151</v>
      </c>
      <c r="AU4" t="s">
        <v>30</v>
      </c>
      <c r="AV4" t="s">
        <v>152</v>
      </c>
      <c r="AW4" t="s">
        <v>160</v>
      </c>
      <c r="AX4" t="s">
        <v>170</v>
      </c>
      <c r="AY4" t="s">
        <v>171</v>
      </c>
      <c r="AZ4" t="s">
        <v>172</v>
      </c>
      <c r="BA4" t="s">
        <v>173</v>
      </c>
      <c r="BB4" t="s">
        <v>174</v>
      </c>
      <c r="BC4" t="s">
        <v>65</v>
      </c>
      <c r="BF4" t="s">
        <v>0</v>
      </c>
      <c r="BG4" t="s">
        <v>179</v>
      </c>
      <c r="BH4" t="s">
        <v>74</v>
      </c>
      <c r="BI4" t="s">
        <v>175</v>
      </c>
      <c r="BJ4" t="s">
        <v>176</v>
      </c>
      <c r="BK4" t="s">
        <v>180</v>
      </c>
      <c r="BL4" t="s">
        <v>181</v>
      </c>
      <c r="BM4" t="s">
        <v>177</v>
      </c>
      <c r="BN4" t="s">
        <v>65</v>
      </c>
      <c r="BO4" t="s">
        <v>178</v>
      </c>
      <c r="BP4" t="s">
        <v>182</v>
      </c>
    </row>
    <row r="5" spans="1:68" ht="16.5">
      <c r="A5" s="127" t="str">
        <f>BF5</f>
        <v>해성운수</v>
      </c>
      <c r="B5" s="128">
        <f>IF(BH5="null", E5, BH5)</f>
        <v>667</v>
      </c>
      <c r="C5" s="129" t="str">
        <f>BN5</f>
        <v>F</v>
      </c>
      <c r="D5" s="130">
        <f>BM5</f>
        <v>0.73399999999999999</v>
      </c>
      <c r="E5" s="131">
        <f>U5</f>
        <v>667</v>
      </c>
      <c r="F5" s="132" t="str">
        <f>BG5</f>
        <v>564</v>
      </c>
      <c r="G5" s="133" t="str">
        <f>BK5</f>
        <v>71바5773</v>
      </c>
      <c r="H5" s="134">
        <f>BJ5</f>
        <v>3</v>
      </c>
      <c r="I5" s="135">
        <f>BP5</f>
        <v>521.66100000000006</v>
      </c>
      <c r="J5" s="136">
        <f>AB5/AA5</f>
        <v>1.8669402175469793E-2</v>
      </c>
      <c r="K5" s="136">
        <f>AC5/AA5</f>
        <v>0.52753274097935998</v>
      </c>
      <c r="L5" s="136">
        <f>AD5/I5</f>
        <v>0.17827669693536605</v>
      </c>
      <c r="M5" s="137">
        <f>Z5</f>
        <v>11.23</v>
      </c>
      <c r="N5" s="138">
        <f>AE5*100/W5</f>
        <v>0.38339074609756146</v>
      </c>
      <c r="O5" s="138">
        <f>AF5*100/W5</f>
        <v>2.108649103536588</v>
      </c>
      <c r="P5" s="224">
        <f>AK5</f>
        <v>62</v>
      </c>
      <c r="Q5" s="225">
        <f>AE5</f>
        <v>2</v>
      </c>
      <c r="R5" s="225">
        <f>AF5</f>
        <v>11</v>
      </c>
      <c r="T5">
        <v>534</v>
      </c>
      <c r="U5">
        <v>667</v>
      </c>
      <c r="V5" t="s">
        <v>652</v>
      </c>
      <c r="W5">
        <v>521.66099999999994</v>
      </c>
      <c r="X5">
        <v>191.065</v>
      </c>
      <c r="Y5">
        <v>2.73</v>
      </c>
      <c r="Z5">
        <v>11.23</v>
      </c>
      <c r="AA5">
        <v>65.109155000000001</v>
      </c>
      <c r="AB5">
        <v>1.215549</v>
      </c>
      <c r="AC5">
        <v>34.347211000000001</v>
      </c>
      <c r="AD5" s="1">
        <v>93</v>
      </c>
      <c r="AE5">
        <v>2</v>
      </c>
      <c r="AF5">
        <v>11</v>
      </c>
      <c r="AG5">
        <v>71</v>
      </c>
      <c r="AH5">
        <v>8.0120989999999992</v>
      </c>
      <c r="AI5">
        <v>54</v>
      </c>
      <c r="AJ5">
        <v>0</v>
      </c>
      <c r="AK5">
        <v>62</v>
      </c>
      <c r="AL5">
        <v>26018</v>
      </c>
      <c r="AM5" t="s">
        <v>653</v>
      </c>
      <c r="AN5" t="s">
        <v>654</v>
      </c>
      <c r="AO5">
        <v>292.23599999999999</v>
      </c>
      <c r="AR5" t="s">
        <v>118</v>
      </c>
      <c r="AS5" t="s">
        <v>124</v>
      </c>
      <c r="AT5" t="s">
        <v>262</v>
      </c>
      <c r="AU5" t="s">
        <v>652</v>
      </c>
      <c r="AV5" t="s">
        <v>203</v>
      </c>
      <c r="AW5">
        <v>3</v>
      </c>
      <c r="BB5">
        <v>0.73399999999999999</v>
      </c>
      <c r="BC5" t="s">
        <v>70</v>
      </c>
      <c r="BF5" t="s">
        <v>118</v>
      </c>
      <c r="BG5" t="s">
        <v>124</v>
      </c>
      <c r="BH5" t="s">
        <v>652</v>
      </c>
      <c r="BI5">
        <v>667</v>
      </c>
      <c r="BJ5">
        <v>3</v>
      </c>
      <c r="BK5" t="s">
        <v>262</v>
      </c>
      <c r="BL5" t="s">
        <v>283</v>
      </c>
      <c r="BM5">
        <v>0.73399999999999999</v>
      </c>
      <c r="BN5" t="s">
        <v>70</v>
      </c>
      <c r="BO5" t="s">
        <v>201</v>
      </c>
      <c r="BP5">
        <v>521.66100000000006</v>
      </c>
    </row>
    <row r="6" spans="1:68" ht="16.5">
      <c r="A6" s="110" t="str">
        <f t="shared" ref="A6:A7" si="0">BF6</f>
        <v>해성운수</v>
      </c>
      <c r="B6" s="111">
        <f t="shared" ref="B6:B69" si="1">IF(BH6="null", E6, BH6)</f>
        <v>2835</v>
      </c>
      <c r="C6" s="112" t="str">
        <f t="shared" ref="C6:C7" si="2">BN6</f>
        <v>F</v>
      </c>
      <c r="D6" s="113">
        <f t="shared" ref="D6:D7" si="3">BM6</f>
        <v>0.77193255941886274</v>
      </c>
      <c r="E6" s="114">
        <f t="shared" ref="E6:E7" si="4">U6</f>
        <v>2835</v>
      </c>
      <c r="F6" s="115" t="str">
        <f t="shared" ref="F6:F7" si="5">BG6</f>
        <v>557</v>
      </c>
      <c r="G6" s="116" t="str">
        <f t="shared" ref="G6:G7" si="6">BK6</f>
        <v>70바3890</v>
      </c>
      <c r="H6" s="117">
        <f t="shared" ref="H6:H7" si="7">BJ6</f>
        <v>3</v>
      </c>
      <c r="I6" s="118">
        <f t="shared" ref="I6:I7" si="8">BP6</f>
        <v>1307.9179999999999</v>
      </c>
      <c r="J6" s="119">
        <f t="shared" ref="J6:J7" si="9">AB6/AA6</f>
        <v>9.9809039097805748E-3</v>
      </c>
      <c r="K6" s="119">
        <f t="shared" ref="K6:K7" si="10">AC6/AA6</f>
        <v>0.55697120163303282</v>
      </c>
      <c r="L6" s="119">
        <f t="shared" ref="L6:L7" si="11">AD6/I6</f>
        <v>0.19726007287918662</v>
      </c>
      <c r="M6" s="120">
        <f t="shared" ref="M6:M7" si="12">Z6</f>
        <v>13.958</v>
      </c>
      <c r="N6" s="121">
        <f t="shared" ref="N6:N7" si="13">AE6*100/W6</f>
        <v>1.0704034962436484</v>
      </c>
      <c r="O6" s="121">
        <f t="shared" ref="O6:O7" si="14">AF6*100/W6</f>
        <v>2.4466365628426248</v>
      </c>
      <c r="P6" s="226">
        <f t="shared" ref="P6:P7" si="15">AK6</f>
        <v>251</v>
      </c>
      <c r="Q6" s="227">
        <f t="shared" ref="Q6:Q7" si="16">AE6</f>
        <v>14</v>
      </c>
      <c r="R6" s="227">
        <f t="shared" ref="R6:R7" si="17">AF6</f>
        <v>32</v>
      </c>
      <c r="T6">
        <v>534</v>
      </c>
      <c r="U6">
        <v>2835</v>
      </c>
      <c r="V6" t="s">
        <v>652</v>
      </c>
      <c r="W6">
        <v>1307.9179999999999</v>
      </c>
      <c r="X6">
        <v>423.863</v>
      </c>
      <c r="Y6">
        <v>3.0859999999999999</v>
      </c>
      <c r="Z6">
        <v>13.958</v>
      </c>
      <c r="AA6">
        <v>163.727756</v>
      </c>
      <c r="AB6">
        <v>1.6341509999999999</v>
      </c>
      <c r="AC6">
        <v>91.191644999999994</v>
      </c>
      <c r="AD6" s="1">
        <v>258</v>
      </c>
      <c r="AE6">
        <v>14</v>
      </c>
      <c r="AF6">
        <v>32</v>
      </c>
      <c r="AG6">
        <v>78</v>
      </c>
      <c r="AH6">
        <v>7.9883699999999997</v>
      </c>
      <c r="AI6">
        <v>351.5</v>
      </c>
      <c r="AJ6">
        <v>0</v>
      </c>
      <c r="AK6">
        <v>251</v>
      </c>
      <c r="AL6">
        <v>76241</v>
      </c>
      <c r="AM6" t="s">
        <v>358</v>
      </c>
      <c r="AN6" t="s">
        <v>655</v>
      </c>
      <c r="AO6">
        <v>1061.386</v>
      </c>
      <c r="AR6" t="s">
        <v>118</v>
      </c>
      <c r="AS6" t="s">
        <v>122</v>
      </c>
      <c r="AT6" t="s">
        <v>252</v>
      </c>
      <c r="AU6" t="s">
        <v>652</v>
      </c>
      <c r="AV6" t="s">
        <v>203</v>
      </c>
      <c r="AW6">
        <v>3</v>
      </c>
      <c r="BB6">
        <v>0.77193255941886274</v>
      </c>
      <c r="BC6" t="s">
        <v>70</v>
      </c>
      <c r="BF6" t="s">
        <v>118</v>
      </c>
      <c r="BG6" s="5" t="s">
        <v>122</v>
      </c>
      <c r="BH6" t="s">
        <v>652</v>
      </c>
      <c r="BI6">
        <v>2835</v>
      </c>
      <c r="BJ6">
        <v>3</v>
      </c>
      <c r="BK6" t="s">
        <v>252</v>
      </c>
      <c r="BL6" t="s">
        <v>250</v>
      </c>
      <c r="BM6">
        <v>0.77193255941886274</v>
      </c>
      <c r="BN6" t="s">
        <v>70</v>
      </c>
      <c r="BO6" t="s">
        <v>201</v>
      </c>
      <c r="BP6">
        <v>1307.9179999999999</v>
      </c>
    </row>
    <row r="7" spans="1:68" ht="16.5">
      <c r="A7" s="127" t="str">
        <f t="shared" si="0"/>
        <v>해성운수</v>
      </c>
      <c r="B7" s="128">
        <f t="shared" si="1"/>
        <v>2843</v>
      </c>
      <c r="C7" s="129" t="str">
        <f t="shared" si="2"/>
        <v>D</v>
      </c>
      <c r="D7" s="130">
        <f t="shared" si="3"/>
        <v>0.82699706971977327</v>
      </c>
      <c r="E7" s="131">
        <f t="shared" si="4"/>
        <v>2843</v>
      </c>
      <c r="F7" s="132" t="str">
        <f t="shared" si="5"/>
        <v>593</v>
      </c>
      <c r="G7" s="133" t="str">
        <f t="shared" si="6"/>
        <v>71바5782</v>
      </c>
      <c r="H7" s="134">
        <f t="shared" si="7"/>
        <v>7</v>
      </c>
      <c r="I7" s="135">
        <f t="shared" si="8"/>
        <v>1591.8319999999999</v>
      </c>
      <c r="J7" s="136">
        <f t="shared" si="9"/>
        <v>1.6454897766230926E-3</v>
      </c>
      <c r="K7" s="136">
        <f t="shared" si="10"/>
        <v>0.47633198494604961</v>
      </c>
      <c r="L7" s="136">
        <f t="shared" si="11"/>
        <v>2.0102623894983893E-2</v>
      </c>
      <c r="M7" s="137">
        <f t="shared" si="12"/>
        <v>10.082000000000001</v>
      </c>
      <c r="N7" s="138">
        <f t="shared" si="13"/>
        <v>0</v>
      </c>
      <c r="O7" s="138">
        <f t="shared" si="14"/>
        <v>3.1968169539498521</v>
      </c>
      <c r="P7" s="224">
        <f t="shared" si="15"/>
        <v>128</v>
      </c>
      <c r="Q7" s="225">
        <f t="shared" si="16"/>
        <v>0</v>
      </c>
      <c r="R7" s="225">
        <f t="shared" si="17"/>
        <v>52</v>
      </c>
      <c r="T7">
        <v>534</v>
      </c>
      <c r="U7">
        <v>2843</v>
      </c>
      <c r="V7" t="s">
        <v>652</v>
      </c>
      <c r="W7">
        <v>1626.6179999999999</v>
      </c>
      <c r="X7">
        <v>892.58699999999999</v>
      </c>
      <c r="Y7">
        <v>1.8220000000000001</v>
      </c>
      <c r="Z7">
        <v>10.082000000000001</v>
      </c>
      <c r="AA7">
        <v>161.37079900000001</v>
      </c>
      <c r="AB7">
        <v>0.26553399999999999</v>
      </c>
      <c r="AC7">
        <v>76.866073</v>
      </c>
      <c r="AD7" s="1">
        <v>32</v>
      </c>
      <c r="AE7">
        <v>0</v>
      </c>
      <c r="AF7">
        <v>52</v>
      </c>
      <c r="AG7">
        <v>66</v>
      </c>
      <c r="AH7">
        <v>10.080002</v>
      </c>
      <c r="AI7">
        <v>16.8</v>
      </c>
      <c r="AJ7">
        <v>0</v>
      </c>
      <c r="AK7">
        <v>128</v>
      </c>
      <c r="AL7">
        <v>40645</v>
      </c>
      <c r="AM7" t="s">
        <v>656</v>
      </c>
      <c r="AN7" t="s">
        <v>657</v>
      </c>
      <c r="AO7">
        <v>474.17700000000002</v>
      </c>
      <c r="AR7" t="s">
        <v>118</v>
      </c>
      <c r="AS7" t="s">
        <v>128</v>
      </c>
      <c r="AT7" t="s">
        <v>279</v>
      </c>
      <c r="AU7" t="s">
        <v>652</v>
      </c>
      <c r="AV7" t="s">
        <v>48</v>
      </c>
      <c r="AW7">
        <v>7</v>
      </c>
      <c r="BB7">
        <v>0.82699706971977327</v>
      </c>
      <c r="BC7" t="s">
        <v>67</v>
      </c>
      <c r="BF7" t="s">
        <v>118</v>
      </c>
      <c r="BG7" t="s">
        <v>128</v>
      </c>
      <c r="BH7" t="s">
        <v>652</v>
      </c>
      <c r="BI7">
        <v>2843</v>
      </c>
      <c r="BJ7">
        <v>7</v>
      </c>
      <c r="BK7" t="s">
        <v>279</v>
      </c>
      <c r="BL7" t="s">
        <v>276</v>
      </c>
      <c r="BM7">
        <v>0.82699706971977327</v>
      </c>
      <c r="BN7" t="s">
        <v>67</v>
      </c>
      <c r="BO7" t="s">
        <v>188</v>
      </c>
      <c r="BP7">
        <v>1591.8319999999999</v>
      </c>
    </row>
    <row r="8" spans="1:68" ht="16.5">
      <c r="A8" s="110" t="str">
        <f t="shared" ref="A8:A71" si="18">BF8</f>
        <v>해성운수</v>
      </c>
      <c r="B8" s="111">
        <f t="shared" si="1"/>
        <v>5233</v>
      </c>
      <c r="C8" s="112" t="str">
        <f t="shared" ref="C8:C71" si="19">BN8</f>
        <v>F</v>
      </c>
      <c r="D8" s="113">
        <f t="shared" ref="D8:D71" si="20">BM8</f>
        <v>0.67308251105552053</v>
      </c>
      <c r="E8" s="114">
        <f t="shared" ref="E8:E71" si="21">U8</f>
        <v>5233</v>
      </c>
      <c r="F8" s="115" t="str">
        <f t="shared" ref="F8:F71" si="22">BG8</f>
        <v>579</v>
      </c>
      <c r="G8" s="116" t="str">
        <f t="shared" ref="G8:G71" si="23">BK8</f>
        <v>71바5796</v>
      </c>
      <c r="H8" s="117">
        <f t="shared" ref="H8:H71" si="24">BJ8</f>
        <v>5</v>
      </c>
      <c r="I8" s="118">
        <f t="shared" ref="I8:I71" si="25">BP8</f>
        <v>1478.377</v>
      </c>
      <c r="J8" s="119">
        <f t="shared" ref="J8:J71" si="26">AB8/AA8</f>
        <v>1.1990623229762099E-2</v>
      </c>
      <c r="K8" s="119">
        <f t="shared" ref="K8:K71" si="27">AC8/AA8</f>
        <v>0.43377584520251861</v>
      </c>
      <c r="L8" s="119">
        <f t="shared" ref="L8:L71" si="28">AD8/I8</f>
        <v>0.18533838121128779</v>
      </c>
      <c r="M8" s="120">
        <f t="shared" ref="M8:M71" si="29">Z8</f>
        <v>8.532</v>
      </c>
      <c r="N8" s="121">
        <f t="shared" ref="N8:N71" si="30">AE8*100/W8</f>
        <v>0.33820872483811643</v>
      </c>
      <c r="O8" s="121">
        <f t="shared" ref="O8:O71" si="31">AF8*100/W8</f>
        <v>1.4204766443200889</v>
      </c>
      <c r="P8" s="226">
        <f t="shared" ref="P8:P71" si="32">AK8</f>
        <v>49</v>
      </c>
      <c r="Q8" s="227">
        <f t="shared" ref="Q8:Q71" si="33">AE8</f>
        <v>5</v>
      </c>
      <c r="R8" s="227">
        <f t="shared" ref="R8:R71" si="34">AF8</f>
        <v>21</v>
      </c>
      <c r="T8">
        <v>534</v>
      </c>
      <c r="U8">
        <v>5233</v>
      </c>
      <c r="V8" t="s">
        <v>652</v>
      </c>
      <c r="W8">
        <v>1478.377</v>
      </c>
      <c r="X8">
        <v>443.72399999999999</v>
      </c>
      <c r="Y8">
        <v>3.3319999999999999</v>
      </c>
      <c r="Z8">
        <v>8.532</v>
      </c>
      <c r="AA8">
        <v>138.46302800000001</v>
      </c>
      <c r="AB8">
        <v>1.660258</v>
      </c>
      <c r="AC8">
        <v>60.061917000000001</v>
      </c>
      <c r="AD8" s="1">
        <v>274</v>
      </c>
      <c r="AE8">
        <v>5</v>
      </c>
      <c r="AF8">
        <v>21</v>
      </c>
      <c r="AG8">
        <v>79</v>
      </c>
      <c r="AH8">
        <v>10.677052</v>
      </c>
      <c r="AI8">
        <v>59.6</v>
      </c>
      <c r="AJ8">
        <v>0</v>
      </c>
      <c r="AK8">
        <v>49</v>
      </c>
      <c r="AL8">
        <v>24054</v>
      </c>
      <c r="AM8" t="s">
        <v>658</v>
      </c>
      <c r="AN8" t="s">
        <v>659</v>
      </c>
      <c r="AO8">
        <v>466.255</v>
      </c>
      <c r="AR8" t="s">
        <v>118</v>
      </c>
      <c r="AS8" t="s">
        <v>127</v>
      </c>
      <c r="AT8" t="s">
        <v>630</v>
      </c>
      <c r="AU8" t="s">
        <v>652</v>
      </c>
      <c r="AV8" t="s">
        <v>203</v>
      </c>
      <c r="AW8">
        <v>5</v>
      </c>
      <c r="BB8">
        <v>0.67308251105552053</v>
      </c>
      <c r="BC8" t="s">
        <v>70</v>
      </c>
      <c r="BF8" t="s">
        <v>118</v>
      </c>
      <c r="BG8" s="5" t="s">
        <v>127</v>
      </c>
      <c r="BH8" t="s">
        <v>652</v>
      </c>
      <c r="BI8">
        <v>5233</v>
      </c>
      <c r="BJ8">
        <v>5</v>
      </c>
      <c r="BK8" t="s">
        <v>630</v>
      </c>
      <c r="BL8" t="s">
        <v>269</v>
      </c>
      <c r="BM8">
        <v>0.67308251105552053</v>
      </c>
      <c r="BN8" t="s">
        <v>70</v>
      </c>
      <c r="BO8" t="s">
        <v>201</v>
      </c>
      <c r="BP8">
        <v>1478.377</v>
      </c>
    </row>
    <row r="9" spans="1:68" ht="16.5">
      <c r="A9" s="127" t="str">
        <f t="shared" si="18"/>
        <v>해성운수</v>
      </c>
      <c r="B9" s="128">
        <f t="shared" si="1"/>
        <v>7915</v>
      </c>
      <c r="C9" s="129" t="str">
        <f t="shared" si="19"/>
        <v>F</v>
      </c>
      <c r="D9" s="130">
        <f t="shared" si="20"/>
        <v>0.67119402194534172</v>
      </c>
      <c r="E9" s="131">
        <f t="shared" si="21"/>
        <v>7915</v>
      </c>
      <c r="F9" s="132" t="str">
        <f t="shared" si="22"/>
        <v>560</v>
      </c>
      <c r="G9" s="133" t="str">
        <f t="shared" si="23"/>
        <v>71바5817</v>
      </c>
      <c r="H9" s="134">
        <f t="shared" si="24"/>
        <v>5</v>
      </c>
      <c r="I9" s="135">
        <f t="shared" si="25"/>
        <v>856.31899999999996</v>
      </c>
      <c r="J9" s="136">
        <f t="shared" si="26"/>
        <v>1.9160322333623594E-2</v>
      </c>
      <c r="K9" s="136">
        <f t="shared" si="27"/>
        <v>0.49485185787816444</v>
      </c>
      <c r="L9" s="136">
        <f t="shared" si="28"/>
        <v>0.1237856453027435</v>
      </c>
      <c r="M9" s="137">
        <f t="shared" si="29"/>
        <v>12.118</v>
      </c>
      <c r="N9" s="138">
        <f t="shared" si="30"/>
        <v>0</v>
      </c>
      <c r="O9" s="138">
        <f t="shared" si="31"/>
        <v>4.6711564265186221</v>
      </c>
      <c r="P9" s="224">
        <f t="shared" si="32"/>
        <v>141</v>
      </c>
      <c r="Q9" s="225">
        <f t="shared" si="33"/>
        <v>0</v>
      </c>
      <c r="R9" s="225">
        <f t="shared" si="34"/>
        <v>40</v>
      </c>
      <c r="T9">
        <v>534</v>
      </c>
      <c r="U9">
        <v>7915</v>
      </c>
      <c r="V9" t="s">
        <v>652</v>
      </c>
      <c r="W9">
        <v>856.31899999999996</v>
      </c>
      <c r="X9">
        <v>513.48900000000003</v>
      </c>
      <c r="Y9">
        <v>1.6679999999999999</v>
      </c>
      <c r="Z9">
        <v>12.118</v>
      </c>
      <c r="AA9">
        <v>97.393872999999999</v>
      </c>
      <c r="AB9">
        <v>1.866098</v>
      </c>
      <c r="AC9">
        <v>48.195538999999997</v>
      </c>
      <c r="AD9" s="1">
        <v>106</v>
      </c>
      <c r="AE9">
        <v>0</v>
      </c>
      <c r="AF9">
        <v>40</v>
      </c>
      <c r="AG9">
        <v>87</v>
      </c>
      <c r="AH9">
        <v>8.7923290000000005</v>
      </c>
      <c r="AI9">
        <v>102.5</v>
      </c>
      <c r="AJ9">
        <v>4.4000000000000004</v>
      </c>
      <c r="AK9">
        <v>141</v>
      </c>
      <c r="AL9">
        <v>45343</v>
      </c>
      <c r="AM9" t="s">
        <v>660</v>
      </c>
      <c r="AN9" t="s">
        <v>661</v>
      </c>
      <c r="AO9">
        <v>328.54</v>
      </c>
      <c r="AR9" t="s">
        <v>118</v>
      </c>
      <c r="AS9" t="s">
        <v>123</v>
      </c>
      <c r="AT9" t="s">
        <v>257</v>
      </c>
      <c r="AU9" t="s">
        <v>652</v>
      </c>
      <c r="AV9" t="s">
        <v>48</v>
      </c>
      <c r="AW9">
        <v>5</v>
      </c>
      <c r="BB9">
        <v>0.67119402194534172</v>
      </c>
      <c r="BC9" t="s">
        <v>70</v>
      </c>
      <c r="BF9" t="s">
        <v>118</v>
      </c>
      <c r="BG9" t="s">
        <v>123</v>
      </c>
      <c r="BH9" t="s">
        <v>652</v>
      </c>
      <c r="BI9">
        <v>7915</v>
      </c>
      <c r="BJ9">
        <v>5</v>
      </c>
      <c r="BK9" t="s">
        <v>257</v>
      </c>
      <c r="BL9" t="s">
        <v>258</v>
      </c>
      <c r="BM9">
        <v>0.67119402194534172</v>
      </c>
      <c r="BN9" t="s">
        <v>70</v>
      </c>
      <c r="BO9" t="s">
        <v>201</v>
      </c>
      <c r="BP9">
        <v>856.31899999999996</v>
      </c>
    </row>
    <row r="10" spans="1:68" ht="16.5">
      <c r="A10" s="110" t="str">
        <f t="shared" si="18"/>
        <v>해성운수</v>
      </c>
      <c r="B10" s="111">
        <f t="shared" si="1"/>
        <v>8047</v>
      </c>
      <c r="C10" s="112" t="str">
        <f t="shared" si="19"/>
        <v>C</v>
      </c>
      <c r="D10" s="113">
        <f t="shared" si="20"/>
        <v>0.85461538461538455</v>
      </c>
      <c r="E10" s="114">
        <f t="shared" si="21"/>
        <v>8047</v>
      </c>
      <c r="F10" s="115" t="str">
        <f t="shared" si="22"/>
        <v>514-1</v>
      </c>
      <c r="G10" s="116" t="str">
        <f t="shared" si="23"/>
        <v>71바5760</v>
      </c>
      <c r="H10" s="117">
        <f t="shared" si="24"/>
        <v>1</v>
      </c>
      <c r="I10" s="118">
        <f t="shared" si="25"/>
        <v>635.1</v>
      </c>
      <c r="J10" s="119">
        <f t="shared" si="26"/>
        <v>1.3953061143022525E-2</v>
      </c>
      <c r="K10" s="119">
        <f t="shared" si="27"/>
        <v>0.36640174703803902</v>
      </c>
      <c r="L10" s="119">
        <f t="shared" si="28"/>
        <v>0.14485907731065972</v>
      </c>
      <c r="M10" s="120">
        <f t="shared" si="29"/>
        <v>10.135999999999999</v>
      </c>
      <c r="N10" s="121">
        <f t="shared" si="30"/>
        <v>0</v>
      </c>
      <c r="O10" s="121">
        <f t="shared" si="31"/>
        <v>1.8894662257912138</v>
      </c>
      <c r="P10" s="226">
        <f t="shared" si="32"/>
        <v>4</v>
      </c>
      <c r="Q10" s="227">
        <f t="shared" si="33"/>
        <v>0</v>
      </c>
      <c r="R10" s="227">
        <f t="shared" si="34"/>
        <v>12</v>
      </c>
      <c r="T10">
        <v>534</v>
      </c>
      <c r="U10">
        <v>8047</v>
      </c>
      <c r="V10" t="s">
        <v>652</v>
      </c>
      <c r="W10">
        <v>635.1</v>
      </c>
      <c r="X10">
        <v>285.77</v>
      </c>
      <c r="Y10">
        <v>2.222</v>
      </c>
      <c r="Z10">
        <v>10.135999999999999</v>
      </c>
      <c r="AA10">
        <v>51.679698999999999</v>
      </c>
      <c r="AB10">
        <v>0.72109000000000001</v>
      </c>
      <c r="AC10">
        <v>18.935531999999998</v>
      </c>
      <c r="AD10" s="1">
        <v>92</v>
      </c>
      <c r="AE10">
        <v>0</v>
      </c>
      <c r="AF10">
        <v>12</v>
      </c>
      <c r="AG10">
        <v>68</v>
      </c>
      <c r="AH10">
        <v>12.289158</v>
      </c>
      <c r="AI10">
        <v>12.3</v>
      </c>
      <c r="AJ10">
        <v>0</v>
      </c>
      <c r="AK10">
        <v>4</v>
      </c>
      <c r="AL10">
        <v>325</v>
      </c>
      <c r="AM10" t="s">
        <v>662</v>
      </c>
      <c r="AN10" t="s">
        <v>663</v>
      </c>
      <c r="AO10">
        <v>635.1</v>
      </c>
      <c r="AR10" t="s">
        <v>118</v>
      </c>
      <c r="AS10" t="s">
        <v>120</v>
      </c>
      <c r="AT10" t="s">
        <v>244</v>
      </c>
      <c r="AU10" t="s">
        <v>652</v>
      </c>
      <c r="AV10" t="s">
        <v>48</v>
      </c>
      <c r="AW10">
        <v>1</v>
      </c>
      <c r="BB10">
        <v>0.85461538461538455</v>
      </c>
      <c r="BC10" t="s">
        <v>69</v>
      </c>
      <c r="BF10" t="s">
        <v>118</v>
      </c>
      <c r="BG10" t="s">
        <v>120</v>
      </c>
      <c r="BH10" t="s">
        <v>652</v>
      </c>
      <c r="BI10">
        <v>8047</v>
      </c>
      <c r="BJ10">
        <v>1</v>
      </c>
      <c r="BK10" t="s">
        <v>244</v>
      </c>
      <c r="BL10" t="s">
        <v>183</v>
      </c>
      <c r="BM10">
        <v>0.85461538461538455</v>
      </c>
      <c r="BN10" t="s">
        <v>69</v>
      </c>
      <c r="BO10" t="s">
        <v>186</v>
      </c>
      <c r="BP10">
        <v>635.1</v>
      </c>
    </row>
    <row r="11" spans="1:68" ht="16.5">
      <c r="A11" s="127" t="str">
        <f t="shared" si="18"/>
        <v>해성운수</v>
      </c>
      <c r="B11" s="128">
        <f t="shared" si="1"/>
        <v>9228</v>
      </c>
      <c r="C11" s="129" t="str">
        <f t="shared" si="19"/>
        <v>F</v>
      </c>
      <c r="D11" s="130">
        <f t="shared" si="20"/>
        <v>0.75282807335295721</v>
      </c>
      <c r="E11" s="131">
        <f t="shared" si="21"/>
        <v>9228</v>
      </c>
      <c r="F11" s="132" t="str">
        <f t="shared" si="22"/>
        <v>564</v>
      </c>
      <c r="G11" s="133" t="str">
        <f t="shared" si="23"/>
        <v>71바5773</v>
      </c>
      <c r="H11" s="134">
        <f t="shared" si="24"/>
        <v>5</v>
      </c>
      <c r="I11" s="135">
        <f t="shared" si="25"/>
        <v>760.55900000000008</v>
      </c>
      <c r="J11" s="136">
        <f t="shared" si="26"/>
        <v>6.3112013300188272E-2</v>
      </c>
      <c r="K11" s="136">
        <f t="shared" si="27"/>
        <v>0.42246283024004216</v>
      </c>
      <c r="L11" s="136">
        <f t="shared" si="28"/>
        <v>0.10387096859020797</v>
      </c>
      <c r="M11" s="137">
        <f t="shared" si="29"/>
        <v>9.2189999999999994</v>
      </c>
      <c r="N11" s="138">
        <f t="shared" si="30"/>
        <v>2.4981625357138633</v>
      </c>
      <c r="O11" s="138">
        <f t="shared" si="31"/>
        <v>1.4463046259396051</v>
      </c>
      <c r="P11" s="224">
        <f t="shared" si="32"/>
        <v>50</v>
      </c>
      <c r="Q11" s="225">
        <f t="shared" si="33"/>
        <v>19</v>
      </c>
      <c r="R11" s="225">
        <f t="shared" si="34"/>
        <v>11</v>
      </c>
      <c r="T11">
        <v>534</v>
      </c>
      <c r="U11">
        <v>9228</v>
      </c>
      <c r="V11" t="s">
        <v>652</v>
      </c>
      <c r="W11">
        <v>760.55899999999997</v>
      </c>
      <c r="X11">
        <v>244.322</v>
      </c>
      <c r="Y11">
        <v>3.113</v>
      </c>
      <c r="Z11">
        <v>9.2189999999999994</v>
      </c>
      <c r="AA11">
        <v>80.900509</v>
      </c>
      <c r="AB11">
        <v>5.1057940000000004</v>
      </c>
      <c r="AC11">
        <v>34.177458000000001</v>
      </c>
      <c r="AD11" s="1">
        <v>79</v>
      </c>
      <c r="AE11">
        <v>19</v>
      </c>
      <c r="AF11">
        <v>11</v>
      </c>
      <c r="AG11">
        <v>78</v>
      </c>
      <c r="AH11">
        <v>9.4011639999999996</v>
      </c>
      <c r="AI11">
        <v>68.5</v>
      </c>
      <c r="AJ11">
        <v>0</v>
      </c>
      <c r="AK11">
        <v>50</v>
      </c>
      <c r="AL11">
        <v>13783</v>
      </c>
      <c r="AM11" t="s">
        <v>664</v>
      </c>
      <c r="AN11" t="s">
        <v>665</v>
      </c>
      <c r="AO11">
        <v>345.59899999999999</v>
      </c>
      <c r="AR11" t="s">
        <v>118</v>
      </c>
      <c r="AS11" t="s">
        <v>124</v>
      </c>
      <c r="AT11" t="s">
        <v>262</v>
      </c>
      <c r="AU11" t="s">
        <v>652</v>
      </c>
      <c r="AV11" t="s">
        <v>203</v>
      </c>
      <c r="AW11">
        <v>5</v>
      </c>
      <c r="BB11">
        <v>0.75282807335295721</v>
      </c>
      <c r="BC11" t="s">
        <v>70</v>
      </c>
      <c r="BF11" t="s">
        <v>118</v>
      </c>
      <c r="BG11" t="s">
        <v>124</v>
      </c>
      <c r="BH11" t="s">
        <v>652</v>
      </c>
      <c r="BI11">
        <v>9228</v>
      </c>
      <c r="BJ11">
        <v>5</v>
      </c>
      <c r="BK11" t="s">
        <v>262</v>
      </c>
      <c r="BL11" t="s">
        <v>261</v>
      </c>
      <c r="BM11">
        <v>0.75282807335295721</v>
      </c>
      <c r="BN11" t="s">
        <v>70</v>
      </c>
      <c r="BO11" t="s">
        <v>201</v>
      </c>
      <c r="BP11">
        <v>760.55900000000008</v>
      </c>
    </row>
    <row r="12" spans="1:68" ht="16.5">
      <c r="A12" s="110" t="str">
        <f t="shared" si="18"/>
        <v>해성운수</v>
      </c>
      <c r="B12" s="111">
        <f t="shared" si="1"/>
        <v>9553</v>
      </c>
      <c r="C12" s="112" t="str">
        <f t="shared" si="19"/>
        <v>F</v>
      </c>
      <c r="D12" s="113">
        <f t="shared" si="20"/>
        <v>0.74490033664005906</v>
      </c>
      <c r="E12" s="114">
        <f t="shared" si="21"/>
        <v>9553</v>
      </c>
      <c r="F12" s="115" t="str">
        <f t="shared" si="22"/>
        <v>514-1</v>
      </c>
      <c r="G12" s="116" t="str">
        <f t="shared" si="23"/>
        <v>71바5788</v>
      </c>
      <c r="H12" s="117">
        <f t="shared" si="24"/>
        <v>3</v>
      </c>
      <c r="I12" s="118">
        <f t="shared" si="25"/>
        <v>1218.509</v>
      </c>
      <c r="J12" s="119">
        <f t="shared" si="26"/>
        <v>2.3916726675987453E-2</v>
      </c>
      <c r="K12" s="119">
        <f t="shared" si="27"/>
        <v>0.36754578041533226</v>
      </c>
      <c r="L12" s="119">
        <f t="shared" si="28"/>
        <v>0.18136919792960085</v>
      </c>
      <c r="M12" s="120">
        <f t="shared" si="29"/>
        <v>11.89</v>
      </c>
      <c r="N12" s="121">
        <f t="shared" si="30"/>
        <v>0</v>
      </c>
      <c r="O12" s="121">
        <f t="shared" si="31"/>
        <v>2.7902953527630898</v>
      </c>
      <c r="P12" s="226">
        <f t="shared" si="32"/>
        <v>0</v>
      </c>
      <c r="Q12" s="227">
        <f t="shared" si="33"/>
        <v>0</v>
      </c>
      <c r="R12" s="227">
        <f t="shared" si="34"/>
        <v>34</v>
      </c>
      <c r="T12">
        <v>534</v>
      </c>
      <c r="U12">
        <v>9553</v>
      </c>
      <c r="V12" t="s">
        <v>652</v>
      </c>
      <c r="W12">
        <v>1218.509</v>
      </c>
      <c r="X12">
        <v>586.88900000000001</v>
      </c>
      <c r="Y12">
        <v>2.0760000000000001</v>
      </c>
      <c r="Z12">
        <v>11.89</v>
      </c>
      <c r="AA12">
        <v>91.553832999999997</v>
      </c>
      <c r="AB12">
        <v>2.1896680000000002</v>
      </c>
      <c r="AC12">
        <v>33.650224999999999</v>
      </c>
      <c r="AD12" s="1">
        <v>221</v>
      </c>
      <c r="AE12">
        <v>0</v>
      </c>
      <c r="AF12">
        <v>34</v>
      </c>
      <c r="AG12">
        <v>71</v>
      </c>
      <c r="AH12">
        <v>13.309207000000001</v>
      </c>
      <c r="AI12">
        <v>368</v>
      </c>
      <c r="AJ12">
        <v>0</v>
      </c>
      <c r="AK12">
        <v>0</v>
      </c>
      <c r="AL12">
        <v>0</v>
      </c>
      <c r="AM12" t="s">
        <v>666</v>
      </c>
      <c r="AN12" t="s">
        <v>667</v>
      </c>
      <c r="AO12">
        <v>898.68899999999996</v>
      </c>
      <c r="AR12" t="s">
        <v>118</v>
      </c>
      <c r="AS12" t="s">
        <v>120</v>
      </c>
      <c r="AT12" t="s">
        <v>559</v>
      </c>
      <c r="AU12" t="s">
        <v>652</v>
      </c>
      <c r="AV12" t="s">
        <v>48</v>
      </c>
      <c r="AW12">
        <v>3</v>
      </c>
      <c r="BB12">
        <v>0.74490033664005906</v>
      </c>
      <c r="BC12" t="s">
        <v>70</v>
      </c>
      <c r="BF12" t="s">
        <v>118</v>
      </c>
      <c r="BG12" t="s">
        <v>120</v>
      </c>
      <c r="BH12" t="s">
        <v>652</v>
      </c>
      <c r="BI12">
        <v>9553</v>
      </c>
      <c r="BJ12">
        <v>3</v>
      </c>
      <c r="BK12" t="s">
        <v>559</v>
      </c>
      <c r="BL12" t="s">
        <v>241</v>
      </c>
      <c r="BM12">
        <v>0.74490033664005906</v>
      </c>
      <c r="BN12" t="s">
        <v>70</v>
      </c>
      <c r="BO12" t="s">
        <v>201</v>
      </c>
      <c r="BP12">
        <v>1218.509</v>
      </c>
    </row>
    <row r="13" spans="1:68" ht="16.5">
      <c r="A13" s="127" t="str">
        <f t="shared" si="18"/>
        <v>해성운수</v>
      </c>
      <c r="B13" s="128" t="str">
        <f t="shared" si="1"/>
        <v>강대호</v>
      </c>
      <c r="C13" s="129" t="str">
        <f t="shared" si="19"/>
        <v>F</v>
      </c>
      <c r="D13" s="130">
        <f t="shared" si="20"/>
        <v>0.69074074074074066</v>
      </c>
      <c r="E13" s="131">
        <f t="shared" si="21"/>
        <v>8190</v>
      </c>
      <c r="F13" s="132" t="str">
        <f t="shared" si="22"/>
        <v>514-1</v>
      </c>
      <c r="G13" s="133" t="str">
        <f t="shared" si="23"/>
        <v>71바5780</v>
      </c>
      <c r="H13" s="134">
        <f t="shared" si="24"/>
        <v>1</v>
      </c>
      <c r="I13" s="135">
        <f t="shared" si="25"/>
        <v>373.14699999999999</v>
      </c>
      <c r="J13" s="136">
        <f t="shared" si="26"/>
        <v>1.4871656719344973E-3</v>
      </c>
      <c r="K13" s="136">
        <f t="shared" si="27"/>
        <v>0.35712016502822469</v>
      </c>
      <c r="L13" s="136">
        <f t="shared" si="28"/>
        <v>0.12059590456308104</v>
      </c>
      <c r="M13" s="137">
        <f t="shared" si="29"/>
        <v>11.262</v>
      </c>
      <c r="N13" s="138">
        <f t="shared" si="30"/>
        <v>0</v>
      </c>
      <c r="O13" s="138">
        <f t="shared" si="31"/>
        <v>0.98566109521732592</v>
      </c>
      <c r="P13" s="224">
        <f t="shared" si="32"/>
        <v>0</v>
      </c>
      <c r="Q13" s="225">
        <f t="shared" si="33"/>
        <v>0</v>
      </c>
      <c r="R13" s="225">
        <f t="shared" si="34"/>
        <v>4</v>
      </c>
      <c r="T13">
        <v>534</v>
      </c>
      <c r="U13">
        <v>8190</v>
      </c>
      <c r="V13" t="s">
        <v>284</v>
      </c>
      <c r="W13">
        <v>405.81900000000002</v>
      </c>
      <c r="X13">
        <v>214.423</v>
      </c>
      <c r="Y13">
        <v>1.893</v>
      </c>
      <c r="Z13">
        <v>11.262</v>
      </c>
      <c r="AA13">
        <v>31.930537999999999</v>
      </c>
      <c r="AB13">
        <v>4.7486E-2</v>
      </c>
      <c r="AC13">
        <v>11.403039</v>
      </c>
      <c r="AD13" s="1">
        <v>45</v>
      </c>
      <c r="AE13">
        <v>0</v>
      </c>
      <c r="AF13">
        <v>4</v>
      </c>
      <c r="AG13">
        <v>64</v>
      </c>
      <c r="AH13">
        <v>12.709431</v>
      </c>
      <c r="AI13">
        <v>4.4000000000000004</v>
      </c>
      <c r="AJ13">
        <v>0</v>
      </c>
      <c r="AK13">
        <v>0</v>
      </c>
      <c r="AL13">
        <v>0</v>
      </c>
      <c r="AM13" t="s">
        <v>285</v>
      </c>
      <c r="AN13" t="s">
        <v>668</v>
      </c>
      <c r="AO13">
        <v>373.14699999999999</v>
      </c>
      <c r="AR13" t="s">
        <v>118</v>
      </c>
      <c r="AS13" t="s">
        <v>120</v>
      </c>
      <c r="AT13" t="s">
        <v>247</v>
      </c>
      <c r="AU13" t="s">
        <v>284</v>
      </c>
      <c r="AV13" t="s">
        <v>48</v>
      </c>
      <c r="AW13">
        <v>1</v>
      </c>
      <c r="BB13">
        <v>0.69074074074074066</v>
      </c>
      <c r="BC13" t="s">
        <v>70</v>
      </c>
      <c r="BF13" t="s">
        <v>118</v>
      </c>
      <c r="BG13" t="s">
        <v>120</v>
      </c>
      <c r="BH13" t="s">
        <v>284</v>
      </c>
      <c r="BI13">
        <v>8190</v>
      </c>
      <c r="BJ13">
        <v>1</v>
      </c>
      <c r="BK13" t="s">
        <v>247</v>
      </c>
      <c r="BL13" t="s">
        <v>183</v>
      </c>
      <c r="BM13">
        <v>0.69074074074074066</v>
      </c>
      <c r="BN13" t="s">
        <v>70</v>
      </c>
      <c r="BO13" t="s">
        <v>201</v>
      </c>
      <c r="BP13">
        <v>373.14699999999999</v>
      </c>
    </row>
    <row r="14" spans="1:68" ht="16.5">
      <c r="A14" s="110" t="str">
        <f t="shared" si="18"/>
        <v>해성운수</v>
      </c>
      <c r="B14" s="111" t="str">
        <f t="shared" si="1"/>
        <v>강신모</v>
      </c>
      <c r="C14" s="112" t="str">
        <f t="shared" si="19"/>
        <v>D</v>
      </c>
      <c r="D14" s="113">
        <f t="shared" si="20"/>
        <v>0.82086956521739129</v>
      </c>
      <c r="E14" s="114">
        <f t="shared" si="21"/>
        <v>380</v>
      </c>
      <c r="F14" s="115" t="str">
        <f t="shared" si="22"/>
        <v>593</v>
      </c>
      <c r="G14" s="116" t="str">
        <f t="shared" si="23"/>
        <v>70바3804</v>
      </c>
      <c r="H14" s="117">
        <f t="shared" si="24"/>
        <v>1</v>
      </c>
      <c r="I14" s="118">
        <f t="shared" si="25"/>
        <v>1542.0129999999999</v>
      </c>
      <c r="J14" s="119">
        <f t="shared" si="26"/>
        <v>1.4132306908318867E-2</v>
      </c>
      <c r="K14" s="119">
        <f t="shared" si="27"/>
        <v>0.36276576918146725</v>
      </c>
      <c r="L14" s="119">
        <f t="shared" si="28"/>
        <v>0.22373352235033039</v>
      </c>
      <c r="M14" s="120">
        <f t="shared" si="29"/>
        <v>8.1240000000000006</v>
      </c>
      <c r="N14" s="121">
        <f t="shared" si="30"/>
        <v>0</v>
      </c>
      <c r="O14" s="121">
        <f t="shared" si="31"/>
        <v>0.12970059266685821</v>
      </c>
      <c r="P14" s="226">
        <f t="shared" si="32"/>
        <v>42</v>
      </c>
      <c r="Q14" s="227">
        <f t="shared" si="33"/>
        <v>0</v>
      </c>
      <c r="R14" s="227">
        <f t="shared" si="34"/>
        <v>2</v>
      </c>
      <c r="T14">
        <v>534</v>
      </c>
      <c r="U14">
        <v>380</v>
      </c>
      <c r="V14" t="s">
        <v>286</v>
      </c>
      <c r="W14">
        <v>1542.0129999999999</v>
      </c>
      <c r="X14">
        <v>816.84799999999996</v>
      </c>
      <c r="Y14">
        <v>1.8879999999999999</v>
      </c>
      <c r="Z14">
        <v>8.1240000000000006</v>
      </c>
      <c r="AA14">
        <v>140.41408899999999</v>
      </c>
      <c r="AB14">
        <v>1.984375</v>
      </c>
      <c r="AC14">
        <v>50.937424999999998</v>
      </c>
      <c r="AD14" s="1">
        <v>345</v>
      </c>
      <c r="AE14">
        <v>0</v>
      </c>
      <c r="AF14">
        <v>2</v>
      </c>
      <c r="AG14">
        <v>63</v>
      </c>
      <c r="AH14">
        <v>10.981896000000001</v>
      </c>
      <c r="AI14">
        <v>0</v>
      </c>
      <c r="AJ14">
        <v>0</v>
      </c>
      <c r="AK14">
        <v>42</v>
      </c>
      <c r="AL14">
        <v>4154</v>
      </c>
      <c r="AM14" t="s">
        <v>287</v>
      </c>
      <c r="AN14" t="s">
        <v>669</v>
      </c>
      <c r="AO14">
        <v>1542.0129999999999</v>
      </c>
      <c r="AR14" t="s">
        <v>118</v>
      </c>
      <c r="AS14" t="s">
        <v>128</v>
      </c>
      <c r="AT14" t="s">
        <v>275</v>
      </c>
      <c r="AU14" t="s">
        <v>286</v>
      </c>
      <c r="AV14" t="s">
        <v>48</v>
      </c>
      <c r="AW14">
        <v>1</v>
      </c>
      <c r="BB14">
        <v>0.82086956521739129</v>
      </c>
      <c r="BC14" t="s">
        <v>67</v>
      </c>
      <c r="BF14" t="s">
        <v>118</v>
      </c>
      <c r="BG14" t="s">
        <v>128</v>
      </c>
      <c r="BH14" t="s">
        <v>286</v>
      </c>
      <c r="BI14">
        <v>380</v>
      </c>
      <c r="BJ14">
        <v>1</v>
      </c>
      <c r="BK14" t="s">
        <v>275</v>
      </c>
      <c r="BL14" t="s">
        <v>183</v>
      </c>
      <c r="BM14">
        <v>0.82086956521739129</v>
      </c>
      <c r="BN14" t="s">
        <v>67</v>
      </c>
      <c r="BO14" t="s">
        <v>188</v>
      </c>
      <c r="BP14">
        <v>1542.0129999999999</v>
      </c>
    </row>
    <row r="15" spans="1:68" ht="16.5">
      <c r="A15" s="127" t="str">
        <f t="shared" si="18"/>
        <v>해성운수</v>
      </c>
      <c r="B15" s="128" t="str">
        <f t="shared" si="1"/>
        <v>강필종</v>
      </c>
      <c r="C15" s="129" t="str">
        <f t="shared" si="19"/>
        <v>D</v>
      </c>
      <c r="D15" s="130">
        <f t="shared" si="20"/>
        <v>0.82601093736428588</v>
      </c>
      <c r="E15" s="131">
        <f t="shared" si="21"/>
        <v>7151</v>
      </c>
      <c r="F15" s="132" t="str">
        <f t="shared" si="22"/>
        <v>24</v>
      </c>
      <c r="G15" s="133" t="str">
        <f t="shared" si="23"/>
        <v>71바5764</v>
      </c>
      <c r="H15" s="134">
        <f t="shared" si="24"/>
        <v>6</v>
      </c>
      <c r="I15" s="135">
        <f t="shared" si="25"/>
        <v>2753.9700000000003</v>
      </c>
      <c r="J15" s="136">
        <f t="shared" si="26"/>
        <v>4.8980855619137974E-2</v>
      </c>
      <c r="K15" s="136">
        <f t="shared" si="27"/>
        <v>0.37324138420019426</v>
      </c>
      <c r="L15" s="136">
        <f t="shared" si="28"/>
        <v>0.130357266055912</v>
      </c>
      <c r="M15" s="137">
        <f t="shared" si="29"/>
        <v>17.38</v>
      </c>
      <c r="N15" s="138">
        <f t="shared" si="30"/>
        <v>1.7792495924065985</v>
      </c>
      <c r="O15" s="138">
        <f t="shared" si="31"/>
        <v>7.4437993151704633</v>
      </c>
      <c r="P15" s="224">
        <f t="shared" si="32"/>
        <v>19</v>
      </c>
      <c r="Q15" s="225">
        <f t="shared" si="33"/>
        <v>49</v>
      </c>
      <c r="R15" s="225">
        <f t="shared" si="34"/>
        <v>205</v>
      </c>
      <c r="T15">
        <v>534</v>
      </c>
      <c r="U15">
        <v>7151</v>
      </c>
      <c r="V15" t="s">
        <v>288</v>
      </c>
      <c r="W15">
        <v>2753.97</v>
      </c>
      <c r="X15">
        <v>1371.326</v>
      </c>
      <c r="Y15">
        <v>2.008</v>
      </c>
      <c r="Z15">
        <v>17.38</v>
      </c>
      <c r="AA15">
        <v>180.58520799999999</v>
      </c>
      <c r="AB15">
        <v>8.8452179999999991</v>
      </c>
      <c r="AC15">
        <v>67.401872999999995</v>
      </c>
      <c r="AD15" s="1">
        <v>359</v>
      </c>
      <c r="AE15">
        <v>49</v>
      </c>
      <c r="AF15">
        <v>205</v>
      </c>
      <c r="AG15">
        <v>93</v>
      </c>
      <c r="AH15">
        <v>15.250252</v>
      </c>
      <c r="AI15">
        <v>1103.3</v>
      </c>
      <c r="AJ15">
        <v>116.5</v>
      </c>
      <c r="AK15">
        <v>19</v>
      </c>
      <c r="AL15">
        <v>12860</v>
      </c>
      <c r="AM15" t="s">
        <v>289</v>
      </c>
      <c r="AN15" t="s">
        <v>670</v>
      </c>
      <c r="AO15">
        <v>2070.462</v>
      </c>
      <c r="AR15" t="s">
        <v>118</v>
      </c>
      <c r="AS15" t="s">
        <v>119</v>
      </c>
      <c r="AT15" t="s">
        <v>239</v>
      </c>
      <c r="AU15" t="s">
        <v>288</v>
      </c>
      <c r="AV15" t="s">
        <v>48</v>
      </c>
      <c r="AW15">
        <v>6</v>
      </c>
      <c r="BB15">
        <v>0.82601093736428588</v>
      </c>
      <c r="BC15" t="s">
        <v>67</v>
      </c>
      <c r="BF15" t="s">
        <v>118</v>
      </c>
      <c r="BG15" s="5" t="s">
        <v>119</v>
      </c>
      <c r="BH15" t="s">
        <v>288</v>
      </c>
      <c r="BI15">
        <v>7151</v>
      </c>
      <c r="BJ15">
        <v>6</v>
      </c>
      <c r="BK15" t="s">
        <v>239</v>
      </c>
      <c r="BL15" t="s">
        <v>220</v>
      </c>
      <c r="BM15">
        <v>0.82601093736428588</v>
      </c>
      <c r="BN15" t="s">
        <v>67</v>
      </c>
      <c r="BO15" t="s">
        <v>188</v>
      </c>
      <c r="BP15">
        <v>2753.9700000000003</v>
      </c>
    </row>
    <row r="16" spans="1:68" ht="16.5">
      <c r="A16" s="110" t="str">
        <f t="shared" si="18"/>
        <v>해성운수</v>
      </c>
      <c r="B16" s="111" t="str">
        <f t="shared" si="1"/>
        <v>강형택</v>
      </c>
      <c r="C16" s="112" t="str">
        <f t="shared" si="19"/>
        <v>F</v>
      </c>
      <c r="D16" s="113">
        <f t="shared" si="20"/>
        <v>0.70407407407407407</v>
      </c>
      <c r="E16" s="114">
        <f t="shared" si="21"/>
        <v>5980</v>
      </c>
      <c r="F16" s="115" t="str">
        <f t="shared" si="22"/>
        <v>514-1</v>
      </c>
      <c r="G16" s="116" t="str">
        <f t="shared" si="23"/>
        <v>71바5780</v>
      </c>
      <c r="H16" s="117">
        <f t="shared" si="24"/>
        <v>1</v>
      </c>
      <c r="I16" s="118">
        <f t="shared" si="25"/>
        <v>491.09100000000001</v>
      </c>
      <c r="J16" s="119">
        <f t="shared" si="26"/>
        <v>1.1652035643781328E-2</v>
      </c>
      <c r="K16" s="119">
        <f t="shared" si="27"/>
        <v>0.34510546431585754</v>
      </c>
      <c r="L16" s="119">
        <f t="shared" si="28"/>
        <v>3.8689367143767653E-2</v>
      </c>
      <c r="M16" s="120">
        <f t="shared" si="29"/>
        <v>11.494999999999999</v>
      </c>
      <c r="N16" s="121">
        <f t="shared" si="30"/>
        <v>0</v>
      </c>
      <c r="O16" s="121">
        <f t="shared" si="31"/>
        <v>0.40725649625018578</v>
      </c>
      <c r="P16" s="226">
        <f t="shared" si="32"/>
        <v>1</v>
      </c>
      <c r="Q16" s="227">
        <f t="shared" si="33"/>
        <v>0</v>
      </c>
      <c r="R16" s="227">
        <f t="shared" si="34"/>
        <v>2</v>
      </c>
      <c r="T16">
        <v>534</v>
      </c>
      <c r="U16">
        <v>5980</v>
      </c>
      <c r="V16" t="s">
        <v>290</v>
      </c>
      <c r="W16">
        <v>491.09100000000001</v>
      </c>
      <c r="X16">
        <v>258.36399999999998</v>
      </c>
      <c r="Y16">
        <v>1.901</v>
      </c>
      <c r="Z16">
        <v>11.494999999999999</v>
      </c>
      <c r="AA16">
        <v>37.78387</v>
      </c>
      <c r="AB16">
        <v>0.44025900000000001</v>
      </c>
      <c r="AC16">
        <v>13.03942</v>
      </c>
      <c r="AD16" s="1">
        <v>19</v>
      </c>
      <c r="AE16">
        <v>0</v>
      </c>
      <c r="AF16">
        <v>2</v>
      </c>
      <c r="AG16">
        <v>64</v>
      </c>
      <c r="AH16">
        <v>12.997370999999999</v>
      </c>
      <c r="AI16">
        <v>22</v>
      </c>
      <c r="AJ16">
        <v>0</v>
      </c>
      <c r="AK16">
        <v>1</v>
      </c>
      <c r="AL16">
        <v>157</v>
      </c>
      <c r="AM16" t="s">
        <v>291</v>
      </c>
      <c r="AN16" t="s">
        <v>671</v>
      </c>
      <c r="AO16">
        <v>491.09100000000001</v>
      </c>
      <c r="AR16" t="s">
        <v>118</v>
      </c>
      <c r="AS16" t="s">
        <v>120</v>
      </c>
      <c r="AT16" t="s">
        <v>247</v>
      </c>
      <c r="AU16" t="s">
        <v>290</v>
      </c>
      <c r="AV16" t="s">
        <v>48</v>
      </c>
      <c r="AW16">
        <v>1</v>
      </c>
      <c r="BB16">
        <v>0.70407407407407407</v>
      </c>
      <c r="BC16" t="s">
        <v>70</v>
      </c>
      <c r="BF16" t="s">
        <v>118</v>
      </c>
      <c r="BG16" t="s">
        <v>120</v>
      </c>
      <c r="BH16" t="s">
        <v>290</v>
      </c>
      <c r="BI16">
        <v>5980</v>
      </c>
      <c r="BJ16">
        <v>1</v>
      </c>
      <c r="BK16" t="s">
        <v>247</v>
      </c>
      <c r="BL16" t="s">
        <v>183</v>
      </c>
      <c r="BM16">
        <v>0.70407407407407407</v>
      </c>
      <c r="BN16" t="s">
        <v>70</v>
      </c>
      <c r="BO16" t="s">
        <v>201</v>
      </c>
      <c r="BP16">
        <v>491.09100000000001</v>
      </c>
    </row>
    <row r="17" spans="1:68" ht="16.5">
      <c r="A17" s="127" t="str">
        <f t="shared" si="18"/>
        <v>해성운수</v>
      </c>
      <c r="B17" s="128" t="str">
        <f t="shared" si="1"/>
        <v>고재홍</v>
      </c>
      <c r="C17" s="129" t="str">
        <f t="shared" si="19"/>
        <v>D</v>
      </c>
      <c r="D17" s="130">
        <f t="shared" si="20"/>
        <v>0.81136363636363629</v>
      </c>
      <c r="E17" s="131">
        <f t="shared" si="21"/>
        <v>7939</v>
      </c>
      <c r="F17" s="132" t="str">
        <f t="shared" si="22"/>
        <v>593</v>
      </c>
      <c r="G17" s="133" t="str">
        <f t="shared" si="23"/>
        <v>70바3806</v>
      </c>
      <c r="H17" s="134">
        <f t="shared" si="24"/>
        <v>1</v>
      </c>
      <c r="I17" s="135">
        <f t="shared" si="25"/>
        <v>840.34500000000003</v>
      </c>
      <c r="J17" s="136">
        <f t="shared" si="26"/>
        <v>3.7528125464326621E-2</v>
      </c>
      <c r="K17" s="136">
        <f t="shared" si="27"/>
        <v>0.42915935825132179</v>
      </c>
      <c r="L17" s="136">
        <f t="shared" si="28"/>
        <v>4.4029535488400599E-2</v>
      </c>
      <c r="M17" s="137">
        <f t="shared" si="29"/>
        <v>8.9410000000000007</v>
      </c>
      <c r="N17" s="138">
        <f t="shared" si="30"/>
        <v>0</v>
      </c>
      <c r="O17" s="138">
        <f t="shared" si="31"/>
        <v>4.045957315150325</v>
      </c>
      <c r="P17" s="224">
        <f t="shared" si="32"/>
        <v>37</v>
      </c>
      <c r="Q17" s="225">
        <f t="shared" si="33"/>
        <v>0</v>
      </c>
      <c r="R17" s="225">
        <f t="shared" si="34"/>
        <v>34</v>
      </c>
      <c r="T17">
        <v>534</v>
      </c>
      <c r="U17">
        <v>7939</v>
      </c>
      <c r="V17" t="s">
        <v>672</v>
      </c>
      <c r="W17">
        <v>840.34500000000003</v>
      </c>
      <c r="X17">
        <v>470.66399999999999</v>
      </c>
      <c r="Y17">
        <v>1.7849999999999999</v>
      </c>
      <c r="Z17">
        <v>8.9410000000000007</v>
      </c>
      <c r="AA17">
        <v>79.739127999999994</v>
      </c>
      <c r="AB17">
        <v>2.9924599999999999</v>
      </c>
      <c r="AC17">
        <v>34.220793</v>
      </c>
      <c r="AD17" s="1">
        <v>37</v>
      </c>
      <c r="AE17">
        <v>0</v>
      </c>
      <c r="AF17">
        <v>34</v>
      </c>
      <c r="AG17">
        <v>58</v>
      </c>
      <c r="AH17">
        <v>10.538678000000001</v>
      </c>
      <c r="AI17">
        <v>0</v>
      </c>
      <c r="AJ17">
        <v>0</v>
      </c>
      <c r="AK17">
        <v>37</v>
      </c>
      <c r="AL17">
        <v>8588</v>
      </c>
      <c r="AM17" t="s">
        <v>673</v>
      </c>
      <c r="AN17" t="s">
        <v>674</v>
      </c>
      <c r="AO17">
        <v>840.34500000000003</v>
      </c>
      <c r="AR17" t="s">
        <v>118</v>
      </c>
      <c r="AS17" t="s">
        <v>128</v>
      </c>
      <c r="AT17" t="s">
        <v>640</v>
      </c>
      <c r="AU17" t="s">
        <v>672</v>
      </c>
      <c r="AV17" t="s">
        <v>227</v>
      </c>
      <c r="AW17">
        <v>1</v>
      </c>
      <c r="BB17">
        <v>0.81136363636363629</v>
      </c>
      <c r="BC17" t="s">
        <v>67</v>
      </c>
      <c r="BF17" t="s">
        <v>118</v>
      </c>
      <c r="BG17" t="s">
        <v>128</v>
      </c>
      <c r="BH17" t="s">
        <v>672</v>
      </c>
      <c r="BI17">
        <v>7939</v>
      </c>
      <c r="BJ17">
        <v>1</v>
      </c>
      <c r="BK17" t="s">
        <v>640</v>
      </c>
      <c r="BL17" t="s">
        <v>183</v>
      </c>
      <c r="BM17">
        <v>0.81136363636363629</v>
      </c>
      <c r="BN17" t="s">
        <v>67</v>
      </c>
      <c r="BO17" t="s">
        <v>188</v>
      </c>
      <c r="BP17">
        <v>840.34500000000003</v>
      </c>
    </row>
    <row r="18" spans="1:68" ht="16.5">
      <c r="A18" s="110" t="str">
        <f t="shared" si="18"/>
        <v>해성운수</v>
      </c>
      <c r="B18" s="111" t="str">
        <f t="shared" si="1"/>
        <v>곽동일</v>
      </c>
      <c r="C18" s="112" t="str">
        <f t="shared" si="19"/>
        <v>B</v>
      </c>
      <c r="D18" s="113">
        <f t="shared" si="20"/>
        <v>0.91459114245011908</v>
      </c>
      <c r="E18" s="114">
        <f t="shared" si="21"/>
        <v>2555</v>
      </c>
      <c r="F18" s="115" t="str">
        <f t="shared" si="22"/>
        <v>514-1</v>
      </c>
      <c r="G18" s="116" t="str">
        <f t="shared" si="23"/>
        <v>74사1071</v>
      </c>
      <c r="H18" s="117">
        <f t="shared" si="24"/>
        <v>3</v>
      </c>
      <c r="I18" s="118">
        <f t="shared" si="25"/>
        <v>960.51499999999999</v>
      </c>
      <c r="J18" s="119">
        <f t="shared" si="26"/>
        <v>1.0828039333250356E-2</v>
      </c>
      <c r="K18" s="119">
        <f t="shared" si="27"/>
        <v>0.37379531992143034</v>
      </c>
      <c r="L18" s="119">
        <f t="shared" si="28"/>
        <v>0.10202859924103215</v>
      </c>
      <c r="M18" s="120">
        <f t="shared" si="29"/>
        <v>10.673</v>
      </c>
      <c r="N18" s="121">
        <f t="shared" si="30"/>
        <v>0</v>
      </c>
      <c r="O18" s="121">
        <f t="shared" si="31"/>
        <v>3.0192136510101353</v>
      </c>
      <c r="P18" s="226">
        <f t="shared" si="32"/>
        <v>3</v>
      </c>
      <c r="Q18" s="227">
        <f t="shared" si="33"/>
        <v>0</v>
      </c>
      <c r="R18" s="227">
        <f t="shared" si="34"/>
        <v>29</v>
      </c>
      <c r="T18">
        <v>534</v>
      </c>
      <c r="U18">
        <v>2555</v>
      </c>
      <c r="V18" t="s">
        <v>292</v>
      </c>
      <c r="W18">
        <v>960.51499999999999</v>
      </c>
      <c r="X18">
        <v>390.33699999999999</v>
      </c>
      <c r="Y18">
        <v>2.4609999999999999</v>
      </c>
      <c r="Z18">
        <v>10.673</v>
      </c>
      <c r="AA18">
        <v>75.161344999999997</v>
      </c>
      <c r="AB18">
        <v>0.81384999999999996</v>
      </c>
      <c r="AC18">
        <v>28.094958999999999</v>
      </c>
      <c r="AD18" s="1">
        <v>98</v>
      </c>
      <c r="AE18">
        <v>0</v>
      </c>
      <c r="AF18">
        <v>29</v>
      </c>
      <c r="AG18">
        <v>61</v>
      </c>
      <c r="AH18">
        <v>12.779374000000001</v>
      </c>
      <c r="AI18">
        <v>0</v>
      </c>
      <c r="AJ18">
        <v>0</v>
      </c>
      <c r="AK18">
        <v>3</v>
      </c>
      <c r="AL18">
        <v>557</v>
      </c>
      <c r="AM18" t="s">
        <v>293</v>
      </c>
      <c r="AN18" t="s">
        <v>675</v>
      </c>
      <c r="AO18">
        <v>759.62900000000002</v>
      </c>
      <c r="AR18" t="s">
        <v>118</v>
      </c>
      <c r="AS18" t="s">
        <v>120</v>
      </c>
      <c r="AT18" t="s">
        <v>248</v>
      </c>
      <c r="AU18" t="s">
        <v>292</v>
      </c>
      <c r="AV18" t="s">
        <v>48</v>
      </c>
      <c r="AW18">
        <v>3</v>
      </c>
      <c r="BB18">
        <v>0.91459114245011908</v>
      </c>
      <c r="BC18" t="s">
        <v>68</v>
      </c>
      <c r="BF18" t="s">
        <v>118</v>
      </c>
      <c r="BG18" t="s">
        <v>120</v>
      </c>
      <c r="BH18" t="s">
        <v>292</v>
      </c>
      <c r="BI18">
        <v>2555</v>
      </c>
      <c r="BJ18">
        <v>3</v>
      </c>
      <c r="BK18" t="s">
        <v>248</v>
      </c>
      <c r="BL18" t="s">
        <v>242</v>
      </c>
      <c r="BM18">
        <v>0.91459114245011908</v>
      </c>
      <c r="BN18" t="s">
        <v>68</v>
      </c>
      <c r="BO18" t="s">
        <v>184</v>
      </c>
      <c r="BP18">
        <v>960.51499999999999</v>
      </c>
    </row>
    <row r="19" spans="1:68" ht="16.5">
      <c r="A19" s="127" t="str">
        <f t="shared" si="18"/>
        <v>해성운수</v>
      </c>
      <c r="B19" s="128" t="str">
        <f t="shared" si="1"/>
        <v>곽종호</v>
      </c>
      <c r="C19" s="129" t="str">
        <f t="shared" si="19"/>
        <v>F</v>
      </c>
      <c r="D19" s="130">
        <f t="shared" si="20"/>
        <v>0.69636363636363641</v>
      </c>
      <c r="E19" s="131">
        <f t="shared" si="21"/>
        <v>5470</v>
      </c>
      <c r="F19" s="132" t="str">
        <f t="shared" si="22"/>
        <v>579</v>
      </c>
      <c r="G19" s="133" t="str">
        <f t="shared" si="23"/>
        <v>71바5770</v>
      </c>
      <c r="H19" s="134">
        <f t="shared" si="24"/>
        <v>5</v>
      </c>
      <c r="I19" s="135">
        <f t="shared" si="25"/>
        <v>1275.7629999999997</v>
      </c>
      <c r="J19" s="136">
        <f t="shared" si="26"/>
        <v>1.2193211180777387E-2</v>
      </c>
      <c r="K19" s="136">
        <f t="shared" si="27"/>
        <v>0.48914369108303185</v>
      </c>
      <c r="L19" s="136">
        <f t="shared" si="28"/>
        <v>0.21634112292016625</v>
      </c>
      <c r="M19" s="137">
        <f t="shared" si="29"/>
        <v>8.5129999999999999</v>
      </c>
      <c r="N19" s="138">
        <f t="shared" si="30"/>
        <v>0</v>
      </c>
      <c r="O19" s="138">
        <f t="shared" si="31"/>
        <v>0.39033194609359689</v>
      </c>
      <c r="P19" s="224">
        <f t="shared" si="32"/>
        <v>86</v>
      </c>
      <c r="Q19" s="225">
        <f t="shared" si="33"/>
        <v>0</v>
      </c>
      <c r="R19" s="225">
        <f t="shared" si="34"/>
        <v>5</v>
      </c>
      <c r="T19">
        <v>534</v>
      </c>
      <c r="U19">
        <v>5470</v>
      </c>
      <c r="V19" t="s">
        <v>294</v>
      </c>
      <c r="W19">
        <v>1280.961</v>
      </c>
      <c r="X19">
        <v>371.20299999999997</v>
      </c>
      <c r="Y19">
        <v>3.4510000000000001</v>
      </c>
      <c r="Z19">
        <v>8.5129999999999999</v>
      </c>
      <c r="AA19">
        <v>133.06470100000001</v>
      </c>
      <c r="AB19">
        <v>1.6224860000000001</v>
      </c>
      <c r="AC19">
        <v>65.087759000000005</v>
      </c>
      <c r="AD19" s="1">
        <v>276</v>
      </c>
      <c r="AE19">
        <v>0</v>
      </c>
      <c r="AF19">
        <v>5</v>
      </c>
      <c r="AG19">
        <v>77</v>
      </c>
      <c r="AH19">
        <v>9.6266020000000001</v>
      </c>
      <c r="AI19">
        <v>147.5</v>
      </c>
      <c r="AJ19">
        <v>0</v>
      </c>
      <c r="AK19">
        <v>86</v>
      </c>
      <c r="AL19">
        <v>40316</v>
      </c>
      <c r="AM19" t="s">
        <v>295</v>
      </c>
      <c r="AN19" t="s">
        <v>676</v>
      </c>
      <c r="AO19">
        <v>730.50199999999995</v>
      </c>
      <c r="AR19" t="s">
        <v>118</v>
      </c>
      <c r="AS19" t="s">
        <v>127</v>
      </c>
      <c r="AT19" t="s">
        <v>269</v>
      </c>
      <c r="AU19" t="s">
        <v>294</v>
      </c>
      <c r="AV19" t="s">
        <v>203</v>
      </c>
      <c r="AW19">
        <v>5</v>
      </c>
      <c r="BB19">
        <v>0.69636363636363641</v>
      </c>
      <c r="BC19" t="s">
        <v>70</v>
      </c>
      <c r="BF19" t="s">
        <v>118</v>
      </c>
      <c r="BG19" t="s">
        <v>127</v>
      </c>
      <c r="BH19" t="s">
        <v>294</v>
      </c>
      <c r="BI19">
        <v>5470</v>
      </c>
      <c r="BJ19">
        <v>5</v>
      </c>
      <c r="BK19" t="s">
        <v>269</v>
      </c>
      <c r="BL19" t="s">
        <v>272</v>
      </c>
      <c r="BM19">
        <v>0.69636363636363641</v>
      </c>
      <c r="BN19" t="s">
        <v>70</v>
      </c>
      <c r="BO19" t="s">
        <v>201</v>
      </c>
      <c r="BP19">
        <v>1275.7629999999997</v>
      </c>
    </row>
    <row r="20" spans="1:68" ht="16.5">
      <c r="A20" s="110" t="str">
        <f t="shared" si="18"/>
        <v>해성운수</v>
      </c>
      <c r="B20" s="111" t="str">
        <f t="shared" si="1"/>
        <v>구제종</v>
      </c>
      <c r="C20" s="112" t="str">
        <f t="shared" si="19"/>
        <v>F</v>
      </c>
      <c r="D20" s="113">
        <f t="shared" si="20"/>
        <v>0.6791124567245167</v>
      </c>
      <c r="E20" s="114">
        <f t="shared" si="21"/>
        <v>4773</v>
      </c>
      <c r="F20" s="115" t="str">
        <f t="shared" si="22"/>
        <v>579</v>
      </c>
      <c r="G20" s="116" t="str">
        <f t="shared" si="23"/>
        <v>71바5777</v>
      </c>
      <c r="H20" s="117">
        <f t="shared" si="24"/>
        <v>5</v>
      </c>
      <c r="I20" s="118">
        <f t="shared" si="25"/>
        <v>1217.7409999999998</v>
      </c>
      <c r="J20" s="119">
        <f t="shared" si="26"/>
        <v>4.3933966848760039E-2</v>
      </c>
      <c r="K20" s="119">
        <f t="shared" si="27"/>
        <v>0.44826597082792702</v>
      </c>
      <c r="L20" s="119">
        <f t="shared" si="28"/>
        <v>0.20940413437668606</v>
      </c>
      <c r="M20" s="120">
        <f t="shared" si="29"/>
        <v>8.5269999999999992</v>
      </c>
      <c r="N20" s="121">
        <f t="shared" si="30"/>
        <v>8.0394253418765632E-2</v>
      </c>
      <c r="O20" s="121">
        <f t="shared" si="31"/>
        <v>0.72354828076889066</v>
      </c>
      <c r="P20" s="226">
        <f t="shared" si="32"/>
        <v>73</v>
      </c>
      <c r="Q20" s="227">
        <f t="shared" si="33"/>
        <v>1</v>
      </c>
      <c r="R20" s="227">
        <f t="shared" si="34"/>
        <v>9</v>
      </c>
      <c r="T20">
        <v>534</v>
      </c>
      <c r="U20">
        <v>4773</v>
      </c>
      <c r="V20" t="s">
        <v>296</v>
      </c>
      <c r="W20">
        <v>1243.8699999999999</v>
      </c>
      <c r="X20">
        <v>362.78100000000001</v>
      </c>
      <c r="Y20">
        <v>3.4289999999999998</v>
      </c>
      <c r="Z20">
        <v>8.5269999999999992</v>
      </c>
      <c r="AA20">
        <v>124.21996900000001</v>
      </c>
      <c r="AB20">
        <v>5.4574759999999998</v>
      </c>
      <c r="AC20">
        <v>55.683585000000001</v>
      </c>
      <c r="AD20" s="1">
        <v>255</v>
      </c>
      <c r="AE20">
        <v>1</v>
      </c>
      <c r="AF20">
        <v>9</v>
      </c>
      <c r="AG20">
        <v>69</v>
      </c>
      <c r="AH20">
        <v>10.013446</v>
      </c>
      <c r="AI20">
        <v>22.4</v>
      </c>
      <c r="AJ20">
        <v>0</v>
      </c>
      <c r="AK20">
        <v>73</v>
      </c>
      <c r="AL20">
        <v>15402</v>
      </c>
      <c r="AM20" t="s">
        <v>297</v>
      </c>
      <c r="AN20" t="s">
        <v>677</v>
      </c>
      <c r="AO20">
        <v>647.14499999999998</v>
      </c>
      <c r="AR20" t="s">
        <v>118</v>
      </c>
      <c r="AS20" t="s">
        <v>127</v>
      </c>
      <c r="AT20" t="s">
        <v>270</v>
      </c>
      <c r="AU20" t="s">
        <v>296</v>
      </c>
      <c r="AV20" t="s">
        <v>203</v>
      </c>
      <c r="AW20">
        <v>5</v>
      </c>
      <c r="BB20">
        <v>0.6791124567245167</v>
      </c>
      <c r="BC20" t="s">
        <v>70</v>
      </c>
      <c r="BF20" t="s">
        <v>118</v>
      </c>
      <c r="BG20" s="5" t="s">
        <v>127</v>
      </c>
      <c r="BH20" t="s">
        <v>296</v>
      </c>
      <c r="BI20">
        <v>4773</v>
      </c>
      <c r="BJ20">
        <v>5</v>
      </c>
      <c r="BK20" t="s">
        <v>270</v>
      </c>
      <c r="BL20" t="s">
        <v>630</v>
      </c>
      <c r="BM20">
        <v>0.6791124567245167</v>
      </c>
      <c r="BN20" t="s">
        <v>70</v>
      </c>
      <c r="BO20" t="s">
        <v>201</v>
      </c>
      <c r="BP20">
        <v>1217.7409999999998</v>
      </c>
    </row>
    <row r="21" spans="1:68" ht="16.5">
      <c r="A21" s="127" t="str">
        <f t="shared" si="18"/>
        <v>해성운수</v>
      </c>
      <c r="B21" s="128" t="str">
        <f t="shared" si="1"/>
        <v>권오중</v>
      </c>
      <c r="C21" s="129" t="str">
        <f t="shared" si="19"/>
        <v>A</v>
      </c>
      <c r="D21" s="130">
        <f t="shared" si="20"/>
        <v>0.95000224502141439</v>
      </c>
      <c r="E21" s="131">
        <f t="shared" si="21"/>
        <v>3502</v>
      </c>
      <c r="F21" s="132" t="str">
        <f t="shared" si="22"/>
        <v>24</v>
      </c>
      <c r="G21" s="133" t="str">
        <f t="shared" si="23"/>
        <v>70바3889</v>
      </c>
      <c r="H21" s="134">
        <f t="shared" si="24"/>
        <v>2</v>
      </c>
      <c r="I21" s="135">
        <f t="shared" si="25"/>
        <v>1989.5230000000001</v>
      </c>
      <c r="J21" s="136">
        <f t="shared" si="26"/>
        <v>3.2740540280509156E-2</v>
      </c>
      <c r="K21" s="136">
        <f t="shared" si="27"/>
        <v>0.39946541396555424</v>
      </c>
      <c r="L21" s="136">
        <f t="shared" si="28"/>
        <v>0.13973198600870659</v>
      </c>
      <c r="M21" s="137">
        <f t="shared" si="29"/>
        <v>12.882</v>
      </c>
      <c r="N21" s="138">
        <f t="shared" si="30"/>
        <v>0.20105321727871456</v>
      </c>
      <c r="O21" s="138">
        <f t="shared" si="31"/>
        <v>9.8516076466570137</v>
      </c>
      <c r="P21" s="224">
        <f t="shared" si="32"/>
        <v>46</v>
      </c>
      <c r="Q21" s="225">
        <f t="shared" si="33"/>
        <v>4</v>
      </c>
      <c r="R21" s="225">
        <f t="shared" si="34"/>
        <v>196</v>
      </c>
      <c r="T21">
        <v>534</v>
      </c>
      <c r="U21">
        <v>3502</v>
      </c>
      <c r="V21" t="s">
        <v>298</v>
      </c>
      <c r="W21">
        <v>1989.5229999999999</v>
      </c>
      <c r="X21">
        <v>912.80499999999995</v>
      </c>
      <c r="Y21">
        <v>2.1800000000000002</v>
      </c>
      <c r="Z21">
        <v>12.882</v>
      </c>
      <c r="AA21">
        <v>142.415243</v>
      </c>
      <c r="AB21">
        <v>4.6627520000000002</v>
      </c>
      <c r="AC21">
        <v>56.889963999999999</v>
      </c>
      <c r="AD21" s="1">
        <v>278</v>
      </c>
      <c r="AE21">
        <v>4</v>
      </c>
      <c r="AF21">
        <v>196</v>
      </c>
      <c r="AG21">
        <v>80</v>
      </c>
      <c r="AH21">
        <v>13.969873</v>
      </c>
      <c r="AI21">
        <v>106.7</v>
      </c>
      <c r="AJ21">
        <v>0</v>
      </c>
      <c r="AK21">
        <v>46</v>
      </c>
      <c r="AL21">
        <v>23708</v>
      </c>
      <c r="AM21" t="s">
        <v>299</v>
      </c>
      <c r="AN21" t="s">
        <v>678</v>
      </c>
      <c r="AO21">
        <v>1877.873</v>
      </c>
      <c r="AR21" t="s">
        <v>118</v>
      </c>
      <c r="AS21" t="s">
        <v>119</v>
      </c>
      <c r="AT21" t="s">
        <v>237</v>
      </c>
      <c r="AU21" t="s">
        <v>298</v>
      </c>
      <c r="AV21" t="s">
        <v>48</v>
      </c>
      <c r="AW21">
        <v>2</v>
      </c>
      <c r="BB21">
        <v>0.95000224502141439</v>
      </c>
      <c r="BC21" t="s">
        <v>66</v>
      </c>
      <c r="BF21" t="s">
        <v>118</v>
      </c>
      <c r="BG21" t="s">
        <v>119</v>
      </c>
      <c r="BH21" t="s">
        <v>298</v>
      </c>
      <c r="BI21">
        <v>3502</v>
      </c>
      <c r="BJ21">
        <v>2</v>
      </c>
      <c r="BK21" t="s">
        <v>237</v>
      </c>
      <c r="BL21" t="s">
        <v>238</v>
      </c>
      <c r="BM21">
        <v>0.95000224502141439</v>
      </c>
      <c r="BN21" t="s">
        <v>66</v>
      </c>
      <c r="BO21" t="s">
        <v>187</v>
      </c>
      <c r="BP21">
        <v>1989.5230000000001</v>
      </c>
    </row>
    <row r="22" spans="1:68" ht="16.5">
      <c r="A22" s="110" t="str">
        <f t="shared" si="18"/>
        <v>해성운수</v>
      </c>
      <c r="B22" s="111" t="str">
        <f t="shared" si="1"/>
        <v>권용환</v>
      </c>
      <c r="C22" s="112" t="str">
        <f t="shared" si="19"/>
        <v>F</v>
      </c>
      <c r="D22" s="113">
        <f t="shared" si="20"/>
        <v>0.78731086598591649</v>
      </c>
      <c r="E22" s="114">
        <f t="shared" si="21"/>
        <v>6808</v>
      </c>
      <c r="F22" s="115" t="str">
        <f t="shared" si="22"/>
        <v>24</v>
      </c>
      <c r="G22" s="116" t="str">
        <f t="shared" si="23"/>
        <v>70바3862</v>
      </c>
      <c r="H22" s="117">
        <f t="shared" si="24"/>
        <v>9</v>
      </c>
      <c r="I22" s="118">
        <f t="shared" si="25"/>
        <v>1998.1490000000003</v>
      </c>
      <c r="J22" s="119">
        <f t="shared" si="26"/>
        <v>9.8572915276768716E-3</v>
      </c>
      <c r="K22" s="119">
        <f t="shared" si="27"/>
        <v>0.48638918154448607</v>
      </c>
      <c r="L22" s="119">
        <f t="shared" si="28"/>
        <v>0.17516211253515127</v>
      </c>
      <c r="M22" s="120">
        <f t="shared" si="29"/>
        <v>19.222000000000001</v>
      </c>
      <c r="N22" s="121">
        <f t="shared" si="30"/>
        <v>0.50046317867186085</v>
      </c>
      <c r="O22" s="121">
        <f t="shared" si="31"/>
        <v>14.763663770819894</v>
      </c>
      <c r="P22" s="226">
        <f t="shared" si="32"/>
        <v>85</v>
      </c>
      <c r="Q22" s="227">
        <f t="shared" si="33"/>
        <v>10</v>
      </c>
      <c r="R22" s="227">
        <f t="shared" si="34"/>
        <v>295</v>
      </c>
      <c r="T22">
        <v>534</v>
      </c>
      <c r="U22">
        <v>6808</v>
      </c>
      <c r="V22" t="s">
        <v>300</v>
      </c>
      <c r="W22">
        <v>1998.1489999999999</v>
      </c>
      <c r="X22">
        <v>1130.8130000000001</v>
      </c>
      <c r="Y22">
        <v>1.7669999999999999</v>
      </c>
      <c r="Z22">
        <v>19.222000000000001</v>
      </c>
      <c r="AA22">
        <v>148.759423</v>
      </c>
      <c r="AB22">
        <v>1.4663649999999999</v>
      </c>
      <c r="AC22">
        <v>72.354973999999999</v>
      </c>
      <c r="AD22" s="1">
        <v>350</v>
      </c>
      <c r="AE22">
        <v>10</v>
      </c>
      <c r="AF22">
        <v>295</v>
      </c>
      <c r="AG22">
        <v>79</v>
      </c>
      <c r="AH22">
        <v>13.432083</v>
      </c>
      <c r="AI22">
        <v>476.6</v>
      </c>
      <c r="AJ22">
        <v>0</v>
      </c>
      <c r="AK22">
        <v>85</v>
      </c>
      <c r="AL22">
        <v>73436</v>
      </c>
      <c r="AM22" t="s">
        <v>301</v>
      </c>
      <c r="AN22" t="s">
        <v>679</v>
      </c>
      <c r="AO22">
        <v>472.82600000000002</v>
      </c>
      <c r="AR22" t="s">
        <v>118</v>
      </c>
      <c r="AS22" t="s">
        <v>119</v>
      </c>
      <c r="AT22" t="s">
        <v>220</v>
      </c>
      <c r="AU22" t="s">
        <v>300</v>
      </c>
      <c r="AV22" t="s">
        <v>48</v>
      </c>
      <c r="AW22">
        <v>9</v>
      </c>
      <c r="BB22">
        <v>0.78731086598591649</v>
      </c>
      <c r="BC22" t="s">
        <v>70</v>
      </c>
      <c r="BF22" t="s">
        <v>118</v>
      </c>
      <c r="BG22" t="s">
        <v>119</v>
      </c>
      <c r="BH22" t="s">
        <v>300</v>
      </c>
      <c r="BI22">
        <v>6808</v>
      </c>
      <c r="BJ22">
        <v>9</v>
      </c>
      <c r="BK22" t="s">
        <v>220</v>
      </c>
      <c r="BL22" t="s">
        <v>237</v>
      </c>
      <c r="BM22">
        <v>0.78731086598591649</v>
      </c>
      <c r="BN22" t="s">
        <v>70</v>
      </c>
      <c r="BO22" t="s">
        <v>201</v>
      </c>
      <c r="BP22">
        <v>1998.1490000000003</v>
      </c>
    </row>
    <row r="23" spans="1:68" ht="16.5">
      <c r="A23" s="127" t="str">
        <f t="shared" si="18"/>
        <v>해성운수</v>
      </c>
      <c r="B23" s="128" t="str">
        <f t="shared" si="1"/>
        <v>김   숙</v>
      </c>
      <c r="C23" s="129" t="str">
        <f t="shared" si="19"/>
        <v>S</v>
      </c>
      <c r="D23" s="130">
        <f t="shared" si="20"/>
        <v>1.0995454545454544</v>
      </c>
      <c r="E23" s="131">
        <f t="shared" si="21"/>
        <v>3777</v>
      </c>
      <c r="F23" s="132" t="str">
        <f t="shared" si="22"/>
        <v>24</v>
      </c>
      <c r="G23" s="133" t="str">
        <f t="shared" si="23"/>
        <v>70바3863</v>
      </c>
      <c r="H23" s="134">
        <f t="shared" si="24"/>
        <v>1</v>
      </c>
      <c r="I23" s="135">
        <f t="shared" si="25"/>
        <v>375.46600000000001</v>
      </c>
      <c r="J23" s="136">
        <f t="shared" si="26"/>
        <v>2.6588158974269198E-3</v>
      </c>
      <c r="K23" s="136">
        <f t="shared" si="27"/>
        <v>0.31698677827068383</v>
      </c>
      <c r="L23" s="136">
        <f t="shared" si="28"/>
        <v>0.2317120591478323</v>
      </c>
      <c r="M23" s="137">
        <f t="shared" si="29"/>
        <v>18.445</v>
      </c>
      <c r="N23" s="138">
        <f t="shared" si="30"/>
        <v>0.48669379173399269</v>
      </c>
      <c r="O23" s="138">
        <f t="shared" si="31"/>
        <v>11.92399789748282</v>
      </c>
      <c r="P23" s="224">
        <f t="shared" si="32"/>
        <v>0</v>
      </c>
      <c r="Q23" s="225">
        <f t="shared" si="33"/>
        <v>2</v>
      </c>
      <c r="R23" s="225">
        <f t="shared" si="34"/>
        <v>49</v>
      </c>
      <c r="T23">
        <v>534</v>
      </c>
      <c r="U23">
        <v>3777</v>
      </c>
      <c r="V23" t="s">
        <v>302</v>
      </c>
      <c r="W23">
        <v>410.93599999999998</v>
      </c>
      <c r="X23">
        <v>171.16200000000001</v>
      </c>
      <c r="Y23">
        <v>2.4009999999999998</v>
      </c>
      <c r="Z23">
        <v>18.445</v>
      </c>
      <c r="AA23">
        <v>18.908041000000001</v>
      </c>
      <c r="AB23">
        <v>5.0272999999999998E-2</v>
      </c>
      <c r="AC23">
        <v>5.9935989999999997</v>
      </c>
      <c r="AD23" s="1">
        <v>87</v>
      </c>
      <c r="AE23">
        <v>2</v>
      </c>
      <c r="AF23">
        <v>49</v>
      </c>
      <c r="AG23">
        <v>88</v>
      </c>
      <c r="AH23">
        <v>21.733398999999999</v>
      </c>
      <c r="AI23">
        <v>56.2</v>
      </c>
      <c r="AJ23">
        <v>6.8</v>
      </c>
      <c r="AK23">
        <v>0</v>
      </c>
      <c r="AL23">
        <v>0</v>
      </c>
      <c r="AM23" t="s">
        <v>303</v>
      </c>
      <c r="AN23" t="s">
        <v>680</v>
      </c>
      <c r="AO23">
        <v>375.46600000000001</v>
      </c>
      <c r="AR23" t="s">
        <v>118</v>
      </c>
      <c r="AS23" t="s">
        <v>119</v>
      </c>
      <c r="AT23" t="s">
        <v>221</v>
      </c>
      <c r="AU23" t="s">
        <v>302</v>
      </c>
      <c r="AV23" t="s">
        <v>48</v>
      </c>
      <c r="AW23">
        <v>1</v>
      </c>
      <c r="BB23">
        <v>1.0995454545454544</v>
      </c>
      <c r="BC23" t="s">
        <v>71</v>
      </c>
      <c r="BF23" t="s">
        <v>118</v>
      </c>
      <c r="BG23" t="s">
        <v>119</v>
      </c>
      <c r="BH23" t="s">
        <v>302</v>
      </c>
      <c r="BI23">
        <v>3777</v>
      </c>
      <c r="BJ23">
        <v>1</v>
      </c>
      <c r="BK23" t="s">
        <v>221</v>
      </c>
      <c r="BL23" t="s">
        <v>183</v>
      </c>
      <c r="BM23">
        <v>1.0995454545454544</v>
      </c>
      <c r="BN23" t="s">
        <v>71</v>
      </c>
      <c r="BO23" t="s">
        <v>185</v>
      </c>
      <c r="BP23">
        <v>375.46600000000001</v>
      </c>
    </row>
    <row r="24" spans="1:68" ht="16.5">
      <c r="A24" s="110" t="str">
        <f t="shared" si="18"/>
        <v>해성운수</v>
      </c>
      <c r="B24" s="111" t="str">
        <f t="shared" si="1"/>
        <v>김건훈</v>
      </c>
      <c r="C24" s="112" t="str">
        <f t="shared" si="19"/>
        <v>F</v>
      </c>
      <c r="D24" s="113">
        <f t="shared" si="20"/>
        <v>0.73211424298065952</v>
      </c>
      <c r="E24" s="114">
        <f t="shared" si="21"/>
        <v>8717</v>
      </c>
      <c r="F24" s="115" t="str">
        <f t="shared" si="22"/>
        <v>557</v>
      </c>
      <c r="G24" s="116" t="str">
        <f t="shared" si="23"/>
        <v>70바3891</v>
      </c>
      <c r="H24" s="117">
        <f t="shared" si="24"/>
        <v>2</v>
      </c>
      <c r="I24" s="118">
        <f t="shared" si="25"/>
        <v>1486.7850000000001</v>
      </c>
      <c r="J24" s="119">
        <f t="shared" si="26"/>
        <v>2.1517941496698625E-2</v>
      </c>
      <c r="K24" s="119">
        <f t="shared" si="27"/>
        <v>0.54853936586726437</v>
      </c>
      <c r="L24" s="119">
        <f t="shared" si="28"/>
        <v>0.210521359846918</v>
      </c>
      <c r="M24" s="120">
        <f t="shared" si="29"/>
        <v>14.332000000000001</v>
      </c>
      <c r="N24" s="121">
        <f t="shared" si="30"/>
        <v>0.26903688159350542</v>
      </c>
      <c r="O24" s="121">
        <f t="shared" si="31"/>
        <v>0.47081454278863449</v>
      </c>
      <c r="P24" s="226">
        <f t="shared" si="32"/>
        <v>280</v>
      </c>
      <c r="Q24" s="227">
        <f t="shared" si="33"/>
        <v>4</v>
      </c>
      <c r="R24" s="227">
        <f t="shared" si="34"/>
        <v>7</v>
      </c>
      <c r="T24">
        <v>534</v>
      </c>
      <c r="U24">
        <v>8717</v>
      </c>
      <c r="V24" t="s">
        <v>304</v>
      </c>
      <c r="W24">
        <v>1486.7850000000001</v>
      </c>
      <c r="X24">
        <v>508.16</v>
      </c>
      <c r="Y24">
        <v>2.9260000000000002</v>
      </c>
      <c r="Z24">
        <v>14.332000000000001</v>
      </c>
      <c r="AA24">
        <v>188.87276</v>
      </c>
      <c r="AB24">
        <v>4.0641530000000001</v>
      </c>
      <c r="AC24">
        <v>103.60414400000001</v>
      </c>
      <c r="AD24" s="1">
        <v>313</v>
      </c>
      <c r="AE24">
        <v>4</v>
      </c>
      <c r="AF24">
        <v>7</v>
      </c>
      <c r="AG24">
        <v>70</v>
      </c>
      <c r="AH24">
        <v>7.8718859999999999</v>
      </c>
      <c r="AI24">
        <v>3.8</v>
      </c>
      <c r="AJ24">
        <v>0</v>
      </c>
      <c r="AK24">
        <v>280</v>
      </c>
      <c r="AL24">
        <v>103215</v>
      </c>
      <c r="AM24" t="s">
        <v>305</v>
      </c>
      <c r="AN24" t="s">
        <v>681</v>
      </c>
      <c r="AO24">
        <v>1142.509</v>
      </c>
      <c r="AR24" t="s">
        <v>118</v>
      </c>
      <c r="AS24" t="s">
        <v>122</v>
      </c>
      <c r="AT24" t="s">
        <v>253</v>
      </c>
      <c r="AU24" t="s">
        <v>304</v>
      </c>
      <c r="AV24" t="s">
        <v>203</v>
      </c>
      <c r="AW24">
        <v>2</v>
      </c>
      <c r="BB24">
        <v>0.73211424298065952</v>
      </c>
      <c r="BC24" t="s">
        <v>70</v>
      </c>
      <c r="BF24" t="s">
        <v>118</v>
      </c>
      <c r="BG24" s="5" t="s">
        <v>122</v>
      </c>
      <c r="BH24" t="s">
        <v>304</v>
      </c>
      <c r="BI24">
        <v>8717</v>
      </c>
      <c r="BJ24">
        <v>2</v>
      </c>
      <c r="BK24" t="s">
        <v>253</v>
      </c>
      <c r="BL24" t="s">
        <v>250</v>
      </c>
      <c r="BM24">
        <v>0.73211424298065952</v>
      </c>
      <c r="BN24" t="s">
        <v>70</v>
      </c>
      <c r="BO24" t="s">
        <v>201</v>
      </c>
      <c r="BP24">
        <v>1486.7850000000001</v>
      </c>
    </row>
    <row r="25" spans="1:68" ht="16.5">
      <c r="A25" s="127" t="str">
        <f t="shared" si="18"/>
        <v>해성운수</v>
      </c>
      <c r="B25" s="128" t="str">
        <f t="shared" si="1"/>
        <v>김경문</v>
      </c>
      <c r="C25" s="129" t="str">
        <f t="shared" si="19"/>
        <v>F</v>
      </c>
      <c r="D25" s="130">
        <f t="shared" si="20"/>
        <v>0.73692439878420257</v>
      </c>
      <c r="E25" s="131">
        <f t="shared" si="21"/>
        <v>6741</v>
      </c>
      <c r="F25" s="132" t="str">
        <f t="shared" si="22"/>
        <v>557</v>
      </c>
      <c r="G25" s="133" t="str">
        <f t="shared" si="23"/>
        <v>70바3891</v>
      </c>
      <c r="H25" s="134">
        <f t="shared" si="24"/>
        <v>2</v>
      </c>
      <c r="I25" s="135">
        <f t="shared" si="25"/>
        <v>1515.0549999999998</v>
      </c>
      <c r="J25" s="136">
        <f t="shared" si="26"/>
        <v>1.4665586738965133E-2</v>
      </c>
      <c r="K25" s="136">
        <f t="shared" si="27"/>
        <v>0.55880597673968868</v>
      </c>
      <c r="L25" s="136">
        <f t="shared" si="28"/>
        <v>0.21583374860978646</v>
      </c>
      <c r="M25" s="137">
        <f t="shared" si="29"/>
        <v>14.401</v>
      </c>
      <c r="N25" s="138">
        <f t="shared" si="30"/>
        <v>0.330021022339123</v>
      </c>
      <c r="O25" s="138">
        <f t="shared" si="31"/>
        <v>0.66004204467824601</v>
      </c>
      <c r="P25" s="224">
        <f t="shared" si="32"/>
        <v>281</v>
      </c>
      <c r="Q25" s="225">
        <f t="shared" si="33"/>
        <v>5</v>
      </c>
      <c r="R25" s="225">
        <f t="shared" si="34"/>
        <v>10</v>
      </c>
      <c r="T25">
        <v>534</v>
      </c>
      <c r="U25">
        <v>6741</v>
      </c>
      <c r="V25" t="s">
        <v>306</v>
      </c>
      <c r="W25">
        <v>1515.0550000000001</v>
      </c>
      <c r="X25">
        <v>514.01499999999999</v>
      </c>
      <c r="Y25">
        <v>2.9470000000000001</v>
      </c>
      <c r="Z25">
        <v>14.401</v>
      </c>
      <c r="AA25">
        <v>190.95969700000001</v>
      </c>
      <c r="AB25">
        <v>2.8005360000000001</v>
      </c>
      <c r="AC25">
        <v>106.70941999999999</v>
      </c>
      <c r="AD25" s="1">
        <v>327</v>
      </c>
      <c r="AE25">
        <v>5</v>
      </c>
      <c r="AF25">
        <v>10</v>
      </c>
      <c r="AG25">
        <v>77</v>
      </c>
      <c r="AH25">
        <v>7.9338990000000003</v>
      </c>
      <c r="AI25">
        <v>64.2</v>
      </c>
      <c r="AJ25">
        <v>0</v>
      </c>
      <c r="AK25">
        <v>281</v>
      </c>
      <c r="AL25">
        <v>105390</v>
      </c>
      <c r="AM25" t="s">
        <v>307</v>
      </c>
      <c r="AN25" t="s">
        <v>682</v>
      </c>
      <c r="AO25">
        <v>1100.8589999999999</v>
      </c>
      <c r="AR25" t="s">
        <v>118</v>
      </c>
      <c r="AS25" t="s">
        <v>122</v>
      </c>
      <c r="AT25" t="s">
        <v>253</v>
      </c>
      <c r="AU25" t="s">
        <v>306</v>
      </c>
      <c r="AV25" t="s">
        <v>203</v>
      </c>
      <c r="AW25">
        <v>2</v>
      </c>
      <c r="BB25">
        <v>0.73692439878420257</v>
      </c>
      <c r="BC25" t="s">
        <v>70</v>
      </c>
      <c r="BF25" t="s">
        <v>118</v>
      </c>
      <c r="BG25" t="s">
        <v>122</v>
      </c>
      <c r="BH25" t="s">
        <v>306</v>
      </c>
      <c r="BI25">
        <v>6741</v>
      </c>
      <c r="BJ25">
        <v>2</v>
      </c>
      <c r="BK25" t="s">
        <v>253</v>
      </c>
      <c r="BL25" t="s">
        <v>250</v>
      </c>
      <c r="BM25">
        <v>0.73692439878420257</v>
      </c>
      <c r="BN25" t="s">
        <v>70</v>
      </c>
      <c r="BO25" t="s">
        <v>201</v>
      </c>
      <c r="BP25">
        <v>1515.0549999999998</v>
      </c>
    </row>
    <row r="26" spans="1:68" ht="16.5">
      <c r="A26" s="110" t="str">
        <f t="shared" si="18"/>
        <v>해성운수</v>
      </c>
      <c r="B26" s="111" t="str">
        <f t="shared" si="1"/>
        <v>김국신</v>
      </c>
      <c r="C26" s="112" t="str">
        <f t="shared" si="19"/>
        <v>F</v>
      </c>
      <c r="D26" s="113">
        <f t="shared" si="20"/>
        <v>0.67740740740740735</v>
      </c>
      <c r="E26" s="114">
        <f t="shared" si="21"/>
        <v>9130</v>
      </c>
      <c r="F26" s="115" t="str">
        <f t="shared" si="22"/>
        <v>530</v>
      </c>
      <c r="G26" s="116" t="str">
        <f t="shared" si="23"/>
        <v>71바7074</v>
      </c>
      <c r="H26" s="117">
        <f t="shared" si="24"/>
        <v>1</v>
      </c>
      <c r="I26" s="118">
        <f t="shared" si="25"/>
        <v>1728.3019999999999</v>
      </c>
      <c r="J26" s="119">
        <f t="shared" si="26"/>
        <v>8.7642119462671322E-2</v>
      </c>
      <c r="K26" s="119">
        <f t="shared" si="27"/>
        <v>0.4849721761112728</v>
      </c>
      <c r="L26" s="119">
        <f t="shared" si="28"/>
        <v>0.18920304437534644</v>
      </c>
      <c r="M26" s="120">
        <f t="shared" si="29"/>
        <v>14.807</v>
      </c>
      <c r="N26" s="121">
        <f t="shared" si="30"/>
        <v>0.34716154931256227</v>
      </c>
      <c r="O26" s="121">
        <f t="shared" si="31"/>
        <v>5.2074232396884348</v>
      </c>
      <c r="P26" s="226">
        <f t="shared" si="32"/>
        <v>140</v>
      </c>
      <c r="Q26" s="227">
        <f t="shared" si="33"/>
        <v>6</v>
      </c>
      <c r="R26" s="227">
        <f t="shared" si="34"/>
        <v>90</v>
      </c>
      <c r="T26">
        <v>534</v>
      </c>
      <c r="U26">
        <v>9130</v>
      </c>
      <c r="V26" t="s">
        <v>308</v>
      </c>
      <c r="W26">
        <v>1728.3019999999999</v>
      </c>
      <c r="X26">
        <v>945.13499999999999</v>
      </c>
      <c r="Y26">
        <v>1.829</v>
      </c>
      <c r="Z26">
        <v>14.807</v>
      </c>
      <c r="AA26">
        <v>203.83204000000001</v>
      </c>
      <c r="AB26">
        <v>17.864272</v>
      </c>
      <c r="AC26">
        <v>98.852868000000001</v>
      </c>
      <c r="AD26" s="1">
        <v>327</v>
      </c>
      <c r="AE26">
        <v>6</v>
      </c>
      <c r="AF26">
        <v>90</v>
      </c>
      <c r="AG26">
        <v>79</v>
      </c>
      <c r="AH26">
        <v>8.4790489999999998</v>
      </c>
      <c r="AI26">
        <v>56.7</v>
      </c>
      <c r="AJ26">
        <v>0</v>
      </c>
      <c r="AK26">
        <v>140</v>
      </c>
      <c r="AL26">
        <v>35400</v>
      </c>
      <c r="AM26" t="s">
        <v>309</v>
      </c>
      <c r="AN26" t="s">
        <v>683</v>
      </c>
      <c r="AO26">
        <v>1728.3019999999999</v>
      </c>
      <c r="AR26" t="s">
        <v>118</v>
      </c>
      <c r="AS26" t="s">
        <v>121</v>
      </c>
      <c r="AT26" t="s">
        <v>249</v>
      </c>
      <c r="AU26" t="s">
        <v>308</v>
      </c>
      <c r="AV26" t="s">
        <v>48</v>
      </c>
      <c r="AW26">
        <v>1</v>
      </c>
      <c r="BB26">
        <v>0.67740740740740735</v>
      </c>
      <c r="BC26" t="s">
        <v>70</v>
      </c>
      <c r="BF26" t="s">
        <v>118</v>
      </c>
      <c r="BG26" t="s">
        <v>121</v>
      </c>
      <c r="BH26" t="s">
        <v>308</v>
      </c>
      <c r="BI26">
        <v>9130</v>
      </c>
      <c r="BJ26">
        <v>1</v>
      </c>
      <c r="BK26" t="s">
        <v>249</v>
      </c>
      <c r="BL26" t="s">
        <v>183</v>
      </c>
      <c r="BM26">
        <v>0.67740740740740735</v>
      </c>
      <c r="BN26" t="s">
        <v>70</v>
      </c>
      <c r="BO26" t="s">
        <v>201</v>
      </c>
      <c r="BP26">
        <v>1728.3019999999999</v>
      </c>
    </row>
    <row r="27" spans="1:68" ht="16.5">
      <c r="A27" s="127" t="str">
        <f t="shared" si="18"/>
        <v>해성운수</v>
      </c>
      <c r="B27" s="128" t="str">
        <f t="shared" si="1"/>
        <v>김대철</v>
      </c>
      <c r="C27" s="129" t="str">
        <f t="shared" si="19"/>
        <v>D</v>
      </c>
      <c r="D27" s="130">
        <f t="shared" si="20"/>
        <v>0.84086035635171164</v>
      </c>
      <c r="E27" s="131">
        <f t="shared" si="21"/>
        <v>3208</v>
      </c>
      <c r="F27" s="132" t="str">
        <f t="shared" si="22"/>
        <v>24</v>
      </c>
      <c r="G27" s="133" t="str">
        <f t="shared" si="23"/>
        <v>70바3879</v>
      </c>
      <c r="H27" s="134">
        <f t="shared" si="24"/>
        <v>12</v>
      </c>
      <c r="I27" s="135">
        <f t="shared" si="25"/>
        <v>2252.9189999999999</v>
      </c>
      <c r="J27" s="136">
        <f t="shared" si="26"/>
        <v>2.2383684251100062E-2</v>
      </c>
      <c r="K27" s="136">
        <f t="shared" si="27"/>
        <v>0.39921456282552453</v>
      </c>
      <c r="L27" s="136">
        <f t="shared" si="28"/>
        <v>0.17177714778027972</v>
      </c>
      <c r="M27" s="137">
        <f t="shared" si="29"/>
        <v>15.269</v>
      </c>
      <c r="N27" s="138">
        <f t="shared" si="30"/>
        <v>3.5903042520148394</v>
      </c>
      <c r="O27" s="138">
        <f t="shared" si="31"/>
        <v>9.632523602966641</v>
      </c>
      <c r="P27" s="224">
        <f t="shared" si="32"/>
        <v>45</v>
      </c>
      <c r="Q27" s="225">
        <f t="shared" si="33"/>
        <v>82</v>
      </c>
      <c r="R27" s="225">
        <f t="shared" si="34"/>
        <v>220</v>
      </c>
      <c r="T27">
        <v>534</v>
      </c>
      <c r="U27">
        <v>3208</v>
      </c>
      <c r="V27" t="s">
        <v>310</v>
      </c>
      <c r="W27">
        <v>2283.9290000000001</v>
      </c>
      <c r="X27">
        <v>1173.8889999999999</v>
      </c>
      <c r="Y27">
        <v>1.946</v>
      </c>
      <c r="Z27">
        <v>15.269</v>
      </c>
      <c r="AA27">
        <v>161.226899</v>
      </c>
      <c r="AB27">
        <v>3.6088520000000002</v>
      </c>
      <c r="AC27">
        <v>64.364125999999999</v>
      </c>
      <c r="AD27" s="1">
        <v>387</v>
      </c>
      <c r="AE27">
        <v>82</v>
      </c>
      <c r="AF27">
        <v>220</v>
      </c>
      <c r="AG27">
        <v>71</v>
      </c>
      <c r="AH27">
        <v>14.165929999999999</v>
      </c>
      <c r="AI27">
        <v>494.5</v>
      </c>
      <c r="AJ27">
        <v>0</v>
      </c>
      <c r="AK27">
        <v>45</v>
      </c>
      <c r="AL27">
        <v>33333</v>
      </c>
      <c r="AM27" t="s">
        <v>311</v>
      </c>
      <c r="AN27" t="s">
        <v>684</v>
      </c>
      <c r="AO27">
        <v>512.71699999999998</v>
      </c>
      <c r="AR27" t="s">
        <v>118</v>
      </c>
      <c r="AS27" t="s">
        <v>119</v>
      </c>
      <c r="AT27" t="s">
        <v>234</v>
      </c>
      <c r="AU27" t="s">
        <v>310</v>
      </c>
      <c r="AV27" t="s">
        <v>48</v>
      </c>
      <c r="AW27">
        <v>12</v>
      </c>
      <c r="BB27">
        <v>0.84086035635171164</v>
      </c>
      <c r="BC27" t="s">
        <v>67</v>
      </c>
      <c r="BF27" t="s">
        <v>118</v>
      </c>
      <c r="BG27" s="5" t="s">
        <v>119</v>
      </c>
      <c r="BH27" t="s">
        <v>310</v>
      </c>
      <c r="BI27">
        <v>3208</v>
      </c>
      <c r="BJ27">
        <v>12</v>
      </c>
      <c r="BK27" t="s">
        <v>234</v>
      </c>
      <c r="BL27" t="s">
        <v>226</v>
      </c>
      <c r="BM27">
        <v>0.84086035635171164</v>
      </c>
      <c r="BN27" t="s">
        <v>67</v>
      </c>
      <c r="BO27" t="s">
        <v>188</v>
      </c>
      <c r="BP27">
        <v>2252.9189999999999</v>
      </c>
    </row>
    <row r="28" spans="1:68" ht="16.5">
      <c r="A28" s="110" t="str">
        <f t="shared" si="18"/>
        <v>해성운수</v>
      </c>
      <c r="B28" s="111" t="str">
        <f t="shared" si="1"/>
        <v>김명중</v>
      </c>
      <c r="C28" s="112" t="str">
        <f t="shared" si="19"/>
        <v>F</v>
      </c>
      <c r="D28" s="113">
        <f t="shared" si="20"/>
        <v>0.70768110708003862</v>
      </c>
      <c r="E28" s="114">
        <f t="shared" si="21"/>
        <v>9155</v>
      </c>
      <c r="F28" s="115" t="str">
        <f t="shared" si="22"/>
        <v>557</v>
      </c>
      <c r="G28" s="116" t="str">
        <f t="shared" si="23"/>
        <v>70바3892</v>
      </c>
      <c r="H28" s="117">
        <f t="shared" si="24"/>
        <v>3</v>
      </c>
      <c r="I28" s="118">
        <f t="shared" si="25"/>
        <v>1607.2370000000001</v>
      </c>
      <c r="J28" s="119">
        <f t="shared" si="26"/>
        <v>2.1648970275523021E-2</v>
      </c>
      <c r="K28" s="119">
        <f t="shared" si="27"/>
        <v>0.54593697415209708</v>
      </c>
      <c r="L28" s="119">
        <f t="shared" si="28"/>
        <v>0.20781004917134185</v>
      </c>
      <c r="M28" s="120">
        <f t="shared" si="29"/>
        <v>14.115</v>
      </c>
      <c r="N28" s="121">
        <f t="shared" si="30"/>
        <v>0.37331146557726086</v>
      </c>
      <c r="O28" s="121">
        <f t="shared" si="31"/>
        <v>0.68440435355831153</v>
      </c>
      <c r="P28" s="226">
        <f t="shared" si="32"/>
        <v>318</v>
      </c>
      <c r="Q28" s="227">
        <f t="shared" si="33"/>
        <v>6</v>
      </c>
      <c r="R28" s="227">
        <f t="shared" si="34"/>
        <v>11</v>
      </c>
      <c r="T28">
        <v>534</v>
      </c>
      <c r="U28">
        <v>9155</v>
      </c>
      <c r="V28" t="s">
        <v>312</v>
      </c>
      <c r="W28">
        <v>1607.2370000000001</v>
      </c>
      <c r="X28">
        <v>567.899</v>
      </c>
      <c r="Y28">
        <v>2.83</v>
      </c>
      <c r="Z28">
        <v>14.115</v>
      </c>
      <c r="AA28">
        <v>205.525803</v>
      </c>
      <c r="AB28">
        <v>4.4494220000000002</v>
      </c>
      <c r="AC28">
        <v>112.20413499999999</v>
      </c>
      <c r="AD28" s="1">
        <v>334</v>
      </c>
      <c r="AE28">
        <v>6</v>
      </c>
      <c r="AF28">
        <v>11</v>
      </c>
      <c r="AG28">
        <v>83</v>
      </c>
      <c r="AH28">
        <v>7.8201219999999996</v>
      </c>
      <c r="AI28">
        <v>165.4</v>
      </c>
      <c r="AJ28">
        <v>0</v>
      </c>
      <c r="AK28">
        <v>318</v>
      </c>
      <c r="AL28">
        <v>108163</v>
      </c>
      <c r="AM28" t="s">
        <v>313</v>
      </c>
      <c r="AN28" t="s">
        <v>685</v>
      </c>
      <c r="AO28">
        <v>1209.646</v>
      </c>
      <c r="AR28" t="s">
        <v>118</v>
      </c>
      <c r="AS28" t="s">
        <v>122</v>
      </c>
      <c r="AT28" t="s">
        <v>254</v>
      </c>
      <c r="AU28" t="s">
        <v>312</v>
      </c>
      <c r="AV28" t="s">
        <v>203</v>
      </c>
      <c r="AW28">
        <v>3</v>
      </c>
      <c r="BB28">
        <v>0.70768110708003862</v>
      </c>
      <c r="BC28" t="s">
        <v>70</v>
      </c>
      <c r="BF28" t="s">
        <v>118</v>
      </c>
      <c r="BG28" s="5" t="s">
        <v>122</v>
      </c>
      <c r="BH28" t="s">
        <v>312</v>
      </c>
      <c r="BI28">
        <v>9155</v>
      </c>
      <c r="BJ28">
        <v>3</v>
      </c>
      <c r="BK28" t="s">
        <v>254</v>
      </c>
      <c r="BL28" t="s">
        <v>250</v>
      </c>
      <c r="BM28">
        <v>0.70768110708003862</v>
      </c>
      <c r="BN28" t="s">
        <v>70</v>
      </c>
      <c r="BO28" t="s">
        <v>201</v>
      </c>
      <c r="BP28">
        <v>1607.2370000000001</v>
      </c>
    </row>
    <row r="29" spans="1:68" ht="16.5">
      <c r="A29" s="127" t="str">
        <f t="shared" si="18"/>
        <v>해성운수</v>
      </c>
      <c r="B29" s="128" t="str">
        <f t="shared" si="1"/>
        <v>김문배</v>
      </c>
      <c r="C29" s="129" t="str">
        <f t="shared" si="19"/>
        <v>A</v>
      </c>
      <c r="D29" s="130">
        <f t="shared" si="20"/>
        <v>0.97331347234290677</v>
      </c>
      <c r="E29" s="131">
        <f t="shared" si="21"/>
        <v>564</v>
      </c>
      <c r="F29" s="132" t="str">
        <f t="shared" si="22"/>
        <v>24</v>
      </c>
      <c r="G29" s="133" t="str">
        <f t="shared" si="23"/>
        <v>70바3860</v>
      </c>
      <c r="H29" s="134">
        <f t="shared" si="24"/>
        <v>3</v>
      </c>
      <c r="I29" s="135">
        <f t="shared" si="25"/>
        <v>2473.163</v>
      </c>
      <c r="J29" s="136">
        <f t="shared" si="26"/>
        <v>4.3587498716529342E-3</v>
      </c>
      <c r="K29" s="136">
        <f t="shared" si="27"/>
        <v>0.36419156538841252</v>
      </c>
      <c r="L29" s="136">
        <f t="shared" si="28"/>
        <v>9.1785296804133013E-2</v>
      </c>
      <c r="M29" s="137">
        <f t="shared" si="29"/>
        <v>13.545</v>
      </c>
      <c r="N29" s="138">
        <f t="shared" si="30"/>
        <v>0.2426043087333912</v>
      </c>
      <c r="O29" s="138">
        <f t="shared" si="31"/>
        <v>6.8333546959905194</v>
      </c>
      <c r="P29" s="224">
        <f t="shared" si="32"/>
        <v>0</v>
      </c>
      <c r="Q29" s="225">
        <f t="shared" si="33"/>
        <v>6</v>
      </c>
      <c r="R29" s="225">
        <f t="shared" si="34"/>
        <v>169</v>
      </c>
      <c r="T29">
        <v>534</v>
      </c>
      <c r="U29">
        <v>564</v>
      </c>
      <c r="V29" t="s">
        <v>314</v>
      </c>
      <c r="W29">
        <v>2473.163</v>
      </c>
      <c r="X29">
        <v>1099.97</v>
      </c>
      <c r="Y29">
        <v>2.2480000000000002</v>
      </c>
      <c r="Z29">
        <v>13.545</v>
      </c>
      <c r="AA29">
        <v>153.256328</v>
      </c>
      <c r="AB29">
        <v>0.66800599999999999</v>
      </c>
      <c r="AC29">
        <v>55.814661999999998</v>
      </c>
      <c r="AD29" s="1">
        <v>227</v>
      </c>
      <c r="AE29">
        <v>6</v>
      </c>
      <c r="AF29">
        <v>169</v>
      </c>
      <c r="AG29">
        <v>82</v>
      </c>
      <c r="AH29">
        <v>16.137428</v>
      </c>
      <c r="AI29">
        <v>255.7</v>
      </c>
      <c r="AJ29">
        <v>0</v>
      </c>
      <c r="AK29">
        <v>0</v>
      </c>
      <c r="AL29">
        <v>0</v>
      </c>
      <c r="AM29" t="s">
        <v>315</v>
      </c>
      <c r="AN29" t="s">
        <v>686</v>
      </c>
      <c r="AO29">
        <v>2198.83</v>
      </c>
      <c r="AR29" t="s">
        <v>118</v>
      </c>
      <c r="AS29" t="s">
        <v>119</v>
      </c>
      <c r="AT29" t="s">
        <v>217</v>
      </c>
      <c r="AU29" t="s">
        <v>314</v>
      </c>
      <c r="AV29" t="s">
        <v>48</v>
      </c>
      <c r="AW29">
        <v>3</v>
      </c>
      <c r="BB29">
        <v>0.97331347234290677</v>
      </c>
      <c r="BC29" t="s">
        <v>66</v>
      </c>
      <c r="BF29" t="s">
        <v>118</v>
      </c>
      <c r="BG29" s="5" t="s">
        <v>119</v>
      </c>
      <c r="BH29" t="s">
        <v>314</v>
      </c>
      <c r="BI29">
        <v>564</v>
      </c>
      <c r="BJ29">
        <v>3</v>
      </c>
      <c r="BK29" t="s">
        <v>217</v>
      </c>
      <c r="BL29" t="s">
        <v>219</v>
      </c>
      <c r="BM29">
        <v>0.97331347234290677</v>
      </c>
      <c r="BN29" t="s">
        <v>66</v>
      </c>
      <c r="BO29" t="s">
        <v>187</v>
      </c>
      <c r="BP29">
        <v>2473.163</v>
      </c>
    </row>
    <row r="30" spans="1:68" ht="16.5">
      <c r="A30" s="110" t="str">
        <f t="shared" si="18"/>
        <v>해성운수</v>
      </c>
      <c r="B30" s="111" t="str">
        <f t="shared" si="1"/>
        <v>김민호</v>
      </c>
      <c r="C30" s="112" t="str">
        <f t="shared" si="19"/>
        <v>C</v>
      </c>
      <c r="D30" s="113">
        <f t="shared" si="20"/>
        <v>0.8630813763414662</v>
      </c>
      <c r="E30" s="114">
        <f t="shared" si="21"/>
        <v>3081</v>
      </c>
      <c r="F30" s="115" t="str">
        <f t="shared" si="22"/>
        <v>24</v>
      </c>
      <c r="G30" s="116" t="str">
        <f t="shared" si="23"/>
        <v>70바3864</v>
      </c>
      <c r="H30" s="117">
        <f t="shared" si="24"/>
        <v>12</v>
      </c>
      <c r="I30" s="118">
        <f t="shared" si="25"/>
        <v>2018.8350000000003</v>
      </c>
      <c r="J30" s="119">
        <f t="shared" si="26"/>
        <v>5.0348998197257966E-3</v>
      </c>
      <c r="K30" s="119">
        <f t="shared" si="27"/>
        <v>0.47994032229798306</v>
      </c>
      <c r="L30" s="119">
        <f t="shared" si="28"/>
        <v>0.13324516367112715</v>
      </c>
      <c r="M30" s="120">
        <f t="shared" si="29"/>
        <v>17.036000000000001</v>
      </c>
      <c r="N30" s="121">
        <f t="shared" si="30"/>
        <v>0.64393573521362568</v>
      </c>
      <c r="O30" s="121">
        <f t="shared" si="31"/>
        <v>13.86938506613963</v>
      </c>
      <c r="P30" s="226">
        <f t="shared" si="32"/>
        <v>77</v>
      </c>
      <c r="Q30" s="227">
        <f t="shared" si="33"/>
        <v>13</v>
      </c>
      <c r="R30" s="227">
        <f t="shared" si="34"/>
        <v>280</v>
      </c>
      <c r="T30">
        <v>534</v>
      </c>
      <c r="U30">
        <v>3081</v>
      </c>
      <c r="V30" t="s">
        <v>316</v>
      </c>
      <c r="W30">
        <v>2018.835</v>
      </c>
      <c r="X30">
        <v>1018.343</v>
      </c>
      <c r="Y30">
        <v>1.982</v>
      </c>
      <c r="Z30">
        <v>17.036000000000001</v>
      </c>
      <c r="AA30">
        <v>150.44748200000001</v>
      </c>
      <c r="AB30">
        <v>0.75748800000000005</v>
      </c>
      <c r="AC30">
        <v>72.205813000000006</v>
      </c>
      <c r="AD30" s="1">
        <v>269</v>
      </c>
      <c r="AE30">
        <v>13</v>
      </c>
      <c r="AF30">
        <v>280</v>
      </c>
      <c r="AG30">
        <v>74</v>
      </c>
      <c r="AH30">
        <v>13.418868</v>
      </c>
      <c r="AI30">
        <v>185.4</v>
      </c>
      <c r="AJ30">
        <v>0</v>
      </c>
      <c r="AK30">
        <v>77</v>
      </c>
      <c r="AL30">
        <v>56654</v>
      </c>
      <c r="AM30" t="s">
        <v>317</v>
      </c>
      <c r="AN30" t="s">
        <v>687</v>
      </c>
      <c r="AO30">
        <v>385.80599999999998</v>
      </c>
      <c r="AR30" t="s">
        <v>118</v>
      </c>
      <c r="AS30" t="s">
        <v>119</v>
      </c>
      <c r="AT30" t="s">
        <v>223</v>
      </c>
      <c r="AU30" t="s">
        <v>316</v>
      </c>
      <c r="AV30" t="s">
        <v>48</v>
      </c>
      <c r="AW30">
        <v>12</v>
      </c>
      <c r="BB30">
        <v>0.8630813763414662</v>
      </c>
      <c r="BC30" t="s">
        <v>69</v>
      </c>
      <c r="BF30" t="s">
        <v>118</v>
      </c>
      <c r="BG30" t="s">
        <v>119</v>
      </c>
      <c r="BH30" t="s">
        <v>316</v>
      </c>
      <c r="BI30">
        <v>3081</v>
      </c>
      <c r="BJ30">
        <v>12</v>
      </c>
      <c r="BK30" t="s">
        <v>223</v>
      </c>
      <c r="BL30" t="s">
        <v>214</v>
      </c>
      <c r="BM30">
        <v>0.8630813763414662</v>
      </c>
      <c r="BN30" t="s">
        <v>69</v>
      </c>
      <c r="BO30" t="s">
        <v>186</v>
      </c>
      <c r="BP30">
        <v>2018.8350000000003</v>
      </c>
    </row>
    <row r="31" spans="1:68" ht="16.5">
      <c r="A31" s="127" t="str">
        <f t="shared" si="18"/>
        <v>해성운수</v>
      </c>
      <c r="B31" s="128" t="str">
        <f t="shared" si="1"/>
        <v>김병래</v>
      </c>
      <c r="C31" s="129" t="str">
        <f t="shared" si="19"/>
        <v>C</v>
      </c>
      <c r="D31" s="130">
        <f t="shared" si="20"/>
        <v>0.88795951038965049</v>
      </c>
      <c r="E31" s="131">
        <f t="shared" si="21"/>
        <v>3272</v>
      </c>
      <c r="F31" s="132" t="str">
        <f t="shared" si="22"/>
        <v>24</v>
      </c>
      <c r="G31" s="133" t="str">
        <f t="shared" si="23"/>
        <v>70바3858</v>
      </c>
      <c r="H31" s="134">
        <f t="shared" si="24"/>
        <v>3</v>
      </c>
      <c r="I31" s="135">
        <f t="shared" si="25"/>
        <v>1835.1310000000003</v>
      </c>
      <c r="J31" s="136">
        <f t="shared" si="26"/>
        <v>3.3181039949014778E-3</v>
      </c>
      <c r="K31" s="136">
        <f t="shared" si="27"/>
        <v>0.36920647080163227</v>
      </c>
      <c r="L31" s="136">
        <f t="shared" si="28"/>
        <v>0.24357934120234465</v>
      </c>
      <c r="M31" s="137">
        <f t="shared" si="29"/>
        <v>16.157</v>
      </c>
      <c r="N31" s="138">
        <f t="shared" si="30"/>
        <v>0.54492022640345561</v>
      </c>
      <c r="O31" s="138">
        <f t="shared" si="31"/>
        <v>14.058941841209155</v>
      </c>
      <c r="P31" s="224">
        <f t="shared" si="32"/>
        <v>0</v>
      </c>
      <c r="Q31" s="225">
        <f t="shared" si="33"/>
        <v>10</v>
      </c>
      <c r="R31" s="225">
        <f t="shared" si="34"/>
        <v>258</v>
      </c>
      <c r="T31">
        <v>534</v>
      </c>
      <c r="U31">
        <v>3272</v>
      </c>
      <c r="V31" t="s">
        <v>318</v>
      </c>
      <c r="W31">
        <v>1835.1310000000001</v>
      </c>
      <c r="X31">
        <v>896.09299999999996</v>
      </c>
      <c r="Y31">
        <v>2.048</v>
      </c>
      <c r="Z31">
        <v>16.157</v>
      </c>
      <c r="AA31">
        <v>121.381066</v>
      </c>
      <c r="AB31">
        <v>0.40275499999999997</v>
      </c>
      <c r="AC31">
        <v>44.814675000000001</v>
      </c>
      <c r="AD31" s="1">
        <v>447</v>
      </c>
      <c r="AE31">
        <v>10</v>
      </c>
      <c r="AF31">
        <v>258</v>
      </c>
      <c r="AG31">
        <v>85</v>
      </c>
      <c r="AH31">
        <v>15.118758</v>
      </c>
      <c r="AI31">
        <v>101.8</v>
      </c>
      <c r="AJ31">
        <v>6.3</v>
      </c>
      <c r="AK31">
        <v>0</v>
      </c>
      <c r="AL31">
        <v>0</v>
      </c>
      <c r="AM31" t="s">
        <v>319</v>
      </c>
      <c r="AN31" t="s">
        <v>688</v>
      </c>
      <c r="AO31">
        <v>1696.8030000000001</v>
      </c>
      <c r="AR31" t="s">
        <v>118</v>
      </c>
      <c r="AS31" t="s">
        <v>119</v>
      </c>
      <c r="AT31" t="s">
        <v>215</v>
      </c>
      <c r="AU31" t="s">
        <v>318</v>
      </c>
      <c r="AV31" t="s">
        <v>48</v>
      </c>
      <c r="AW31">
        <v>3</v>
      </c>
      <c r="BB31">
        <v>0.88795951038965049</v>
      </c>
      <c r="BC31" t="s">
        <v>69</v>
      </c>
      <c r="BF31" t="s">
        <v>118</v>
      </c>
      <c r="BG31" s="5" t="s">
        <v>119</v>
      </c>
      <c r="BH31" t="s">
        <v>318</v>
      </c>
      <c r="BI31">
        <v>3272</v>
      </c>
      <c r="BJ31">
        <v>3</v>
      </c>
      <c r="BK31" t="s">
        <v>215</v>
      </c>
      <c r="BL31" t="s">
        <v>237</v>
      </c>
      <c r="BM31">
        <v>0.88795951038965049</v>
      </c>
      <c r="BN31" t="s">
        <v>69</v>
      </c>
      <c r="BO31" t="s">
        <v>186</v>
      </c>
      <c r="BP31">
        <v>1835.1310000000003</v>
      </c>
    </row>
    <row r="32" spans="1:68" ht="16.5">
      <c r="A32" s="110" t="str">
        <f t="shared" si="18"/>
        <v>해성운수</v>
      </c>
      <c r="B32" s="111" t="str">
        <f t="shared" si="1"/>
        <v>김석곤</v>
      </c>
      <c r="C32" s="112" t="str">
        <f t="shared" si="19"/>
        <v>F</v>
      </c>
      <c r="D32" s="113">
        <f t="shared" si="20"/>
        <v>0.72922904646142994</v>
      </c>
      <c r="E32" s="114">
        <f t="shared" si="21"/>
        <v>3983</v>
      </c>
      <c r="F32" s="115" t="str">
        <f t="shared" si="22"/>
        <v>560</v>
      </c>
      <c r="G32" s="116" t="str">
        <f t="shared" si="23"/>
        <v>71바5818</v>
      </c>
      <c r="H32" s="117">
        <f t="shared" si="24"/>
        <v>3</v>
      </c>
      <c r="I32" s="118">
        <f t="shared" si="25"/>
        <v>1453.3129999999999</v>
      </c>
      <c r="J32" s="119">
        <f t="shared" si="26"/>
        <v>1.4665216837747365E-2</v>
      </c>
      <c r="K32" s="119">
        <f t="shared" si="27"/>
        <v>0.44841911488447295</v>
      </c>
      <c r="L32" s="119">
        <f t="shared" si="28"/>
        <v>9.7019706009648307E-2</v>
      </c>
      <c r="M32" s="120">
        <f t="shared" si="29"/>
        <v>9.1890000000000001</v>
      </c>
      <c r="N32" s="121">
        <f t="shared" si="30"/>
        <v>0</v>
      </c>
      <c r="O32" s="121">
        <f t="shared" si="31"/>
        <v>0.55046641707601873</v>
      </c>
      <c r="P32" s="226">
        <f t="shared" si="32"/>
        <v>229</v>
      </c>
      <c r="Q32" s="227">
        <f t="shared" si="33"/>
        <v>0</v>
      </c>
      <c r="R32" s="227">
        <f t="shared" si="34"/>
        <v>8</v>
      </c>
      <c r="T32">
        <v>534</v>
      </c>
      <c r="U32">
        <v>3983</v>
      </c>
      <c r="V32" t="s">
        <v>320</v>
      </c>
      <c r="W32">
        <v>1453.3130000000001</v>
      </c>
      <c r="X32">
        <v>797.54600000000005</v>
      </c>
      <c r="Y32">
        <v>1.8220000000000001</v>
      </c>
      <c r="Z32">
        <v>9.1890000000000001</v>
      </c>
      <c r="AA32">
        <v>164.67414199999999</v>
      </c>
      <c r="AB32">
        <v>2.4149820000000002</v>
      </c>
      <c r="AC32">
        <v>73.843033000000005</v>
      </c>
      <c r="AD32" s="1">
        <v>141</v>
      </c>
      <c r="AE32">
        <v>0</v>
      </c>
      <c r="AF32">
        <v>8</v>
      </c>
      <c r="AG32">
        <v>72</v>
      </c>
      <c r="AH32">
        <v>8.825386</v>
      </c>
      <c r="AI32">
        <v>1.5</v>
      </c>
      <c r="AJ32">
        <v>0</v>
      </c>
      <c r="AK32">
        <v>229</v>
      </c>
      <c r="AL32">
        <v>45521</v>
      </c>
      <c r="AM32" t="s">
        <v>321</v>
      </c>
      <c r="AN32" t="s">
        <v>689</v>
      </c>
      <c r="AO32">
        <v>1291.3679999999999</v>
      </c>
      <c r="AR32" t="s">
        <v>118</v>
      </c>
      <c r="AS32" t="s">
        <v>123</v>
      </c>
      <c r="AT32" t="s">
        <v>258</v>
      </c>
      <c r="AU32" t="s">
        <v>320</v>
      </c>
      <c r="AV32" t="s">
        <v>48</v>
      </c>
      <c r="AW32">
        <v>3</v>
      </c>
      <c r="BB32">
        <v>0.72922904646142994</v>
      </c>
      <c r="BC32" t="s">
        <v>70</v>
      </c>
      <c r="BF32" t="s">
        <v>118</v>
      </c>
      <c r="BG32" t="s">
        <v>123</v>
      </c>
      <c r="BH32" t="s">
        <v>320</v>
      </c>
      <c r="BI32">
        <v>3983</v>
      </c>
      <c r="BJ32">
        <v>3</v>
      </c>
      <c r="BK32" t="s">
        <v>258</v>
      </c>
      <c r="BL32" t="s">
        <v>257</v>
      </c>
      <c r="BM32">
        <v>0.72922904646142994</v>
      </c>
      <c r="BN32" t="s">
        <v>70</v>
      </c>
      <c r="BO32" t="s">
        <v>201</v>
      </c>
      <c r="BP32">
        <v>1453.3129999999999</v>
      </c>
    </row>
    <row r="33" spans="1:68" ht="16.5">
      <c r="A33" s="127" t="str">
        <f t="shared" si="18"/>
        <v>해성운수</v>
      </c>
      <c r="B33" s="128" t="str">
        <f t="shared" si="1"/>
        <v>김성태</v>
      </c>
      <c r="C33" s="129" t="str">
        <f t="shared" si="19"/>
        <v>D</v>
      </c>
      <c r="D33" s="130">
        <f t="shared" si="20"/>
        <v>0.81923777717023571</v>
      </c>
      <c r="E33" s="131">
        <f t="shared" si="21"/>
        <v>4074</v>
      </c>
      <c r="F33" s="132" t="str">
        <f t="shared" si="22"/>
        <v>24</v>
      </c>
      <c r="G33" s="133" t="str">
        <f t="shared" si="23"/>
        <v>70바3874</v>
      </c>
      <c r="H33" s="134">
        <f t="shared" si="24"/>
        <v>11</v>
      </c>
      <c r="I33" s="135">
        <f t="shared" si="25"/>
        <v>1755.5060000000001</v>
      </c>
      <c r="J33" s="136">
        <f t="shared" si="26"/>
        <v>2.4391968572506448E-2</v>
      </c>
      <c r="K33" s="136">
        <f t="shared" si="27"/>
        <v>0.44081116123973485</v>
      </c>
      <c r="L33" s="136">
        <f t="shared" si="28"/>
        <v>0.14411799219142515</v>
      </c>
      <c r="M33" s="137">
        <f t="shared" si="29"/>
        <v>17.812000000000001</v>
      </c>
      <c r="N33" s="138">
        <f t="shared" si="30"/>
        <v>0.56963633277243142</v>
      </c>
      <c r="O33" s="138">
        <f t="shared" si="31"/>
        <v>24.665253209046281</v>
      </c>
      <c r="P33" s="224">
        <f t="shared" si="32"/>
        <v>45</v>
      </c>
      <c r="Q33" s="225">
        <f t="shared" si="33"/>
        <v>10</v>
      </c>
      <c r="R33" s="225">
        <f t="shared" si="34"/>
        <v>433</v>
      </c>
      <c r="T33">
        <v>534</v>
      </c>
      <c r="U33">
        <v>4074</v>
      </c>
      <c r="V33" t="s">
        <v>322</v>
      </c>
      <c r="W33">
        <v>1755.5060000000001</v>
      </c>
      <c r="X33">
        <v>918.39599999999996</v>
      </c>
      <c r="Y33">
        <v>1.911</v>
      </c>
      <c r="Z33">
        <v>17.812000000000001</v>
      </c>
      <c r="AA33">
        <v>123.79886399999999</v>
      </c>
      <c r="AB33">
        <v>3.019698</v>
      </c>
      <c r="AC33">
        <v>54.571921000000003</v>
      </c>
      <c r="AD33" s="1">
        <v>253</v>
      </c>
      <c r="AE33">
        <v>10</v>
      </c>
      <c r="AF33">
        <v>433</v>
      </c>
      <c r="AG33">
        <v>83</v>
      </c>
      <c r="AH33">
        <v>14.180307000000001</v>
      </c>
      <c r="AI33">
        <v>645.6</v>
      </c>
      <c r="AJ33">
        <v>0</v>
      </c>
      <c r="AK33">
        <v>45</v>
      </c>
      <c r="AL33">
        <v>31928</v>
      </c>
      <c r="AM33" t="s">
        <v>323</v>
      </c>
      <c r="AN33" t="s">
        <v>690</v>
      </c>
      <c r="AO33">
        <v>299.678</v>
      </c>
      <c r="AR33" t="s">
        <v>118</v>
      </c>
      <c r="AS33" t="s">
        <v>119</v>
      </c>
      <c r="AT33" t="s">
        <v>226</v>
      </c>
      <c r="AU33" t="s">
        <v>322</v>
      </c>
      <c r="AV33" t="s">
        <v>227</v>
      </c>
      <c r="AW33">
        <v>11</v>
      </c>
      <c r="BB33">
        <v>0.81923777717023571</v>
      </c>
      <c r="BC33" t="s">
        <v>67</v>
      </c>
      <c r="BF33" t="s">
        <v>118</v>
      </c>
      <c r="BG33" s="5" t="s">
        <v>119</v>
      </c>
      <c r="BH33" t="s">
        <v>322</v>
      </c>
      <c r="BI33">
        <v>4074</v>
      </c>
      <c r="BJ33">
        <v>11</v>
      </c>
      <c r="BK33" t="s">
        <v>226</v>
      </c>
      <c r="BL33" t="s">
        <v>235</v>
      </c>
      <c r="BM33">
        <v>0.81923777717023571</v>
      </c>
      <c r="BN33" t="s">
        <v>67</v>
      </c>
      <c r="BO33" t="s">
        <v>188</v>
      </c>
      <c r="BP33">
        <v>1755.5060000000001</v>
      </c>
    </row>
    <row r="34" spans="1:68" ht="16.5">
      <c r="A34" s="110" t="str">
        <f t="shared" si="18"/>
        <v>해성운수</v>
      </c>
      <c r="B34" s="111" t="str">
        <f t="shared" si="1"/>
        <v>김성호</v>
      </c>
      <c r="C34" s="112" t="str">
        <f t="shared" si="19"/>
        <v>D</v>
      </c>
      <c r="D34" s="113">
        <f t="shared" si="20"/>
        <v>0.82363636363636361</v>
      </c>
      <c r="E34" s="114">
        <f t="shared" si="21"/>
        <v>1474</v>
      </c>
      <c r="F34" s="115" t="str">
        <f t="shared" si="22"/>
        <v>593</v>
      </c>
      <c r="G34" s="116" t="str">
        <f t="shared" si="23"/>
        <v>71바5789</v>
      </c>
      <c r="H34" s="117">
        <f t="shared" si="24"/>
        <v>1</v>
      </c>
      <c r="I34" s="118">
        <f t="shared" si="25"/>
        <v>1268.627</v>
      </c>
      <c r="J34" s="119">
        <f t="shared" si="26"/>
        <v>9.9869326270372993E-3</v>
      </c>
      <c r="K34" s="119">
        <f t="shared" si="27"/>
        <v>0.48217875461251442</v>
      </c>
      <c r="L34" s="119">
        <f t="shared" si="28"/>
        <v>0.13715615385767449</v>
      </c>
      <c r="M34" s="120">
        <f t="shared" si="29"/>
        <v>7.8979999999999997</v>
      </c>
      <c r="N34" s="121">
        <f t="shared" si="30"/>
        <v>7.8825375780272697E-2</v>
      </c>
      <c r="O34" s="121">
        <f t="shared" si="31"/>
        <v>0.86707913358299959</v>
      </c>
      <c r="P34" s="226">
        <f t="shared" si="32"/>
        <v>95</v>
      </c>
      <c r="Q34" s="227">
        <f t="shared" si="33"/>
        <v>1</v>
      </c>
      <c r="R34" s="227">
        <f t="shared" si="34"/>
        <v>11</v>
      </c>
      <c r="T34">
        <v>534</v>
      </c>
      <c r="U34">
        <v>1474</v>
      </c>
      <c r="V34" t="s">
        <v>324</v>
      </c>
      <c r="W34">
        <v>1268.627</v>
      </c>
      <c r="X34">
        <v>700.23400000000004</v>
      </c>
      <c r="Y34">
        <v>1.8120000000000001</v>
      </c>
      <c r="Z34">
        <v>7.8979999999999997</v>
      </c>
      <c r="AA34">
        <v>133.28386699999999</v>
      </c>
      <c r="AB34">
        <v>1.331097</v>
      </c>
      <c r="AC34">
        <v>64.266649000000001</v>
      </c>
      <c r="AD34" s="1">
        <v>174</v>
      </c>
      <c r="AE34">
        <v>1</v>
      </c>
      <c r="AF34">
        <v>11</v>
      </c>
      <c r="AG34">
        <v>57</v>
      </c>
      <c r="AH34">
        <v>9.5182330000000004</v>
      </c>
      <c r="AI34">
        <v>0</v>
      </c>
      <c r="AJ34">
        <v>0</v>
      </c>
      <c r="AK34">
        <v>95</v>
      </c>
      <c r="AL34">
        <v>37236</v>
      </c>
      <c r="AM34" t="s">
        <v>325</v>
      </c>
      <c r="AN34" t="s">
        <v>691</v>
      </c>
      <c r="AO34">
        <v>1268.627</v>
      </c>
      <c r="AR34" t="s">
        <v>118</v>
      </c>
      <c r="AS34" t="s">
        <v>128</v>
      </c>
      <c r="AT34" t="s">
        <v>280</v>
      </c>
      <c r="AU34" t="s">
        <v>324</v>
      </c>
      <c r="AV34" t="s">
        <v>227</v>
      </c>
      <c r="AW34">
        <v>1</v>
      </c>
      <c r="BB34">
        <v>0.82363636363636361</v>
      </c>
      <c r="BC34" t="s">
        <v>67</v>
      </c>
      <c r="BF34" t="s">
        <v>118</v>
      </c>
      <c r="BG34" s="5" t="s">
        <v>128</v>
      </c>
      <c r="BH34" t="s">
        <v>324</v>
      </c>
      <c r="BI34">
        <v>1474</v>
      </c>
      <c r="BJ34">
        <v>1</v>
      </c>
      <c r="BK34" t="s">
        <v>280</v>
      </c>
      <c r="BL34" t="s">
        <v>183</v>
      </c>
      <c r="BM34">
        <v>0.82363636363636361</v>
      </c>
      <c r="BN34" t="s">
        <v>67</v>
      </c>
      <c r="BO34" t="s">
        <v>188</v>
      </c>
      <c r="BP34">
        <v>1268.627</v>
      </c>
    </row>
    <row r="35" spans="1:68" ht="16.5">
      <c r="A35" s="127" t="str">
        <f t="shared" si="18"/>
        <v>해성운수</v>
      </c>
      <c r="B35" s="128" t="str">
        <f t="shared" si="1"/>
        <v>김세현</v>
      </c>
      <c r="C35" s="129" t="str">
        <f t="shared" si="19"/>
        <v>C</v>
      </c>
      <c r="D35" s="130">
        <f t="shared" si="20"/>
        <v>0.8510101413441854</v>
      </c>
      <c r="E35" s="131">
        <f t="shared" si="21"/>
        <v>5522</v>
      </c>
      <c r="F35" s="132" t="str">
        <f t="shared" si="22"/>
        <v>24</v>
      </c>
      <c r="G35" s="133" t="str">
        <f t="shared" si="23"/>
        <v>70바3864</v>
      </c>
      <c r="H35" s="134">
        <f t="shared" si="24"/>
        <v>9</v>
      </c>
      <c r="I35" s="135">
        <f t="shared" si="25"/>
        <v>2116.471</v>
      </c>
      <c r="J35" s="136">
        <f t="shared" si="26"/>
        <v>7.0766360180685731E-2</v>
      </c>
      <c r="K35" s="136">
        <f t="shared" si="27"/>
        <v>0.37780095099184802</v>
      </c>
      <c r="L35" s="136">
        <f t="shared" si="28"/>
        <v>0.14977762511274664</v>
      </c>
      <c r="M35" s="137">
        <f t="shared" si="29"/>
        <v>17.274000000000001</v>
      </c>
      <c r="N35" s="138">
        <f t="shared" si="30"/>
        <v>0.74091567916498813</v>
      </c>
      <c r="O35" s="138">
        <f t="shared" si="31"/>
        <v>20.467795636932795</v>
      </c>
      <c r="P35" s="224">
        <f t="shared" si="32"/>
        <v>38</v>
      </c>
      <c r="Q35" s="225">
        <f t="shared" si="33"/>
        <v>16</v>
      </c>
      <c r="R35" s="225">
        <f t="shared" si="34"/>
        <v>442</v>
      </c>
      <c r="T35">
        <v>534</v>
      </c>
      <c r="U35">
        <v>5522</v>
      </c>
      <c r="V35" t="s">
        <v>326</v>
      </c>
      <c r="W35">
        <v>2159.4899999999998</v>
      </c>
      <c r="X35">
        <v>1119.0889999999999</v>
      </c>
      <c r="Y35">
        <v>1.93</v>
      </c>
      <c r="Z35">
        <v>17.274000000000001</v>
      </c>
      <c r="AA35">
        <v>150.20023599999999</v>
      </c>
      <c r="AB35">
        <v>10.629123999999999</v>
      </c>
      <c r="AC35">
        <v>56.745792000000002</v>
      </c>
      <c r="AD35" s="1">
        <v>317</v>
      </c>
      <c r="AE35">
        <v>16</v>
      </c>
      <c r="AF35">
        <v>442</v>
      </c>
      <c r="AG35">
        <v>76</v>
      </c>
      <c r="AH35">
        <v>14.377407</v>
      </c>
      <c r="AI35">
        <v>272.2</v>
      </c>
      <c r="AJ35">
        <v>0</v>
      </c>
      <c r="AK35">
        <v>38</v>
      </c>
      <c r="AL35">
        <v>19255</v>
      </c>
      <c r="AM35" t="s">
        <v>327</v>
      </c>
      <c r="AN35" t="s">
        <v>692</v>
      </c>
      <c r="AO35">
        <v>682.56100000000004</v>
      </c>
      <c r="AR35" t="s">
        <v>118</v>
      </c>
      <c r="AS35" t="s">
        <v>119</v>
      </c>
      <c r="AT35" t="s">
        <v>223</v>
      </c>
      <c r="AU35" t="s">
        <v>326</v>
      </c>
      <c r="AV35" t="s">
        <v>48</v>
      </c>
      <c r="AW35">
        <v>9</v>
      </c>
      <c r="BB35">
        <v>0.8510101413441854</v>
      </c>
      <c r="BC35" t="s">
        <v>69</v>
      </c>
      <c r="BF35" t="s">
        <v>118</v>
      </c>
      <c r="BG35" t="s">
        <v>119</v>
      </c>
      <c r="BH35" t="s">
        <v>326</v>
      </c>
      <c r="BI35">
        <v>5522</v>
      </c>
      <c r="BJ35">
        <v>9</v>
      </c>
      <c r="BK35" t="s">
        <v>223</v>
      </c>
      <c r="BL35" t="s">
        <v>236</v>
      </c>
      <c r="BM35">
        <v>0.8510101413441854</v>
      </c>
      <c r="BN35" t="s">
        <v>69</v>
      </c>
      <c r="BO35" t="s">
        <v>186</v>
      </c>
      <c r="BP35">
        <v>2116.471</v>
      </c>
    </row>
    <row r="36" spans="1:68" ht="16.5">
      <c r="A36" s="110" t="str">
        <f t="shared" si="18"/>
        <v>해성운수</v>
      </c>
      <c r="B36" s="111" t="str">
        <f t="shared" si="1"/>
        <v>김승열</v>
      </c>
      <c r="C36" s="112" t="str">
        <f t="shared" si="19"/>
        <v>F</v>
      </c>
      <c r="D36" s="113">
        <f t="shared" si="20"/>
        <v>0.72457234508945545</v>
      </c>
      <c r="E36" s="114">
        <f t="shared" si="21"/>
        <v>4906</v>
      </c>
      <c r="F36" s="115" t="str">
        <f t="shared" si="22"/>
        <v>593</v>
      </c>
      <c r="G36" s="116" t="str">
        <f t="shared" si="23"/>
        <v>70바3804</v>
      </c>
      <c r="H36" s="117">
        <f t="shared" si="24"/>
        <v>7</v>
      </c>
      <c r="I36" s="118">
        <f t="shared" si="25"/>
        <v>1038.595</v>
      </c>
      <c r="J36" s="119">
        <f t="shared" si="26"/>
        <v>1.9745318274306797E-2</v>
      </c>
      <c r="K36" s="119">
        <f t="shared" si="27"/>
        <v>0.49216833469530835</v>
      </c>
      <c r="L36" s="119">
        <f t="shared" si="28"/>
        <v>0.10109811813074393</v>
      </c>
      <c r="M36" s="120">
        <f t="shared" si="29"/>
        <v>13.782</v>
      </c>
      <c r="N36" s="121">
        <f t="shared" si="30"/>
        <v>0</v>
      </c>
      <c r="O36" s="121">
        <f t="shared" si="31"/>
        <v>2.3813969083752773</v>
      </c>
      <c r="P36" s="226">
        <f t="shared" si="32"/>
        <v>103</v>
      </c>
      <c r="Q36" s="227">
        <f t="shared" si="33"/>
        <v>0</v>
      </c>
      <c r="R36" s="227">
        <f t="shared" si="34"/>
        <v>25</v>
      </c>
      <c r="T36">
        <v>534</v>
      </c>
      <c r="U36">
        <v>4906</v>
      </c>
      <c r="V36" t="s">
        <v>328</v>
      </c>
      <c r="W36">
        <v>1049.8040000000001</v>
      </c>
      <c r="X36">
        <v>599.58199999999999</v>
      </c>
      <c r="Y36">
        <v>1.7509999999999999</v>
      </c>
      <c r="Z36">
        <v>13.782</v>
      </c>
      <c r="AA36">
        <v>110.982207</v>
      </c>
      <c r="AB36">
        <v>2.191379</v>
      </c>
      <c r="AC36">
        <v>54.621927999999997</v>
      </c>
      <c r="AD36" s="1">
        <v>105</v>
      </c>
      <c r="AE36">
        <v>0</v>
      </c>
      <c r="AF36">
        <v>25</v>
      </c>
      <c r="AG36">
        <v>64</v>
      </c>
      <c r="AH36">
        <v>9.4592089999999995</v>
      </c>
      <c r="AI36">
        <v>0</v>
      </c>
      <c r="AJ36">
        <v>0</v>
      </c>
      <c r="AK36">
        <v>103</v>
      </c>
      <c r="AL36">
        <v>33768</v>
      </c>
      <c r="AM36" t="s">
        <v>329</v>
      </c>
      <c r="AN36" t="s">
        <v>693</v>
      </c>
      <c r="AO36">
        <v>357.50299999999999</v>
      </c>
      <c r="AR36" t="s">
        <v>118</v>
      </c>
      <c r="AS36" t="s">
        <v>128</v>
      </c>
      <c r="AT36" t="s">
        <v>275</v>
      </c>
      <c r="AU36" t="s">
        <v>328</v>
      </c>
      <c r="AV36" t="s">
        <v>48</v>
      </c>
      <c r="AW36">
        <v>7</v>
      </c>
      <c r="BB36">
        <v>0.72457234508945545</v>
      </c>
      <c r="BC36" t="s">
        <v>70</v>
      </c>
      <c r="BF36" t="s">
        <v>118</v>
      </c>
      <c r="BG36" s="5" t="s">
        <v>128</v>
      </c>
      <c r="BH36" t="s">
        <v>328</v>
      </c>
      <c r="BI36">
        <v>4906</v>
      </c>
      <c r="BJ36">
        <v>7</v>
      </c>
      <c r="BK36" t="s">
        <v>275</v>
      </c>
      <c r="BL36" t="s">
        <v>282</v>
      </c>
      <c r="BM36">
        <v>0.72457234508945545</v>
      </c>
      <c r="BN36" t="s">
        <v>70</v>
      </c>
      <c r="BO36" t="s">
        <v>201</v>
      </c>
      <c r="BP36">
        <v>1038.595</v>
      </c>
    </row>
    <row r="37" spans="1:68" ht="16.5">
      <c r="A37" s="127" t="str">
        <f t="shared" si="18"/>
        <v>해성운수</v>
      </c>
      <c r="B37" s="128" t="str">
        <f t="shared" si="1"/>
        <v>김신애</v>
      </c>
      <c r="C37" s="129" t="str">
        <f t="shared" si="19"/>
        <v>F</v>
      </c>
      <c r="D37" s="130">
        <f t="shared" si="20"/>
        <v>0.6978108831029316</v>
      </c>
      <c r="E37" s="131">
        <f t="shared" si="21"/>
        <v>8920</v>
      </c>
      <c r="F37" s="132" t="str">
        <f t="shared" si="22"/>
        <v>560</v>
      </c>
      <c r="G37" s="133" t="str">
        <f t="shared" si="23"/>
        <v>71바5816</v>
      </c>
      <c r="H37" s="134">
        <f t="shared" si="24"/>
        <v>2</v>
      </c>
      <c r="I37" s="135">
        <f t="shared" si="25"/>
        <v>884.32500000000005</v>
      </c>
      <c r="J37" s="136">
        <f t="shared" si="26"/>
        <v>2.7914707027408298E-2</v>
      </c>
      <c r="K37" s="136">
        <f t="shared" si="27"/>
        <v>0.46390917653804448</v>
      </c>
      <c r="L37" s="136">
        <f t="shared" si="28"/>
        <v>8.933367257512792E-2</v>
      </c>
      <c r="M37" s="137">
        <f t="shared" si="29"/>
        <v>10.597</v>
      </c>
      <c r="N37" s="138">
        <f t="shared" si="30"/>
        <v>0.22616119639272891</v>
      </c>
      <c r="O37" s="138">
        <f t="shared" si="31"/>
        <v>1.470047776552738</v>
      </c>
      <c r="P37" s="224">
        <f t="shared" si="32"/>
        <v>144</v>
      </c>
      <c r="Q37" s="225">
        <f t="shared" si="33"/>
        <v>2</v>
      </c>
      <c r="R37" s="225">
        <f t="shared" si="34"/>
        <v>13</v>
      </c>
      <c r="T37">
        <v>534</v>
      </c>
      <c r="U37">
        <v>8920</v>
      </c>
      <c r="V37" t="s">
        <v>330</v>
      </c>
      <c r="W37">
        <v>884.32500000000005</v>
      </c>
      <c r="X37">
        <v>507.36</v>
      </c>
      <c r="Y37">
        <v>1.7430000000000001</v>
      </c>
      <c r="Z37">
        <v>10.597</v>
      </c>
      <c r="AA37">
        <v>99.717758000000003</v>
      </c>
      <c r="AB37">
        <v>2.7835920000000001</v>
      </c>
      <c r="AC37">
        <v>46.259982999999998</v>
      </c>
      <c r="AD37" s="1">
        <v>79</v>
      </c>
      <c r="AE37">
        <v>2</v>
      </c>
      <c r="AF37">
        <v>13</v>
      </c>
      <c r="AG37">
        <v>60</v>
      </c>
      <c r="AH37">
        <v>8.8682800000000004</v>
      </c>
      <c r="AI37">
        <v>0</v>
      </c>
      <c r="AJ37">
        <v>0</v>
      </c>
      <c r="AK37">
        <v>144</v>
      </c>
      <c r="AL37">
        <v>30486</v>
      </c>
      <c r="AM37" t="s">
        <v>331</v>
      </c>
      <c r="AN37" t="s">
        <v>694</v>
      </c>
      <c r="AO37">
        <v>541.56399999999996</v>
      </c>
      <c r="AR37" t="s">
        <v>118</v>
      </c>
      <c r="AS37" t="s">
        <v>123</v>
      </c>
      <c r="AT37" t="s">
        <v>256</v>
      </c>
      <c r="AU37" t="s">
        <v>330</v>
      </c>
      <c r="AV37" t="s">
        <v>48</v>
      </c>
      <c r="AW37">
        <v>2</v>
      </c>
      <c r="BB37">
        <v>0.6978108831029316</v>
      </c>
      <c r="BC37" t="s">
        <v>70</v>
      </c>
      <c r="BF37" t="s">
        <v>118</v>
      </c>
      <c r="BG37" t="s">
        <v>123</v>
      </c>
      <c r="BH37" t="s">
        <v>330</v>
      </c>
      <c r="BI37">
        <v>8920</v>
      </c>
      <c r="BJ37">
        <v>2</v>
      </c>
      <c r="BK37" t="s">
        <v>256</v>
      </c>
      <c r="BL37" t="s">
        <v>255</v>
      </c>
      <c r="BM37">
        <v>0.6978108831029316</v>
      </c>
      <c r="BN37" t="s">
        <v>70</v>
      </c>
      <c r="BO37" t="s">
        <v>201</v>
      </c>
      <c r="BP37">
        <v>884.32500000000005</v>
      </c>
    </row>
    <row r="38" spans="1:68" ht="16.5">
      <c r="A38" s="110" t="str">
        <f t="shared" si="18"/>
        <v>해성운수</v>
      </c>
      <c r="B38" s="111" t="str">
        <f t="shared" si="1"/>
        <v>김영배</v>
      </c>
      <c r="C38" s="112" t="str">
        <f t="shared" si="19"/>
        <v>F</v>
      </c>
      <c r="D38" s="113">
        <f t="shared" si="20"/>
        <v>0.77956521739130435</v>
      </c>
      <c r="E38" s="114">
        <f t="shared" si="21"/>
        <v>9573</v>
      </c>
      <c r="F38" s="115" t="str">
        <f t="shared" si="22"/>
        <v>24</v>
      </c>
      <c r="G38" s="116" t="str">
        <f t="shared" si="23"/>
        <v>70바3861</v>
      </c>
      <c r="H38" s="117">
        <f t="shared" si="24"/>
        <v>1</v>
      </c>
      <c r="I38" s="118">
        <f t="shared" si="25"/>
        <v>2039.498</v>
      </c>
      <c r="J38" s="119">
        <f t="shared" si="26"/>
        <v>1.146033915690498E-2</v>
      </c>
      <c r="K38" s="119">
        <f t="shared" si="27"/>
        <v>0.45375180940781223</v>
      </c>
      <c r="L38" s="119">
        <f t="shared" si="28"/>
        <v>0.23682298291050052</v>
      </c>
      <c r="M38" s="120">
        <f t="shared" si="29"/>
        <v>18.626999999999999</v>
      </c>
      <c r="N38" s="121">
        <f t="shared" si="30"/>
        <v>0.39225338784347913</v>
      </c>
      <c r="O38" s="121">
        <f t="shared" si="31"/>
        <v>22.358443107078308</v>
      </c>
      <c r="P38" s="226">
        <f t="shared" si="32"/>
        <v>72</v>
      </c>
      <c r="Q38" s="227">
        <f t="shared" si="33"/>
        <v>8</v>
      </c>
      <c r="R38" s="227">
        <f t="shared" si="34"/>
        <v>456</v>
      </c>
      <c r="T38">
        <v>534</v>
      </c>
      <c r="U38">
        <v>9573</v>
      </c>
      <c r="V38" t="s">
        <v>332</v>
      </c>
      <c r="W38">
        <v>2039.498</v>
      </c>
      <c r="X38">
        <v>1137.348</v>
      </c>
      <c r="Y38">
        <v>1.7929999999999999</v>
      </c>
      <c r="Z38">
        <v>18.626999999999999</v>
      </c>
      <c r="AA38">
        <v>149.40247199999999</v>
      </c>
      <c r="AB38">
        <v>1.7122029999999999</v>
      </c>
      <c r="AC38">
        <v>67.791641999999996</v>
      </c>
      <c r="AD38" s="1">
        <v>483</v>
      </c>
      <c r="AE38">
        <v>8</v>
      </c>
      <c r="AF38">
        <v>456</v>
      </c>
      <c r="AG38">
        <v>79</v>
      </c>
      <c r="AH38">
        <v>13.651032000000001</v>
      </c>
      <c r="AI38">
        <v>262.10000000000002</v>
      </c>
      <c r="AJ38">
        <v>0</v>
      </c>
      <c r="AK38">
        <v>72</v>
      </c>
      <c r="AL38">
        <v>52500</v>
      </c>
      <c r="AM38" t="s">
        <v>333</v>
      </c>
      <c r="AN38" t="s">
        <v>695</v>
      </c>
      <c r="AO38">
        <v>2039.498</v>
      </c>
      <c r="AR38" t="s">
        <v>118</v>
      </c>
      <c r="AS38" t="s">
        <v>119</v>
      </c>
      <c r="AT38" t="s">
        <v>219</v>
      </c>
      <c r="AU38" t="s">
        <v>332</v>
      </c>
      <c r="AV38" t="s">
        <v>48</v>
      </c>
      <c r="AW38">
        <v>1</v>
      </c>
      <c r="BB38">
        <v>0.77956521739130435</v>
      </c>
      <c r="BC38" t="s">
        <v>70</v>
      </c>
      <c r="BF38" t="s">
        <v>118</v>
      </c>
      <c r="BG38" s="5" t="s">
        <v>119</v>
      </c>
      <c r="BH38" t="s">
        <v>332</v>
      </c>
      <c r="BI38">
        <v>9573</v>
      </c>
      <c r="BJ38">
        <v>1</v>
      </c>
      <c r="BK38" t="s">
        <v>219</v>
      </c>
      <c r="BL38" t="s">
        <v>183</v>
      </c>
      <c r="BM38">
        <v>0.77956521739130435</v>
      </c>
      <c r="BN38" t="s">
        <v>70</v>
      </c>
      <c r="BO38" t="s">
        <v>201</v>
      </c>
      <c r="BP38">
        <v>2039.498</v>
      </c>
    </row>
    <row r="39" spans="1:68" ht="16.5">
      <c r="A39" s="127" t="str">
        <f t="shared" si="18"/>
        <v>해성운수</v>
      </c>
      <c r="B39" s="128" t="str">
        <f t="shared" si="1"/>
        <v>김용복</v>
      </c>
      <c r="C39" s="129" t="str">
        <f t="shared" si="19"/>
        <v>F</v>
      </c>
      <c r="D39" s="130">
        <f t="shared" si="20"/>
        <v>0.75045454545454537</v>
      </c>
      <c r="E39" s="131">
        <f t="shared" si="21"/>
        <v>4546</v>
      </c>
      <c r="F39" s="132" t="str">
        <f t="shared" si="22"/>
        <v>593</v>
      </c>
      <c r="G39" s="133" t="str">
        <f t="shared" si="23"/>
        <v>71바5782</v>
      </c>
      <c r="H39" s="134">
        <f t="shared" si="24"/>
        <v>1</v>
      </c>
      <c r="I39" s="135">
        <f t="shared" si="25"/>
        <v>893.18899999999996</v>
      </c>
      <c r="J39" s="136">
        <f t="shared" si="26"/>
        <v>2.2395672531173628E-2</v>
      </c>
      <c r="K39" s="136">
        <f t="shared" si="27"/>
        <v>0.45744642172577699</v>
      </c>
      <c r="L39" s="136">
        <f t="shared" si="28"/>
        <v>8.8447125972218654E-2</v>
      </c>
      <c r="M39" s="137">
        <f t="shared" si="29"/>
        <v>13.757999999999999</v>
      </c>
      <c r="N39" s="138">
        <f t="shared" si="30"/>
        <v>0</v>
      </c>
      <c r="O39" s="138">
        <f t="shared" si="31"/>
        <v>5.5979193653302941</v>
      </c>
      <c r="P39" s="224">
        <f t="shared" si="32"/>
        <v>74</v>
      </c>
      <c r="Q39" s="225">
        <f t="shared" si="33"/>
        <v>0</v>
      </c>
      <c r="R39" s="225">
        <f t="shared" si="34"/>
        <v>50</v>
      </c>
      <c r="T39">
        <v>534</v>
      </c>
      <c r="U39">
        <v>4546</v>
      </c>
      <c r="V39" t="s">
        <v>334</v>
      </c>
      <c r="W39">
        <v>893.18899999999996</v>
      </c>
      <c r="X39">
        <v>541.04</v>
      </c>
      <c r="Y39">
        <v>1.651</v>
      </c>
      <c r="Z39">
        <v>13.757999999999999</v>
      </c>
      <c r="AA39">
        <v>94.697759000000005</v>
      </c>
      <c r="AB39">
        <v>2.1208200000000001</v>
      </c>
      <c r="AC39">
        <v>43.319150999999998</v>
      </c>
      <c r="AD39" s="1">
        <v>79</v>
      </c>
      <c r="AE39">
        <v>0</v>
      </c>
      <c r="AF39">
        <v>50</v>
      </c>
      <c r="AG39">
        <v>64</v>
      </c>
      <c r="AH39">
        <v>9.4319970000000009</v>
      </c>
      <c r="AI39">
        <v>0</v>
      </c>
      <c r="AJ39">
        <v>0</v>
      </c>
      <c r="AK39">
        <v>74</v>
      </c>
      <c r="AL39">
        <v>24657</v>
      </c>
      <c r="AM39" t="s">
        <v>335</v>
      </c>
      <c r="AN39" t="s">
        <v>696</v>
      </c>
      <c r="AO39">
        <v>893.18899999999996</v>
      </c>
      <c r="AR39" t="s">
        <v>118</v>
      </c>
      <c r="AS39" t="s">
        <v>128</v>
      </c>
      <c r="AT39" t="s">
        <v>279</v>
      </c>
      <c r="AU39" t="s">
        <v>334</v>
      </c>
      <c r="AV39" t="s">
        <v>48</v>
      </c>
      <c r="AW39">
        <v>1</v>
      </c>
      <c r="BB39">
        <v>0.75045454545454537</v>
      </c>
      <c r="BC39" t="s">
        <v>70</v>
      </c>
      <c r="BF39" t="s">
        <v>118</v>
      </c>
      <c r="BG39" t="s">
        <v>128</v>
      </c>
      <c r="BH39" t="s">
        <v>334</v>
      </c>
      <c r="BI39">
        <v>4546</v>
      </c>
      <c r="BJ39">
        <v>1</v>
      </c>
      <c r="BK39" t="s">
        <v>279</v>
      </c>
      <c r="BL39" t="s">
        <v>183</v>
      </c>
      <c r="BM39">
        <v>0.75045454545454537</v>
      </c>
      <c r="BN39" t="s">
        <v>70</v>
      </c>
      <c r="BO39" t="s">
        <v>201</v>
      </c>
      <c r="BP39">
        <v>893.18899999999996</v>
      </c>
    </row>
    <row r="40" spans="1:68" ht="16.5">
      <c r="A40" s="110" t="str">
        <f t="shared" si="18"/>
        <v>해성운수</v>
      </c>
      <c r="B40" s="111" t="str">
        <f t="shared" si="1"/>
        <v>김용호</v>
      </c>
      <c r="C40" s="112" t="str">
        <f t="shared" si="19"/>
        <v>F</v>
      </c>
      <c r="D40" s="113">
        <f t="shared" si="20"/>
        <v>0.7223688223287652</v>
      </c>
      <c r="E40" s="114">
        <f t="shared" si="21"/>
        <v>690</v>
      </c>
      <c r="F40" s="115" t="str">
        <f t="shared" si="22"/>
        <v>560</v>
      </c>
      <c r="G40" s="116" t="str">
        <f t="shared" si="23"/>
        <v>71바5818</v>
      </c>
      <c r="H40" s="117">
        <f t="shared" si="24"/>
        <v>2</v>
      </c>
      <c r="I40" s="118">
        <f t="shared" si="25"/>
        <v>1464.4069999999999</v>
      </c>
      <c r="J40" s="119">
        <f t="shared" si="26"/>
        <v>2.3927762795272988E-2</v>
      </c>
      <c r="K40" s="119">
        <f t="shared" si="27"/>
        <v>0.44373295830516446</v>
      </c>
      <c r="L40" s="119">
        <f t="shared" si="28"/>
        <v>8.5358783452960829E-2</v>
      </c>
      <c r="M40" s="120">
        <f t="shared" si="29"/>
        <v>9.2680000000000007</v>
      </c>
      <c r="N40" s="121">
        <f t="shared" si="30"/>
        <v>0</v>
      </c>
      <c r="O40" s="121">
        <f t="shared" si="31"/>
        <v>0.13657396026244054</v>
      </c>
      <c r="P40" s="226">
        <f t="shared" si="32"/>
        <v>230</v>
      </c>
      <c r="Q40" s="227">
        <f t="shared" si="33"/>
        <v>0</v>
      </c>
      <c r="R40" s="227">
        <f t="shared" si="34"/>
        <v>2</v>
      </c>
      <c r="T40">
        <v>534</v>
      </c>
      <c r="U40">
        <v>690</v>
      </c>
      <c r="V40" t="s">
        <v>336</v>
      </c>
      <c r="W40">
        <v>1464.4079999999999</v>
      </c>
      <c r="X40">
        <v>799.51700000000005</v>
      </c>
      <c r="Y40">
        <v>1.8320000000000001</v>
      </c>
      <c r="Z40">
        <v>9.2680000000000007</v>
      </c>
      <c r="AA40">
        <v>169.54886400000001</v>
      </c>
      <c r="AB40">
        <v>4.0569249999999997</v>
      </c>
      <c r="AC40">
        <v>75.234419000000003</v>
      </c>
      <c r="AD40" s="1">
        <v>125</v>
      </c>
      <c r="AE40">
        <v>0</v>
      </c>
      <c r="AF40">
        <v>2</v>
      </c>
      <c r="AG40">
        <v>58</v>
      </c>
      <c r="AH40">
        <v>8.6370850000000008</v>
      </c>
      <c r="AI40">
        <v>0</v>
      </c>
      <c r="AJ40">
        <v>0</v>
      </c>
      <c r="AK40">
        <v>230</v>
      </c>
      <c r="AL40">
        <v>49536</v>
      </c>
      <c r="AM40" t="s">
        <v>337</v>
      </c>
      <c r="AN40" t="s">
        <v>697</v>
      </c>
      <c r="AO40">
        <v>1405.8</v>
      </c>
      <c r="AR40" t="s">
        <v>118</v>
      </c>
      <c r="AS40" t="s">
        <v>123</v>
      </c>
      <c r="AT40" t="s">
        <v>258</v>
      </c>
      <c r="AU40" t="s">
        <v>336</v>
      </c>
      <c r="AV40" t="s">
        <v>48</v>
      </c>
      <c r="AW40">
        <v>2</v>
      </c>
      <c r="BB40">
        <v>0.7223688223287652</v>
      </c>
      <c r="BC40" t="s">
        <v>70</v>
      </c>
      <c r="BF40" t="s">
        <v>118</v>
      </c>
      <c r="BG40" t="s">
        <v>123</v>
      </c>
      <c r="BH40" t="s">
        <v>336</v>
      </c>
      <c r="BI40">
        <v>690</v>
      </c>
      <c r="BJ40">
        <v>2</v>
      </c>
      <c r="BK40" t="s">
        <v>258</v>
      </c>
      <c r="BL40" t="s">
        <v>250</v>
      </c>
      <c r="BM40">
        <v>0.7223688223287652</v>
      </c>
      <c r="BN40" t="s">
        <v>70</v>
      </c>
      <c r="BO40" t="s">
        <v>201</v>
      </c>
      <c r="BP40">
        <v>1464.4069999999999</v>
      </c>
    </row>
    <row r="41" spans="1:68" ht="16.5">
      <c r="A41" s="127" t="str">
        <f t="shared" si="18"/>
        <v>해성운수</v>
      </c>
      <c r="B41" s="128" t="str">
        <f t="shared" si="1"/>
        <v>김정완</v>
      </c>
      <c r="C41" s="129" t="str">
        <f t="shared" si="19"/>
        <v>F</v>
      </c>
      <c r="D41" s="130">
        <f t="shared" si="20"/>
        <v>0.73259259259259257</v>
      </c>
      <c r="E41" s="131">
        <f t="shared" si="21"/>
        <v>6232</v>
      </c>
      <c r="F41" s="132" t="str">
        <f t="shared" si="22"/>
        <v>579</v>
      </c>
      <c r="G41" s="133" t="str">
        <f t="shared" si="23"/>
        <v>71바5777</v>
      </c>
      <c r="H41" s="134">
        <f t="shared" si="24"/>
        <v>3</v>
      </c>
      <c r="I41" s="135">
        <f t="shared" si="25"/>
        <v>1529.4839999999999</v>
      </c>
      <c r="J41" s="136">
        <f t="shared" si="26"/>
        <v>2.4108098675267572E-2</v>
      </c>
      <c r="K41" s="136">
        <f t="shared" si="27"/>
        <v>0.45864757179241927</v>
      </c>
      <c r="L41" s="136">
        <f t="shared" si="28"/>
        <v>0.23079679159768918</v>
      </c>
      <c r="M41" s="137">
        <f t="shared" si="29"/>
        <v>8.14</v>
      </c>
      <c r="N41" s="138">
        <f t="shared" si="30"/>
        <v>6.5381527364784461E-2</v>
      </c>
      <c r="O41" s="138">
        <f t="shared" si="31"/>
        <v>1.3076305472956893</v>
      </c>
      <c r="P41" s="224">
        <f t="shared" si="32"/>
        <v>53</v>
      </c>
      <c r="Q41" s="225">
        <f t="shared" si="33"/>
        <v>1</v>
      </c>
      <c r="R41" s="225">
        <f t="shared" si="34"/>
        <v>20</v>
      </c>
      <c r="T41">
        <v>534</v>
      </c>
      <c r="U41">
        <v>6232</v>
      </c>
      <c r="V41" t="s">
        <v>338</v>
      </c>
      <c r="W41">
        <v>1529.4839999999999</v>
      </c>
      <c r="X41">
        <v>451.51299999999998</v>
      </c>
      <c r="Y41">
        <v>3.387</v>
      </c>
      <c r="Z41">
        <v>8.14</v>
      </c>
      <c r="AA41">
        <v>150.82442</v>
      </c>
      <c r="AB41">
        <v>3.6360899999999998</v>
      </c>
      <c r="AC41">
        <v>69.175253999999995</v>
      </c>
      <c r="AD41" s="1">
        <v>353</v>
      </c>
      <c r="AE41">
        <v>1</v>
      </c>
      <c r="AF41">
        <v>20</v>
      </c>
      <c r="AG41">
        <v>78</v>
      </c>
      <c r="AH41">
        <v>10.140824</v>
      </c>
      <c r="AI41">
        <v>104.5</v>
      </c>
      <c r="AJ41">
        <v>0</v>
      </c>
      <c r="AK41">
        <v>53</v>
      </c>
      <c r="AL41">
        <v>29350</v>
      </c>
      <c r="AM41" t="s">
        <v>339</v>
      </c>
      <c r="AN41" t="s">
        <v>698</v>
      </c>
      <c r="AO41">
        <v>1321.8820000000001</v>
      </c>
      <c r="AR41" t="s">
        <v>118</v>
      </c>
      <c r="AS41" t="s">
        <v>127</v>
      </c>
      <c r="AT41" t="s">
        <v>270</v>
      </c>
      <c r="AU41" t="s">
        <v>338</v>
      </c>
      <c r="AV41" t="s">
        <v>203</v>
      </c>
      <c r="AW41">
        <v>3</v>
      </c>
      <c r="BB41">
        <v>0.73259259259259257</v>
      </c>
      <c r="BC41" t="s">
        <v>70</v>
      </c>
      <c r="BF41" t="s">
        <v>118</v>
      </c>
      <c r="BG41" t="s">
        <v>127</v>
      </c>
      <c r="BH41" t="s">
        <v>338</v>
      </c>
      <c r="BI41">
        <v>6232</v>
      </c>
      <c r="BJ41">
        <v>3</v>
      </c>
      <c r="BK41" t="s">
        <v>270</v>
      </c>
      <c r="BL41" t="s">
        <v>274</v>
      </c>
      <c r="BM41">
        <v>0.73259259259259257</v>
      </c>
      <c r="BN41" t="s">
        <v>70</v>
      </c>
      <c r="BO41" t="s">
        <v>201</v>
      </c>
      <c r="BP41">
        <v>1529.4839999999999</v>
      </c>
    </row>
    <row r="42" spans="1:68" ht="16.5">
      <c r="A42" s="110" t="str">
        <f t="shared" si="18"/>
        <v>해성운수</v>
      </c>
      <c r="B42" s="111" t="str">
        <f t="shared" si="1"/>
        <v>김종환</v>
      </c>
      <c r="C42" s="112" t="str">
        <f t="shared" si="19"/>
        <v>F</v>
      </c>
      <c r="D42" s="113">
        <f t="shared" si="20"/>
        <v>0.76525966610901641</v>
      </c>
      <c r="E42" s="114">
        <f t="shared" si="21"/>
        <v>3142</v>
      </c>
      <c r="F42" s="115" t="str">
        <f t="shared" si="22"/>
        <v>593</v>
      </c>
      <c r="G42" s="116" t="str">
        <f t="shared" si="23"/>
        <v>71바5779</v>
      </c>
      <c r="H42" s="117">
        <f t="shared" si="24"/>
        <v>2</v>
      </c>
      <c r="I42" s="118">
        <f t="shared" si="25"/>
        <v>650.03599999999994</v>
      </c>
      <c r="J42" s="119">
        <f t="shared" si="26"/>
        <v>3.2578836468468049E-3</v>
      </c>
      <c r="K42" s="119">
        <f t="shared" si="27"/>
        <v>0.46414104427290509</v>
      </c>
      <c r="L42" s="119">
        <f t="shared" si="28"/>
        <v>2.7690774049437265E-2</v>
      </c>
      <c r="M42" s="120">
        <f t="shared" si="29"/>
        <v>11.259</v>
      </c>
      <c r="N42" s="121">
        <f t="shared" si="30"/>
        <v>0</v>
      </c>
      <c r="O42" s="121">
        <f t="shared" si="31"/>
        <v>3.2305903057676808</v>
      </c>
      <c r="P42" s="226">
        <f t="shared" si="32"/>
        <v>40</v>
      </c>
      <c r="Q42" s="227">
        <f t="shared" si="33"/>
        <v>0</v>
      </c>
      <c r="R42" s="227">
        <f t="shared" si="34"/>
        <v>21</v>
      </c>
      <c r="T42">
        <v>534</v>
      </c>
      <c r="U42">
        <v>3142</v>
      </c>
      <c r="V42" t="s">
        <v>340</v>
      </c>
      <c r="W42">
        <v>650.03599999999994</v>
      </c>
      <c r="X42">
        <v>399.69</v>
      </c>
      <c r="Y42">
        <v>1.6259999999999999</v>
      </c>
      <c r="Z42">
        <v>11.259</v>
      </c>
      <c r="AA42">
        <v>65.480546000000004</v>
      </c>
      <c r="AB42">
        <v>0.21332799999999999</v>
      </c>
      <c r="AC42">
        <v>30.392209000000001</v>
      </c>
      <c r="AD42" s="1">
        <v>18</v>
      </c>
      <c r="AE42">
        <v>0</v>
      </c>
      <c r="AF42">
        <v>21</v>
      </c>
      <c r="AG42">
        <v>59</v>
      </c>
      <c r="AH42">
        <v>9.9271619999999992</v>
      </c>
      <c r="AI42">
        <v>0</v>
      </c>
      <c r="AJ42">
        <v>0</v>
      </c>
      <c r="AK42">
        <v>40</v>
      </c>
      <c r="AL42">
        <v>10834</v>
      </c>
      <c r="AM42" t="s">
        <v>341</v>
      </c>
      <c r="AN42" t="s">
        <v>699</v>
      </c>
      <c r="AO42">
        <v>560.96299999999997</v>
      </c>
      <c r="AR42" t="s">
        <v>118</v>
      </c>
      <c r="AS42" t="s">
        <v>128</v>
      </c>
      <c r="AT42" t="s">
        <v>278</v>
      </c>
      <c r="AU42" t="s">
        <v>340</v>
      </c>
      <c r="AV42" t="s">
        <v>48</v>
      </c>
      <c r="AW42">
        <v>2</v>
      </c>
      <c r="BB42">
        <v>0.76525966610901641</v>
      </c>
      <c r="BC42" t="s">
        <v>70</v>
      </c>
      <c r="BF42" t="s">
        <v>118</v>
      </c>
      <c r="BG42" t="s">
        <v>128</v>
      </c>
      <c r="BH42" t="s">
        <v>340</v>
      </c>
      <c r="BI42">
        <v>3142</v>
      </c>
      <c r="BJ42">
        <v>2</v>
      </c>
      <c r="BK42" t="s">
        <v>278</v>
      </c>
      <c r="BL42" t="s">
        <v>275</v>
      </c>
      <c r="BM42">
        <v>0.76525966610901641</v>
      </c>
      <c r="BN42" t="s">
        <v>70</v>
      </c>
      <c r="BO42" t="s">
        <v>201</v>
      </c>
      <c r="BP42">
        <v>650.03599999999994</v>
      </c>
    </row>
    <row r="43" spans="1:68" ht="16.5">
      <c r="A43" s="127" t="str">
        <f t="shared" si="18"/>
        <v>해성운수</v>
      </c>
      <c r="B43" s="128" t="str">
        <f t="shared" si="1"/>
        <v>김진우</v>
      </c>
      <c r="C43" s="129" t="str">
        <f t="shared" si="19"/>
        <v>C</v>
      </c>
      <c r="D43" s="130">
        <f t="shared" si="20"/>
        <v>0.86099761474615844</v>
      </c>
      <c r="E43" s="131">
        <f t="shared" si="21"/>
        <v>2195</v>
      </c>
      <c r="F43" s="132" t="str">
        <f t="shared" si="22"/>
        <v>24</v>
      </c>
      <c r="G43" s="133" t="str">
        <f t="shared" si="23"/>
        <v>70바3881</v>
      </c>
      <c r="H43" s="134">
        <f t="shared" si="24"/>
        <v>11</v>
      </c>
      <c r="I43" s="135">
        <f t="shared" si="25"/>
        <v>2024.085</v>
      </c>
      <c r="J43" s="136">
        <f t="shared" si="26"/>
        <v>9.2428717181290195E-3</v>
      </c>
      <c r="K43" s="136">
        <f t="shared" si="27"/>
        <v>0.34351575233669579</v>
      </c>
      <c r="L43" s="136">
        <f t="shared" si="28"/>
        <v>0.19959636082476773</v>
      </c>
      <c r="M43" s="137">
        <f t="shared" si="29"/>
        <v>15.334</v>
      </c>
      <c r="N43" s="138">
        <f t="shared" si="30"/>
        <v>0.39524031846488661</v>
      </c>
      <c r="O43" s="138">
        <f t="shared" si="31"/>
        <v>23.121558630195867</v>
      </c>
      <c r="P43" s="224">
        <f t="shared" si="32"/>
        <v>3</v>
      </c>
      <c r="Q43" s="225">
        <f t="shared" si="33"/>
        <v>8</v>
      </c>
      <c r="R43" s="225">
        <f t="shared" si="34"/>
        <v>468</v>
      </c>
      <c r="T43">
        <v>534</v>
      </c>
      <c r="U43">
        <v>2195</v>
      </c>
      <c r="V43" t="s">
        <v>342</v>
      </c>
      <c r="W43">
        <v>2024.085</v>
      </c>
      <c r="X43">
        <v>1024.414</v>
      </c>
      <c r="Y43">
        <v>1.976</v>
      </c>
      <c r="Z43">
        <v>15.334</v>
      </c>
      <c r="AA43">
        <v>126.549955</v>
      </c>
      <c r="AB43">
        <v>1.1696850000000001</v>
      </c>
      <c r="AC43">
        <v>43.471902999999998</v>
      </c>
      <c r="AD43" s="1">
        <v>404</v>
      </c>
      <c r="AE43">
        <v>8</v>
      </c>
      <c r="AF43">
        <v>468</v>
      </c>
      <c r="AG43">
        <v>73</v>
      </c>
      <c r="AH43">
        <v>15.994355000000001</v>
      </c>
      <c r="AI43">
        <v>145.1</v>
      </c>
      <c r="AJ43">
        <v>0</v>
      </c>
      <c r="AK43">
        <v>3</v>
      </c>
      <c r="AL43">
        <v>423</v>
      </c>
      <c r="AM43" t="s">
        <v>343</v>
      </c>
      <c r="AN43" t="s">
        <v>700</v>
      </c>
      <c r="AO43">
        <v>262.53300000000002</v>
      </c>
      <c r="AR43" t="s">
        <v>118</v>
      </c>
      <c r="AS43" t="s">
        <v>119</v>
      </c>
      <c r="AT43" t="s">
        <v>236</v>
      </c>
      <c r="AU43" t="s">
        <v>342</v>
      </c>
      <c r="AV43" t="s">
        <v>48</v>
      </c>
      <c r="AW43">
        <v>11</v>
      </c>
      <c r="BB43">
        <v>0.86099761474615844</v>
      </c>
      <c r="BC43" t="s">
        <v>69</v>
      </c>
      <c r="BF43" t="s">
        <v>118</v>
      </c>
      <c r="BG43" s="5" t="s">
        <v>119</v>
      </c>
      <c r="BH43" t="s">
        <v>342</v>
      </c>
      <c r="BI43">
        <v>2195</v>
      </c>
      <c r="BJ43">
        <v>11</v>
      </c>
      <c r="BK43" t="s">
        <v>236</v>
      </c>
      <c r="BL43" t="s">
        <v>235</v>
      </c>
      <c r="BM43">
        <v>0.86099761474615844</v>
      </c>
      <c r="BN43" t="s">
        <v>69</v>
      </c>
      <c r="BO43" t="s">
        <v>186</v>
      </c>
      <c r="BP43">
        <v>2024.085</v>
      </c>
    </row>
    <row r="44" spans="1:68" ht="16.5">
      <c r="A44" s="110" t="str">
        <f t="shared" si="18"/>
        <v>해성운수</v>
      </c>
      <c r="B44" s="111" t="str">
        <f t="shared" si="1"/>
        <v>김학상</v>
      </c>
      <c r="C44" s="112" t="str">
        <f t="shared" si="19"/>
        <v>C</v>
      </c>
      <c r="D44" s="113">
        <f t="shared" si="20"/>
        <v>0.86946281683197013</v>
      </c>
      <c r="E44" s="114">
        <f t="shared" si="21"/>
        <v>3231</v>
      </c>
      <c r="F44" s="115" t="str">
        <f t="shared" si="22"/>
        <v>24</v>
      </c>
      <c r="G44" s="116" t="str">
        <f t="shared" si="23"/>
        <v>70바3881</v>
      </c>
      <c r="H44" s="117">
        <f t="shared" si="24"/>
        <v>3</v>
      </c>
      <c r="I44" s="118">
        <f t="shared" si="25"/>
        <v>1818.808</v>
      </c>
      <c r="J44" s="119">
        <f t="shared" si="26"/>
        <v>8.3307844696869069E-4</v>
      </c>
      <c r="K44" s="119">
        <f t="shared" si="27"/>
        <v>0.41641760277404011</v>
      </c>
      <c r="L44" s="119">
        <f t="shared" si="28"/>
        <v>0.24026725195842552</v>
      </c>
      <c r="M44" s="120">
        <f t="shared" si="29"/>
        <v>16.434999999999999</v>
      </c>
      <c r="N44" s="121">
        <f t="shared" si="30"/>
        <v>0.43984851617103071</v>
      </c>
      <c r="O44" s="121">
        <f t="shared" si="31"/>
        <v>19.683221098653625</v>
      </c>
      <c r="P44" s="226">
        <f t="shared" si="32"/>
        <v>23</v>
      </c>
      <c r="Q44" s="227">
        <f t="shared" si="33"/>
        <v>8</v>
      </c>
      <c r="R44" s="227">
        <f t="shared" si="34"/>
        <v>358</v>
      </c>
      <c r="T44">
        <v>534</v>
      </c>
      <c r="U44">
        <v>3231</v>
      </c>
      <c r="V44" t="s">
        <v>344</v>
      </c>
      <c r="W44">
        <v>1818.808</v>
      </c>
      <c r="X44">
        <v>911.10900000000004</v>
      </c>
      <c r="Y44">
        <v>1.996</v>
      </c>
      <c r="Z44">
        <v>16.434999999999999</v>
      </c>
      <c r="AA44">
        <v>121.69802300000001</v>
      </c>
      <c r="AB44">
        <v>0.101384</v>
      </c>
      <c r="AC44">
        <v>50.677199000000002</v>
      </c>
      <c r="AD44" s="1">
        <v>437</v>
      </c>
      <c r="AE44">
        <v>8</v>
      </c>
      <c r="AF44">
        <v>358</v>
      </c>
      <c r="AG44">
        <v>85</v>
      </c>
      <c r="AH44">
        <v>14.945255</v>
      </c>
      <c r="AI44">
        <v>91.9</v>
      </c>
      <c r="AJ44">
        <v>0</v>
      </c>
      <c r="AK44">
        <v>23</v>
      </c>
      <c r="AL44">
        <v>9907</v>
      </c>
      <c r="AM44" t="s">
        <v>345</v>
      </c>
      <c r="AN44" t="s">
        <v>701</v>
      </c>
      <c r="AO44">
        <v>1695.2850000000001</v>
      </c>
      <c r="AR44" t="s">
        <v>118</v>
      </c>
      <c r="AS44" t="s">
        <v>119</v>
      </c>
      <c r="AT44" t="s">
        <v>236</v>
      </c>
      <c r="AU44" t="s">
        <v>344</v>
      </c>
      <c r="AV44" t="s">
        <v>48</v>
      </c>
      <c r="AW44">
        <v>3</v>
      </c>
      <c r="BB44">
        <v>0.86946281683197013</v>
      </c>
      <c r="BC44" t="s">
        <v>69</v>
      </c>
      <c r="BF44" t="s">
        <v>118</v>
      </c>
      <c r="BG44" s="5" t="s">
        <v>119</v>
      </c>
      <c r="BH44" t="s">
        <v>344</v>
      </c>
      <c r="BI44">
        <v>3231</v>
      </c>
      <c r="BJ44">
        <v>3</v>
      </c>
      <c r="BK44" t="s">
        <v>236</v>
      </c>
      <c r="BL44" t="s">
        <v>225</v>
      </c>
      <c r="BM44">
        <v>0.86946281683197013</v>
      </c>
      <c r="BN44" t="s">
        <v>69</v>
      </c>
      <c r="BO44" t="s">
        <v>186</v>
      </c>
      <c r="BP44">
        <v>1818.808</v>
      </c>
    </row>
    <row r="45" spans="1:68" ht="16.5">
      <c r="A45" s="127" t="str">
        <f t="shared" si="18"/>
        <v>해성운수</v>
      </c>
      <c r="B45" s="128" t="str">
        <f t="shared" si="1"/>
        <v>김환선</v>
      </c>
      <c r="C45" s="129" t="str">
        <f t="shared" si="19"/>
        <v>F</v>
      </c>
      <c r="D45" s="130">
        <f t="shared" si="20"/>
        <v>0.77409090909090905</v>
      </c>
      <c r="E45" s="131">
        <f t="shared" si="21"/>
        <v>5288</v>
      </c>
      <c r="F45" s="132" t="str">
        <f t="shared" si="22"/>
        <v>593</v>
      </c>
      <c r="G45" s="133" t="str">
        <f t="shared" si="23"/>
        <v>71바5782</v>
      </c>
      <c r="H45" s="134">
        <f t="shared" si="24"/>
        <v>1</v>
      </c>
      <c r="I45" s="135">
        <f t="shared" si="25"/>
        <v>876.62599999999998</v>
      </c>
      <c r="J45" s="136">
        <f t="shared" si="26"/>
        <v>7.2799283026926251E-3</v>
      </c>
      <c r="K45" s="136">
        <f t="shared" si="27"/>
        <v>0.42768382441877484</v>
      </c>
      <c r="L45" s="136">
        <f t="shared" si="28"/>
        <v>0.30685834095726117</v>
      </c>
      <c r="M45" s="137">
        <f t="shared" si="29"/>
        <v>15.724</v>
      </c>
      <c r="N45" s="138">
        <f t="shared" si="30"/>
        <v>0.22814746539573319</v>
      </c>
      <c r="O45" s="138">
        <f t="shared" si="31"/>
        <v>0.57036866348933302</v>
      </c>
      <c r="P45" s="224">
        <f t="shared" si="32"/>
        <v>16</v>
      </c>
      <c r="Q45" s="225">
        <f t="shared" si="33"/>
        <v>2</v>
      </c>
      <c r="R45" s="225">
        <f t="shared" si="34"/>
        <v>5</v>
      </c>
      <c r="T45">
        <v>534</v>
      </c>
      <c r="U45">
        <v>5288</v>
      </c>
      <c r="V45" t="s">
        <v>346</v>
      </c>
      <c r="W45">
        <v>876.62599999999998</v>
      </c>
      <c r="X45">
        <v>514.70699999999999</v>
      </c>
      <c r="Y45">
        <v>1.7030000000000001</v>
      </c>
      <c r="Z45">
        <v>15.724</v>
      </c>
      <c r="AA45">
        <v>75.772998999999999</v>
      </c>
      <c r="AB45">
        <v>0.55162199999999995</v>
      </c>
      <c r="AC45">
        <v>32.406886</v>
      </c>
      <c r="AD45" s="1">
        <v>269</v>
      </c>
      <c r="AE45">
        <v>2</v>
      </c>
      <c r="AF45">
        <v>5</v>
      </c>
      <c r="AG45">
        <v>63</v>
      </c>
      <c r="AH45">
        <v>11.569107000000001</v>
      </c>
      <c r="AI45">
        <v>10.8</v>
      </c>
      <c r="AJ45">
        <v>0</v>
      </c>
      <c r="AK45">
        <v>16</v>
      </c>
      <c r="AL45">
        <v>6001</v>
      </c>
      <c r="AM45" t="s">
        <v>347</v>
      </c>
      <c r="AN45" t="s">
        <v>702</v>
      </c>
      <c r="AO45">
        <v>876.62599999999998</v>
      </c>
      <c r="AR45" t="s">
        <v>118</v>
      </c>
      <c r="AS45" t="s">
        <v>128</v>
      </c>
      <c r="AT45" t="s">
        <v>279</v>
      </c>
      <c r="AU45" t="s">
        <v>346</v>
      </c>
      <c r="AV45" t="s">
        <v>48</v>
      </c>
      <c r="AW45">
        <v>1</v>
      </c>
      <c r="BB45">
        <v>0.77409090909090905</v>
      </c>
      <c r="BC45" t="s">
        <v>70</v>
      </c>
      <c r="BF45" t="s">
        <v>118</v>
      </c>
      <c r="BG45" t="s">
        <v>128</v>
      </c>
      <c r="BH45" t="s">
        <v>346</v>
      </c>
      <c r="BI45">
        <v>5288</v>
      </c>
      <c r="BJ45">
        <v>1</v>
      </c>
      <c r="BK45" t="s">
        <v>279</v>
      </c>
      <c r="BL45" t="s">
        <v>183</v>
      </c>
      <c r="BM45">
        <v>0.77409090909090905</v>
      </c>
      <c r="BN45" t="s">
        <v>70</v>
      </c>
      <c r="BO45" t="s">
        <v>201</v>
      </c>
      <c r="BP45">
        <v>876.62599999999998</v>
      </c>
    </row>
    <row r="46" spans="1:68" ht="16.5">
      <c r="A46" s="110" t="str">
        <f t="shared" si="18"/>
        <v>해성운수</v>
      </c>
      <c r="B46" s="111" t="str">
        <f t="shared" si="1"/>
        <v>김효덕</v>
      </c>
      <c r="C46" s="112" t="str">
        <f t="shared" si="19"/>
        <v>F</v>
      </c>
      <c r="D46" s="113">
        <f t="shared" si="20"/>
        <v>0.79073548753159861</v>
      </c>
      <c r="E46" s="114">
        <f t="shared" si="21"/>
        <v>6158</v>
      </c>
      <c r="F46" s="115" t="str">
        <f t="shared" si="22"/>
        <v>24</v>
      </c>
      <c r="G46" s="116" t="str">
        <f t="shared" si="23"/>
        <v>70바3859</v>
      </c>
      <c r="H46" s="117">
        <f t="shared" si="24"/>
        <v>2</v>
      </c>
      <c r="I46" s="118">
        <f t="shared" si="25"/>
        <v>2242.1200000000003</v>
      </c>
      <c r="J46" s="119">
        <f t="shared" si="26"/>
        <v>6.110826824266808E-2</v>
      </c>
      <c r="K46" s="119">
        <f t="shared" si="27"/>
        <v>0.39962170301087846</v>
      </c>
      <c r="L46" s="119">
        <f t="shared" si="28"/>
        <v>0.22077319679588958</v>
      </c>
      <c r="M46" s="120">
        <f t="shared" si="29"/>
        <v>18.413</v>
      </c>
      <c r="N46" s="121">
        <f t="shared" si="30"/>
        <v>0.53520774980821728</v>
      </c>
      <c r="O46" s="121">
        <f t="shared" si="31"/>
        <v>17.884858972757925</v>
      </c>
      <c r="P46" s="226">
        <f t="shared" si="32"/>
        <v>37</v>
      </c>
      <c r="Q46" s="227">
        <f t="shared" si="33"/>
        <v>12</v>
      </c>
      <c r="R46" s="227">
        <f t="shared" si="34"/>
        <v>401</v>
      </c>
      <c r="T46">
        <v>534</v>
      </c>
      <c r="U46">
        <v>6158</v>
      </c>
      <c r="V46" t="s">
        <v>348</v>
      </c>
      <c r="W46">
        <v>2242.12</v>
      </c>
      <c r="X46">
        <v>1142.576</v>
      </c>
      <c r="Y46">
        <v>1.962</v>
      </c>
      <c r="Z46">
        <v>18.413</v>
      </c>
      <c r="AA46">
        <v>160.28412</v>
      </c>
      <c r="AB46">
        <v>9.7946849999999994</v>
      </c>
      <c r="AC46">
        <v>64.053013000000007</v>
      </c>
      <c r="AD46" s="1">
        <v>495</v>
      </c>
      <c r="AE46">
        <v>12</v>
      </c>
      <c r="AF46">
        <v>401</v>
      </c>
      <c r="AG46">
        <v>86</v>
      </c>
      <c r="AH46">
        <v>13.98841</v>
      </c>
      <c r="AI46">
        <v>310.10000000000002</v>
      </c>
      <c r="AJ46">
        <v>27.1</v>
      </c>
      <c r="AK46">
        <v>37</v>
      </c>
      <c r="AL46">
        <v>18896</v>
      </c>
      <c r="AM46" t="s">
        <v>349</v>
      </c>
      <c r="AN46" t="s">
        <v>703</v>
      </c>
      <c r="AO46">
        <v>2131.0500000000002</v>
      </c>
      <c r="AR46" t="s">
        <v>118</v>
      </c>
      <c r="AS46" t="s">
        <v>119</v>
      </c>
      <c r="AT46" t="s">
        <v>216</v>
      </c>
      <c r="AU46" t="s">
        <v>348</v>
      </c>
      <c r="AV46" t="s">
        <v>48</v>
      </c>
      <c r="AW46">
        <v>2</v>
      </c>
      <c r="BB46">
        <v>0.79073548753159861</v>
      </c>
      <c r="BC46" t="s">
        <v>70</v>
      </c>
      <c r="BF46" t="s">
        <v>118</v>
      </c>
      <c r="BG46" s="5" t="s">
        <v>119</v>
      </c>
      <c r="BH46" t="s">
        <v>348</v>
      </c>
      <c r="BI46">
        <v>6158</v>
      </c>
      <c r="BJ46">
        <v>2</v>
      </c>
      <c r="BK46" t="s">
        <v>216</v>
      </c>
      <c r="BL46" t="s">
        <v>215</v>
      </c>
      <c r="BM46">
        <v>0.79073548753159861</v>
      </c>
      <c r="BN46" t="s">
        <v>70</v>
      </c>
      <c r="BO46" t="s">
        <v>201</v>
      </c>
      <c r="BP46">
        <v>2242.1200000000003</v>
      </c>
    </row>
    <row r="47" spans="1:68" ht="16.5">
      <c r="A47" s="127" t="str">
        <f t="shared" si="18"/>
        <v>해성운수</v>
      </c>
      <c r="B47" s="128" t="str">
        <f t="shared" si="1"/>
        <v>남형욱</v>
      </c>
      <c r="C47" s="129" t="str">
        <f t="shared" si="19"/>
        <v>F</v>
      </c>
      <c r="D47" s="130">
        <f t="shared" si="20"/>
        <v>0.67787234042553191</v>
      </c>
      <c r="E47" s="131">
        <f t="shared" si="21"/>
        <v>8610</v>
      </c>
      <c r="F47" s="132" t="str">
        <f t="shared" si="22"/>
        <v>568</v>
      </c>
      <c r="G47" s="133" t="str">
        <f t="shared" si="23"/>
        <v>71바7075</v>
      </c>
      <c r="H47" s="134">
        <f t="shared" si="24"/>
        <v>2</v>
      </c>
      <c r="I47" s="135">
        <f t="shared" si="25"/>
        <v>610.13099999999997</v>
      </c>
      <c r="J47" s="136">
        <f t="shared" si="26"/>
        <v>3.5104019215466208E-2</v>
      </c>
      <c r="K47" s="136">
        <f t="shared" si="27"/>
        <v>0.43288453039637509</v>
      </c>
      <c r="L47" s="136">
        <f t="shared" si="28"/>
        <v>0.29501861075736197</v>
      </c>
      <c r="M47" s="137">
        <f t="shared" si="29"/>
        <v>9.6649999999999991</v>
      </c>
      <c r="N47" s="138">
        <f t="shared" si="30"/>
        <v>0</v>
      </c>
      <c r="O47" s="138">
        <f t="shared" si="31"/>
        <v>0.65559691279413768</v>
      </c>
      <c r="P47" s="224">
        <f t="shared" si="32"/>
        <v>43</v>
      </c>
      <c r="Q47" s="225">
        <f t="shared" si="33"/>
        <v>0</v>
      </c>
      <c r="R47" s="225">
        <f t="shared" si="34"/>
        <v>4</v>
      </c>
      <c r="T47">
        <v>534</v>
      </c>
      <c r="U47">
        <v>8610</v>
      </c>
      <c r="V47" t="s">
        <v>350</v>
      </c>
      <c r="W47">
        <v>610.13099999999997</v>
      </c>
      <c r="X47">
        <v>187.31700000000001</v>
      </c>
      <c r="Y47">
        <v>3.2570000000000001</v>
      </c>
      <c r="Z47">
        <v>9.6649999999999991</v>
      </c>
      <c r="AA47">
        <v>58.318022999999997</v>
      </c>
      <c r="AB47">
        <v>2.0471970000000002</v>
      </c>
      <c r="AC47">
        <v>25.244969999999999</v>
      </c>
      <c r="AD47" s="1">
        <v>180</v>
      </c>
      <c r="AE47">
        <v>0</v>
      </c>
      <c r="AF47">
        <v>4</v>
      </c>
      <c r="AG47">
        <v>67</v>
      </c>
      <c r="AH47">
        <v>10.462134000000001</v>
      </c>
      <c r="AI47">
        <v>15.1</v>
      </c>
      <c r="AJ47">
        <v>0</v>
      </c>
      <c r="AK47">
        <v>43</v>
      </c>
      <c r="AL47">
        <v>26233</v>
      </c>
      <c r="AM47" t="s">
        <v>351</v>
      </c>
      <c r="AN47" t="s">
        <v>704</v>
      </c>
      <c r="AO47">
        <v>527.90899999999999</v>
      </c>
      <c r="AR47" t="s">
        <v>118</v>
      </c>
      <c r="AS47" t="s">
        <v>126</v>
      </c>
      <c r="AT47" t="s">
        <v>268</v>
      </c>
      <c r="AU47" t="s">
        <v>350</v>
      </c>
      <c r="AV47" t="s">
        <v>203</v>
      </c>
      <c r="AW47">
        <v>2</v>
      </c>
      <c r="BB47">
        <v>0.67787234042553191</v>
      </c>
      <c r="BC47" t="s">
        <v>70</v>
      </c>
      <c r="BF47" t="s">
        <v>118</v>
      </c>
      <c r="BG47" s="5" t="s">
        <v>126</v>
      </c>
      <c r="BH47" t="s">
        <v>350</v>
      </c>
      <c r="BI47">
        <v>8610</v>
      </c>
      <c r="BJ47">
        <v>2</v>
      </c>
      <c r="BK47" t="s">
        <v>268</v>
      </c>
      <c r="BL47" t="s">
        <v>267</v>
      </c>
      <c r="BM47">
        <v>0.67787234042553191</v>
      </c>
      <c r="BN47" t="s">
        <v>70</v>
      </c>
      <c r="BO47" t="s">
        <v>201</v>
      </c>
      <c r="BP47">
        <v>610.13099999999997</v>
      </c>
    </row>
    <row r="48" spans="1:68" ht="16.5">
      <c r="A48" s="110" t="str">
        <f t="shared" si="18"/>
        <v>해성운수</v>
      </c>
      <c r="B48" s="111" t="str">
        <f t="shared" si="1"/>
        <v>노동수</v>
      </c>
      <c r="C48" s="112" t="str">
        <f t="shared" si="19"/>
        <v>F</v>
      </c>
      <c r="D48" s="113">
        <f t="shared" si="20"/>
        <v>0.78230769230769226</v>
      </c>
      <c r="E48" s="114">
        <f t="shared" si="21"/>
        <v>2400</v>
      </c>
      <c r="F48" s="115" t="str">
        <f t="shared" si="22"/>
        <v>514-1</v>
      </c>
      <c r="G48" s="116" t="str">
        <f t="shared" si="23"/>
        <v>71바5760</v>
      </c>
      <c r="H48" s="117">
        <f t="shared" si="24"/>
        <v>1</v>
      </c>
      <c r="I48" s="118">
        <f t="shared" si="25"/>
        <v>1605.0329999999999</v>
      </c>
      <c r="J48" s="119">
        <f t="shared" si="26"/>
        <v>2.7277704845380907E-2</v>
      </c>
      <c r="K48" s="119">
        <f t="shared" si="27"/>
        <v>0.39395262387578767</v>
      </c>
      <c r="L48" s="119">
        <f t="shared" si="28"/>
        <v>4.8597131647760514E-2</v>
      </c>
      <c r="M48" s="120">
        <f t="shared" si="29"/>
        <v>13.272</v>
      </c>
      <c r="N48" s="121">
        <f t="shared" si="30"/>
        <v>6.23040149330263E-2</v>
      </c>
      <c r="O48" s="121">
        <f t="shared" si="31"/>
        <v>5.2335372543742098</v>
      </c>
      <c r="P48" s="226">
        <f t="shared" si="32"/>
        <v>21</v>
      </c>
      <c r="Q48" s="227">
        <f t="shared" si="33"/>
        <v>1</v>
      </c>
      <c r="R48" s="227">
        <f t="shared" si="34"/>
        <v>84</v>
      </c>
      <c r="T48">
        <v>534</v>
      </c>
      <c r="U48">
        <v>2400</v>
      </c>
      <c r="V48" t="s">
        <v>352</v>
      </c>
      <c r="W48">
        <v>1605.0329999999999</v>
      </c>
      <c r="X48">
        <v>789.23</v>
      </c>
      <c r="Y48">
        <v>2.0339999999999998</v>
      </c>
      <c r="Z48">
        <v>13.272</v>
      </c>
      <c r="AA48">
        <v>129.162993</v>
      </c>
      <c r="AB48">
        <v>3.5232700000000001</v>
      </c>
      <c r="AC48">
        <v>50.884099999999997</v>
      </c>
      <c r="AD48" s="1">
        <v>78</v>
      </c>
      <c r="AE48">
        <v>1</v>
      </c>
      <c r="AF48">
        <v>84</v>
      </c>
      <c r="AG48">
        <v>87</v>
      </c>
      <c r="AH48">
        <v>12.426415</v>
      </c>
      <c r="AI48">
        <v>314.2</v>
      </c>
      <c r="AJ48">
        <v>15</v>
      </c>
      <c r="AK48">
        <v>21</v>
      </c>
      <c r="AL48">
        <v>2669</v>
      </c>
      <c r="AM48" t="s">
        <v>353</v>
      </c>
      <c r="AN48" t="s">
        <v>705</v>
      </c>
      <c r="AO48">
        <v>1605.0329999999999</v>
      </c>
      <c r="AR48" t="s">
        <v>118</v>
      </c>
      <c r="AS48" t="s">
        <v>120</v>
      </c>
      <c r="AT48" t="s">
        <v>244</v>
      </c>
      <c r="AU48" t="s">
        <v>352</v>
      </c>
      <c r="AV48" t="s">
        <v>48</v>
      </c>
      <c r="AW48">
        <v>1</v>
      </c>
      <c r="BB48">
        <v>0.78230769230769226</v>
      </c>
      <c r="BC48" t="s">
        <v>70</v>
      </c>
      <c r="BF48" t="s">
        <v>118</v>
      </c>
      <c r="BG48" s="5" t="s">
        <v>120</v>
      </c>
      <c r="BH48" t="s">
        <v>352</v>
      </c>
      <c r="BI48">
        <v>2400</v>
      </c>
      <c r="BJ48">
        <v>1</v>
      </c>
      <c r="BK48" t="s">
        <v>244</v>
      </c>
      <c r="BL48" t="s">
        <v>183</v>
      </c>
      <c r="BM48">
        <v>0.78230769230769226</v>
      </c>
      <c r="BN48" t="s">
        <v>70</v>
      </c>
      <c r="BO48" t="s">
        <v>201</v>
      </c>
      <c r="BP48">
        <v>1605.0329999999999</v>
      </c>
    </row>
    <row r="49" spans="1:68" ht="16.5">
      <c r="A49" s="127" t="str">
        <f t="shared" si="18"/>
        <v>해성운수</v>
      </c>
      <c r="B49" s="128" t="str">
        <f t="shared" si="1"/>
        <v>노희국</v>
      </c>
      <c r="C49" s="129" t="str">
        <f t="shared" si="19"/>
        <v>F</v>
      </c>
      <c r="D49" s="130">
        <f t="shared" si="20"/>
        <v>0.79598981394249935</v>
      </c>
      <c r="E49" s="131">
        <f t="shared" si="21"/>
        <v>711</v>
      </c>
      <c r="F49" s="132" t="str">
        <f t="shared" si="22"/>
        <v>24</v>
      </c>
      <c r="G49" s="133" t="str">
        <f t="shared" si="23"/>
        <v>70바3866</v>
      </c>
      <c r="H49" s="134">
        <f t="shared" si="24"/>
        <v>3</v>
      </c>
      <c r="I49" s="135">
        <f t="shared" si="25"/>
        <v>1622.1340000000002</v>
      </c>
      <c r="J49" s="136">
        <f t="shared" si="26"/>
        <v>3.0362030271683499E-3</v>
      </c>
      <c r="K49" s="136">
        <f t="shared" si="27"/>
        <v>0.41258695805189372</v>
      </c>
      <c r="L49" s="136">
        <f t="shared" si="28"/>
        <v>0.12822615147700497</v>
      </c>
      <c r="M49" s="137">
        <f t="shared" si="29"/>
        <v>15.736000000000001</v>
      </c>
      <c r="N49" s="138">
        <f t="shared" si="30"/>
        <v>0.24658875284039419</v>
      </c>
      <c r="O49" s="138">
        <f t="shared" si="31"/>
        <v>33.8443063273441</v>
      </c>
      <c r="P49" s="224">
        <f t="shared" si="32"/>
        <v>30</v>
      </c>
      <c r="Q49" s="225">
        <f t="shared" si="33"/>
        <v>4</v>
      </c>
      <c r="R49" s="225">
        <f t="shared" si="34"/>
        <v>549</v>
      </c>
      <c r="T49">
        <v>534</v>
      </c>
      <c r="U49">
        <v>711</v>
      </c>
      <c r="V49" t="s">
        <v>354</v>
      </c>
      <c r="W49">
        <v>1622.134</v>
      </c>
      <c r="X49">
        <v>921.19299999999998</v>
      </c>
      <c r="Y49">
        <v>1.7609999999999999</v>
      </c>
      <c r="Z49">
        <v>15.736000000000001</v>
      </c>
      <c r="AA49">
        <v>104.10996799999999</v>
      </c>
      <c r="AB49">
        <v>0.31609900000000002</v>
      </c>
      <c r="AC49">
        <v>42.954414999999997</v>
      </c>
      <c r="AD49" s="1">
        <v>208</v>
      </c>
      <c r="AE49">
        <v>4</v>
      </c>
      <c r="AF49">
        <v>549</v>
      </c>
      <c r="AG49">
        <v>87</v>
      </c>
      <c r="AH49">
        <v>15.580966999999999</v>
      </c>
      <c r="AI49">
        <v>343</v>
      </c>
      <c r="AJ49">
        <v>11.9</v>
      </c>
      <c r="AK49">
        <v>30</v>
      </c>
      <c r="AL49">
        <v>13995</v>
      </c>
      <c r="AM49" t="s">
        <v>355</v>
      </c>
      <c r="AN49" t="s">
        <v>706</v>
      </c>
      <c r="AO49">
        <v>1396.0730000000001</v>
      </c>
      <c r="AR49" t="s">
        <v>118</v>
      </c>
      <c r="AS49" t="s">
        <v>119</v>
      </c>
      <c r="AT49" t="s">
        <v>224</v>
      </c>
      <c r="AU49" t="s">
        <v>354</v>
      </c>
      <c r="AV49" t="s">
        <v>48</v>
      </c>
      <c r="AW49">
        <v>3</v>
      </c>
      <c r="BB49">
        <v>0.79598981394249935</v>
      </c>
      <c r="BC49" t="s">
        <v>70</v>
      </c>
      <c r="BF49" t="s">
        <v>118</v>
      </c>
      <c r="BG49" t="s">
        <v>119</v>
      </c>
      <c r="BH49" t="s">
        <v>354</v>
      </c>
      <c r="BI49">
        <v>711</v>
      </c>
      <c r="BJ49">
        <v>3</v>
      </c>
      <c r="BK49" t="s">
        <v>224</v>
      </c>
      <c r="BL49" t="s">
        <v>226</v>
      </c>
      <c r="BM49">
        <v>0.79598981394249935</v>
      </c>
      <c r="BN49" t="s">
        <v>70</v>
      </c>
      <c r="BO49" t="s">
        <v>201</v>
      </c>
      <c r="BP49">
        <v>1622.1340000000002</v>
      </c>
    </row>
    <row r="50" spans="1:68" ht="16.5">
      <c r="A50" s="110" t="str">
        <f t="shared" si="18"/>
        <v>해성운수</v>
      </c>
      <c r="B50" s="111" t="str">
        <f t="shared" si="1"/>
        <v>문순례</v>
      </c>
      <c r="C50" s="112" t="str">
        <f t="shared" si="19"/>
        <v>F</v>
      </c>
      <c r="D50" s="113">
        <f t="shared" si="20"/>
        <v>0.74696599972728517</v>
      </c>
      <c r="E50" s="114">
        <f t="shared" si="21"/>
        <v>3674</v>
      </c>
      <c r="F50" s="115" t="str">
        <f t="shared" si="22"/>
        <v>560</v>
      </c>
      <c r="G50" s="116" t="str">
        <f t="shared" si="23"/>
        <v>71바5817</v>
      </c>
      <c r="H50" s="117">
        <f t="shared" si="24"/>
        <v>2</v>
      </c>
      <c r="I50" s="118">
        <f t="shared" si="25"/>
        <v>1320.06</v>
      </c>
      <c r="J50" s="119">
        <f t="shared" si="26"/>
        <v>1.5485539437872842E-2</v>
      </c>
      <c r="K50" s="119">
        <f t="shared" si="27"/>
        <v>0.4342752628195779</v>
      </c>
      <c r="L50" s="119">
        <f t="shared" si="28"/>
        <v>0.13635743829825916</v>
      </c>
      <c r="M50" s="120">
        <f t="shared" si="29"/>
        <v>8.2530000000000001</v>
      </c>
      <c r="N50" s="121">
        <f t="shared" si="30"/>
        <v>0</v>
      </c>
      <c r="O50" s="121">
        <f t="shared" si="31"/>
        <v>0.5302789267154524</v>
      </c>
      <c r="P50" s="226">
        <f t="shared" si="32"/>
        <v>197</v>
      </c>
      <c r="Q50" s="227">
        <f t="shared" si="33"/>
        <v>0</v>
      </c>
      <c r="R50" s="227">
        <f t="shared" si="34"/>
        <v>7</v>
      </c>
      <c r="T50">
        <v>534</v>
      </c>
      <c r="U50">
        <v>3674</v>
      </c>
      <c r="V50" t="s">
        <v>356</v>
      </c>
      <c r="W50">
        <v>1320.06</v>
      </c>
      <c r="X50">
        <v>707.20799999999997</v>
      </c>
      <c r="Y50">
        <v>1.867</v>
      </c>
      <c r="Z50">
        <v>8.2530000000000001</v>
      </c>
      <c r="AA50">
        <v>146.640807</v>
      </c>
      <c r="AB50">
        <v>2.2708119999999998</v>
      </c>
      <c r="AC50">
        <v>63.682474999999997</v>
      </c>
      <c r="AD50" s="1">
        <v>180</v>
      </c>
      <c r="AE50">
        <v>0</v>
      </c>
      <c r="AF50">
        <v>7</v>
      </c>
      <c r="AG50">
        <v>62</v>
      </c>
      <c r="AH50">
        <v>9.0019960000000001</v>
      </c>
      <c r="AI50">
        <v>0</v>
      </c>
      <c r="AJ50">
        <v>0</v>
      </c>
      <c r="AK50">
        <v>197</v>
      </c>
      <c r="AL50">
        <v>39178</v>
      </c>
      <c r="AM50" t="s">
        <v>357</v>
      </c>
      <c r="AN50" t="s">
        <v>707</v>
      </c>
      <c r="AO50">
        <v>1234.703</v>
      </c>
      <c r="AR50" t="s">
        <v>118</v>
      </c>
      <c r="AS50" t="s">
        <v>123</v>
      </c>
      <c r="AT50" t="s">
        <v>257</v>
      </c>
      <c r="AU50" t="s">
        <v>356</v>
      </c>
      <c r="AV50" t="s">
        <v>48</v>
      </c>
      <c r="AW50">
        <v>2</v>
      </c>
      <c r="BB50">
        <v>0.74696599972728517</v>
      </c>
      <c r="BC50" t="s">
        <v>70</v>
      </c>
      <c r="BF50" t="s">
        <v>118</v>
      </c>
      <c r="BG50" s="5" t="s">
        <v>123</v>
      </c>
      <c r="BH50" t="s">
        <v>356</v>
      </c>
      <c r="BI50">
        <v>3674</v>
      </c>
      <c r="BJ50">
        <v>2</v>
      </c>
      <c r="BK50" t="s">
        <v>257</v>
      </c>
      <c r="BL50" t="s">
        <v>255</v>
      </c>
      <c r="BM50">
        <v>0.74696599972728517</v>
      </c>
      <c r="BN50" t="s">
        <v>70</v>
      </c>
      <c r="BO50" t="s">
        <v>201</v>
      </c>
      <c r="BP50">
        <v>1320.06</v>
      </c>
    </row>
    <row r="51" spans="1:68" ht="16.5">
      <c r="A51" s="127" t="str">
        <f t="shared" si="18"/>
        <v>해성운수</v>
      </c>
      <c r="B51" s="128" t="str">
        <f t="shared" si="1"/>
        <v>문연균</v>
      </c>
      <c r="C51" s="129" t="str">
        <f t="shared" si="19"/>
        <v>F</v>
      </c>
      <c r="D51" s="130">
        <f t="shared" si="20"/>
        <v>0.76331734845791432</v>
      </c>
      <c r="E51" s="131">
        <f t="shared" si="21"/>
        <v>9118</v>
      </c>
      <c r="F51" s="132" t="str">
        <f t="shared" si="22"/>
        <v>514-1</v>
      </c>
      <c r="G51" s="133" t="str">
        <f t="shared" si="23"/>
        <v>71바5788</v>
      </c>
      <c r="H51" s="134">
        <f t="shared" si="24"/>
        <v>4</v>
      </c>
      <c r="I51" s="135">
        <f t="shared" si="25"/>
        <v>1351.2170000000001</v>
      </c>
      <c r="J51" s="136">
        <f t="shared" si="26"/>
        <v>2.8540632573609934E-2</v>
      </c>
      <c r="K51" s="136">
        <f t="shared" si="27"/>
        <v>0.36643051038838054</v>
      </c>
      <c r="L51" s="136">
        <f t="shared" si="28"/>
        <v>0.1842783209506689</v>
      </c>
      <c r="M51" s="137">
        <f t="shared" si="29"/>
        <v>10.257999999999999</v>
      </c>
      <c r="N51" s="138">
        <f t="shared" si="30"/>
        <v>0</v>
      </c>
      <c r="O51" s="138">
        <f t="shared" si="31"/>
        <v>15.54154514041786</v>
      </c>
      <c r="P51" s="224">
        <f t="shared" si="32"/>
        <v>10</v>
      </c>
      <c r="Q51" s="225">
        <f t="shared" si="33"/>
        <v>0</v>
      </c>
      <c r="R51" s="225">
        <f t="shared" si="34"/>
        <v>210</v>
      </c>
      <c r="T51">
        <v>534</v>
      </c>
      <c r="U51">
        <v>9118</v>
      </c>
      <c r="V51" t="s">
        <v>561</v>
      </c>
      <c r="W51">
        <v>1351.2170000000001</v>
      </c>
      <c r="X51">
        <v>637.495</v>
      </c>
      <c r="Y51">
        <v>2.12</v>
      </c>
      <c r="Z51">
        <v>10.257999999999999</v>
      </c>
      <c r="AA51">
        <v>106.464669</v>
      </c>
      <c r="AB51">
        <v>3.0385689999999999</v>
      </c>
      <c r="AC51">
        <v>39.011902999999997</v>
      </c>
      <c r="AD51" s="1">
        <v>249</v>
      </c>
      <c r="AE51">
        <v>0</v>
      </c>
      <c r="AF51">
        <v>210</v>
      </c>
      <c r="AG51">
        <v>71</v>
      </c>
      <c r="AH51">
        <v>12.691693000000001</v>
      </c>
      <c r="AI51">
        <v>151.9</v>
      </c>
      <c r="AJ51">
        <v>0</v>
      </c>
      <c r="AK51">
        <v>10</v>
      </c>
      <c r="AL51">
        <v>1534</v>
      </c>
      <c r="AM51" t="s">
        <v>562</v>
      </c>
      <c r="AN51" t="s">
        <v>708</v>
      </c>
      <c r="AO51">
        <v>976.94600000000003</v>
      </c>
      <c r="AR51" t="s">
        <v>118</v>
      </c>
      <c r="AS51" t="s">
        <v>120</v>
      </c>
      <c r="AT51" t="s">
        <v>559</v>
      </c>
      <c r="AU51" t="s">
        <v>561</v>
      </c>
      <c r="AV51" t="s">
        <v>48</v>
      </c>
      <c r="AW51">
        <v>4</v>
      </c>
      <c r="BB51">
        <v>0.76331734845791432</v>
      </c>
      <c r="BC51" t="s">
        <v>70</v>
      </c>
      <c r="BF51" t="s">
        <v>118</v>
      </c>
      <c r="BG51" t="s">
        <v>120</v>
      </c>
      <c r="BH51" t="s">
        <v>561</v>
      </c>
      <c r="BI51">
        <v>9118</v>
      </c>
      <c r="BJ51">
        <v>4</v>
      </c>
      <c r="BK51" t="s">
        <v>559</v>
      </c>
      <c r="BL51" t="s">
        <v>241</v>
      </c>
      <c r="BM51">
        <v>0.76331734845791432</v>
      </c>
      <c r="BN51" t="s">
        <v>70</v>
      </c>
      <c r="BO51" t="s">
        <v>201</v>
      </c>
      <c r="BP51">
        <v>1351.2170000000001</v>
      </c>
    </row>
    <row r="52" spans="1:68" ht="16.5">
      <c r="A52" s="110" t="str">
        <f t="shared" si="18"/>
        <v>해성운수</v>
      </c>
      <c r="B52" s="111" t="str">
        <f t="shared" si="1"/>
        <v>박근우</v>
      </c>
      <c r="C52" s="112" t="str">
        <f t="shared" si="19"/>
        <v>F</v>
      </c>
      <c r="D52" s="113">
        <f t="shared" si="20"/>
        <v>0.78</v>
      </c>
      <c r="E52" s="114">
        <f t="shared" si="21"/>
        <v>899</v>
      </c>
      <c r="F52" s="115" t="str">
        <f t="shared" si="22"/>
        <v>순환51</v>
      </c>
      <c r="G52" s="116" t="str">
        <f t="shared" si="23"/>
        <v>71바5769</v>
      </c>
      <c r="H52" s="117">
        <f t="shared" si="24"/>
        <v>1</v>
      </c>
      <c r="I52" s="118">
        <f t="shared" si="25"/>
        <v>840.86699999999996</v>
      </c>
      <c r="J52" s="119">
        <f t="shared" si="26"/>
        <v>4.4320054453487571E-2</v>
      </c>
      <c r="K52" s="119">
        <f t="shared" si="27"/>
        <v>0.38069908368175537</v>
      </c>
      <c r="L52" s="119">
        <f t="shared" si="28"/>
        <v>0.19860453555675275</v>
      </c>
      <c r="M52" s="120">
        <f t="shared" si="29"/>
        <v>11.528</v>
      </c>
      <c r="N52" s="121">
        <f t="shared" si="30"/>
        <v>0</v>
      </c>
      <c r="O52" s="121">
        <f t="shared" si="31"/>
        <v>1.7838730738630486</v>
      </c>
      <c r="P52" s="226">
        <f t="shared" si="32"/>
        <v>26</v>
      </c>
      <c r="Q52" s="227">
        <f t="shared" si="33"/>
        <v>0</v>
      </c>
      <c r="R52" s="227">
        <f t="shared" si="34"/>
        <v>15</v>
      </c>
      <c r="T52">
        <v>534</v>
      </c>
      <c r="U52">
        <v>899</v>
      </c>
      <c r="V52" t="s">
        <v>563</v>
      </c>
      <c r="W52">
        <v>840.86699999999996</v>
      </c>
      <c r="X52">
        <v>431.267</v>
      </c>
      <c r="Y52">
        <v>1.95</v>
      </c>
      <c r="Z52">
        <v>11.528</v>
      </c>
      <c r="AA52">
        <v>71.661893000000006</v>
      </c>
      <c r="AB52">
        <v>3.176059</v>
      </c>
      <c r="AC52">
        <v>27.281617000000001</v>
      </c>
      <c r="AD52" s="1">
        <v>167</v>
      </c>
      <c r="AE52">
        <v>0</v>
      </c>
      <c r="AF52">
        <v>15</v>
      </c>
      <c r="AG52">
        <v>66</v>
      </c>
      <c r="AH52">
        <v>11.733809000000001</v>
      </c>
      <c r="AI52">
        <v>1.5</v>
      </c>
      <c r="AJ52">
        <v>0</v>
      </c>
      <c r="AK52">
        <v>26</v>
      </c>
      <c r="AL52">
        <v>6567</v>
      </c>
      <c r="AM52" t="s">
        <v>564</v>
      </c>
      <c r="AN52" t="s">
        <v>709</v>
      </c>
      <c r="AO52">
        <v>840.86699999999996</v>
      </c>
      <c r="AR52" t="s">
        <v>118</v>
      </c>
      <c r="AS52" t="s">
        <v>129</v>
      </c>
      <c r="AT52" t="s">
        <v>560</v>
      </c>
      <c r="AU52" t="s">
        <v>563</v>
      </c>
      <c r="AV52" t="s">
        <v>48</v>
      </c>
      <c r="AW52">
        <v>1</v>
      </c>
      <c r="BB52">
        <v>0.78</v>
      </c>
      <c r="BC52" t="s">
        <v>70</v>
      </c>
      <c r="BF52" t="s">
        <v>118</v>
      </c>
      <c r="BG52" t="s">
        <v>129</v>
      </c>
      <c r="BH52" t="s">
        <v>563</v>
      </c>
      <c r="BI52">
        <v>899</v>
      </c>
      <c r="BJ52">
        <v>1</v>
      </c>
      <c r="BK52" t="s">
        <v>560</v>
      </c>
      <c r="BL52" t="s">
        <v>183</v>
      </c>
      <c r="BM52">
        <v>0.78</v>
      </c>
      <c r="BN52" t="s">
        <v>70</v>
      </c>
      <c r="BO52" t="s">
        <v>201</v>
      </c>
      <c r="BP52">
        <v>840.86699999999996</v>
      </c>
    </row>
    <row r="53" spans="1:68" ht="16.5">
      <c r="A53" s="127" t="str">
        <f t="shared" si="18"/>
        <v>해성운수</v>
      </c>
      <c r="B53" s="128" t="str">
        <f t="shared" si="1"/>
        <v>박성원</v>
      </c>
      <c r="C53" s="129" t="str">
        <f t="shared" si="19"/>
        <v>F</v>
      </c>
      <c r="D53" s="130">
        <f t="shared" si="20"/>
        <v>0.7368529871471986</v>
      </c>
      <c r="E53" s="131">
        <f t="shared" si="21"/>
        <v>15</v>
      </c>
      <c r="F53" s="132" t="str">
        <f t="shared" si="22"/>
        <v>579</v>
      </c>
      <c r="G53" s="133" t="str">
        <f t="shared" si="23"/>
        <v>71바5797</v>
      </c>
      <c r="H53" s="134">
        <f t="shared" si="24"/>
        <v>2</v>
      </c>
      <c r="I53" s="135">
        <f t="shared" si="25"/>
        <v>1411.481</v>
      </c>
      <c r="J53" s="136">
        <f t="shared" si="26"/>
        <v>1.007685160886217E-2</v>
      </c>
      <c r="K53" s="136">
        <f t="shared" si="27"/>
        <v>0.4306962241009884</v>
      </c>
      <c r="L53" s="136">
        <f t="shared" si="28"/>
        <v>0.22104442071838021</v>
      </c>
      <c r="M53" s="137">
        <f t="shared" si="29"/>
        <v>7.1959999999999997</v>
      </c>
      <c r="N53" s="138">
        <f t="shared" si="30"/>
        <v>0</v>
      </c>
      <c r="O53" s="138">
        <f t="shared" si="31"/>
        <v>0.77932327817377633</v>
      </c>
      <c r="P53" s="224">
        <f t="shared" si="32"/>
        <v>32</v>
      </c>
      <c r="Q53" s="225">
        <f t="shared" si="33"/>
        <v>0</v>
      </c>
      <c r="R53" s="225">
        <f t="shared" si="34"/>
        <v>11</v>
      </c>
      <c r="T53">
        <v>534</v>
      </c>
      <c r="U53">
        <v>15</v>
      </c>
      <c r="V53" t="s">
        <v>359</v>
      </c>
      <c r="W53">
        <v>1411.481</v>
      </c>
      <c r="X53">
        <v>354.62599999999998</v>
      </c>
      <c r="Y53">
        <v>3.98</v>
      </c>
      <c r="Z53">
        <v>7.1959999999999997</v>
      </c>
      <c r="AA53">
        <v>126.27803299999999</v>
      </c>
      <c r="AB53">
        <v>1.2724850000000001</v>
      </c>
      <c r="AC53">
        <v>54.387472000000002</v>
      </c>
      <c r="AD53" s="1">
        <v>312</v>
      </c>
      <c r="AE53">
        <v>0</v>
      </c>
      <c r="AF53">
        <v>11</v>
      </c>
      <c r="AG53">
        <v>84</v>
      </c>
      <c r="AH53">
        <v>11.177565</v>
      </c>
      <c r="AI53">
        <v>57.7</v>
      </c>
      <c r="AJ53">
        <v>0</v>
      </c>
      <c r="AK53">
        <v>32</v>
      </c>
      <c r="AL53">
        <v>23702</v>
      </c>
      <c r="AM53" t="s">
        <v>360</v>
      </c>
      <c r="AN53" t="s">
        <v>710</v>
      </c>
      <c r="AO53">
        <v>1313.8019999999999</v>
      </c>
      <c r="AR53" t="s">
        <v>118</v>
      </c>
      <c r="AS53" t="s">
        <v>127</v>
      </c>
      <c r="AT53" t="s">
        <v>271</v>
      </c>
      <c r="AU53" t="s">
        <v>359</v>
      </c>
      <c r="AV53" t="s">
        <v>203</v>
      </c>
      <c r="AW53">
        <v>2</v>
      </c>
      <c r="BB53">
        <v>0.7368529871471986</v>
      </c>
      <c r="BC53" t="s">
        <v>70</v>
      </c>
      <c r="BF53" t="s">
        <v>118</v>
      </c>
      <c r="BG53" t="s">
        <v>127</v>
      </c>
      <c r="BH53" t="s">
        <v>359</v>
      </c>
      <c r="BI53">
        <v>15</v>
      </c>
      <c r="BJ53">
        <v>2</v>
      </c>
      <c r="BK53" t="s">
        <v>271</v>
      </c>
      <c r="BL53" t="s">
        <v>270</v>
      </c>
      <c r="BM53">
        <v>0.7368529871471986</v>
      </c>
      <c r="BN53" t="s">
        <v>70</v>
      </c>
      <c r="BO53" t="s">
        <v>201</v>
      </c>
      <c r="BP53">
        <v>1411.481</v>
      </c>
    </row>
    <row r="54" spans="1:68" ht="16.5">
      <c r="A54" s="110" t="str">
        <f t="shared" si="18"/>
        <v>해성운수</v>
      </c>
      <c r="B54" s="111" t="str">
        <f t="shared" si="1"/>
        <v>박승욱</v>
      </c>
      <c r="C54" s="112" t="str">
        <f t="shared" si="19"/>
        <v>B</v>
      </c>
      <c r="D54" s="113">
        <f t="shared" si="20"/>
        <v>0.94784780039685246</v>
      </c>
      <c r="E54" s="114">
        <f t="shared" si="21"/>
        <v>6667</v>
      </c>
      <c r="F54" s="115" t="str">
        <f t="shared" si="22"/>
        <v>24</v>
      </c>
      <c r="G54" s="116" t="str">
        <f t="shared" si="23"/>
        <v>70바3879</v>
      </c>
      <c r="H54" s="117">
        <f t="shared" si="24"/>
        <v>2</v>
      </c>
      <c r="I54" s="118">
        <f t="shared" si="25"/>
        <v>1630.1320000000001</v>
      </c>
      <c r="J54" s="119">
        <f t="shared" si="26"/>
        <v>3.5312589723597847E-2</v>
      </c>
      <c r="K54" s="119">
        <f t="shared" si="27"/>
        <v>0.3871628817755966</v>
      </c>
      <c r="L54" s="119">
        <f t="shared" si="28"/>
        <v>0.18771485990091599</v>
      </c>
      <c r="M54" s="120">
        <f t="shared" si="29"/>
        <v>13.143000000000001</v>
      </c>
      <c r="N54" s="121">
        <f t="shared" si="30"/>
        <v>0.30672362728907843</v>
      </c>
      <c r="O54" s="121">
        <f t="shared" si="31"/>
        <v>1.7176523128188392</v>
      </c>
      <c r="P54" s="226">
        <f t="shared" si="32"/>
        <v>28</v>
      </c>
      <c r="Q54" s="227">
        <f t="shared" si="33"/>
        <v>5</v>
      </c>
      <c r="R54" s="227">
        <f t="shared" si="34"/>
        <v>28</v>
      </c>
      <c r="T54">
        <v>534</v>
      </c>
      <c r="U54">
        <v>6667</v>
      </c>
      <c r="V54" t="s">
        <v>361</v>
      </c>
      <c r="W54">
        <v>1630.1320000000001</v>
      </c>
      <c r="X54">
        <v>744.25699999999995</v>
      </c>
      <c r="Y54">
        <v>2.19</v>
      </c>
      <c r="Z54">
        <v>13.143000000000001</v>
      </c>
      <c r="AA54">
        <v>115.71997500000001</v>
      </c>
      <c r="AB54">
        <v>4.0863719999999999</v>
      </c>
      <c r="AC54">
        <v>44.802478999999998</v>
      </c>
      <c r="AD54" s="1">
        <v>306</v>
      </c>
      <c r="AE54">
        <v>5</v>
      </c>
      <c r="AF54">
        <v>28</v>
      </c>
      <c r="AG54">
        <v>66</v>
      </c>
      <c r="AH54">
        <v>14.086867</v>
      </c>
      <c r="AI54">
        <v>12.8</v>
      </c>
      <c r="AJ54">
        <v>0</v>
      </c>
      <c r="AK54">
        <v>28</v>
      </c>
      <c r="AL54">
        <v>21980</v>
      </c>
      <c r="AM54" t="s">
        <v>362</v>
      </c>
      <c r="AN54" t="s">
        <v>711</v>
      </c>
      <c r="AO54">
        <v>1514.8430000000001</v>
      </c>
      <c r="AR54" t="s">
        <v>118</v>
      </c>
      <c r="AS54" t="s">
        <v>119</v>
      </c>
      <c r="AT54" t="s">
        <v>234</v>
      </c>
      <c r="AU54" t="s">
        <v>361</v>
      </c>
      <c r="AV54" t="s">
        <v>48</v>
      </c>
      <c r="AW54">
        <v>2</v>
      </c>
      <c r="BB54">
        <v>0.94784780039685246</v>
      </c>
      <c r="BC54" t="s">
        <v>68</v>
      </c>
      <c r="BF54" t="s">
        <v>118</v>
      </c>
      <c r="BG54" t="s">
        <v>119</v>
      </c>
      <c r="BH54" t="s">
        <v>361</v>
      </c>
      <c r="BI54">
        <v>6667</v>
      </c>
      <c r="BJ54">
        <v>2</v>
      </c>
      <c r="BK54" t="s">
        <v>234</v>
      </c>
      <c r="BL54" t="s">
        <v>212</v>
      </c>
      <c r="BM54">
        <v>0.94784780039685246</v>
      </c>
      <c r="BN54" t="s">
        <v>68</v>
      </c>
      <c r="BO54" t="s">
        <v>184</v>
      </c>
      <c r="BP54">
        <v>1630.1320000000001</v>
      </c>
    </row>
    <row r="55" spans="1:68" ht="16.5">
      <c r="A55" s="127" t="str">
        <f t="shared" si="18"/>
        <v>해성운수</v>
      </c>
      <c r="B55" s="128" t="str">
        <f t="shared" si="1"/>
        <v>박승철</v>
      </c>
      <c r="C55" s="129" t="str">
        <f t="shared" si="19"/>
        <v>D</v>
      </c>
      <c r="D55" s="130">
        <f t="shared" si="20"/>
        <v>0.83489935792604097</v>
      </c>
      <c r="E55" s="131">
        <f t="shared" si="21"/>
        <v>3283</v>
      </c>
      <c r="F55" s="132" t="str">
        <f t="shared" si="22"/>
        <v>24</v>
      </c>
      <c r="G55" s="133" t="str">
        <f t="shared" si="23"/>
        <v>70바3862</v>
      </c>
      <c r="H55" s="134">
        <f t="shared" si="24"/>
        <v>12</v>
      </c>
      <c r="I55" s="135">
        <f t="shared" si="25"/>
        <v>1975.3249999999998</v>
      </c>
      <c r="J55" s="136">
        <f t="shared" si="26"/>
        <v>3.3604802940715141E-2</v>
      </c>
      <c r="K55" s="136">
        <f t="shared" si="27"/>
        <v>0.43570700365373566</v>
      </c>
      <c r="L55" s="136">
        <f t="shared" si="28"/>
        <v>0.12656145191297635</v>
      </c>
      <c r="M55" s="137">
        <f t="shared" si="29"/>
        <v>16.613</v>
      </c>
      <c r="N55" s="138">
        <f t="shared" si="30"/>
        <v>0.55685319223685903</v>
      </c>
      <c r="O55" s="138">
        <f t="shared" si="31"/>
        <v>7.2390914990791675</v>
      </c>
      <c r="P55" s="224">
        <f t="shared" si="32"/>
        <v>57</v>
      </c>
      <c r="Q55" s="225">
        <f t="shared" si="33"/>
        <v>11</v>
      </c>
      <c r="R55" s="225">
        <f t="shared" si="34"/>
        <v>143</v>
      </c>
      <c r="T55">
        <v>534</v>
      </c>
      <c r="U55">
        <v>3283</v>
      </c>
      <c r="V55" t="s">
        <v>363</v>
      </c>
      <c r="W55">
        <v>1975.386</v>
      </c>
      <c r="X55">
        <v>1025.71</v>
      </c>
      <c r="Y55">
        <v>1.9259999999999999</v>
      </c>
      <c r="Z55">
        <v>16.613</v>
      </c>
      <c r="AA55">
        <v>144.50580199999999</v>
      </c>
      <c r="AB55">
        <v>4.8560889999999999</v>
      </c>
      <c r="AC55">
        <v>62.96219</v>
      </c>
      <c r="AD55" s="1">
        <v>250</v>
      </c>
      <c r="AE55">
        <v>11</v>
      </c>
      <c r="AF55">
        <v>143</v>
      </c>
      <c r="AG55">
        <v>86</v>
      </c>
      <c r="AH55">
        <v>13.669942000000001</v>
      </c>
      <c r="AI55">
        <v>342.9</v>
      </c>
      <c r="AJ55">
        <v>16.8</v>
      </c>
      <c r="AK55">
        <v>57</v>
      </c>
      <c r="AL55">
        <v>49196</v>
      </c>
      <c r="AM55" t="s">
        <v>364</v>
      </c>
      <c r="AN55" t="s">
        <v>712</v>
      </c>
      <c r="AO55">
        <v>348.33300000000003</v>
      </c>
      <c r="AR55" t="s">
        <v>118</v>
      </c>
      <c r="AS55" t="s">
        <v>119</v>
      </c>
      <c r="AT55" t="s">
        <v>220</v>
      </c>
      <c r="AU55" t="s">
        <v>363</v>
      </c>
      <c r="AV55" t="s">
        <v>48</v>
      </c>
      <c r="AW55">
        <v>12</v>
      </c>
      <c r="BB55">
        <v>0.83489935792604097</v>
      </c>
      <c r="BC55" t="s">
        <v>67</v>
      </c>
      <c r="BF55" t="s">
        <v>118</v>
      </c>
      <c r="BG55" t="s">
        <v>119</v>
      </c>
      <c r="BH55" t="s">
        <v>363</v>
      </c>
      <c r="BI55">
        <v>3283</v>
      </c>
      <c r="BJ55">
        <v>12</v>
      </c>
      <c r="BK55" t="s">
        <v>220</v>
      </c>
      <c r="BL55" t="s">
        <v>226</v>
      </c>
      <c r="BM55">
        <v>0.83489935792604097</v>
      </c>
      <c r="BN55" t="s">
        <v>67</v>
      </c>
      <c r="BO55" t="s">
        <v>188</v>
      </c>
      <c r="BP55">
        <v>1975.3249999999998</v>
      </c>
    </row>
    <row r="56" spans="1:68" ht="16.5">
      <c r="A56" s="110" t="str">
        <f t="shared" si="18"/>
        <v>해성운수</v>
      </c>
      <c r="B56" s="111" t="str">
        <f t="shared" si="1"/>
        <v>박연태</v>
      </c>
      <c r="C56" s="112" t="str">
        <f t="shared" si="19"/>
        <v>F</v>
      </c>
      <c r="D56" s="113">
        <f t="shared" si="20"/>
        <v>0.79149285706226558</v>
      </c>
      <c r="E56" s="114">
        <f t="shared" si="21"/>
        <v>7788</v>
      </c>
      <c r="F56" s="115" t="str">
        <f t="shared" si="22"/>
        <v>24</v>
      </c>
      <c r="G56" s="116" t="str">
        <f t="shared" si="23"/>
        <v>70바3875</v>
      </c>
      <c r="H56" s="117">
        <f t="shared" si="24"/>
        <v>3</v>
      </c>
      <c r="I56" s="118">
        <f t="shared" si="25"/>
        <v>2277.4170000000004</v>
      </c>
      <c r="J56" s="119">
        <f t="shared" si="26"/>
        <v>1.5036960278192341E-2</v>
      </c>
      <c r="K56" s="119">
        <f t="shared" si="27"/>
        <v>0.47039708688755033</v>
      </c>
      <c r="L56" s="119">
        <f t="shared" si="28"/>
        <v>0.12338539670161414</v>
      </c>
      <c r="M56" s="120">
        <f t="shared" si="29"/>
        <v>17.507999999999999</v>
      </c>
      <c r="N56" s="121">
        <f t="shared" si="30"/>
        <v>0.2606166537516636</v>
      </c>
      <c r="O56" s="121">
        <f t="shared" si="31"/>
        <v>21.109948953884754</v>
      </c>
      <c r="P56" s="226">
        <f t="shared" si="32"/>
        <v>108</v>
      </c>
      <c r="Q56" s="227">
        <f t="shared" si="33"/>
        <v>6</v>
      </c>
      <c r="R56" s="227">
        <f t="shared" si="34"/>
        <v>486</v>
      </c>
      <c r="T56">
        <v>534</v>
      </c>
      <c r="U56">
        <v>7788</v>
      </c>
      <c r="V56" t="s">
        <v>365</v>
      </c>
      <c r="W56">
        <v>2302.232</v>
      </c>
      <c r="X56">
        <v>1258.597</v>
      </c>
      <c r="Y56">
        <v>1.829</v>
      </c>
      <c r="Z56">
        <v>17.507999999999999</v>
      </c>
      <c r="AA56">
        <v>167.69692499999999</v>
      </c>
      <c r="AB56">
        <v>2.521652</v>
      </c>
      <c r="AC56">
        <v>78.884145000000004</v>
      </c>
      <c r="AD56" s="1">
        <v>281</v>
      </c>
      <c r="AE56">
        <v>6</v>
      </c>
      <c r="AF56">
        <v>486</v>
      </c>
      <c r="AG56">
        <v>80</v>
      </c>
      <c r="AH56">
        <v>13.728528000000001</v>
      </c>
      <c r="AI56">
        <v>1749.7</v>
      </c>
      <c r="AJ56">
        <v>0</v>
      </c>
      <c r="AK56">
        <v>108</v>
      </c>
      <c r="AL56">
        <v>77827</v>
      </c>
      <c r="AM56" t="s">
        <v>366</v>
      </c>
      <c r="AN56" t="s">
        <v>713</v>
      </c>
      <c r="AO56">
        <v>2003.7429999999999</v>
      </c>
      <c r="AR56" t="s">
        <v>118</v>
      </c>
      <c r="AS56" t="s">
        <v>119</v>
      </c>
      <c r="AT56" t="s">
        <v>229</v>
      </c>
      <c r="AU56" t="s">
        <v>365</v>
      </c>
      <c r="AV56" t="s">
        <v>227</v>
      </c>
      <c r="AW56">
        <v>3</v>
      </c>
      <c r="BB56">
        <v>0.79149285706226558</v>
      </c>
      <c r="BC56" t="s">
        <v>70</v>
      </c>
      <c r="BF56" t="s">
        <v>118</v>
      </c>
      <c r="BG56" s="5" t="s">
        <v>119</v>
      </c>
      <c r="BH56" t="s">
        <v>365</v>
      </c>
      <c r="BI56">
        <v>7788</v>
      </c>
      <c r="BJ56">
        <v>3</v>
      </c>
      <c r="BK56" t="s">
        <v>229</v>
      </c>
      <c r="BL56" t="s">
        <v>216</v>
      </c>
      <c r="BM56">
        <v>0.79149285706226558</v>
      </c>
      <c r="BN56" t="s">
        <v>70</v>
      </c>
      <c r="BO56" t="s">
        <v>201</v>
      </c>
      <c r="BP56">
        <v>2277.4170000000004</v>
      </c>
    </row>
    <row r="57" spans="1:68" ht="16.5">
      <c r="A57" s="127" t="str">
        <f t="shared" si="18"/>
        <v>해성운수</v>
      </c>
      <c r="B57" s="128" t="str">
        <f t="shared" si="1"/>
        <v>박용출</v>
      </c>
      <c r="C57" s="129" t="str">
        <f t="shared" si="19"/>
        <v>F</v>
      </c>
      <c r="D57" s="130">
        <f t="shared" si="20"/>
        <v>0.72301268675529606</v>
      </c>
      <c r="E57" s="131">
        <f t="shared" si="21"/>
        <v>5447</v>
      </c>
      <c r="F57" s="132" t="str">
        <f t="shared" si="22"/>
        <v>514-1</v>
      </c>
      <c r="G57" s="133" t="str">
        <f t="shared" si="23"/>
        <v>71바5763</v>
      </c>
      <c r="H57" s="134">
        <f t="shared" si="24"/>
        <v>2</v>
      </c>
      <c r="I57" s="135">
        <f t="shared" si="25"/>
        <v>1597.4590000000001</v>
      </c>
      <c r="J57" s="136">
        <f t="shared" si="26"/>
        <v>1.9699036677408483E-2</v>
      </c>
      <c r="K57" s="136">
        <f t="shared" si="27"/>
        <v>0.38575895856499598</v>
      </c>
      <c r="L57" s="136">
        <f t="shared" si="28"/>
        <v>6.5729386481906571E-2</v>
      </c>
      <c r="M57" s="137">
        <f t="shared" si="29"/>
        <v>11.502000000000001</v>
      </c>
      <c r="N57" s="138">
        <f t="shared" si="30"/>
        <v>6.2599415697053878E-2</v>
      </c>
      <c r="O57" s="138">
        <f t="shared" si="31"/>
        <v>1.627584808123401</v>
      </c>
      <c r="P57" s="224">
        <f t="shared" si="32"/>
        <v>23</v>
      </c>
      <c r="Q57" s="225">
        <f t="shared" si="33"/>
        <v>1</v>
      </c>
      <c r="R57" s="225">
        <f t="shared" si="34"/>
        <v>26</v>
      </c>
      <c r="T57">
        <v>534</v>
      </c>
      <c r="U57">
        <v>5447</v>
      </c>
      <c r="V57" t="s">
        <v>367</v>
      </c>
      <c r="W57">
        <v>1597.4590000000001</v>
      </c>
      <c r="X57">
        <v>841.48900000000003</v>
      </c>
      <c r="Y57">
        <v>1.8979999999999999</v>
      </c>
      <c r="Z57">
        <v>11.502000000000001</v>
      </c>
      <c r="AA57">
        <v>133.68938</v>
      </c>
      <c r="AB57">
        <v>2.6335519999999999</v>
      </c>
      <c r="AC57">
        <v>51.571876000000003</v>
      </c>
      <c r="AD57" s="1">
        <v>105</v>
      </c>
      <c r="AE57">
        <v>1</v>
      </c>
      <c r="AF57">
        <v>26</v>
      </c>
      <c r="AG57">
        <v>66</v>
      </c>
      <c r="AH57">
        <v>11.949033999999999</v>
      </c>
      <c r="AI57">
        <v>3.8</v>
      </c>
      <c r="AJ57">
        <v>0</v>
      </c>
      <c r="AK57">
        <v>23</v>
      </c>
      <c r="AL57">
        <v>6694</v>
      </c>
      <c r="AM57" t="s">
        <v>368</v>
      </c>
      <c r="AN57" t="s">
        <v>714</v>
      </c>
      <c r="AO57">
        <v>1355.298</v>
      </c>
      <c r="AR57" t="s">
        <v>118</v>
      </c>
      <c r="AS57" t="s">
        <v>120</v>
      </c>
      <c r="AT57" t="s">
        <v>245</v>
      </c>
      <c r="AU57" t="s">
        <v>367</v>
      </c>
      <c r="AV57" t="s">
        <v>48</v>
      </c>
      <c r="AW57">
        <v>2</v>
      </c>
      <c r="BB57">
        <v>0.72301268675529606</v>
      </c>
      <c r="BC57" t="s">
        <v>70</v>
      </c>
      <c r="BF57" t="s">
        <v>118</v>
      </c>
      <c r="BG57" t="s">
        <v>120</v>
      </c>
      <c r="BH57" t="s">
        <v>367</v>
      </c>
      <c r="BI57">
        <v>5447</v>
      </c>
      <c r="BJ57">
        <v>2</v>
      </c>
      <c r="BK57" t="s">
        <v>245</v>
      </c>
      <c r="BL57" t="s">
        <v>241</v>
      </c>
      <c r="BM57">
        <v>0.72301268675529606</v>
      </c>
      <c r="BN57" t="s">
        <v>70</v>
      </c>
      <c r="BO57" t="s">
        <v>201</v>
      </c>
      <c r="BP57">
        <v>1597.4590000000001</v>
      </c>
    </row>
    <row r="58" spans="1:68" ht="16.5">
      <c r="A58" s="110" t="str">
        <f t="shared" si="18"/>
        <v>해성운수</v>
      </c>
      <c r="B58" s="111" t="str">
        <f t="shared" si="1"/>
        <v>박용호</v>
      </c>
      <c r="C58" s="112" t="str">
        <f t="shared" si="19"/>
        <v>F</v>
      </c>
      <c r="D58" s="113">
        <f t="shared" si="20"/>
        <v>0.79318181818181821</v>
      </c>
      <c r="E58" s="114">
        <f t="shared" si="21"/>
        <v>4475</v>
      </c>
      <c r="F58" s="115" t="str">
        <f t="shared" si="22"/>
        <v>593</v>
      </c>
      <c r="G58" s="116" t="str">
        <f t="shared" si="23"/>
        <v>70바3808</v>
      </c>
      <c r="H58" s="117">
        <f t="shared" si="24"/>
        <v>1</v>
      </c>
      <c r="I58" s="118">
        <f t="shared" si="25"/>
        <v>1450.528</v>
      </c>
      <c r="J58" s="119">
        <f t="shared" si="26"/>
        <v>6.246289098548418E-3</v>
      </c>
      <c r="K58" s="119">
        <f t="shared" si="27"/>
        <v>0.40442346544896518</v>
      </c>
      <c r="L58" s="119">
        <f t="shared" si="28"/>
        <v>5.1705310066403408E-2</v>
      </c>
      <c r="M58" s="120">
        <f t="shared" si="29"/>
        <v>8.2620000000000005</v>
      </c>
      <c r="N58" s="121">
        <f t="shared" si="30"/>
        <v>0</v>
      </c>
      <c r="O58" s="121">
        <f t="shared" si="31"/>
        <v>1.786063893001034</v>
      </c>
      <c r="P58" s="226">
        <f t="shared" si="32"/>
        <v>11</v>
      </c>
      <c r="Q58" s="227">
        <f t="shared" si="33"/>
        <v>0</v>
      </c>
      <c r="R58" s="227">
        <f t="shared" si="34"/>
        <v>26</v>
      </c>
      <c r="T58">
        <v>534</v>
      </c>
      <c r="U58">
        <v>4475</v>
      </c>
      <c r="V58" t="s">
        <v>369</v>
      </c>
      <c r="W58">
        <v>1455.7149999999999</v>
      </c>
      <c r="X58">
        <v>834.53200000000004</v>
      </c>
      <c r="Y58">
        <v>1.744</v>
      </c>
      <c r="Z58">
        <v>8.2620000000000005</v>
      </c>
      <c r="AA58">
        <v>122.675718</v>
      </c>
      <c r="AB58">
        <v>0.76626799999999995</v>
      </c>
      <c r="AC58">
        <v>49.612938999999997</v>
      </c>
      <c r="AD58" s="1">
        <v>75</v>
      </c>
      <c r="AE58">
        <v>0</v>
      </c>
      <c r="AF58">
        <v>26</v>
      </c>
      <c r="AG58">
        <v>61</v>
      </c>
      <c r="AH58">
        <v>11.866365999999999</v>
      </c>
      <c r="AI58">
        <v>0</v>
      </c>
      <c r="AJ58">
        <v>0</v>
      </c>
      <c r="AK58">
        <v>11</v>
      </c>
      <c r="AL58">
        <v>1160</v>
      </c>
      <c r="AM58" t="s">
        <v>370</v>
      </c>
      <c r="AN58" t="s">
        <v>715</v>
      </c>
      <c r="AO58">
        <v>1450.528</v>
      </c>
      <c r="AR58" t="s">
        <v>118</v>
      </c>
      <c r="AS58" t="s">
        <v>128</v>
      </c>
      <c r="AT58" t="s">
        <v>276</v>
      </c>
      <c r="AU58" t="s">
        <v>369</v>
      </c>
      <c r="AV58" t="s">
        <v>227</v>
      </c>
      <c r="AW58">
        <v>1</v>
      </c>
      <c r="BB58">
        <v>0.79318181818181821</v>
      </c>
      <c r="BC58" t="s">
        <v>70</v>
      </c>
      <c r="BF58" t="s">
        <v>118</v>
      </c>
      <c r="BG58" t="s">
        <v>128</v>
      </c>
      <c r="BH58" t="s">
        <v>369</v>
      </c>
      <c r="BI58">
        <v>4475</v>
      </c>
      <c r="BJ58">
        <v>1</v>
      </c>
      <c r="BK58" t="s">
        <v>276</v>
      </c>
      <c r="BL58" t="s">
        <v>183</v>
      </c>
      <c r="BM58">
        <v>0.79318181818181821</v>
      </c>
      <c r="BN58" t="s">
        <v>70</v>
      </c>
      <c r="BO58" t="s">
        <v>201</v>
      </c>
      <c r="BP58">
        <v>1450.528</v>
      </c>
    </row>
    <row r="59" spans="1:68" ht="16.5">
      <c r="A59" s="127" t="str">
        <f t="shared" si="18"/>
        <v>해성운수</v>
      </c>
      <c r="B59" s="128" t="str">
        <f t="shared" si="1"/>
        <v>박일우</v>
      </c>
      <c r="C59" s="129" t="str">
        <f t="shared" si="19"/>
        <v>D</v>
      </c>
      <c r="D59" s="130">
        <f t="shared" si="20"/>
        <v>0.80853742784723404</v>
      </c>
      <c r="E59" s="131">
        <f t="shared" si="21"/>
        <v>2770</v>
      </c>
      <c r="F59" s="132" t="str">
        <f t="shared" si="22"/>
        <v>24</v>
      </c>
      <c r="G59" s="133" t="str">
        <f t="shared" si="23"/>
        <v>70바3873</v>
      </c>
      <c r="H59" s="134">
        <f t="shared" si="24"/>
        <v>3</v>
      </c>
      <c r="I59" s="135">
        <f t="shared" si="25"/>
        <v>1679.7460000000001</v>
      </c>
      <c r="J59" s="136">
        <f t="shared" si="26"/>
        <v>1.8770208185620026E-2</v>
      </c>
      <c r="K59" s="136">
        <f t="shared" si="27"/>
        <v>0.44460349964658147</v>
      </c>
      <c r="L59" s="136">
        <f t="shared" si="28"/>
        <v>0.20122089887399641</v>
      </c>
      <c r="M59" s="137">
        <f t="shared" si="29"/>
        <v>15.667999999999999</v>
      </c>
      <c r="N59" s="138">
        <f t="shared" si="30"/>
        <v>0.23813124127100169</v>
      </c>
      <c r="O59" s="138">
        <f t="shared" si="31"/>
        <v>11.966094873867835</v>
      </c>
      <c r="P59" s="224">
        <f t="shared" si="32"/>
        <v>61</v>
      </c>
      <c r="Q59" s="225">
        <f t="shared" si="33"/>
        <v>4</v>
      </c>
      <c r="R59" s="225">
        <f t="shared" si="34"/>
        <v>201</v>
      </c>
      <c r="T59">
        <v>534</v>
      </c>
      <c r="U59">
        <v>2770</v>
      </c>
      <c r="V59" t="s">
        <v>371</v>
      </c>
      <c r="W59">
        <v>1679.7460000000001</v>
      </c>
      <c r="X59">
        <v>908.68100000000004</v>
      </c>
      <c r="Y59">
        <v>1.849</v>
      </c>
      <c r="Z59">
        <v>15.667999999999999</v>
      </c>
      <c r="AA59">
        <v>118.893034</v>
      </c>
      <c r="AB59">
        <v>2.2316470000000002</v>
      </c>
      <c r="AC59">
        <v>52.860258999999999</v>
      </c>
      <c r="AD59" s="1">
        <v>338</v>
      </c>
      <c r="AE59">
        <v>4</v>
      </c>
      <c r="AF59">
        <v>201</v>
      </c>
      <c r="AG59">
        <v>85</v>
      </c>
      <c r="AH59">
        <v>14.128212</v>
      </c>
      <c r="AI59">
        <v>394.4</v>
      </c>
      <c r="AJ59">
        <v>19.100000000000001</v>
      </c>
      <c r="AK59">
        <v>61</v>
      </c>
      <c r="AL59">
        <v>41505</v>
      </c>
      <c r="AM59" t="s">
        <v>372</v>
      </c>
      <c r="AN59" t="s">
        <v>716</v>
      </c>
      <c r="AO59">
        <v>1347.88</v>
      </c>
      <c r="AR59" t="s">
        <v>118</v>
      </c>
      <c r="AS59" t="s">
        <v>119</v>
      </c>
      <c r="AT59" t="s">
        <v>225</v>
      </c>
      <c r="AU59" t="s">
        <v>371</v>
      </c>
      <c r="AV59" t="s">
        <v>48</v>
      </c>
      <c r="AW59">
        <v>3</v>
      </c>
      <c r="BB59">
        <v>0.80853742784723404</v>
      </c>
      <c r="BC59" t="s">
        <v>67</v>
      </c>
      <c r="BF59" t="s">
        <v>118</v>
      </c>
      <c r="BG59" t="s">
        <v>119</v>
      </c>
      <c r="BH59" t="s">
        <v>371</v>
      </c>
      <c r="BI59">
        <v>2770</v>
      </c>
      <c r="BJ59">
        <v>3</v>
      </c>
      <c r="BK59" t="s">
        <v>225</v>
      </c>
      <c r="BL59" t="s">
        <v>224</v>
      </c>
      <c r="BM59">
        <v>0.80853742784723404</v>
      </c>
      <c r="BN59" t="s">
        <v>67</v>
      </c>
      <c r="BO59" t="s">
        <v>188</v>
      </c>
      <c r="BP59">
        <v>1679.7460000000001</v>
      </c>
    </row>
    <row r="60" spans="1:68" ht="16.5">
      <c r="A60" s="110" t="str">
        <f t="shared" si="18"/>
        <v>해성운수</v>
      </c>
      <c r="B60" s="111" t="str">
        <f t="shared" si="1"/>
        <v>박재용</v>
      </c>
      <c r="C60" s="112" t="str">
        <f t="shared" si="19"/>
        <v>C</v>
      </c>
      <c r="D60" s="113">
        <f t="shared" si="20"/>
        <v>0.88401397426207351</v>
      </c>
      <c r="E60" s="114">
        <f t="shared" si="21"/>
        <v>4359</v>
      </c>
      <c r="F60" s="115" t="str">
        <f t="shared" si="22"/>
        <v>24</v>
      </c>
      <c r="G60" s="116" t="str">
        <f t="shared" si="23"/>
        <v>70바3875</v>
      </c>
      <c r="H60" s="117">
        <f t="shared" si="24"/>
        <v>4</v>
      </c>
      <c r="I60" s="118">
        <f t="shared" si="25"/>
        <v>2414.0770000000002</v>
      </c>
      <c r="J60" s="119">
        <f t="shared" si="26"/>
        <v>9.2193622597010194E-3</v>
      </c>
      <c r="K60" s="119">
        <f t="shared" si="27"/>
        <v>0.37945707487330432</v>
      </c>
      <c r="L60" s="119">
        <f t="shared" si="28"/>
        <v>0.13835515602857737</v>
      </c>
      <c r="M60" s="120">
        <f t="shared" si="29"/>
        <v>14.557</v>
      </c>
      <c r="N60" s="121">
        <f t="shared" si="30"/>
        <v>0.37281329468778335</v>
      </c>
      <c r="O60" s="121">
        <f t="shared" si="31"/>
        <v>8.4918583789995097</v>
      </c>
      <c r="P60" s="226">
        <f t="shared" si="32"/>
        <v>22</v>
      </c>
      <c r="Q60" s="227">
        <f t="shared" si="33"/>
        <v>9</v>
      </c>
      <c r="R60" s="227">
        <f t="shared" si="34"/>
        <v>205</v>
      </c>
      <c r="T60">
        <v>534</v>
      </c>
      <c r="U60">
        <v>4359</v>
      </c>
      <c r="V60" t="s">
        <v>373</v>
      </c>
      <c r="W60">
        <v>2414.0770000000002</v>
      </c>
      <c r="X60">
        <v>1191.71</v>
      </c>
      <c r="Y60">
        <v>2.0259999999999998</v>
      </c>
      <c r="Z60">
        <v>14.557</v>
      </c>
      <c r="AA60">
        <v>151.84911500000001</v>
      </c>
      <c r="AB60">
        <v>1.3999520000000001</v>
      </c>
      <c r="AC60">
        <v>57.620221000000001</v>
      </c>
      <c r="AD60" s="1">
        <v>334</v>
      </c>
      <c r="AE60">
        <v>9</v>
      </c>
      <c r="AF60">
        <v>205</v>
      </c>
      <c r="AG60">
        <v>78</v>
      </c>
      <c r="AH60">
        <v>15.897866</v>
      </c>
      <c r="AI60">
        <v>359.6</v>
      </c>
      <c r="AJ60">
        <v>0</v>
      </c>
      <c r="AK60">
        <v>22</v>
      </c>
      <c r="AL60">
        <v>11468</v>
      </c>
      <c r="AM60" t="s">
        <v>374</v>
      </c>
      <c r="AN60" t="s">
        <v>717</v>
      </c>
      <c r="AO60">
        <v>2030.3209999999999</v>
      </c>
      <c r="AR60" t="s">
        <v>118</v>
      </c>
      <c r="AS60" t="s">
        <v>119</v>
      </c>
      <c r="AT60" t="s">
        <v>229</v>
      </c>
      <c r="AU60" t="s">
        <v>373</v>
      </c>
      <c r="AV60" t="s">
        <v>227</v>
      </c>
      <c r="AW60">
        <v>4</v>
      </c>
      <c r="BB60">
        <v>0.88401397426207351</v>
      </c>
      <c r="BC60" t="s">
        <v>69</v>
      </c>
      <c r="BF60" t="s">
        <v>118</v>
      </c>
      <c r="BG60" t="s">
        <v>119</v>
      </c>
      <c r="BH60" t="s">
        <v>373</v>
      </c>
      <c r="BI60">
        <v>4359</v>
      </c>
      <c r="BJ60">
        <v>4</v>
      </c>
      <c r="BK60" t="s">
        <v>229</v>
      </c>
      <c r="BL60" t="s">
        <v>221</v>
      </c>
      <c r="BM60">
        <v>0.88401397426207351</v>
      </c>
      <c r="BN60" t="s">
        <v>69</v>
      </c>
      <c r="BO60" t="s">
        <v>186</v>
      </c>
      <c r="BP60">
        <v>2414.0770000000002</v>
      </c>
    </row>
    <row r="61" spans="1:68" ht="16.5">
      <c r="A61" s="127" t="str">
        <f t="shared" si="18"/>
        <v>해성운수</v>
      </c>
      <c r="B61" s="128" t="str">
        <f t="shared" si="1"/>
        <v>박종길</v>
      </c>
      <c r="C61" s="129" t="str">
        <f t="shared" si="19"/>
        <v>F</v>
      </c>
      <c r="D61" s="130">
        <f t="shared" si="20"/>
        <v>0.69018181818181812</v>
      </c>
      <c r="E61" s="131">
        <f t="shared" si="21"/>
        <v>7987</v>
      </c>
      <c r="F61" s="132" t="str">
        <f t="shared" si="22"/>
        <v>579</v>
      </c>
      <c r="G61" s="133" t="str">
        <f t="shared" si="23"/>
        <v>71바5814</v>
      </c>
      <c r="H61" s="134">
        <f t="shared" si="24"/>
        <v>2</v>
      </c>
      <c r="I61" s="135">
        <f t="shared" si="25"/>
        <v>1333.1510000000001</v>
      </c>
      <c r="J61" s="136">
        <f t="shared" si="26"/>
        <v>1.0434467726779936E-2</v>
      </c>
      <c r="K61" s="136">
        <f t="shared" si="27"/>
        <v>0.4870289266129878</v>
      </c>
      <c r="L61" s="136">
        <f t="shared" si="28"/>
        <v>0.28353877392733456</v>
      </c>
      <c r="M61" s="137">
        <f t="shared" si="29"/>
        <v>6.7690000000000001</v>
      </c>
      <c r="N61" s="138">
        <f t="shared" si="30"/>
        <v>0</v>
      </c>
      <c r="O61" s="138">
        <f t="shared" si="31"/>
        <v>0.82511283418007408</v>
      </c>
      <c r="P61" s="224">
        <f t="shared" si="32"/>
        <v>156</v>
      </c>
      <c r="Q61" s="225">
        <f t="shared" si="33"/>
        <v>0</v>
      </c>
      <c r="R61" s="225">
        <f t="shared" si="34"/>
        <v>11</v>
      </c>
      <c r="T61">
        <v>534</v>
      </c>
      <c r="U61">
        <v>7987</v>
      </c>
      <c r="V61" t="s">
        <v>375</v>
      </c>
      <c r="W61">
        <v>1333.1510000000001</v>
      </c>
      <c r="X61">
        <v>356.41399999999999</v>
      </c>
      <c r="Y61">
        <v>3.74</v>
      </c>
      <c r="Z61">
        <v>6.7690000000000001</v>
      </c>
      <c r="AA61">
        <v>150.03554</v>
      </c>
      <c r="AB61">
        <v>1.5655410000000001</v>
      </c>
      <c r="AC61">
        <v>73.071647999999996</v>
      </c>
      <c r="AD61" s="1">
        <v>378</v>
      </c>
      <c r="AE61">
        <v>0</v>
      </c>
      <c r="AF61">
        <v>11</v>
      </c>
      <c r="AG61">
        <v>77</v>
      </c>
      <c r="AH61">
        <v>8.8855679999999992</v>
      </c>
      <c r="AI61">
        <v>139.69999999999999</v>
      </c>
      <c r="AJ61">
        <v>0</v>
      </c>
      <c r="AK61">
        <v>156</v>
      </c>
      <c r="AL61">
        <v>54827</v>
      </c>
      <c r="AM61" t="s">
        <v>376</v>
      </c>
      <c r="AN61" t="s">
        <v>718</v>
      </c>
      <c r="AO61">
        <v>1246.51</v>
      </c>
      <c r="AR61" t="s">
        <v>118</v>
      </c>
      <c r="AS61" t="s">
        <v>127</v>
      </c>
      <c r="AT61" t="s">
        <v>274</v>
      </c>
      <c r="AU61" t="s">
        <v>375</v>
      </c>
      <c r="AV61" t="s">
        <v>203</v>
      </c>
      <c r="AW61">
        <v>2</v>
      </c>
      <c r="BB61">
        <v>0.69018181818181812</v>
      </c>
      <c r="BC61" t="s">
        <v>70</v>
      </c>
      <c r="BF61" t="s">
        <v>118</v>
      </c>
      <c r="BG61" s="5" t="s">
        <v>127</v>
      </c>
      <c r="BH61" t="s">
        <v>375</v>
      </c>
      <c r="BI61">
        <v>7987</v>
      </c>
      <c r="BJ61">
        <v>2</v>
      </c>
      <c r="BK61" t="s">
        <v>274</v>
      </c>
      <c r="BL61" t="s">
        <v>270</v>
      </c>
      <c r="BM61">
        <v>0.69018181818181812</v>
      </c>
      <c r="BN61" t="s">
        <v>70</v>
      </c>
      <c r="BO61" t="s">
        <v>201</v>
      </c>
      <c r="BP61">
        <v>1333.1510000000001</v>
      </c>
    </row>
    <row r="62" spans="1:68" ht="16.5">
      <c r="A62" s="110" t="str">
        <f t="shared" si="18"/>
        <v>해성운수</v>
      </c>
      <c r="B62" s="111" t="str">
        <f t="shared" si="1"/>
        <v>박주철</v>
      </c>
      <c r="C62" s="112" t="str">
        <f t="shared" si="19"/>
        <v>C</v>
      </c>
      <c r="D62" s="113">
        <f t="shared" si="20"/>
        <v>0.88215050143100748</v>
      </c>
      <c r="E62" s="114">
        <f t="shared" si="21"/>
        <v>2781</v>
      </c>
      <c r="F62" s="115" t="str">
        <f t="shared" si="22"/>
        <v>24</v>
      </c>
      <c r="G62" s="116" t="str">
        <f t="shared" si="23"/>
        <v>70바3889</v>
      </c>
      <c r="H62" s="117">
        <f t="shared" si="24"/>
        <v>4</v>
      </c>
      <c r="I62" s="118">
        <f t="shared" si="25"/>
        <v>2213.212</v>
      </c>
      <c r="J62" s="119">
        <f t="shared" si="26"/>
        <v>3.8472989330064753E-3</v>
      </c>
      <c r="K62" s="119">
        <f t="shared" si="27"/>
        <v>0.46097226592022522</v>
      </c>
      <c r="L62" s="119">
        <f t="shared" si="28"/>
        <v>0.21055371107693252</v>
      </c>
      <c r="M62" s="120">
        <f t="shared" si="29"/>
        <v>15.47</v>
      </c>
      <c r="N62" s="121">
        <f t="shared" si="30"/>
        <v>0.36146559841533482</v>
      </c>
      <c r="O62" s="121">
        <f t="shared" si="31"/>
        <v>8.5396247625622852</v>
      </c>
      <c r="P62" s="226">
        <f t="shared" si="32"/>
        <v>110</v>
      </c>
      <c r="Q62" s="227">
        <f t="shared" si="33"/>
        <v>8</v>
      </c>
      <c r="R62" s="227">
        <f t="shared" si="34"/>
        <v>189</v>
      </c>
      <c r="T62">
        <v>534</v>
      </c>
      <c r="U62">
        <v>2781</v>
      </c>
      <c r="V62" t="s">
        <v>377</v>
      </c>
      <c r="W62">
        <v>2213.212</v>
      </c>
      <c r="X62">
        <v>1096.7380000000001</v>
      </c>
      <c r="Y62">
        <v>2.0179999999999998</v>
      </c>
      <c r="Z62">
        <v>15.47</v>
      </c>
      <c r="AA62">
        <v>161.50941499999999</v>
      </c>
      <c r="AB62">
        <v>0.62137500000000001</v>
      </c>
      <c r="AC62">
        <v>74.451361000000006</v>
      </c>
      <c r="AD62" s="1">
        <v>466</v>
      </c>
      <c r="AE62">
        <v>8</v>
      </c>
      <c r="AF62">
        <v>189</v>
      </c>
      <c r="AG62">
        <v>86</v>
      </c>
      <c r="AH62">
        <v>13.7033</v>
      </c>
      <c r="AI62">
        <v>321.8</v>
      </c>
      <c r="AJ62">
        <v>9.4</v>
      </c>
      <c r="AK62">
        <v>110</v>
      </c>
      <c r="AL62">
        <v>53820</v>
      </c>
      <c r="AM62" t="s">
        <v>378</v>
      </c>
      <c r="AN62" t="s">
        <v>719</v>
      </c>
      <c r="AO62">
        <v>1843.9559999999999</v>
      </c>
      <c r="AR62" t="s">
        <v>118</v>
      </c>
      <c r="AS62" t="s">
        <v>119</v>
      </c>
      <c r="AT62" t="s">
        <v>237</v>
      </c>
      <c r="AU62" t="s">
        <v>377</v>
      </c>
      <c r="AV62" t="s">
        <v>48</v>
      </c>
      <c r="AW62">
        <v>4</v>
      </c>
      <c r="BB62">
        <v>0.88215050143100748</v>
      </c>
      <c r="BC62" t="s">
        <v>69</v>
      </c>
      <c r="BF62" t="s">
        <v>118</v>
      </c>
      <c r="BG62" t="s">
        <v>119</v>
      </c>
      <c r="BH62" t="s">
        <v>377</v>
      </c>
      <c r="BI62">
        <v>2781</v>
      </c>
      <c r="BJ62">
        <v>4</v>
      </c>
      <c r="BK62" t="s">
        <v>237</v>
      </c>
      <c r="BL62" t="s">
        <v>238</v>
      </c>
      <c r="BM62">
        <v>0.88215050143100748</v>
      </c>
      <c r="BN62" t="s">
        <v>69</v>
      </c>
      <c r="BO62" t="s">
        <v>186</v>
      </c>
      <c r="BP62">
        <v>2213.212</v>
      </c>
    </row>
    <row r="63" spans="1:68" ht="16.5">
      <c r="A63" s="127" t="str">
        <f t="shared" si="18"/>
        <v>해성운수</v>
      </c>
      <c r="B63" s="128" t="str">
        <f t="shared" si="1"/>
        <v>박진혁</v>
      </c>
      <c r="C63" s="129" t="str">
        <f t="shared" si="19"/>
        <v>D</v>
      </c>
      <c r="D63" s="130">
        <f t="shared" si="20"/>
        <v>0.81224653695952953</v>
      </c>
      <c r="E63" s="131">
        <f t="shared" si="21"/>
        <v>1891</v>
      </c>
      <c r="F63" s="132" t="str">
        <f t="shared" si="22"/>
        <v>24</v>
      </c>
      <c r="G63" s="133" t="str">
        <f t="shared" si="23"/>
        <v>70바3866</v>
      </c>
      <c r="H63" s="134">
        <f t="shared" si="24"/>
        <v>2</v>
      </c>
      <c r="I63" s="135">
        <f t="shared" si="25"/>
        <v>1438.8870000000002</v>
      </c>
      <c r="J63" s="136">
        <f t="shared" si="26"/>
        <v>3.1641286099664268E-2</v>
      </c>
      <c r="K63" s="136">
        <f t="shared" si="27"/>
        <v>0.36511576287622882</v>
      </c>
      <c r="L63" s="136">
        <f t="shared" si="28"/>
        <v>0.1848651075449288</v>
      </c>
      <c r="M63" s="137">
        <f t="shared" si="29"/>
        <v>14.688000000000001</v>
      </c>
      <c r="N63" s="138">
        <f t="shared" si="30"/>
        <v>0.27799264292470499</v>
      </c>
      <c r="O63" s="138">
        <f t="shared" si="31"/>
        <v>14.386119271353484</v>
      </c>
      <c r="P63" s="224">
        <f t="shared" si="32"/>
        <v>16</v>
      </c>
      <c r="Q63" s="225">
        <f t="shared" si="33"/>
        <v>4</v>
      </c>
      <c r="R63" s="225">
        <f t="shared" si="34"/>
        <v>207</v>
      </c>
      <c r="T63">
        <v>534</v>
      </c>
      <c r="U63">
        <v>1891</v>
      </c>
      <c r="V63" t="s">
        <v>379</v>
      </c>
      <c r="W63">
        <v>1438.8869999999999</v>
      </c>
      <c r="X63">
        <v>801.88800000000003</v>
      </c>
      <c r="Y63">
        <v>1.794</v>
      </c>
      <c r="Z63">
        <v>14.688000000000001</v>
      </c>
      <c r="AA63">
        <v>91.871076000000002</v>
      </c>
      <c r="AB63">
        <v>2.9069189999999998</v>
      </c>
      <c r="AC63">
        <v>33.543577999999997</v>
      </c>
      <c r="AD63" s="1">
        <v>266</v>
      </c>
      <c r="AE63">
        <v>4</v>
      </c>
      <c r="AF63">
        <v>207</v>
      </c>
      <c r="AG63">
        <v>86</v>
      </c>
      <c r="AH63">
        <v>15.662024000000001</v>
      </c>
      <c r="AI63">
        <v>130</v>
      </c>
      <c r="AJ63">
        <v>2.7</v>
      </c>
      <c r="AK63">
        <v>16</v>
      </c>
      <c r="AL63">
        <v>8151</v>
      </c>
      <c r="AM63" t="s">
        <v>380</v>
      </c>
      <c r="AN63" t="s">
        <v>720</v>
      </c>
      <c r="AO63">
        <v>1298.2750000000001</v>
      </c>
      <c r="AR63" t="s">
        <v>118</v>
      </c>
      <c r="AS63" t="s">
        <v>119</v>
      </c>
      <c r="AT63" t="s">
        <v>224</v>
      </c>
      <c r="AU63" t="s">
        <v>379</v>
      </c>
      <c r="AV63" t="s">
        <v>48</v>
      </c>
      <c r="AW63">
        <v>2</v>
      </c>
      <c r="BB63">
        <v>0.81224653695952953</v>
      </c>
      <c r="BC63" t="s">
        <v>67</v>
      </c>
      <c r="BF63" t="s">
        <v>118</v>
      </c>
      <c r="BG63" t="s">
        <v>119</v>
      </c>
      <c r="BH63" t="s">
        <v>379</v>
      </c>
      <c r="BI63">
        <v>1891</v>
      </c>
      <c r="BJ63">
        <v>2</v>
      </c>
      <c r="BK63" t="s">
        <v>224</v>
      </c>
      <c r="BL63" t="s">
        <v>237</v>
      </c>
      <c r="BM63">
        <v>0.81224653695952953</v>
      </c>
      <c r="BN63" t="s">
        <v>67</v>
      </c>
      <c r="BO63" t="s">
        <v>188</v>
      </c>
      <c r="BP63">
        <v>1438.8870000000002</v>
      </c>
    </row>
    <row r="64" spans="1:68" ht="16.5">
      <c r="A64" s="110" t="str">
        <f t="shared" si="18"/>
        <v>해성운수</v>
      </c>
      <c r="B64" s="111" t="str">
        <f t="shared" si="1"/>
        <v>박찬극</v>
      </c>
      <c r="C64" s="112" t="str">
        <f t="shared" si="19"/>
        <v>F</v>
      </c>
      <c r="D64" s="113">
        <f t="shared" si="20"/>
        <v>0.79797970746470792</v>
      </c>
      <c r="E64" s="114">
        <f t="shared" si="21"/>
        <v>5490</v>
      </c>
      <c r="F64" s="115" t="str">
        <f t="shared" si="22"/>
        <v>568</v>
      </c>
      <c r="G64" s="116" t="str">
        <f t="shared" si="23"/>
        <v>71바5774</v>
      </c>
      <c r="H64" s="117">
        <f t="shared" si="24"/>
        <v>2</v>
      </c>
      <c r="I64" s="118">
        <f t="shared" si="25"/>
        <v>1682.752</v>
      </c>
      <c r="J64" s="119">
        <f t="shared" si="26"/>
        <v>1.1067582217808918E-2</v>
      </c>
      <c r="K64" s="119">
        <f t="shared" si="27"/>
        <v>0.33614123661562079</v>
      </c>
      <c r="L64" s="119">
        <f t="shared" si="28"/>
        <v>0.26504202639485797</v>
      </c>
      <c r="M64" s="120">
        <f t="shared" si="29"/>
        <v>6.5309999999999997</v>
      </c>
      <c r="N64" s="121">
        <f t="shared" si="30"/>
        <v>0</v>
      </c>
      <c r="O64" s="121">
        <f t="shared" si="31"/>
        <v>0.17827938995169818</v>
      </c>
      <c r="P64" s="226">
        <f t="shared" si="32"/>
        <v>21</v>
      </c>
      <c r="Q64" s="227">
        <f t="shared" si="33"/>
        <v>0</v>
      </c>
      <c r="R64" s="227">
        <f t="shared" si="34"/>
        <v>3</v>
      </c>
      <c r="T64">
        <v>534</v>
      </c>
      <c r="U64">
        <v>5490</v>
      </c>
      <c r="V64" t="s">
        <v>381</v>
      </c>
      <c r="W64">
        <v>1682.752</v>
      </c>
      <c r="X64">
        <v>449.137</v>
      </c>
      <c r="Y64">
        <v>3.7469999999999999</v>
      </c>
      <c r="Z64">
        <v>6.5309999999999997</v>
      </c>
      <c r="AA64">
        <v>139.64441099999999</v>
      </c>
      <c r="AB64">
        <v>1.545526</v>
      </c>
      <c r="AC64">
        <v>46.940244999999997</v>
      </c>
      <c r="AD64" s="1">
        <v>446</v>
      </c>
      <c r="AE64">
        <v>0</v>
      </c>
      <c r="AF64">
        <v>3</v>
      </c>
      <c r="AG64">
        <v>66</v>
      </c>
      <c r="AH64">
        <v>12.050262999999999</v>
      </c>
      <c r="AI64">
        <v>9</v>
      </c>
      <c r="AJ64">
        <v>0</v>
      </c>
      <c r="AK64">
        <v>21</v>
      </c>
      <c r="AL64">
        <v>8656</v>
      </c>
      <c r="AM64" t="s">
        <v>382</v>
      </c>
      <c r="AN64" t="s">
        <v>721</v>
      </c>
      <c r="AO64">
        <v>1620.4659999999999</v>
      </c>
      <c r="AR64" t="s">
        <v>118</v>
      </c>
      <c r="AS64" t="s">
        <v>126</v>
      </c>
      <c r="AT64" t="s">
        <v>267</v>
      </c>
      <c r="AU64" t="s">
        <v>381</v>
      </c>
      <c r="AV64" t="s">
        <v>203</v>
      </c>
      <c r="AW64">
        <v>2</v>
      </c>
      <c r="BB64">
        <v>0.79797970746470792</v>
      </c>
      <c r="BC64" t="s">
        <v>70</v>
      </c>
      <c r="BF64" t="s">
        <v>118</v>
      </c>
      <c r="BG64" s="5" t="s">
        <v>126</v>
      </c>
      <c r="BH64" t="s">
        <v>381</v>
      </c>
      <c r="BI64">
        <v>5490</v>
      </c>
      <c r="BJ64">
        <v>2</v>
      </c>
      <c r="BK64" t="s">
        <v>267</v>
      </c>
      <c r="BL64" t="s">
        <v>283</v>
      </c>
      <c r="BM64">
        <v>0.79797970746470792</v>
      </c>
      <c r="BN64" t="s">
        <v>70</v>
      </c>
      <c r="BO64" t="s">
        <v>201</v>
      </c>
      <c r="BP64">
        <v>1682.752</v>
      </c>
    </row>
    <row r="65" spans="1:68" ht="16.5">
      <c r="A65" s="127" t="str">
        <f t="shared" si="18"/>
        <v>해성운수</v>
      </c>
      <c r="B65" s="128" t="str">
        <f t="shared" si="1"/>
        <v>박철희</v>
      </c>
      <c r="C65" s="129" t="str">
        <f t="shared" si="19"/>
        <v>F</v>
      </c>
      <c r="D65" s="130">
        <f t="shared" si="20"/>
        <v>0.72342454949552581</v>
      </c>
      <c r="E65" s="131">
        <f t="shared" si="21"/>
        <v>3804</v>
      </c>
      <c r="F65" s="132" t="str">
        <f t="shared" si="22"/>
        <v>593</v>
      </c>
      <c r="G65" s="133" t="str">
        <f t="shared" si="23"/>
        <v>71바6506</v>
      </c>
      <c r="H65" s="134">
        <f t="shared" si="24"/>
        <v>3</v>
      </c>
      <c r="I65" s="135">
        <f t="shared" si="25"/>
        <v>1419.0540000000001</v>
      </c>
      <c r="J65" s="136">
        <f t="shared" si="26"/>
        <v>2.3300395049617995E-2</v>
      </c>
      <c r="K65" s="136">
        <f t="shared" si="27"/>
        <v>0.47707589163325909</v>
      </c>
      <c r="L65" s="136">
        <f t="shared" si="28"/>
        <v>0.27764975821920801</v>
      </c>
      <c r="M65" s="137">
        <f t="shared" si="29"/>
        <v>16.510000000000002</v>
      </c>
      <c r="N65" s="138">
        <f t="shared" si="30"/>
        <v>6.9189931204451396E-2</v>
      </c>
      <c r="O65" s="138">
        <f t="shared" si="31"/>
        <v>1.9373180737246392</v>
      </c>
      <c r="P65" s="224">
        <f t="shared" si="32"/>
        <v>128</v>
      </c>
      <c r="Q65" s="225">
        <f t="shared" si="33"/>
        <v>1</v>
      </c>
      <c r="R65" s="225">
        <f t="shared" si="34"/>
        <v>28</v>
      </c>
      <c r="T65">
        <v>534</v>
      </c>
      <c r="U65">
        <v>3804</v>
      </c>
      <c r="V65" t="s">
        <v>383</v>
      </c>
      <c r="W65">
        <v>1445.297</v>
      </c>
      <c r="X65">
        <v>673.86500000000001</v>
      </c>
      <c r="Y65">
        <v>2.145</v>
      </c>
      <c r="Z65">
        <v>16.510000000000002</v>
      </c>
      <c r="AA65">
        <v>152.72663800000001</v>
      </c>
      <c r="AB65">
        <v>3.5585909999999998</v>
      </c>
      <c r="AC65">
        <v>72.862196999999995</v>
      </c>
      <c r="AD65" s="1">
        <v>394</v>
      </c>
      <c r="AE65">
        <v>1</v>
      </c>
      <c r="AF65">
        <v>28</v>
      </c>
      <c r="AG65">
        <v>66</v>
      </c>
      <c r="AH65">
        <v>9.4632930000000002</v>
      </c>
      <c r="AI65">
        <v>3.6</v>
      </c>
      <c r="AJ65">
        <v>0</v>
      </c>
      <c r="AK65">
        <v>128</v>
      </c>
      <c r="AL65">
        <v>36430</v>
      </c>
      <c r="AM65" t="s">
        <v>384</v>
      </c>
      <c r="AN65" t="s">
        <v>722</v>
      </c>
      <c r="AO65">
        <v>1271.4770000000001</v>
      </c>
      <c r="AR65" t="s">
        <v>118</v>
      </c>
      <c r="AS65" t="s">
        <v>128</v>
      </c>
      <c r="AT65" t="s">
        <v>282</v>
      </c>
      <c r="AU65" t="s">
        <v>383</v>
      </c>
      <c r="AV65" t="s">
        <v>203</v>
      </c>
      <c r="AW65">
        <v>3</v>
      </c>
      <c r="BB65">
        <v>0.72342454949552581</v>
      </c>
      <c r="BC65" t="s">
        <v>70</v>
      </c>
      <c r="BF65" t="s">
        <v>118</v>
      </c>
      <c r="BG65" s="5" t="s">
        <v>128</v>
      </c>
      <c r="BH65" t="s">
        <v>383</v>
      </c>
      <c r="BI65">
        <v>3804</v>
      </c>
      <c r="BJ65">
        <v>3</v>
      </c>
      <c r="BK65" t="s">
        <v>282</v>
      </c>
      <c r="BL65" t="s">
        <v>279</v>
      </c>
      <c r="BM65">
        <v>0.72342454949552581</v>
      </c>
      <c r="BN65" t="s">
        <v>70</v>
      </c>
      <c r="BO65" t="s">
        <v>201</v>
      </c>
      <c r="BP65">
        <v>1419.0540000000001</v>
      </c>
    </row>
    <row r="66" spans="1:68" ht="16.5">
      <c r="A66" s="110" t="str">
        <f t="shared" si="18"/>
        <v>해성운수</v>
      </c>
      <c r="B66" s="111" t="str">
        <f t="shared" si="1"/>
        <v>배석용</v>
      </c>
      <c r="C66" s="112" t="str">
        <f t="shared" si="19"/>
        <v>D</v>
      </c>
      <c r="D66" s="113">
        <f t="shared" si="20"/>
        <v>0.80704296792394259</v>
      </c>
      <c r="E66" s="114">
        <f t="shared" si="21"/>
        <v>5398</v>
      </c>
      <c r="F66" s="115" t="str">
        <f t="shared" si="22"/>
        <v>579</v>
      </c>
      <c r="G66" s="116" t="str">
        <f t="shared" si="23"/>
        <v>71바5814</v>
      </c>
      <c r="H66" s="117">
        <f t="shared" si="24"/>
        <v>6</v>
      </c>
      <c r="I66" s="118">
        <f t="shared" si="25"/>
        <v>1159.971</v>
      </c>
      <c r="J66" s="119">
        <f t="shared" si="26"/>
        <v>1.0062932567359642E-2</v>
      </c>
      <c r="K66" s="119">
        <f t="shared" si="27"/>
        <v>0.43339876100050828</v>
      </c>
      <c r="L66" s="119">
        <f t="shared" si="28"/>
        <v>0.23362653031843036</v>
      </c>
      <c r="M66" s="120">
        <f t="shared" si="29"/>
        <v>6.165</v>
      </c>
      <c r="N66" s="121">
        <f t="shared" si="30"/>
        <v>8.6209051778018589E-2</v>
      </c>
      <c r="O66" s="121">
        <f t="shared" si="31"/>
        <v>0.68967241422414871</v>
      </c>
      <c r="P66" s="226">
        <f t="shared" si="32"/>
        <v>28</v>
      </c>
      <c r="Q66" s="227">
        <f t="shared" si="33"/>
        <v>1</v>
      </c>
      <c r="R66" s="227">
        <f t="shared" si="34"/>
        <v>8</v>
      </c>
      <c r="T66">
        <v>534</v>
      </c>
      <c r="U66">
        <v>5398</v>
      </c>
      <c r="V66" t="s">
        <v>565</v>
      </c>
      <c r="W66">
        <v>1159.971</v>
      </c>
      <c r="X66">
        <v>276.50700000000001</v>
      </c>
      <c r="Y66">
        <v>4.1950000000000003</v>
      </c>
      <c r="Z66">
        <v>6.165</v>
      </c>
      <c r="AA66">
        <v>104.010535</v>
      </c>
      <c r="AB66">
        <v>1.046651</v>
      </c>
      <c r="AC66">
        <v>45.078037000000002</v>
      </c>
      <c r="AD66" s="1">
        <v>271</v>
      </c>
      <c r="AE66">
        <v>1</v>
      </c>
      <c r="AF66">
        <v>8</v>
      </c>
      <c r="AG66">
        <v>68</v>
      </c>
      <c r="AH66">
        <v>11.152437000000001</v>
      </c>
      <c r="AI66">
        <v>16.899999999999999</v>
      </c>
      <c r="AJ66">
        <v>0</v>
      </c>
      <c r="AK66">
        <v>28</v>
      </c>
      <c r="AL66">
        <v>10166</v>
      </c>
      <c r="AM66" t="s">
        <v>566</v>
      </c>
      <c r="AN66" t="s">
        <v>723</v>
      </c>
      <c r="AO66">
        <v>393.755</v>
      </c>
      <c r="AR66" t="s">
        <v>118</v>
      </c>
      <c r="AS66" t="s">
        <v>127</v>
      </c>
      <c r="AT66" t="s">
        <v>274</v>
      </c>
      <c r="AU66" t="s">
        <v>565</v>
      </c>
      <c r="AV66" t="s">
        <v>203</v>
      </c>
      <c r="AW66">
        <v>6</v>
      </c>
      <c r="BB66">
        <v>0.80704296792394259</v>
      </c>
      <c r="BC66" t="s">
        <v>67</v>
      </c>
      <c r="BF66" t="s">
        <v>118</v>
      </c>
      <c r="BG66" s="5" t="s">
        <v>127</v>
      </c>
      <c r="BH66" t="s">
        <v>565</v>
      </c>
      <c r="BI66">
        <v>5398</v>
      </c>
      <c r="BJ66">
        <v>6</v>
      </c>
      <c r="BK66" t="s">
        <v>274</v>
      </c>
      <c r="BL66" t="s">
        <v>271</v>
      </c>
      <c r="BM66">
        <v>0.80704296792394259</v>
      </c>
      <c r="BN66" t="s">
        <v>67</v>
      </c>
      <c r="BO66" t="s">
        <v>188</v>
      </c>
      <c r="BP66">
        <v>1159.971</v>
      </c>
    </row>
    <row r="67" spans="1:68" ht="16.5">
      <c r="A67" s="127" t="str">
        <f t="shared" si="18"/>
        <v>해성운수</v>
      </c>
      <c r="B67" s="128" t="str">
        <f t="shared" si="1"/>
        <v>백경희</v>
      </c>
      <c r="C67" s="129" t="str">
        <f t="shared" si="19"/>
        <v>C</v>
      </c>
      <c r="D67" s="130">
        <f t="shared" si="20"/>
        <v>0.87933436042157065</v>
      </c>
      <c r="E67" s="131">
        <f t="shared" si="21"/>
        <v>9674</v>
      </c>
      <c r="F67" s="132" t="str">
        <f t="shared" si="22"/>
        <v>24</v>
      </c>
      <c r="G67" s="133" t="str">
        <f t="shared" si="23"/>
        <v>70바3874</v>
      </c>
      <c r="H67" s="134">
        <f t="shared" si="24"/>
        <v>4</v>
      </c>
      <c r="I67" s="135">
        <f t="shared" si="25"/>
        <v>2218.1770000000001</v>
      </c>
      <c r="J67" s="136">
        <f t="shared" si="26"/>
        <v>3.6173135633072541E-2</v>
      </c>
      <c r="K67" s="136">
        <f t="shared" si="27"/>
        <v>0.3445403864581108</v>
      </c>
      <c r="L67" s="136">
        <f t="shared" si="28"/>
        <v>0.20602503767733593</v>
      </c>
      <c r="M67" s="137">
        <f t="shared" si="29"/>
        <v>13.242000000000001</v>
      </c>
      <c r="N67" s="138">
        <f t="shared" si="30"/>
        <v>0.2704923908236358</v>
      </c>
      <c r="O67" s="138">
        <f t="shared" si="31"/>
        <v>15.282820081535423</v>
      </c>
      <c r="P67" s="224">
        <f t="shared" si="32"/>
        <v>14</v>
      </c>
      <c r="Q67" s="225">
        <f t="shared" si="33"/>
        <v>6</v>
      </c>
      <c r="R67" s="225">
        <f t="shared" si="34"/>
        <v>339</v>
      </c>
      <c r="T67">
        <v>534</v>
      </c>
      <c r="U67">
        <v>9674</v>
      </c>
      <c r="V67" t="s">
        <v>385</v>
      </c>
      <c r="W67">
        <v>2218.1770000000001</v>
      </c>
      <c r="X67">
        <v>1102.7329999999999</v>
      </c>
      <c r="Y67">
        <v>2.012</v>
      </c>
      <c r="Z67">
        <v>13.242000000000001</v>
      </c>
      <c r="AA67">
        <v>145.43356299999999</v>
      </c>
      <c r="AB67">
        <v>5.2607879999999998</v>
      </c>
      <c r="AC67">
        <v>50.107736000000003</v>
      </c>
      <c r="AD67" s="1">
        <v>457</v>
      </c>
      <c r="AE67">
        <v>6</v>
      </c>
      <c r="AF67">
        <v>339</v>
      </c>
      <c r="AG67">
        <v>77</v>
      </c>
      <c r="AH67">
        <v>15.252167</v>
      </c>
      <c r="AI67">
        <v>423.6</v>
      </c>
      <c r="AJ67">
        <v>0</v>
      </c>
      <c r="AK67">
        <v>14</v>
      </c>
      <c r="AL67">
        <v>3889</v>
      </c>
      <c r="AM67" t="s">
        <v>386</v>
      </c>
      <c r="AN67" t="s">
        <v>724</v>
      </c>
      <c r="AO67">
        <v>1726.683</v>
      </c>
      <c r="AR67" t="s">
        <v>118</v>
      </c>
      <c r="AS67" t="s">
        <v>119</v>
      </c>
      <c r="AT67" t="s">
        <v>226</v>
      </c>
      <c r="AU67" t="s">
        <v>385</v>
      </c>
      <c r="AV67" t="s">
        <v>227</v>
      </c>
      <c r="AW67">
        <v>4</v>
      </c>
      <c r="BB67">
        <v>0.87933436042157065</v>
      </c>
      <c r="BC67" t="s">
        <v>69</v>
      </c>
      <c r="BF67" t="s">
        <v>118</v>
      </c>
      <c r="BG67" s="5" t="s">
        <v>119</v>
      </c>
      <c r="BH67" t="s">
        <v>385</v>
      </c>
      <c r="BI67">
        <v>9674</v>
      </c>
      <c r="BJ67">
        <v>4</v>
      </c>
      <c r="BK67" t="s">
        <v>226</v>
      </c>
      <c r="BL67" t="s">
        <v>220</v>
      </c>
      <c r="BM67">
        <v>0.87933436042157065</v>
      </c>
      <c r="BN67" t="s">
        <v>69</v>
      </c>
      <c r="BO67" t="s">
        <v>186</v>
      </c>
      <c r="BP67">
        <v>2218.1770000000001</v>
      </c>
    </row>
    <row r="68" spans="1:68" ht="16.5">
      <c r="A68" s="110" t="str">
        <f t="shared" si="18"/>
        <v>해성운수</v>
      </c>
      <c r="B68" s="111" t="str">
        <f t="shared" si="1"/>
        <v>서영석</v>
      </c>
      <c r="C68" s="112" t="str">
        <f t="shared" si="19"/>
        <v>F</v>
      </c>
      <c r="D68" s="113">
        <f t="shared" si="20"/>
        <v>0.7415622686119</v>
      </c>
      <c r="E68" s="114">
        <f t="shared" si="21"/>
        <v>1245</v>
      </c>
      <c r="F68" s="115" t="str">
        <f t="shared" si="22"/>
        <v>514-1</v>
      </c>
      <c r="G68" s="116" t="str">
        <f t="shared" si="23"/>
        <v>71바5753</v>
      </c>
      <c r="H68" s="117">
        <f t="shared" si="24"/>
        <v>2</v>
      </c>
      <c r="I68" s="118">
        <f t="shared" si="25"/>
        <v>1465.7269999999999</v>
      </c>
      <c r="J68" s="119">
        <f t="shared" si="26"/>
        <v>3.4431590296599236E-2</v>
      </c>
      <c r="K68" s="119">
        <f t="shared" si="27"/>
        <v>0.35539253974227419</v>
      </c>
      <c r="L68" s="119">
        <f t="shared" si="28"/>
        <v>0.11939467581616496</v>
      </c>
      <c r="M68" s="120">
        <f t="shared" si="29"/>
        <v>8.7620000000000005</v>
      </c>
      <c r="N68" s="121">
        <f t="shared" si="30"/>
        <v>6.8225529037808541E-2</v>
      </c>
      <c r="O68" s="121">
        <f t="shared" si="31"/>
        <v>8.6646421878016842</v>
      </c>
      <c r="P68" s="226">
        <f t="shared" si="32"/>
        <v>18</v>
      </c>
      <c r="Q68" s="227">
        <f t="shared" si="33"/>
        <v>1</v>
      </c>
      <c r="R68" s="227">
        <f t="shared" si="34"/>
        <v>127</v>
      </c>
      <c r="T68">
        <v>534</v>
      </c>
      <c r="U68">
        <v>1245</v>
      </c>
      <c r="V68" t="s">
        <v>387</v>
      </c>
      <c r="W68">
        <v>1465.7270000000001</v>
      </c>
      <c r="X68">
        <v>728.61400000000003</v>
      </c>
      <c r="Y68">
        <v>2.012</v>
      </c>
      <c r="Z68">
        <v>8.7620000000000005</v>
      </c>
      <c r="AA68">
        <v>112.742164</v>
      </c>
      <c r="AB68">
        <v>3.8818920000000001</v>
      </c>
      <c r="AC68">
        <v>40.067723999999998</v>
      </c>
      <c r="AD68" s="1">
        <v>175</v>
      </c>
      <c r="AE68">
        <v>1</v>
      </c>
      <c r="AF68">
        <v>127</v>
      </c>
      <c r="AG68">
        <v>78</v>
      </c>
      <c r="AH68">
        <v>13.000698999999999</v>
      </c>
      <c r="AI68">
        <v>105.9</v>
      </c>
      <c r="AJ68">
        <v>0</v>
      </c>
      <c r="AK68">
        <v>18</v>
      </c>
      <c r="AL68">
        <v>4764</v>
      </c>
      <c r="AM68" t="s">
        <v>388</v>
      </c>
      <c r="AN68" t="s">
        <v>725</v>
      </c>
      <c r="AO68">
        <v>1257.174</v>
      </c>
      <c r="AR68" t="s">
        <v>118</v>
      </c>
      <c r="AS68" t="s">
        <v>120</v>
      </c>
      <c r="AT68" t="s">
        <v>242</v>
      </c>
      <c r="AU68" t="s">
        <v>387</v>
      </c>
      <c r="AV68" t="s">
        <v>227</v>
      </c>
      <c r="AW68">
        <v>2</v>
      </c>
      <c r="BB68">
        <v>0.7415622686119</v>
      </c>
      <c r="BC68" t="s">
        <v>70</v>
      </c>
      <c r="BF68" t="s">
        <v>118</v>
      </c>
      <c r="BG68" t="s">
        <v>120</v>
      </c>
      <c r="BH68" t="s">
        <v>387</v>
      </c>
      <c r="BI68">
        <v>1245</v>
      </c>
      <c r="BJ68">
        <v>2</v>
      </c>
      <c r="BK68" t="s">
        <v>242</v>
      </c>
      <c r="BL68" t="s">
        <v>241</v>
      </c>
      <c r="BM68">
        <v>0.7415622686119</v>
      </c>
      <c r="BN68" t="s">
        <v>70</v>
      </c>
      <c r="BO68" t="s">
        <v>201</v>
      </c>
      <c r="BP68">
        <v>1465.7269999999999</v>
      </c>
    </row>
    <row r="69" spans="1:68" ht="16.5">
      <c r="A69" s="127" t="str">
        <f t="shared" si="18"/>
        <v>해성운수</v>
      </c>
      <c r="B69" s="128" t="str">
        <f t="shared" si="1"/>
        <v>서원일</v>
      </c>
      <c r="C69" s="129" t="str">
        <f t="shared" si="19"/>
        <v>C</v>
      </c>
      <c r="D69" s="130">
        <f t="shared" si="20"/>
        <v>0.87647182946340363</v>
      </c>
      <c r="E69" s="131">
        <f t="shared" si="21"/>
        <v>8580</v>
      </c>
      <c r="F69" s="132" t="str">
        <f t="shared" si="22"/>
        <v>24</v>
      </c>
      <c r="G69" s="133" t="str">
        <f t="shared" si="23"/>
        <v>71바5764</v>
      </c>
      <c r="H69" s="134">
        <f t="shared" si="24"/>
        <v>4</v>
      </c>
      <c r="I69" s="135">
        <f t="shared" si="25"/>
        <v>2047.539</v>
      </c>
      <c r="J69" s="136">
        <f t="shared" si="26"/>
        <v>2.0247293176924919E-2</v>
      </c>
      <c r="K69" s="136">
        <f t="shared" si="27"/>
        <v>0.3741978399784045</v>
      </c>
      <c r="L69" s="136">
        <f t="shared" si="28"/>
        <v>0.27008032569831392</v>
      </c>
      <c r="M69" s="137">
        <f t="shared" si="29"/>
        <v>15.564</v>
      </c>
      <c r="N69" s="138">
        <f t="shared" si="30"/>
        <v>1.1481665932318448</v>
      </c>
      <c r="O69" s="138">
        <f t="shared" si="31"/>
        <v>9.6158952183166999</v>
      </c>
      <c r="P69" s="224">
        <f t="shared" si="32"/>
        <v>6</v>
      </c>
      <c r="Q69" s="225">
        <f t="shared" si="33"/>
        <v>24</v>
      </c>
      <c r="R69" s="225">
        <f t="shared" si="34"/>
        <v>201</v>
      </c>
      <c r="T69">
        <v>534</v>
      </c>
      <c r="U69">
        <v>8580</v>
      </c>
      <c r="V69" t="s">
        <v>389</v>
      </c>
      <c r="W69">
        <v>2090.2890000000002</v>
      </c>
      <c r="X69">
        <v>976.69600000000003</v>
      </c>
      <c r="Y69">
        <v>2.14</v>
      </c>
      <c r="Z69">
        <v>15.564</v>
      </c>
      <c r="AA69">
        <v>134.268565</v>
      </c>
      <c r="AB69">
        <v>2.718575</v>
      </c>
      <c r="AC69">
        <v>50.243006999999999</v>
      </c>
      <c r="AD69" s="1">
        <v>553</v>
      </c>
      <c r="AE69">
        <v>24</v>
      </c>
      <c r="AF69">
        <v>201</v>
      </c>
      <c r="AG69">
        <v>80</v>
      </c>
      <c r="AH69">
        <v>15.567970000000001</v>
      </c>
      <c r="AI69">
        <v>386.5</v>
      </c>
      <c r="AJ69">
        <v>0</v>
      </c>
      <c r="AK69">
        <v>6</v>
      </c>
      <c r="AL69">
        <v>4939</v>
      </c>
      <c r="AM69" t="s">
        <v>390</v>
      </c>
      <c r="AN69" t="s">
        <v>726</v>
      </c>
      <c r="AO69">
        <v>1734.4259999999999</v>
      </c>
      <c r="AR69" t="s">
        <v>118</v>
      </c>
      <c r="AS69" t="s">
        <v>119</v>
      </c>
      <c r="AT69" t="s">
        <v>239</v>
      </c>
      <c r="AU69" t="s">
        <v>389</v>
      </c>
      <c r="AV69" t="s">
        <v>48</v>
      </c>
      <c r="AW69">
        <v>4</v>
      </c>
      <c r="BB69">
        <v>0.87647182946340363</v>
      </c>
      <c r="BC69" t="s">
        <v>69</v>
      </c>
      <c r="BF69" t="s">
        <v>118</v>
      </c>
      <c r="BG69" s="5" t="s">
        <v>119</v>
      </c>
      <c r="BH69" t="s">
        <v>389</v>
      </c>
      <c r="BI69">
        <v>8580</v>
      </c>
      <c r="BJ69">
        <v>4</v>
      </c>
      <c r="BK69" t="s">
        <v>239</v>
      </c>
      <c r="BL69" t="s">
        <v>223</v>
      </c>
      <c r="BM69">
        <v>0.87647182946340363</v>
      </c>
      <c r="BN69" t="s">
        <v>69</v>
      </c>
      <c r="BO69" t="s">
        <v>186</v>
      </c>
      <c r="BP69">
        <v>2047.539</v>
      </c>
    </row>
    <row r="70" spans="1:68" ht="16.5">
      <c r="A70" s="110" t="str">
        <f t="shared" si="18"/>
        <v>해성운수</v>
      </c>
      <c r="B70" s="111" t="str">
        <f t="shared" ref="B70:B133" si="35">IF(BH70="null", E70, BH70)</f>
        <v>서정근</v>
      </c>
      <c r="C70" s="112" t="str">
        <f t="shared" si="19"/>
        <v>C</v>
      </c>
      <c r="D70" s="113">
        <f t="shared" si="20"/>
        <v>0.85340761235236806</v>
      </c>
      <c r="E70" s="114">
        <f t="shared" si="21"/>
        <v>3097</v>
      </c>
      <c r="F70" s="115" t="str">
        <f t="shared" si="22"/>
        <v>24</v>
      </c>
      <c r="G70" s="116" t="str">
        <f t="shared" si="23"/>
        <v>70바3881</v>
      </c>
      <c r="H70" s="117">
        <f t="shared" si="24"/>
        <v>5</v>
      </c>
      <c r="I70" s="118">
        <f t="shared" si="25"/>
        <v>2517.297</v>
      </c>
      <c r="J70" s="119">
        <f t="shared" si="26"/>
        <v>5.1198345907412842E-3</v>
      </c>
      <c r="K70" s="119">
        <f t="shared" si="27"/>
        <v>0.44785344333274707</v>
      </c>
      <c r="L70" s="119">
        <f t="shared" si="28"/>
        <v>0.14062702970686414</v>
      </c>
      <c r="M70" s="120">
        <f t="shared" si="29"/>
        <v>18.341999999999999</v>
      </c>
      <c r="N70" s="121">
        <f t="shared" si="30"/>
        <v>0.39725149634707385</v>
      </c>
      <c r="O70" s="121">
        <f t="shared" si="31"/>
        <v>23.71591433192031</v>
      </c>
      <c r="P70" s="226">
        <f t="shared" si="32"/>
        <v>62</v>
      </c>
      <c r="Q70" s="227">
        <f t="shared" si="33"/>
        <v>10</v>
      </c>
      <c r="R70" s="227">
        <f t="shared" si="34"/>
        <v>597</v>
      </c>
      <c r="T70">
        <v>534</v>
      </c>
      <c r="U70">
        <v>3097</v>
      </c>
      <c r="V70" t="s">
        <v>391</v>
      </c>
      <c r="W70">
        <v>2517.297</v>
      </c>
      <c r="X70">
        <v>1286.867</v>
      </c>
      <c r="Y70">
        <v>1.956</v>
      </c>
      <c r="Z70">
        <v>18.341999999999999</v>
      </c>
      <c r="AA70">
        <v>169.21132600000001</v>
      </c>
      <c r="AB70">
        <v>0.86633400000000005</v>
      </c>
      <c r="AC70">
        <v>75.781874999999999</v>
      </c>
      <c r="AD70" s="1">
        <v>354</v>
      </c>
      <c r="AE70">
        <v>10</v>
      </c>
      <c r="AF70">
        <v>597</v>
      </c>
      <c r="AG70">
        <v>70</v>
      </c>
      <c r="AH70">
        <v>14.876645999999999</v>
      </c>
      <c r="AI70">
        <v>87.1</v>
      </c>
      <c r="AJ70">
        <v>0</v>
      </c>
      <c r="AK70">
        <v>62</v>
      </c>
      <c r="AL70">
        <v>40951</v>
      </c>
      <c r="AM70" t="s">
        <v>392</v>
      </c>
      <c r="AN70" t="s">
        <v>727</v>
      </c>
      <c r="AO70">
        <v>2037.8320000000001</v>
      </c>
      <c r="AR70" t="s">
        <v>118</v>
      </c>
      <c r="AS70" t="s">
        <v>119</v>
      </c>
      <c r="AT70" t="s">
        <v>236</v>
      </c>
      <c r="AU70" t="s">
        <v>391</v>
      </c>
      <c r="AV70" t="s">
        <v>48</v>
      </c>
      <c r="AW70">
        <v>5</v>
      </c>
      <c r="BB70">
        <v>0.85340761235236806</v>
      </c>
      <c r="BC70" t="s">
        <v>69</v>
      </c>
      <c r="BF70" t="s">
        <v>118</v>
      </c>
      <c r="BG70" t="s">
        <v>119</v>
      </c>
      <c r="BH70" t="s">
        <v>391</v>
      </c>
      <c r="BI70">
        <v>3097</v>
      </c>
      <c r="BJ70">
        <v>5</v>
      </c>
      <c r="BK70" t="s">
        <v>236</v>
      </c>
      <c r="BL70" t="s">
        <v>221</v>
      </c>
      <c r="BM70">
        <v>0.85340761235236806</v>
      </c>
      <c r="BN70" t="s">
        <v>69</v>
      </c>
      <c r="BO70" t="s">
        <v>186</v>
      </c>
      <c r="BP70">
        <v>2517.297</v>
      </c>
    </row>
    <row r="71" spans="1:68" ht="16.5">
      <c r="A71" s="127" t="str">
        <f t="shared" si="18"/>
        <v>해성운수</v>
      </c>
      <c r="B71" s="128" t="str">
        <f t="shared" si="35"/>
        <v>석재혁</v>
      </c>
      <c r="C71" s="129" t="str">
        <f t="shared" si="19"/>
        <v>F</v>
      </c>
      <c r="D71" s="130">
        <f t="shared" si="20"/>
        <v>0.66447368421052633</v>
      </c>
      <c r="E71" s="131">
        <f t="shared" si="21"/>
        <v>1414</v>
      </c>
      <c r="F71" s="132" t="str">
        <f t="shared" si="22"/>
        <v>564-1</v>
      </c>
      <c r="G71" s="133" t="str">
        <f t="shared" si="23"/>
        <v>71바5800</v>
      </c>
      <c r="H71" s="134">
        <f t="shared" si="24"/>
        <v>2</v>
      </c>
      <c r="I71" s="135">
        <f t="shared" si="25"/>
        <v>1380.491</v>
      </c>
      <c r="J71" s="136">
        <f t="shared" si="26"/>
        <v>4.5796802174785482E-3</v>
      </c>
      <c r="K71" s="136">
        <f t="shared" si="27"/>
        <v>0.40514958639281906</v>
      </c>
      <c r="L71" s="136">
        <f t="shared" si="28"/>
        <v>0.25353298210564212</v>
      </c>
      <c r="M71" s="137">
        <f t="shared" si="29"/>
        <v>7.2679999999999998</v>
      </c>
      <c r="N71" s="138">
        <f t="shared" si="30"/>
        <v>0</v>
      </c>
      <c r="O71" s="138">
        <f t="shared" si="31"/>
        <v>0.21731398466197896</v>
      </c>
      <c r="P71" s="224">
        <f t="shared" si="32"/>
        <v>68</v>
      </c>
      <c r="Q71" s="225">
        <f t="shared" si="33"/>
        <v>0</v>
      </c>
      <c r="R71" s="225">
        <f t="shared" si="34"/>
        <v>3</v>
      </c>
      <c r="T71">
        <v>534</v>
      </c>
      <c r="U71">
        <v>1414</v>
      </c>
      <c r="V71" t="s">
        <v>393</v>
      </c>
      <c r="W71">
        <v>1380.491</v>
      </c>
      <c r="X71">
        <v>545.774</v>
      </c>
      <c r="Y71">
        <v>2.5289999999999999</v>
      </c>
      <c r="Z71">
        <v>7.2679999999999998</v>
      </c>
      <c r="AA71">
        <v>150.23385200000001</v>
      </c>
      <c r="AB71">
        <v>0.68802300000000005</v>
      </c>
      <c r="AC71">
        <v>60.867182999999997</v>
      </c>
      <c r="AD71" s="1">
        <v>350</v>
      </c>
      <c r="AE71">
        <v>0</v>
      </c>
      <c r="AF71">
        <v>3</v>
      </c>
      <c r="AG71">
        <v>80</v>
      </c>
      <c r="AH71">
        <v>9.1889470000000006</v>
      </c>
      <c r="AI71">
        <v>76.8</v>
      </c>
      <c r="AJ71">
        <v>0</v>
      </c>
      <c r="AK71">
        <v>68</v>
      </c>
      <c r="AL71">
        <v>25616</v>
      </c>
      <c r="AM71" t="s">
        <v>394</v>
      </c>
      <c r="AN71" t="s">
        <v>728</v>
      </c>
      <c r="AO71">
        <v>1319.395</v>
      </c>
      <c r="AR71" t="s">
        <v>118</v>
      </c>
      <c r="AS71" t="s">
        <v>125</v>
      </c>
      <c r="AT71" t="s">
        <v>266</v>
      </c>
      <c r="AU71" t="s">
        <v>393</v>
      </c>
      <c r="AV71" t="s">
        <v>203</v>
      </c>
      <c r="AW71">
        <v>2</v>
      </c>
      <c r="BB71">
        <v>0.66447368421052633</v>
      </c>
      <c r="BC71" t="s">
        <v>70</v>
      </c>
      <c r="BF71" t="s">
        <v>118</v>
      </c>
      <c r="BG71" s="5" t="s">
        <v>125</v>
      </c>
      <c r="BH71" t="s">
        <v>393</v>
      </c>
      <c r="BI71">
        <v>1414</v>
      </c>
      <c r="BJ71">
        <v>2</v>
      </c>
      <c r="BK71" t="s">
        <v>266</v>
      </c>
      <c r="BL71" t="s">
        <v>283</v>
      </c>
      <c r="BM71">
        <v>0.66447368421052633</v>
      </c>
      <c r="BN71" t="s">
        <v>70</v>
      </c>
      <c r="BO71" t="s">
        <v>201</v>
      </c>
      <c r="BP71">
        <v>1380.491</v>
      </c>
    </row>
    <row r="72" spans="1:68" ht="16.5">
      <c r="A72" s="110" t="str">
        <f t="shared" ref="A72:A109" si="36">BF72</f>
        <v>해성운수</v>
      </c>
      <c r="B72" s="111" t="str">
        <f t="shared" si="35"/>
        <v>성종수</v>
      </c>
      <c r="C72" s="112" t="str">
        <f t="shared" ref="C72:C109" si="37">BN72</f>
        <v>C</v>
      </c>
      <c r="D72" s="113">
        <f t="shared" ref="D72:D109" si="38">BM72</f>
        <v>0.85632879302280063</v>
      </c>
      <c r="E72" s="114">
        <f t="shared" ref="E72:E109" si="39">U72</f>
        <v>2536</v>
      </c>
      <c r="F72" s="115" t="str">
        <f t="shared" ref="F72:F109" si="40">BG72</f>
        <v>24</v>
      </c>
      <c r="G72" s="116" t="str">
        <f t="shared" ref="G72:G109" si="41">BK72</f>
        <v>70바3864</v>
      </c>
      <c r="H72" s="117">
        <f t="shared" ref="H72:H109" si="42">BJ72</f>
        <v>13</v>
      </c>
      <c r="I72" s="118">
        <f t="shared" ref="I72:I109" si="43">BP72</f>
        <v>2477.0730000000003</v>
      </c>
      <c r="J72" s="119">
        <f t="shared" ref="J72:J109" si="44">AB72/AA72</f>
        <v>1.0507585570185636E-2</v>
      </c>
      <c r="K72" s="119">
        <f t="shared" ref="K72:K109" si="45">AC72/AA72</f>
        <v>0.39424572192341067</v>
      </c>
      <c r="L72" s="119">
        <f t="shared" ref="L72:L109" si="46">AD72/I72</f>
        <v>0.14614022275484007</v>
      </c>
      <c r="M72" s="120">
        <f t="shared" ref="M72:M109" si="47">Z72</f>
        <v>16.155999999999999</v>
      </c>
      <c r="N72" s="121">
        <f t="shared" ref="N72:N109" si="48">AE72*100/W72</f>
        <v>0.47980577462243279</v>
      </c>
      <c r="O72" s="121">
        <f t="shared" ref="O72:O109" si="49">AF72*100/W72</f>
        <v>19.35216624310479</v>
      </c>
      <c r="P72" s="226">
        <f t="shared" ref="P72:P109" si="50">AK72</f>
        <v>16</v>
      </c>
      <c r="Q72" s="227">
        <f t="shared" ref="Q72:Q109" si="51">AE72</f>
        <v>12</v>
      </c>
      <c r="R72" s="227">
        <f t="shared" ref="R72:R109" si="52">AF72</f>
        <v>484</v>
      </c>
      <c r="T72">
        <v>534</v>
      </c>
      <c r="U72">
        <v>2536</v>
      </c>
      <c r="V72" t="s">
        <v>395</v>
      </c>
      <c r="W72">
        <v>2501.0120000000002</v>
      </c>
      <c r="X72">
        <v>1287.0999999999999</v>
      </c>
      <c r="Y72">
        <v>1.9430000000000001</v>
      </c>
      <c r="Z72">
        <v>16.155999999999999</v>
      </c>
      <c r="AA72">
        <v>164.95549700000001</v>
      </c>
      <c r="AB72">
        <v>1.733284</v>
      </c>
      <c r="AC72">
        <v>65.032999000000004</v>
      </c>
      <c r="AD72" s="1">
        <v>362</v>
      </c>
      <c r="AE72">
        <v>12</v>
      </c>
      <c r="AF72">
        <v>484</v>
      </c>
      <c r="AG72">
        <v>77</v>
      </c>
      <c r="AH72">
        <v>15.161737</v>
      </c>
      <c r="AI72">
        <v>182</v>
      </c>
      <c r="AJ72">
        <v>0</v>
      </c>
      <c r="AK72">
        <v>16</v>
      </c>
      <c r="AL72">
        <v>10394</v>
      </c>
      <c r="AM72" t="s">
        <v>396</v>
      </c>
      <c r="AN72" t="s">
        <v>729</v>
      </c>
      <c r="AO72">
        <v>480.48</v>
      </c>
      <c r="AR72" t="s">
        <v>118</v>
      </c>
      <c r="AS72" t="s">
        <v>119</v>
      </c>
      <c r="AT72" t="s">
        <v>223</v>
      </c>
      <c r="AU72" t="s">
        <v>395</v>
      </c>
      <c r="AV72" t="s">
        <v>48</v>
      </c>
      <c r="AW72">
        <v>13</v>
      </c>
      <c r="BB72">
        <v>0.85632879302280063</v>
      </c>
      <c r="BC72" t="s">
        <v>69</v>
      </c>
      <c r="BF72" t="s">
        <v>118</v>
      </c>
      <c r="BG72" t="s">
        <v>119</v>
      </c>
      <c r="BH72" t="s">
        <v>395</v>
      </c>
      <c r="BI72">
        <v>2536</v>
      </c>
      <c r="BJ72">
        <v>13</v>
      </c>
      <c r="BK72" t="s">
        <v>223</v>
      </c>
      <c r="BL72" t="s">
        <v>237</v>
      </c>
      <c r="BM72">
        <v>0.85632879302280063</v>
      </c>
      <c r="BN72" t="s">
        <v>69</v>
      </c>
      <c r="BO72" t="s">
        <v>186</v>
      </c>
      <c r="BP72">
        <v>2477.0730000000003</v>
      </c>
    </row>
    <row r="73" spans="1:68" ht="16.5">
      <c r="A73" s="127" t="str">
        <f t="shared" si="36"/>
        <v>해성운수</v>
      </c>
      <c r="B73" s="128" t="str">
        <f t="shared" si="35"/>
        <v>송진영</v>
      </c>
      <c r="C73" s="129" t="str">
        <f t="shared" si="37"/>
        <v>F</v>
      </c>
      <c r="D73" s="130">
        <f t="shared" si="38"/>
        <v>0.69240000000000002</v>
      </c>
      <c r="E73" s="131">
        <f t="shared" si="39"/>
        <v>9915</v>
      </c>
      <c r="F73" s="132" t="str">
        <f t="shared" si="40"/>
        <v>560</v>
      </c>
      <c r="G73" s="133" t="str">
        <f t="shared" si="41"/>
        <v>71바6854</v>
      </c>
      <c r="H73" s="134">
        <f t="shared" si="42"/>
        <v>2</v>
      </c>
      <c r="I73" s="135">
        <f t="shared" si="43"/>
        <v>1325.614</v>
      </c>
      <c r="J73" s="136">
        <f t="shared" si="44"/>
        <v>2.48564415772752E-2</v>
      </c>
      <c r="K73" s="136">
        <f t="shared" si="45"/>
        <v>0.43404242169185253</v>
      </c>
      <c r="L73" s="136">
        <f t="shared" si="46"/>
        <v>0.14257544051284915</v>
      </c>
      <c r="M73" s="137">
        <f t="shared" si="47"/>
        <v>9.17</v>
      </c>
      <c r="N73" s="138">
        <f t="shared" si="48"/>
        <v>0</v>
      </c>
      <c r="O73" s="138">
        <f t="shared" si="49"/>
        <v>1.5841715612538794</v>
      </c>
      <c r="P73" s="224">
        <f t="shared" si="50"/>
        <v>221</v>
      </c>
      <c r="Q73" s="225">
        <f t="shared" si="51"/>
        <v>0</v>
      </c>
      <c r="R73" s="225">
        <f t="shared" si="52"/>
        <v>21</v>
      </c>
      <c r="T73">
        <v>534</v>
      </c>
      <c r="U73">
        <v>9915</v>
      </c>
      <c r="V73" t="s">
        <v>397</v>
      </c>
      <c r="W73">
        <v>1325.614</v>
      </c>
      <c r="X73">
        <v>768.92600000000004</v>
      </c>
      <c r="Y73">
        <v>1.724</v>
      </c>
      <c r="Z73">
        <v>9.17</v>
      </c>
      <c r="AA73">
        <v>152.93303299999999</v>
      </c>
      <c r="AB73">
        <v>3.8013710000000001</v>
      </c>
      <c r="AC73">
        <v>66.379424</v>
      </c>
      <c r="AD73" s="1">
        <v>189</v>
      </c>
      <c r="AE73">
        <v>0</v>
      </c>
      <c r="AF73">
        <v>21</v>
      </c>
      <c r="AG73">
        <v>81</v>
      </c>
      <c r="AH73">
        <v>8.6679370000000002</v>
      </c>
      <c r="AI73">
        <v>109.5</v>
      </c>
      <c r="AJ73">
        <v>0</v>
      </c>
      <c r="AK73">
        <v>221</v>
      </c>
      <c r="AL73">
        <v>40249</v>
      </c>
      <c r="AM73" t="s">
        <v>398</v>
      </c>
      <c r="AN73" t="s">
        <v>730</v>
      </c>
      <c r="AO73">
        <v>1252.604</v>
      </c>
      <c r="AR73" t="s">
        <v>118</v>
      </c>
      <c r="AS73" t="s">
        <v>123</v>
      </c>
      <c r="AT73" t="s">
        <v>259</v>
      </c>
      <c r="AU73" t="s">
        <v>397</v>
      </c>
      <c r="AV73" t="s">
        <v>48</v>
      </c>
      <c r="AW73">
        <v>2</v>
      </c>
      <c r="BB73">
        <v>0.69240000000000002</v>
      </c>
      <c r="BC73" t="s">
        <v>70</v>
      </c>
      <c r="BF73" t="s">
        <v>118</v>
      </c>
      <c r="BG73" s="5" t="s">
        <v>123</v>
      </c>
      <c r="BH73" t="s">
        <v>397</v>
      </c>
      <c r="BI73">
        <v>9915</v>
      </c>
      <c r="BJ73">
        <v>2</v>
      </c>
      <c r="BK73" t="s">
        <v>259</v>
      </c>
      <c r="BL73" t="s">
        <v>255</v>
      </c>
      <c r="BM73">
        <v>0.69240000000000002</v>
      </c>
      <c r="BN73" t="s">
        <v>70</v>
      </c>
      <c r="BO73" t="s">
        <v>201</v>
      </c>
      <c r="BP73">
        <v>1325.614</v>
      </c>
    </row>
    <row r="74" spans="1:68" ht="16.5">
      <c r="A74" s="110" t="str">
        <f t="shared" si="36"/>
        <v>해성운수</v>
      </c>
      <c r="B74" s="111" t="str">
        <f t="shared" si="35"/>
        <v>신경호</v>
      </c>
      <c r="C74" s="112" t="str">
        <f t="shared" si="37"/>
        <v>D</v>
      </c>
      <c r="D74" s="113">
        <f t="shared" si="38"/>
        <v>0.80511157014642043</v>
      </c>
      <c r="E74" s="114">
        <f t="shared" si="39"/>
        <v>6897</v>
      </c>
      <c r="F74" s="115" t="str">
        <f t="shared" si="40"/>
        <v>514-1</v>
      </c>
      <c r="G74" s="116" t="str">
        <f t="shared" si="41"/>
        <v>74사1071</v>
      </c>
      <c r="H74" s="117">
        <f t="shared" si="42"/>
        <v>4</v>
      </c>
      <c r="I74" s="118">
        <f t="shared" si="43"/>
        <v>1210.1039999999998</v>
      </c>
      <c r="J74" s="119">
        <f t="shared" si="44"/>
        <v>2.6662785707376131E-2</v>
      </c>
      <c r="K74" s="119">
        <f t="shared" si="45"/>
        <v>0.39450802999707507</v>
      </c>
      <c r="L74" s="119">
        <f t="shared" si="46"/>
        <v>0.20576743817060356</v>
      </c>
      <c r="M74" s="120">
        <f t="shared" si="47"/>
        <v>13.742000000000001</v>
      </c>
      <c r="N74" s="121">
        <f t="shared" si="48"/>
        <v>0</v>
      </c>
      <c r="O74" s="121">
        <f t="shared" si="49"/>
        <v>2.8096758625704896</v>
      </c>
      <c r="P74" s="226">
        <f t="shared" si="50"/>
        <v>22</v>
      </c>
      <c r="Q74" s="227">
        <f t="shared" si="51"/>
        <v>0</v>
      </c>
      <c r="R74" s="227">
        <f t="shared" si="52"/>
        <v>34</v>
      </c>
      <c r="T74">
        <v>534</v>
      </c>
      <c r="U74">
        <v>6897</v>
      </c>
      <c r="V74" t="s">
        <v>399</v>
      </c>
      <c r="W74">
        <v>1210.104</v>
      </c>
      <c r="X74">
        <v>559.87900000000002</v>
      </c>
      <c r="Y74">
        <v>2.161</v>
      </c>
      <c r="Z74">
        <v>13.742000000000001</v>
      </c>
      <c r="AA74">
        <v>97.752464000000003</v>
      </c>
      <c r="AB74">
        <v>2.6063529999999999</v>
      </c>
      <c r="AC74">
        <v>38.564132000000001</v>
      </c>
      <c r="AD74" s="1">
        <v>249</v>
      </c>
      <c r="AE74">
        <v>0</v>
      </c>
      <c r="AF74">
        <v>34</v>
      </c>
      <c r="AG74">
        <v>86</v>
      </c>
      <c r="AH74">
        <v>12.379268</v>
      </c>
      <c r="AI74">
        <v>51.4</v>
      </c>
      <c r="AJ74">
        <v>0</v>
      </c>
      <c r="AK74">
        <v>22</v>
      </c>
      <c r="AL74">
        <v>3518</v>
      </c>
      <c r="AM74" t="s">
        <v>400</v>
      </c>
      <c r="AN74" t="s">
        <v>731</v>
      </c>
      <c r="AO74">
        <v>931.10199999999998</v>
      </c>
      <c r="AR74" t="s">
        <v>118</v>
      </c>
      <c r="AS74" t="s">
        <v>120</v>
      </c>
      <c r="AT74" t="s">
        <v>248</v>
      </c>
      <c r="AU74" t="s">
        <v>399</v>
      </c>
      <c r="AV74" t="s">
        <v>48</v>
      </c>
      <c r="AW74">
        <v>4</v>
      </c>
      <c r="BB74">
        <v>0.80511157014642043</v>
      </c>
      <c r="BC74" t="s">
        <v>67</v>
      </c>
      <c r="BF74" t="s">
        <v>118</v>
      </c>
      <c r="BG74" s="5" t="s">
        <v>120</v>
      </c>
      <c r="BH74" t="s">
        <v>399</v>
      </c>
      <c r="BI74">
        <v>6897</v>
      </c>
      <c r="BJ74">
        <v>4</v>
      </c>
      <c r="BK74" t="s">
        <v>248</v>
      </c>
      <c r="BL74" t="s">
        <v>242</v>
      </c>
      <c r="BM74">
        <v>0.80511157014642043</v>
      </c>
      <c r="BN74" t="s">
        <v>67</v>
      </c>
      <c r="BO74" t="s">
        <v>188</v>
      </c>
      <c r="BP74">
        <v>1210.1039999999998</v>
      </c>
    </row>
    <row r="75" spans="1:68" ht="16.5">
      <c r="A75" s="127" t="str">
        <f t="shared" si="36"/>
        <v>해성운수</v>
      </c>
      <c r="B75" s="128" t="str">
        <f t="shared" si="35"/>
        <v>신상현</v>
      </c>
      <c r="C75" s="129" t="str">
        <f t="shared" si="37"/>
        <v>F</v>
      </c>
      <c r="D75" s="130">
        <f t="shared" si="38"/>
        <v>0.72634845236406909</v>
      </c>
      <c r="E75" s="131">
        <f t="shared" si="39"/>
        <v>8894</v>
      </c>
      <c r="F75" s="132" t="str">
        <f t="shared" si="40"/>
        <v>514-1</v>
      </c>
      <c r="G75" s="133" t="str">
        <f t="shared" si="41"/>
        <v>71바5768</v>
      </c>
      <c r="H75" s="134">
        <f t="shared" si="42"/>
        <v>2</v>
      </c>
      <c r="I75" s="135">
        <f t="shared" si="43"/>
        <v>1198.71</v>
      </c>
      <c r="J75" s="136">
        <f t="shared" si="44"/>
        <v>2.9279993723836589E-2</v>
      </c>
      <c r="K75" s="136">
        <f t="shared" si="45"/>
        <v>0.37213346243597173</v>
      </c>
      <c r="L75" s="136">
        <f t="shared" si="46"/>
        <v>0.23108174621050961</v>
      </c>
      <c r="M75" s="137">
        <f t="shared" si="47"/>
        <v>13.057</v>
      </c>
      <c r="N75" s="138">
        <f t="shared" si="48"/>
        <v>0</v>
      </c>
      <c r="O75" s="138">
        <f t="shared" si="49"/>
        <v>1.9187293006648813</v>
      </c>
      <c r="P75" s="224">
        <f t="shared" si="50"/>
        <v>13</v>
      </c>
      <c r="Q75" s="225">
        <f t="shared" si="51"/>
        <v>0</v>
      </c>
      <c r="R75" s="225">
        <f t="shared" si="52"/>
        <v>23</v>
      </c>
      <c r="T75">
        <v>534</v>
      </c>
      <c r="U75">
        <v>8894</v>
      </c>
      <c r="V75" t="s">
        <v>401</v>
      </c>
      <c r="W75">
        <v>1198.71</v>
      </c>
      <c r="X75">
        <v>611.84100000000001</v>
      </c>
      <c r="Y75">
        <v>1.9590000000000001</v>
      </c>
      <c r="Z75">
        <v>13.057</v>
      </c>
      <c r="AA75">
        <v>98.378573000000003</v>
      </c>
      <c r="AB75">
        <v>2.8805239999999999</v>
      </c>
      <c r="AC75">
        <v>36.609959000000003</v>
      </c>
      <c r="AD75" s="1">
        <v>277</v>
      </c>
      <c r="AE75">
        <v>0</v>
      </c>
      <c r="AF75">
        <v>23</v>
      </c>
      <c r="AG75">
        <v>73</v>
      </c>
      <c r="AH75">
        <v>12.184665000000001</v>
      </c>
      <c r="AI75">
        <v>187.6</v>
      </c>
      <c r="AJ75">
        <v>0</v>
      </c>
      <c r="AK75">
        <v>13</v>
      </c>
      <c r="AL75">
        <v>2547</v>
      </c>
      <c r="AM75" t="s">
        <v>402</v>
      </c>
      <c r="AN75" t="s">
        <v>732</v>
      </c>
      <c r="AO75">
        <v>1099.5989999999999</v>
      </c>
      <c r="AR75" t="s">
        <v>118</v>
      </c>
      <c r="AS75" t="s">
        <v>120</v>
      </c>
      <c r="AT75" t="s">
        <v>246</v>
      </c>
      <c r="AU75" t="s">
        <v>401</v>
      </c>
      <c r="AV75" t="s">
        <v>48</v>
      </c>
      <c r="AW75">
        <v>2</v>
      </c>
      <c r="BB75">
        <v>0.72634845236406909</v>
      </c>
      <c r="BC75" t="s">
        <v>70</v>
      </c>
      <c r="BF75" t="s">
        <v>118</v>
      </c>
      <c r="BG75" t="s">
        <v>120</v>
      </c>
      <c r="BH75" t="s">
        <v>401</v>
      </c>
      <c r="BI75">
        <v>8894</v>
      </c>
      <c r="BJ75">
        <v>2</v>
      </c>
      <c r="BK75" t="s">
        <v>246</v>
      </c>
      <c r="BL75" t="s">
        <v>242</v>
      </c>
      <c r="BM75">
        <v>0.72634845236406909</v>
      </c>
      <c r="BN75" t="s">
        <v>70</v>
      </c>
      <c r="BO75" t="s">
        <v>201</v>
      </c>
      <c r="BP75">
        <v>1198.71</v>
      </c>
    </row>
    <row r="76" spans="1:68" ht="16.5">
      <c r="A76" s="110" t="str">
        <f t="shared" si="36"/>
        <v>해성운수</v>
      </c>
      <c r="B76" s="111" t="str">
        <f t="shared" si="35"/>
        <v>신유재</v>
      </c>
      <c r="C76" s="112" t="str">
        <f t="shared" si="37"/>
        <v>C</v>
      </c>
      <c r="D76" s="113">
        <f t="shared" si="38"/>
        <v>0.89067003557042401</v>
      </c>
      <c r="E76" s="114">
        <f t="shared" si="39"/>
        <v>8421</v>
      </c>
      <c r="F76" s="115" t="str">
        <f t="shared" si="40"/>
        <v>24</v>
      </c>
      <c r="G76" s="116" t="str">
        <f t="shared" si="41"/>
        <v>70바3863</v>
      </c>
      <c r="H76" s="117">
        <f t="shared" si="42"/>
        <v>5</v>
      </c>
      <c r="I76" s="118">
        <f t="shared" si="43"/>
        <v>2339.1629999999996</v>
      </c>
      <c r="J76" s="119">
        <f t="shared" si="44"/>
        <v>3.3048009572308797E-3</v>
      </c>
      <c r="K76" s="119">
        <f t="shared" si="45"/>
        <v>0.37660164932003687</v>
      </c>
      <c r="L76" s="119">
        <f t="shared" si="46"/>
        <v>0.22743177794792416</v>
      </c>
      <c r="M76" s="120">
        <f t="shared" si="47"/>
        <v>17.753</v>
      </c>
      <c r="N76" s="121">
        <f t="shared" si="48"/>
        <v>0.29925233940516333</v>
      </c>
      <c r="O76" s="121">
        <f t="shared" si="49"/>
        <v>13.380854604830873</v>
      </c>
      <c r="P76" s="226">
        <f t="shared" si="50"/>
        <v>4</v>
      </c>
      <c r="Q76" s="227">
        <f t="shared" si="51"/>
        <v>7</v>
      </c>
      <c r="R76" s="227">
        <f t="shared" si="52"/>
        <v>313</v>
      </c>
      <c r="T76">
        <v>534</v>
      </c>
      <c r="U76">
        <v>8421</v>
      </c>
      <c r="V76" t="s">
        <v>403</v>
      </c>
      <c r="W76">
        <v>2339.163</v>
      </c>
      <c r="X76">
        <v>1184.1780000000001</v>
      </c>
      <c r="Y76">
        <v>1.9750000000000001</v>
      </c>
      <c r="Z76">
        <v>17.753</v>
      </c>
      <c r="AA76">
        <v>144.816891</v>
      </c>
      <c r="AB76">
        <v>0.47859099999999999</v>
      </c>
      <c r="AC76">
        <v>54.53828</v>
      </c>
      <c r="AD76" s="1">
        <v>532</v>
      </c>
      <c r="AE76">
        <v>7</v>
      </c>
      <c r="AF76">
        <v>313</v>
      </c>
      <c r="AG76">
        <v>72</v>
      </c>
      <c r="AH76">
        <v>16.152556000000001</v>
      </c>
      <c r="AI76">
        <v>87.8</v>
      </c>
      <c r="AJ76">
        <v>0</v>
      </c>
      <c r="AK76">
        <v>4</v>
      </c>
      <c r="AL76">
        <v>3061</v>
      </c>
      <c r="AM76" t="s">
        <v>404</v>
      </c>
      <c r="AN76" t="s">
        <v>733</v>
      </c>
      <c r="AO76">
        <v>1826.2909999999999</v>
      </c>
      <c r="AR76" t="s">
        <v>118</v>
      </c>
      <c r="AS76" t="s">
        <v>119</v>
      </c>
      <c r="AT76" t="s">
        <v>221</v>
      </c>
      <c r="AU76" t="s">
        <v>403</v>
      </c>
      <c r="AV76" t="s">
        <v>48</v>
      </c>
      <c r="AW76">
        <v>5</v>
      </c>
      <c r="BB76">
        <v>0.89067003557042401</v>
      </c>
      <c r="BC76" t="s">
        <v>69</v>
      </c>
      <c r="BF76" t="s">
        <v>118</v>
      </c>
      <c r="BG76" s="5" t="s">
        <v>119</v>
      </c>
      <c r="BH76" t="s">
        <v>403</v>
      </c>
      <c r="BI76">
        <v>8421</v>
      </c>
      <c r="BJ76">
        <v>5</v>
      </c>
      <c r="BK76" t="s">
        <v>221</v>
      </c>
      <c r="BL76" t="s">
        <v>238</v>
      </c>
      <c r="BM76">
        <v>0.89067003557042401</v>
      </c>
      <c r="BN76" t="s">
        <v>69</v>
      </c>
      <c r="BO76" t="s">
        <v>186</v>
      </c>
      <c r="BP76">
        <v>2339.1629999999996</v>
      </c>
    </row>
    <row r="77" spans="1:68" ht="16.5">
      <c r="A77" s="127" t="str">
        <f t="shared" si="36"/>
        <v>해성운수</v>
      </c>
      <c r="B77" s="128" t="str">
        <f t="shared" si="35"/>
        <v>심길섭</v>
      </c>
      <c r="C77" s="129" t="str">
        <f t="shared" si="37"/>
        <v>A</v>
      </c>
      <c r="D77" s="130">
        <f t="shared" si="38"/>
        <v>0.98181818181818181</v>
      </c>
      <c r="E77" s="131">
        <f t="shared" si="39"/>
        <v>6165</v>
      </c>
      <c r="F77" s="132" t="str">
        <f t="shared" si="40"/>
        <v>24</v>
      </c>
      <c r="G77" s="133" t="str">
        <f t="shared" si="41"/>
        <v>70바3893</v>
      </c>
      <c r="H77" s="134">
        <f t="shared" si="42"/>
        <v>1</v>
      </c>
      <c r="I77" s="135">
        <f t="shared" si="43"/>
        <v>1619.2529999999999</v>
      </c>
      <c r="J77" s="136">
        <f t="shared" si="44"/>
        <v>1.6779734098330196E-2</v>
      </c>
      <c r="K77" s="136">
        <f t="shared" si="45"/>
        <v>0.37297998224359225</v>
      </c>
      <c r="L77" s="136">
        <f t="shared" si="46"/>
        <v>0.13277727445927229</v>
      </c>
      <c r="M77" s="137">
        <f t="shared" si="47"/>
        <v>10.943</v>
      </c>
      <c r="N77" s="138">
        <f t="shared" si="48"/>
        <v>0.49405497473217591</v>
      </c>
      <c r="O77" s="138">
        <f t="shared" si="49"/>
        <v>8.7694758014961227</v>
      </c>
      <c r="P77" s="224">
        <f t="shared" si="50"/>
        <v>13</v>
      </c>
      <c r="Q77" s="225">
        <f t="shared" si="51"/>
        <v>8</v>
      </c>
      <c r="R77" s="225">
        <f t="shared" si="52"/>
        <v>142</v>
      </c>
      <c r="T77">
        <v>534</v>
      </c>
      <c r="U77">
        <v>6165</v>
      </c>
      <c r="V77" t="s">
        <v>405</v>
      </c>
      <c r="W77">
        <v>1619.2529999999999</v>
      </c>
      <c r="X77">
        <v>749.55399999999997</v>
      </c>
      <c r="Y77">
        <v>2.16</v>
      </c>
      <c r="Z77">
        <v>10.943</v>
      </c>
      <c r="AA77">
        <v>110.879409</v>
      </c>
      <c r="AB77">
        <v>1.860527</v>
      </c>
      <c r="AC77">
        <v>41.355800000000002</v>
      </c>
      <c r="AD77" s="1">
        <v>215</v>
      </c>
      <c r="AE77">
        <v>8</v>
      </c>
      <c r="AF77">
        <v>142</v>
      </c>
      <c r="AG77">
        <v>70</v>
      </c>
      <c r="AH77">
        <v>14.603730000000001</v>
      </c>
      <c r="AI77">
        <v>16.399999999999999</v>
      </c>
      <c r="AJ77">
        <v>0</v>
      </c>
      <c r="AK77">
        <v>13</v>
      </c>
      <c r="AL77">
        <v>8314</v>
      </c>
      <c r="AM77" t="s">
        <v>406</v>
      </c>
      <c r="AN77" t="s">
        <v>734</v>
      </c>
      <c r="AO77">
        <v>1619.2529999999999</v>
      </c>
      <c r="AR77" t="s">
        <v>118</v>
      </c>
      <c r="AS77" t="s">
        <v>119</v>
      </c>
      <c r="AT77" t="s">
        <v>238</v>
      </c>
      <c r="AU77" t="s">
        <v>405</v>
      </c>
      <c r="AV77" t="s">
        <v>48</v>
      </c>
      <c r="AW77">
        <v>1</v>
      </c>
      <c r="BB77">
        <v>0.98181818181818181</v>
      </c>
      <c r="BC77" t="s">
        <v>66</v>
      </c>
      <c r="BF77" t="s">
        <v>118</v>
      </c>
      <c r="BG77" t="s">
        <v>119</v>
      </c>
      <c r="BH77" t="s">
        <v>405</v>
      </c>
      <c r="BI77">
        <v>6165</v>
      </c>
      <c r="BJ77">
        <v>1</v>
      </c>
      <c r="BK77" t="s">
        <v>238</v>
      </c>
      <c r="BL77" t="s">
        <v>183</v>
      </c>
      <c r="BM77">
        <v>0.98181818181818181</v>
      </c>
      <c r="BN77" t="s">
        <v>66</v>
      </c>
      <c r="BO77" t="s">
        <v>187</v>
      </c>
      <c r="BP77">
        <v>1619.2529999999999</v>
      </c>
    </row>
    <row r="78" spans="1:68" ht="16.5">
      <c r="A78" s="110" t="str">
        <f t="shared" si="36"/>
        <v>해성운수</v>
      </c>
      <c r="B78" s="111" t="str">
        <f t="shared" si="35"/>
        <v>오정일</v>
      </c>
      <c r="C78" s="112" t="str">
        <f t="shared" si="37"/>
        <v>F</v>
      </c>
      <c r="D78" s="113">
        <f t="shared" si="38"/>
        <v>0.79774999999999996</v>
      </c>
      <c r="E78" s="114">
        <f t="shared" si="39"/>
        <v>8165</v>
      </c>
      <c r="F78" s="115" t="str">
        <f t="shared" si="40"/>
        <v>564</v>
      </c>
      <c r="G78" s="116" t="str">
        <f t="shared" si="41"/>
        <v>71바5772</v>
      </c>
      <c r="H78" s="117">
        <f t="shared" si="42"/>
        <v>1</v>
      </c>
      <c r="I78" s="118">
        <f t="shared" si="43"/>
        <v>1192.876</v>
      </c>
      <c r="J78" s="119">
        <f t="shared" si="44"/>
        <v>8.940247390954819E-3</v>
      </c>
      <c r="K78" s="119">
        <f t="shared" si="45"/>
        <v>0.46629574455897882</v>
      </c>
      <c r="L78" s="119">
        <f t="shared" si="46"/>
        <v>0.13245299595263885</v>
      </c>
      <c r="M78" s="120">
        <f t="shared" si="47"/>
        <v>8.6910000000000007</v>
      </c>
      <c r="N78" s="121">
        <f t="shared" si="48"/>
        <v>0</v>
      </c>
      <c r="O78" s="121">
        <f t="shared" si="49"/>
        <v>2.1796062625117782</v>
      </c>
      <c r="P78" s="226">
        <f t="shared" si="50"/>
        <v>69</v>
      </c>
      <c r="Q78" s="227">
        <f t="shared" si="51"/>
        <v>0</v>
      </c>
      <c r="R78" s="227">
        <f t="shared" si="52"/>
        <v>26</v>
      </c>
      <c r="T78">
        <v>534</v>
      </c>
      <c r="U78">
        <v>8165</v>
      </c>
      <c r="V78" t="s">
        <v>407</v>
      </c>
      <c r="W78">
        <v>1192.876</v>
      </c>
      <c r="X78">
        <v>373.85899999999998</v>
      </c>
      <c r="Y78">
        <v>3.1909999999999998</v>
      </c>
      <c r="Z78">
        <v>8.6910000000000007</v>
      </c>
      <c r="AA78">
        <v>121.264094</v>
      </c>
      <c r="AB78">
        <v>1.084131</v>
      </c>
      <c r="AC78">
        <v>56.544930999999998</v>
      </c>
      <c r="AD78" s="1">
        <v>158</v>
      </c>
      <c r="AE78">
        <v>0</v>
      </c>
      <c r="AF78">
        <v>26</v>
      </c>
      <c r="AG78">
        <v>76</v>
      </c>
      <c r="AH78">
        <v>9.8370090000000001</v>
      </c>
      <c r="AI78">
        <v>69.8</v>
      </c>
      <c r="AJ78">
        <v>0</v>
      </c>
      <c r="AK78">
        <v>69</v>
      </c>
      <c r="AL78">
        <v>11914</v>
      </c>
      <c r="AM78" t="s">
        <v>408</v>
      </c>
      <c r="AN78" t="s">
        <v>735</v>
      </c>
      <c r="AO78">
        <v>1192.876</v>
      </c>
      <c r="AR78" t="s">
        <v>118</v>
      </c>
      <c r="AS78" t="s">
        <v>124</v>
      </c>
      <c r="AT78" t="s">
        <v>261</v>
      </c>
      <c r="AU78" t="s">
        <v>407</v>
      </c>
      <c r="AV78" t="s">
        <v>203</v>
      </c>
      <c r="AW78">
        <v>1</v>
      </c>
      <c r="BB78">
        <v>0.79774999999999996</v>
      </c>
      <c r="BC78" t="s">
        <v>70</v>
      </c>
      <c r="BF78" t="s">
        <v>118</v>
      </c>
      <c r="BG78" t="s">
        <v>124</v>
      </c>
      <c r="BH78" t="s">
        <v>407</v>
      </c>
      <c r="BI78">
        <v>8165</v>
      </c>
      <c r="BJ78">
        <v>1</v>
      </c>
      <c r="BK78" t="s">
        <v>261</v>
      </c>
      <c r="BL78" t="s">
        <v>183</v>
      </c>
      <c r="BM78">
        <v>0.79774999999999996</v>
      </c>
      <c r="BN78" t="s">
        <v>70</v>
      </c>
      <c r="BO78" t="s">
        <v>201</v>
      </c>
      <c r="BP78">
        <v>1192.876</v>
      </c>
    </row>
    <row r="79" spans="1:68" ht="16.5">
      <c r="A79" s="127" t="str">
        <f t="shared" si="36"/>
        <v>해성운수</v>
      </c>
      <c r="B79" s="128" t="str">
        <f t="shared" si="35"/>
        <v>원상재</v>
      </c>
      <c r="C79" s="129" t="str">
        <f t="shared" si="37"/>
        <v>F</v>
      </c>
      <c r="D79" s="130">
        <f t="shared" si="38"/>
        <v>0.70550000000000002</v>
      </c>
      <c r="E79" s="131">
        <f t="shared" si="39"/>
        <v>555</v>
      </c>
      <c r="F79" s="132" t="str">
        <f t="shared" si="40"/>
        <v>564</v>
      </c>
      <c r="G79" s="133" t="str">
        <f t="shared" si="41"/>
        <v>71바7078</v>
      </c>
      <c r="H79" s="134">
        <f t="shared" si="42"/>
        <v>3</v>
      </c>
      <c r="I79" s="135">
        <f t="shared" si="43"/>
        <v>3760.5029999999997</v>
      </c>
      <c r="J79" s="136">
        <f t="shared" si="44"/>
        <v>4.1384710952575218E-2</v>
      </c>
      <c r="K79" s="136">
        <f t="shared" si="45"/>
        <v>0.47988953887948665</v>
      </c>
      <c r="L79" s="136">
        <f t="shared" si="46"/>
        <v>0.20981235754897684</v>
      </c>
      <c r="M79" s="137">
        <f t="shared" si="47"/>
        <v>9.4570000000000007</v>
      </c>
      <c r="N79" s="138">
        <f t="shared" si="48"/>
        <v>4.866370270147371</v>
      </c>
      <c r="O79" s="138">
        <f t="shared" si="49"/>
        <v>2.8453640377364411</v>
      </c>
      <c r="P79" s="224">
        <f t="shared" si="50"/>
        <v>352</v>
      </c>
      <c r="Q79" s="225">
        <f t="shared" si="51"/>
        <v>183</v>
      </c>
      <c r="R79" s="225">
        <f t="shared" si="52"/>
        <v>107</v>
      </c>
      <c r="T79">
        <v>534</v>
      </c>
      <c r="U79">
        <v>555</v>
      </c>
      <c r="V79" t="s">
        <v>409</v>
      </c>
      <c r="W79">
        <v>3760.5030000000002</v>
      </c>
      <c r="X79">
        <v>1408.241</v>
      </c>
      <c r="Y79">
        <v>2.67</v>
      </c>
      <c r="Z79">
        <v>9.4570000000000007</v>
      </c>
      <c r="AA79">
        <v>434.68543299999999</v>
      </c>
      <c r="AB79">
        <v>17.989331</v>
      </c>
      <c r="AC79">
        <v>208.60099199999999</v>
      </c>
      <c r="AD79" s="1">
        <v>789</v>
      </c>
      <c r="AE79">
        <v>183</v>
      </c>
      <c r="AF79">
        <v>107</v>
      </c>
      <c r="AG79">
        <v>97</v>
      </c>
      <c r="AH79">
        <v>8.6510899999999999</v>
      </c>
      <c r="AI79">
        <v>446.8</v>
      </c>
      <c r="AJ79">
        <v>11.4</v>
      </c>
      <c r="AK79">
        <v>352</v>
      </c>
      <c r="AL79">
        <v>94033</v>
      </c>
      <c r="AM79" t="s">
        <v>410</v>
      </c>
      <c r="AN79" t="s">
        <v>736</v>
      </c>
      <c r="AO79">
        <v>2611.3159999999998</v>
      </c>
      <c r="AR79" t="s">
        <v>118</v>
      </c>
      <c r="AS79" t="s">
        <v>124</v>
      </c>
      <c r="AT79" t="s">
        <v>264</v>
      </c>
      <c r="AU79" t="s">
        <v>409</v>
      </c>
      <c r="AV79" t="s">
        <v>203</v>
      </c>
      <c r="AW79">
        <v>3</v>
      </c>
      <c r="BB79">
        <v>0.70550000000000002</v>
      </c>
      <c r="BC79" t="s">
        <v>70</v>
      </c>
      <c r="BF79" t="s">
        <v>118</v>
      </c>
      <c r="BG79" s="5" t="s">
        <v>124</v>
      </c>
      <c r="BH79" t="s">
        <v>409</v>
      </c>
      <c r="BI79">
        <v>555</v>
      </c>
      <c r="BJ79">
        <v>3</v>
      </c>
      <c r="BK79" t="s">
        <v>264</v>
      </c>
      <c r="BL79" t="s">
        <v>262</v>
      </c>
      <c r="BM79">
        <v>0.70550000000000002</v>
      </c>
      <c r="BN79" t="s">
        <v>70</v>
      </c>
      <c r="BO79" t="s">
        <v>201</v>
      </c>
      <c r="BP79">
        <v>3760.5029999999997</v>
      </c>
    </row>
    <row r="80" spans="1:68" ht="16.5">
      <c r="A80" s="110" t="str">
        <f t="shared" si="36"/>
        <v>해성운수</v>
      </c>
      <c r="B80" s="111" t="str">
        <f t="shared" si="35"/>
        <v>유광식</v>
      </c>
      <c r="C80" s="112" t="str">
        <f t="shared" si="37"/>
        <v>F</v>
      </c>
      <c r="D80" s="113">
        <f t="shared" si="38"/>
        <v>0.76545454545454539</v>
      </c>
      <c r="E80" s="114">
        <f t="shared" si="39"/>
        <v>6627</v>
      </c>
      <c r="F80" s="115" t="str">
        <f t="shared" si="40"/>
        <v>593</v>
      </c>
      <c r="G80" s="116" t="str">
        <f t="shared" si="41"/>
        <v>71바5778</v>
      </c>
      <c r="H80" s="117">
        <f t="shared" si="42"/>
        <v>1</v>
      </c>
      <c r="I80" s="118">
        <f t="shared" si="43"/>
        <v>935.52200000000005</v>
      </c>
      <c r="J80" s="119">
        <f t="shared" si="44"/>
        <v>1.484734183757128E-2</v>
      </c>
      <c r="K80" s="119">
        <f t="shared" si="45"/>
        <v>0.43300136434213493</v>
      </c>
      <c r="L80" s="119">
        <f t="shared" si="46"/>
        <v>9.0858365703853028E-2</v>
      </c>
      <c r="M80" s="120">
        <f t="shared" si="47"/>
        <v>12.853999999999999</v>
      </c>
      <c r="N80" s="121">
        <f t="shared" si="48"/>
        <v>0</v>
      </c>
      <c r="O80" s="121">
        <f t="shared" si="49"/>
        <v>4.2254622127477965</v>
      </c>
      <c r="P80" s="226">
        <f t="shared" si="50"/>
        <v>37</v>
      </c>
      <c r="Q80" s="227">
        <f t="shared" si="51"/>
        <v>0</v>
      </c>
      <c r="R80" s="227">
        <f t="shared" si="52"/>
        <v>40</v>
      </c>
      <c r="T80">
        <v>534</v>
      </c>
      <c r="U80">
        <v>6627</v>
      </c>
      <c r="V80" t="s">
        <v>411</v>
      </c>
      <c r="W80">
        <v>946.64200000000005</v>
      </c>
      <c r="X80">
        <v>561.41899999999998</v>
      </c>
      <c r="Y80">
        <v>1.6859999999999999</v>
      </c>
      <c r="Z80">
        <v>12.853999999999999</v>
      </c>
      <c r="AA80">
        <v>89.034119000000004</v>
      </c>
      <c r="AB80">
        <v>1.32192</v>
      </c>
      <c r="AC80">
        <v>38.551895000000002</v>
      </c>
      <c r="AD80" s="1">
        <v>85</v>
      </c>
      <c r="AE80">
        <v>0</v>
      </c>
      <c r="AF80">
        <v>40</v>
      </c>
      <c r="AG80">
        <v>68</v>
      </c>
      <c r="AH80">
        <v>10.632350000000001</v>
      </c>
      <c r="AI80">
        <v>0</v>
      </c>
      <c r="AJ80">
        <v>0</v>
      </c>
      <c r="AK80">
        <v>37</v>
      </c>
      <c r="AL80">
        <v>6318</v>
      </c>
      <c r="AM80" t="s">
        <v>412</v>
      </c>
      <c r="AN80" t="s">
        <v>737</v>
      </c>
      <c r="AO80">
        <v>935.52200000000005</v>
      </c>
      <c r="AR80" t="s">
        <v>118</v>
      </c>
      <c r="AS80" t="s">
        <v>128</v>
      </c>
      <c r="AT80" t="s">
        <v>277</v>
      </c>
      <c r="AU80" t="s">
        <v>411</v>
      </c>
      <c r="AV80" t="s">
        <v>48</v>
      </c>
      <c r="AW80">
        <v>1</v>
      </c>
      <c r="BB80">
        <v>0.76545454545454539</v>
      </c>
      <c r="BC80" t="s">
        <v>70</v>
      </c>
      <c r="BF80" t="s">
        <v>118</v>
      </c>
      <c r="BG80" s="5" t="s">
        <v>128</v>
      </c>
      <c r="BH80" t="s">
        <v>411</v>
      </c>
      <c r="BI80">
        <v>6627</v>
      </c>
      <c r="BJ80">
        <v>1</v>
      </c>
      <c r="BK80" t="s">
        <v>277</v>
      </c>
      <c r="BL80" t="s">
        <v>183</v>
      </c>
      <c r="BM80">
        <v>0.76545454545454539</v>
      </c>
      <c r="BN80" t="s">
        <v>70</v>
      </c>
      <c r="BO80" t="s">
        <v>201</v>
      </c>
      <c r="BP80">
        <v>935.52200000000005</v>
      </c>
    </row>
    <row r="81" spans="1:68" ht="16.5">
      <c r="A81" s="127" t="str">
        <f t="shared" si="36"/>
        <v>해성운수</v>
      </c>
      <c r="B81" s="128" t="str">
        <f t="shared" si="35"/>
        <v>유금종</v>
      </c>
      <c r="C81" s="129" t="str">
        <f t="shared" si="37"/>
        <v>C</v>
      </c>
      <c r="D81" s="130">
        <f t="shared" si="38"/>
        <v>0.86735871763155359</v>
      </c>
      <c r="E81" s="131">
        <f t="shared" si="39"/>
        <v>2233</v>
      </c>
      <c r="F81" s="132" t="str">
        <f t="shared" si="40"/>
        <v>514-1</v>
      </c>
      <c r="G81" s="133" t="str">
        <f t="shared" si="41"/>
        <v>74사1071</v>
      </c>
      <c r="H81" s="134">
        <f t="shared" si="42"/>
        <v>3</v>
      </c>
      <c r="I81" s="135">
        <f t="shared" si="43"/>
        <v>989.67899999999997</v>
      </c>
      <c r="J81" s="136">
        <f t="shared" si="44"/>
        <v>2.5389406744300642E-2</v>
      </c>
      <c r="K81" s="136">
        <f t="shared" si="45"/>
        <v>0.36071297735918612</v>
      </c>
      <c r="L81" s="136">
        <f t="shared" si="46"/>
        <v>6.6688289839432785E-2</v>
      </c>
      <c r="M81" s="137">
        <f t="shared" si="47"/>
        <v>12.06</v>
      </c>
      <c r="N81" s="138">
        <f t="shared" si="48"/>
        <v>0</v>
      </c>
      <c r="O81" s="138">
        <f t="shared" si="49"/>
        <v>1.6362658104183931</v>
      </c>
      <c r="P81" s="224">
        <f t="shared" si="50"/>
        <v>1</v>
      </c>
      <c r="Q81" s="225">
        <f t="shared" si="51"/>
        <v>0</v>
      </c>
      <c r="R81" s="225">
        <f t="shared" si="52"/>
        <v>17</v>
      </c>
      <c r="T81">
        <v>534</v>
      </c>
      <c r="U81">
        <v>2233</v>
      </c>
      <c r="V81" t="s">
        <v>413</v>
      </c>
      <c r="W81">
        <v>1038.951</v>
      </c>
      <c r="X81">
        <v>453.51</v>
      </c>
      <c r="Y81">
        <v>2.2909999999999999</v>
      </c>
      <c r="Z81">
        <v>12.06</v>
      </c>
      <c r="AA81">
        <v>80.215226000000001</v>
      </c>
      <c r="AB81">
        <v>2.0366170000000001</v>
      </c>
      <c r="AC81">
        <v>28.934673</v>
      </c>
      <c r="AD81" s="1">
        <v>66</v>
      </c>
      <c r="AE81">
        <v>0</v>
      </c>
      <c r="AF81">
        <v>17</v>
      </c>
      <c r="AG81">
        <v>74</v>
      </c>
      <c r="AH81">
        <v>12.952042</v>
      </c>
      <c r="AI81">
        <v>39.4</v>
      </c>
      <c r="AJ81">
        <v>0</v>
      </c>
      <c r="AK81">
        <v>1</v>
      </c>
      <c r="AL81">
        <v>93</v>
      </c>
      <c r="AM81" t="s">
        <v>414</v>
      </c>
      <c r="AN81" t="s">
        <v>738</v>
      </c>
      <c r="AO81">
        <v>802.91899999999998</v>
      </c>
      <c r="AR81" t="s">
        <v>118</v>
      </c>
      <c r="AS81" t="s">
        <v>120</v>
      </c>
      <c r="AT81" t="s">
        <v>248</v>
      </c>
      <c r="AU81" t="s">
        <v>413</v>
      </c>
      <c r="AV81" t="s">
        <v>48</v>
      </c>
      <c r="AW81">
        <v>3</v>
      </c>
      <c r="BB81">
        <v>0.86735871763155359</v>
      </c>
      <c r="BC81" t="s">
        <v>69</v>
      </c>
      <c r="BF81" t="s">
        <v>118</v>
      </c>
      <c r="BG81" s="5" t="s">
        <v>120</v>
      </c>
      <c r="BH81" t="s">
        <v>413</v>
      </c>
      <c r="BI81">
        <v>2233</v>
      </c>
      <c r="BJ81">
        <v>3</v>
      </c>
      <c r="BK81" t="s">
        <v>248</v>
      </c>
      <c r="BL81" t="s">
        <v>243</v>
      </c>
      <c r="BM81">
        <v>0.86735871763155359</v>
      </c>
      <c r="BN81" t="s">
        <v>69</v>
      </c>
      <c r="BO81" t="s">
        <v>186</v>
      </c>
      <c r="BP81">
        <v>989.67899999999997</v>
      </c>
    </row>
    <row r="82" spans="1:68" ht="16.5">
      <c r="A82" s="110" t="str">
        <f t="shared" si="36"/>
        <v>해성운수</v>
      </c>
      <c r="B82" s="111" t="str">
        <f t="shared" si="35"/>
        <v>유선구</v>
      </c>
      <c r="C82" s="112" t="str">
        <f t="shared" si="37"/>
        <v>F</v>
      </c>
      <c r="D82" s="113">
        <f t="shared" si="38"/>
        <v>0.76666666666666661</v>
      </c>
      <c r="E82" s="114">
        <f t="shared" si="39"/>
        <v>3863</v>
      </c>
      <c r="F82" s="115" t="str">
        <f t="shared" si="40"/>
        <v>514-1</v>
      </c>
      <c r="G82" s="116" t="str">
        <f t="shared" si="41"/>
        <v>71바5768</v>
      </c>
      <c r="H82" s="117">
        <f t="shared" si="42"/>
        <v>1</v>
      </c>
      <c r="I82" s="118">
        <f t="shared" si="43"/>
        <v>1141.7429999999999</v>
      </c>
      <c r="J82" s="119">
        <f t="shared" si="44"/>
        <v>1.5356010255338531E-2</v>
      </c>
      <c r="K82" s="119">
        <f t="shared" si="45"/>
        <v>0.39102483493080092</v>
      </c>
      <c r="L82" s="119">
        <f t="shared" si="46"/>
        <v>0.21370833891690164</v>
      </c>
      <c r="M82" s="120">
        <f t="shared" si="47"/>
        <v>14.164999999999999</v>
      </c>
      <c r="N82" s="121">
        <f t="shared" si="48"/>
        <v>0</v>
      </c>
      <c r="O82" s="121">
        <f t="shared" si="49"/>
        <v>3.9413423160903989</v>
      </c>
      <c r="P82" s="226">
        <f t="shared" si="50"/>
        <v>10</v>
      </c>
      <c r="Q82" s="227">
        <f t="shared" si="51"/>
        <v>0</v>
      </c>
      <c r="R82" s="227">
        <f t="shared" si="52"/>
        <v>45</v>
      </c>
      <c r="T82">
        <v>534</v>
      </c>
      <c r="U82">
        <v>3863</v>
      </c>
      <c r="V82" t="s">
        <v>415</v>
      </c>
      <c r="W82">
        <v>1141.7429999999999</v>
      </c>
      <c r="X82">
        <v>551.68600000000004</v>
      </c>
      <c r="Y82">
        <v>2.0699999999999998</v>
      </c>
      <c r="Z82">
        <v>14.164999999999999</v>
      </c>
      <c r="AA82">
        <v>86.933843999999993</v>
      </c>
      <c r="AB82">
        <v>1.3349569999999999</v>
      </c>
      <c r="AC82">
        <v>33.993291999999997</v>
      </c>
      <c r="AD82" s="1">
        <v>244</v>
      </c>
      <c r="AE82">
        <v>0</v>
      </c>
      <c r="AF82">
        <v>45</v>
      </c>
      <c r="AG82">
        <v>65</v>
      </c>
      <c r="AH82">
        <v>13.133469</v>
      </c>
      <c r="AI82">
        <v>0</v>
      </c>
      <c r="AJ82">
        <v>0</v>
      </c>
      <c r="AK82">
        <v>10</v>
      </c>
      <c r="AL82">
        <v>667</v>
      </c>
      <c r="AM82" t="s">
        <v>416</v>
      </c>
      <c r="AN82" t="s">
        <v>739</v>
      </c>
      <c r="AO82">
        <v>1141.7429999999999</v>
      </c>
      <c r="AR82" t="s">
        <v>118</v>
      </c>
      <c r="AS82" t="s">
        <v>120</v>
      </c>
      <c r="AT82" t="s">
        <v>246</v>
      </c>
      <c r="AU82" t="s">
        <v>415</v>
      </c>
      <c r="AV82" t="s">
        <v>48</v>
      </c>
      <c r="AW82">
        <v>1</v>
      </c>
      <c r="BB82">
        <v>0.76666666666666661</v>
      </c>
      <c r="BC82" t="s">
        <v>70</v>
      </c>
      <c r="BF82" t="s">
        <v>118</v>
      </c>
      <c r="BG82" t="s">
        <v>120</v>
      </c>
      <c r="BH82" t="s">
        <v>415</v>
      </c>
      <c r="BI82">
        <v>3863</v>
      </c>
      <c r="BJ82">
        <v>1</v>
      </c>
      <c r="BK82" t="s">
        <v>246</v>
      </c>
      <c r="BL82" t="s">
        <v>183</v>
      </c>
      <c r="BM82">
        <v>0.76666666666666661</v>
      </c>
      <c r="BN82" t="s">
        <v>70</v>
      </c>
      <c r="BO82" t="s">
        <v>201</v>
      </c>
      <c r="BP82">
        <v>1141.7429999999999</v>
      </c>
    </row>
    <row r="83" spans="1:68" ht="16.5">
      <c r="A83" s="127" t="str">
        <f t="shared" si="36"/>
        <v>해성운수</v>
      </c>
      <c r="B83" s="128" t="str">
        <f t="shared" si="35"/>
        <v>유인석</v>
      </c>
      <c r="C83" s="129" t="str">
        <f t="shared" si="37"/>
        <v>B</v>
      </c>
      <c r="D83" s="130">
        <f t="shared" si="38"/>
        <v>0.93665944986721716</v>
      </c>
      <c r="E83" s="131">
        <f t="shared" si="39"/>
        <v>2335</v>
      </c>
      <c r="F83" s="132" t="str">
        <f t="shared" si="40"/>
        <v>24</v>
      </c>
      <c r="G83" s="133" t="str">
        <f t="shared" si="41"/>
        <v>70바3880</v>
      </c>
      <c r="H83" s="134">
        <f t="shared" si="42"/>
        <v>5</v>
      </c>
      <c r="I83" s="135">
        <f t="shared" si="43"/>
        <v>2260.6890000000003</v>
      </c>
      <c r="J83" s="136">
        <f t="shared" si="44"/>
        <v>3.4797326816363443E-3</v>
      </c>
      <c r="K83" s="136">
        <f t="shared" si="45"/>
        <v>0.35752520592582171</v>
      </c>
      <c r="L83" s="136">
        <f t="shared" si="46"/>
        <v>0.12120198753565836</v>
      </c>
      <c r="M83" s="137">
        <f t="shared" si="47"/>
        <v>13.661</v>
      </c>
      <c r="N83" s="138">
        <f t="shared" si="48"/>
        <v>0.53081162424375938</v>
      </c>
      <c r="O83" s="138">
        <f t="shared" si="49"/>
        <v>16.366691747515912</v>
      </c>
      <c r="P83" s="224">
        <f t="shared" si="50"/>
        <v>1</v>
      </c>
      <c r="Q83" s="225">
        <f t="shared" si="51"/>
        <v>12</v>
      </c>
      <c r="R83" s="225">
        <f t="shared" si="52"/>
        <v>370</v>
      </c>
      <c r="T83">
        <v>534</v>
      </c>
      <c r="U83">
        <v>2335</v>
      </c>
      <c r="V83" t="s">
        <v>417</v>
      </c>
      <c r="W83">
        <v>2260.6889999999999</v>
      </c>
      <c r="X83">
        <v>1051.5519999999999</v>
      </c>
      <c r="Y83">
        <v>2.15</v>
      </c>
      <c r="Z83">
        <v>13.661</v>
      </c>
      <c r="AA83">
        <v>149.823003</v>
      </c>
      <c r="AB83">
        <v>0.52134400000000003</v>
      </c>
      <c r="AC83">
        <v>53.5655</v>
      </c>
      <c r="AD83" s="1">
        <v>274</v>
      </c>
      <c r="AE83">
        <v>12</v>
      </c>
      <c r="AF83">
        <v>370</v>
      </c>
      <c r="AG83">
        <v>75</v>
      </c>
      <c r="AH83">
        <v>15.089064</v>
      </c>
      <c r="AI83">
        <v>93.1</v>
      </c>
      <c r="AJ83">
        <v>0</v>
      </c>
      <c r="AK83">
        <v>1</v>
      </c>
      <c r="AL83">
        <v>915</v>
      </c>
      <c r="AM83" t="s">
        <v>418</v>
      </c>
      <c r="AN83" t="s">
        <v>740</v>
      </c>
      <c r="AO83">
        <v>1818.5930000000001</v>
      </c>
      <c r="AR83" t="s">
        <v>118</v>
      </c>
      <c r="AS83" t="s">
        <v>119</v>
      </c>
      <c r="AT83" t="s">
        <v>235</v>
      </c>
      <c r="AU83" t="s">
        <v>417</v>
      </c>
      <c r="AV83" t="s">
        <v>48</v>
      </c>
      <c r="AW83">
        <v>5</v>
      </c>
      <c r="BB83">
        <v>0.93665944986721716</v>
      </c>
      <c r="BC83" t="s">
        <v>68</v>
      </c>
      <c r="BF83" t="s">
        <v>118</v>
      </c>
      <c r="BG83" t="s">
        <v>119</v>
      </c>
      <c r="BH83" t="s">
        <v>417</v>
      </c>
      <c r="BI83">
        <v>2335</v>
      </c>
      <c r="BJ83">
        <v>5</v>
      </c>
      <c r="BK83" t="s">
        <v>235</v>
      </c>
      <c r="BL83" t="s">
        <v>234</v>
      </c>
      <c r="BM83">
        <v>0.93665944986721716</v>
      </c>
      <c r="BN83" t="s">
        <v>68</v>
      </c>
      <c r="BO83" t="s">
        <v>184</v>
      </c>
      <c r="BP83">
        <v>2260.6890000000003</v>
      </c>
    </row>
    <row r="84" spans="1:68" ht="16.5">
      <c r="A84" s="110" t="str">
        <f t="shared" si="36"/>
        <v>해성운수</v>
      </c>
      <c r="B84" s="111" t="str">
        <f t="shared" si="35"/>
        <v>유정이</v>
      </c>
      <c r="C84" s="112" t="str">
        <f t="shared" si="37"/>
        <v>F</v>
      </c>
      <c r="D84" s="113">
        <f t="shared" si="38"/>
        <v>0.74124999999999996</v>
      </c>
      <c r="E84" s="114">
        <f t="shared" si="39"/>
        <v>9615</v>
      </c>
      <c r="F84" s="115" t="str">
        <f t="shared" si="40"/>
        <v>564</v>
      </c>
      <c r="G84" s="116" t="str">
        <f t="shared" si="41"/>
        <v>71바5773</v>
      </c>
      <c r="H84" s="117">
        <f t="shared" si="42"/>
        <v>1</v>
      </c>
      <c r="I84" s="118">
        <f t="shared" si="43"/>
        <v>1258.434</v>
      </c>
      <c r="J84" s="119">
        <f t="shared" si="44"/>
        <v>3.9037129015626497E-2</v>
      </c>
      <c r="K84" s="119">
        <f t="shared" si="45"/>
        <v>0.43690390796298562</v>
      </c>
      <c r="L84" s="119">
        <f t="shared" si="46"/>
        <v>0.22885586371633315</v>
      </c>
      <c r="M84" s="120">
        <f t="shared" si="47"/>
        <v>9.8190000000000008</v>
      </c>
      <c r="N84" s="121">
        <f t="shared" si="48"/>
        <v>4.3705112862494184</v>
      </c>
      <c r="O84" s="121">
        <f t="shared" si="49"/>
        <v>1.4303491482270823</v>
      </c>
      <c r="P84" s="226">
        <f t="shared" si="50"/>
        <v>114</v>
      </c>
      <c r="Q84" s="227">
        <f t="shared" si="51"/>
        <v>55</v>
      </c>
      <c r="R84" s="227">
        <f t="shared" si="52"/>
        <v>18</v>
      </c>
      <c r="T84">
        <v>534</v>
      </c>
      <c r="U84">
        <v>9615</v>
      </c>
      <c r="V84" t="s">
        <v>419</v>
      </c>
      <c r="W84">
        <v>1258.434</v>
      </c>
      <c r="X84">
        <v>424.45400000000001</v>
      </c>
      <c r="Y84">
        <v>2.9649999999999999</v>
      </c>
      <c r="Z84">
        <v>9.8190000000000008</v>
      </c>
      <c r="AA84">
        <v>145.10301200000001</v>
      </c>
      <c r="AB84">
        <v>5.6644050000000004</v>
      </c>
      <c r="AC84">
        <v>63.396073000000001</v>
      </c>
      <c r="AD84" s="1">
        <v>288</v>
      </c>
      <c r="AE84">
        <v>55</v>
      </c>
      <c r="AF84">
        <v>18</v>
      </c>
      <c r="AG84">
        <v>71</v>
      </c>
      <c r="AH84">
        <v>8.6726930000000007</v>
      </c>
      <c r="AI84">
        <v>18.7</v>
      </c>
      <c r="AJ84">
        <v>0</v>
      </c>
      <c r="AK84">
        <v>114</v>
      </c>
      <c r="AL84">
        <v>24941</v>
      </c>
      <c r="AM84" t="s">
        <v>420</v>
      </c>
      <c r="AN84" t="s">
        <v>741</v>
      </c>
      <c r="AO84">
        <v>1258.434</v>
      </c>
      <c r="AR84" t="s">
        <v>118</v>
      </c>
      <c r="AS84" t="s">
        <v>124</v>
      </c>
      <c r="AT84" t="s">
        <v>262</v>
      </c>
      <c r="AU84" t="s">
        <v>419</v>
      </c>
      <c r="AV84" t="s">
        <v>203</v>
      </c>
      <c r="AW84">
        <v>1</v>
      </c>
      <c r="BB84">
        <v>0.74124999999999996</v>
      </c>
      <c r="BC84" t="s">
        <v>70</v>
      </c>
      <c r="BF84" t="s">
        <v>118</v>
      </c>
      <c r="BG84" t="s">
        <v>124</v>
      </c>
      <c r="BH84" t="s">
        <v>419</v>
      </c>
      <c r="BI84">
        <v>9615</v>
      </c>
      <c r="BJ84">
        <v>1</v>
      </c>
      <c r="BK84" t="s">
        <v>262</v>
      </c>
      <c r="BL84" t="s">
        <v>183</v>
      </c>
      <c r="BM84">
        <v>0.74124999999999996</v>
      </c>
      <c r="BN84" t="s">
        <v>70</v>
      </c>
      <c r="BO84" t="s">
        <v>201</v>
      </c>
      <c r="BP84">
        <v>1258.434</v>
      </c>
    </row>
    <row r="85" spans="1:68" ht="16.5">
      <c r="A85" s="127" t="str">
        <f t="shared" si="36"/>
        <v>해성운수</v>
      </c>
      <c r="B85" s="128" t="str">
        <f t="shared" si="35"/>
        <v>유호승</v>
      </c>
      <c r="C85" s="129" t="str">
        <f t="shared" si="37"/>
        <v>B</v>
      </c>
      <c r="D85" s="130">
        <f t="shared" si="38"/>
        <v>0.90608695652173921</v>
      </c>
      <c r="E85" s="131">
        <f t="shared" si="39"/>
        <v>7369</v>
      </c>
      <c r="F85" s="132" t="str">
        <f t="shared" si="40"/>
        <v>24</v>
      </c>
      <c r="G85" s="133" t="str">
        <f t="shared" si="41"/>
        <v>70바3860</v>
      </c>
      <c r="H85" s="134">
        <f t="shared" si="42"/>
        <v>1</v>
      </c>
      <c r="I85" s="135">
        <f t="shared" si="43"/>
        <v>1954.6579999999999</v>
      </c>
      <c r="J85" s="136">
        <f t="shared" si="44"/>
        <v>1.0947001644236808E-2</v>
      </c>
      <c r="K85" s="136">
        <f t="shared" si="45"/>
        <v>0.35784013330963771</v>
      </c>
      <c r="L85" s="136">
        <f t="shared" si="46"/>
        <v>0.20310458402441758</v>
      </c>
      <c r="M85" s="137">
        <f t="shared" si="47"/>
        <v>14.398999999999999</v>
      </c>
      <c r="N85" s="138">
        <f t="shared" si="48"/>
        <v>0.30695906905453541</v>
      </c>
      <c r="O85" s="138">
        <f t="shared" si="49"/>
        <v>10.283128813326936</v>
      </c>
      <c r="P85" s="224">
        <f t="shared" si="50"/>
        <v>9</v>
      </c>
      <c r="Q85" s="225">
        <f t="shared" si="51"/>
        <v>6</v>
      </c>
      <c r="R85" s="225">
        <f t="shared" si="52"/>
        <v>201</v>
      </c>
      <c r="T85">
        <v>534</v>
      </c>
      <c r="U85">
        <v>7369</v>
      </c>
      <c r="V85" t="s">
        <v>421</v>
      </c>
      <c r="W85">
        <v>1954.6579999999999</v>
      </c>
      <c r="X85">
        <v>937.74599999999998</v>
      </c>
      <c r="Y85">
        <v>2.0840000000000001</v>
      </c>
      <c r="Z85">
        <v>14.398999999999999</v>
      </c>
      <c r="AA85">
        <v>124.968009</v>
      </c>
      <c r="AB85">
        <v>1.368025</v>
      </c>
      <c r="AC85">
        <v>44.718569000000002</v>
      </c>
      <c r="AD85" s="1">
        <v>397</v>
      </c>
      <c r="AE85">
        <v>6</v>
      </c>
      <c r="AF85">
        <v>201</v>
      </c>
      <c r="AG85">
        <v>78</v>
      </c>
      <c r="AH85">
        <v>15.641266999999999</v>
      </c>
      <c r="AI85">
        <v>99.4</v>
      </c>
      <c r="AJ85">
        <v>0</v>
      </c>
      <c r="AK85">
        <v>9</v>
      </c>
      <c r="AL85">
        <v>1413</v>
      </c>
      <c r="AM85" t="s">
        <v>422</v>
      </c>
      <c r="AN85" t="s">
        <v>742</v>
      </c>
      <c r="AO85">
        <v>1954.6579999999999</v>
      </c>
      <c r="AR85" t="s">
        <v>118</v>
      </c>
      <c r="AS85" t="s">
        <v>119</v>
      </c>
      <c r="AT85" t="s">
        <v>217</v>
      </c>
      <c r="AU85" t="s">
        <v>421</v>
      </c>
      <c r="AV85" t="s">
        <v>48</v>
      </c>
      <c r="AW85">
        <v>1</v>
      </c>
      <c r="BB85">
        <v>0.90608695652173921</v>
      </c>
      <c r="BC85" t="s">
        <v>68</v>
      </c>
      <c r="BF85" t="s">
        <v>118</v>
      </c>
      <c r="BG85" t="s">
        <v>119</v>
      </c>
      <c r="BH85" t="s">
        <v>421</v>
      </c>
      <c r="BI85">
        <v>7369</v>
      </c>
      <c r="BJ85">
        <v>1</v>
      </c>
      <c r="BK85" t="s">
        <v>217</v>
      </c>
      <c r="BL85" t="s">
        <v>183</v>
      </c>
      <c r="BM85">
        <v>0.90608695652173921</v>
      </c>
      <c r="BN85" t="s">
        <v>68</v>
      </c>
      <c r="BO85" t="s">
        <v>184</v>
      </c>
      <c r="BP85">
        <v>1954.6579999999999</v>
      </c>
    </row>
    <row r="86" spans="1:68" ht="16.5">
      <c r="A86" s="110" t="str">
        <f t="shared" si="36"/>
        <v>해성운수</v>
      </c>
      <c r="B86" s="111" t="str">
        <f t="shared" si="35"/>
        <v>윤국진</v>
      </c>
      <c r="C86" s="112" t="str">
        <f t="shared" si="37"/>
        <v>C</v>
      </c>
      <c r="D86" s="113">
        <f t="shared" si="38"/>
        <v>0.89088558478512703</v>
      </c>
      <c r="E86" s="114">
        <f t="shared" si="39"/>
        <v>1958</v>
      </c>
      <c r="F86" s="115" t="str">
        <f t="shared" si="40"/>
        <v>24</v>
      </c>
      <c r="G86" s="116" t="str">
        <f t="shared" si="41"/>
        <v>70바3856</v>
      </c>
      <c r="H86" s="117">
        <f t="shared" si="42"/>
        <v>2</v>
      </c>
      <c r="I86" s="118">
        <f t="shared" si="43"/>
        <v>2311.7379999999998</v>
      </c>
      <c r="J86" s="119">
        <f t="shared" si="44"/>
        <v>3.3029371369488504E-2</v>
      </c>
      <c r="K86" s="119">
        <f t="shared" si="45"/>
        <v>0.44040737026116755</v>
      </c>
      <c r="L86" s="119">
        <f t="shared" si="46"/>
        <v>0.20979886128964442</v>
      </c>
      <c r="M86" s="120">
        <f t="shared" si="47"/>
        <v>15.244999999999999</v>
      </c>
      <c r="N86" s="121">
        <f t="shared" si="48"/>
        <v>0.56216872586188038</v>
      </c>
      <c r="O86" s="121">
        <f t="shared" si="49"/>
        <v>12.324468220818146</v>
      </c>
      <c r="P86" s="226">
        <f t="shared" si="50"/>
        <v>77</v>
      </c>
      <c r="Q86" s="227">
        <f t="shared" si="51"/>
        <v>13</v>
      </c>
      <c r="R86" s="227">
        <f t="shared" si="52"/>
        <v>285</v>
      </c>
      <c r="T86">
        <v>534</v>
      </c>
      <c r="U86">
        <v>1958</v>
      </c>
      <c r="V86" t="s">
        <v>423</v>
      </c>
      <c r="W86">
        <v>2312.473</v>
      </c>
      <c r="X86">
        <v>1038.4880000000001</v>
      </c>
      <c r="Y86">
        <v>2.2269999999999999</v>
      </c>
      <c r="Z86">
        <v>15.244999999999999</v>
      </c>
      <c r="AA86">
        <v>173.565247</v>
      </c>
      <c r="AB86">
        <v>5.7327510000000004</v>
      </c>
      <c r="AC86">
        <v>76.439413999999999</v>
      </c>
      <c r="AD86" s="1">
        <v>485</v>
      </c>
      <c r="AE86">
        <v>13</v>
      </c>
      <c r="AF86">
        <v>285</v>
      </c>
      <c r="AG86">
        <v>85</v>
      </c>
      <c r="AH86">
        <v>13.323364</v>
      </c>
      <c r="AI86">
        <v>137.69999999999999</v>
      </c>
      <c r="AJ86">
        <v>5.0999999999999996</v>
      </c>
      <c r="AK86">
        <v>77</v>
      </c>
      <c r="AL86">
        <v>50164</v>
      </c>
      <c r="AM86" t="s">
        <v>424</v>
      </c>
      <c r="AN86" t="s">
        <v>743</v>
      </c>
      <c r="AO86">
        <v>2186.7429999999999</v>
      </c>
      <c r="AR86" t="s">
        <v>118</v>
      </c>
      <c r="AS86" t="s">
        <v>119</v>
      </c>
      <c r="AT86" t="s">
        <v>212</v>
      </c>
      <c r="AU86" t="s">
        <v>423</v>
      </c>
      <c r="AV86" t="s">
        <v>48</v>
      </c>
      <c r="AW86">
        <v>2</v>
      </c>
      <c r="BB86">
        <v>0.89088558478512703</v>
      </c>
      <c r="BC86" t="s">
        <v>69</v>
      </c>
      <c r="BF86" t="s">
        <v>118</v>
      </c>
      <c r="BG86" s="5" t="s">
        <v>119</v>
      </c>
      <c r="BH86" t="s">
        <v>423</v>
      </c>
      <c r="BI86">
        <v>1958</v>
      </c>
      <c r="BJ86">
        <v>2</v>
      </c>
      <c r="BK86" t="s">
        <v>212</v>
      </c>
      <c r="BL86" t="s">
        <v>214</v>
      </c>
      <c r="BM86">
        <v>0.89088558478512703</v>
      </c>
      <c r="BN86" t="s">
        <v>69</v>
      </c>
      <c r="BO86" t="s">
        <v>186</v>
      </c>
      <c r="BP86">
        <v>2311.7379999999998</v>
      </c>
    </row>
    <row r="87" spans="1:68" ht="16.5">
      <c r="A87" s="127" t="str">
        <f t="shared" si="36"/>
        <v>해성운수</v>
      </c>
      <c r="B87" s="128" t="str">
        <f t="shared" si="35"/>
        <v>윤국현</v>
      </c>
      <c r="C87" s="129" t="str">
        <f t="shared" si="37"/>
        <v>C</v>
      </c>
      <c r="D87" s="130">
        <f t="shared" si="38"/>
        <v>0.87466457556483312</v>
      </c>
      <c r="E87" s="131">
        <f t="shared" si="39"/>
        <v>4740</v>
      </c>
      <c r="F87" s="132" t="str">
        <f t="shared" si="40"/>
        <v>24</v>
      </c>
      <c r="G87" s="133" t="str">
        <f t="shared" si="41"/>
        <v>70바3856</v>
      </c>
      <c r="H87" s="134">
        <f t="shared" si="42"/>
        <v>3</v>
      </c>
      <c r="I87" s="135">
        <f t="shared" si="43"/>
        <v>1953.3039999999999</v>
      </c>
      <c r="J87" s="136">
        <f t="shared" si="44"/>
        <v>1.2306962268567825E-2</v>
      </c>
      <c r="K87" s="136">
        <f t="shared" si="45"/>
        <v>0.47300736240182545</v>
      </c>
      <c r="L87" s="136">
        <f t="shared" si="46"/>
        <v>0.2298669331553102</v>
      </c>
      <c r="M87" s="137">
        <f t="shared" si="47"/>
        <v>14.85</v>
      </c>
      <c r="N87" s="138">
        <f t="shared" si="48"/>
        <v>0.30717184831444566</v>
      </c>
      <c r="O87" s="138">
        <f t="shared" si="49"/>
        <v>8.6008117528044785</v>
      </c>
      <c r="P87" s="224">
        <f t="shared" si="50"/>
        <v>86</v>
      </c>
      <c r="Q87" s="225">
        <f t="shared" si="51"/>
        <v>6</v>
      </c>
      <c r="R87" s="225">
        <f t="shared" si="52"/>
        <v>168</v>
      </c>
      <c r="T87">
        <v>534</v>
      </c>
      <c r="U87">
        <v>4740</v>
      </c>
      <c r="V87" t="s">
        <v>425</v>
      </c>
      <c r="W87">
        <v>1953.3040000000001</v>
      </c>
      <c r="X87">
        <v>902.43100000000004</v>
      </c>
      <c r="Y87">
        <v>2.1640000000000001</v>
      </c>
      <c r="Z87">
        <v>14.85</v>
      </c>
      <c r="AA87">
        <v>154.044431</v>
      </c>
      <c r="AB87">
        <v>1.8958189999999999</v>
      </c>
      <c r="AC87">
        <v>72.864149999999995</v>
      </c>
      <c r="AD87" s="1">
        <v>449</v>
      </c>
      <c r="AE87">
        <v>6</v>
      </c>
      <c r="AF87">
        <v>168</v>
      </c>
      <c r="AG87">
        <v>71</v>
      </c>
      <c r="AH87">
        <v>12.680133</v>
      </c>
      <c r="AI87">
        <v>81.400000000000006</v>
      </c>
      <c r="AJ87">
        <v>0</v>
      </c>
      <c r="AK87">
        <v>86</v>
      </c>
      <c r="AL87">
        <v>62029</v>
      </c>
      <c r="AM87" t="s">
        <v>426</v>
      </c>
      <c r="AN87" t="s">
        <v>744</v>
      </c>
      <c r="AO87">
        <v>1739.559</v>
      </c>
      <c r="AR87" t="s">
        <v>118</v>
      </c>
      <c r="AS87" t="s">
        <v>119</v>
      </c>
      <c r="AT87" t="s">
        <v>212</v>
      </c>
      <c r="AU87" t="s">
        <v>425</v>
      </c>
      <c r="AV87" t="s">
        <v>48</v>
      </c>
      <c r="AW87">
        <v>3</v>
      </c>
      <c r="BB87">
        <v>0.87466457556483312</v>
      </c>
      <c r="BC87" t="s">
        <v>69</v>
      </c>
      <c r="BF87" t="s">
        <v>118</v>
      </c>
      <c r="BG87" t="s">
        <v>119</v>
      </c>
      <c r="BH87" t="s">
        <v>425</v>
      </c>
      <c r="BI87">
        <v>4740</v>
      </c>
      <c r="BJ87">
        <v>3</v>
      </c>
      <c r="BK87" t="s">
        <v>212</v>
      </c>
      <c r="BL87" t="s">
        <v>224</v>
      </c>
      <c r="BM87">
        <v>0.87466457556483312</v>
      </c>
      <c r="BN87" t="s">
        <v>69</v>
      </c>
      <c r="BO87" t="s">
        <v>186</v>
      </c>
      <c r="BP87">
        <v>1953.3039999999999</v>
      </c>
    </row>
    <row r="88" spans="1:68" ht="16.5">
      <c r="A88" s="110" t="str">
        <f t="shared" si="36"/>
        <v>해성운수</v>
      </c>
      <c r="B88" s="111" t="str">
        <f t="shared" si="35"/>
        <v>윤보의</v>
      </c>
      <c r="C88" s="112" t="str">
        <f t="shared" si="37"/>
        <v>D</v>
      </c>
      <c r="D88" s="113">
        <f t="shared" si="38"/>
        <v>0.84538461538461529</v>
      </c>
      <c r="E88" s="114">
        <f t="shared" si="39"/>
        <v>3511</v>
      </c>
      <c r="F88" s="115" t="str">
        <f t="shared" si="40"/>
        <v>514-1</v>
      </c>
      <c r="G88" s="116" t="str">
        <f t="shared" si="41"/>
        <v>71바5760</v>
      </c>
      <c r="H88" s="117">
        <f t="shared" si="42"/>
        <v>1</v>
      </c>
      <c r="I88" s="118">
        <f t="shared" si="43"/>
        <v>1579.3409999999999</v>
      </c>
      <c r="J88" s="119">
        <f t="shared" si="44"/>
        <v>1.2919885483594984E-2</v>
      </c>
      <c r="K88" s="119">
        <f t="shared" si="45"/>
        <v>0.37262623010281326</v>
      </c>
      <c r="L88" s="119">
        <f t="shared" si="46"/>
        <v>0.19248534673639198</v>
      </c>
      <c r="M88" s="120">
        <f t="shared" si="47"/>
        <v>11.856</v>
      </c>
      <c r="N88" s="121">
        <f t="shared" si="48"/>
        <v>0</v>
      </c>
      <c r="O88" s="121">
        <f t="shared" si="49"/>
        <v>5.0654038614839987</v>
      </c>
      <c r="P88" s="226">
        <f t="shared" si="50"/>
        <v>2</v>
      </c>
      <c r="Q88" s="227">
        <f t="shared" si="51"/>
        <v>0</v>
      </c>
      <c r="R88" s="227">
        <f t="shared" si="52"/>
        <v>80</v>
      </c>
      <c r="T88">
        <v>534</v>
      </c>
      <c r="U88">
        <v>3511</v>
      </c>
      <c r="V88" t="s">
        <v>427</v>
      </c>
      <c r="W88">
        <v>1579.3409999999999</v>
      </c>
      <c r="X88">
        <v>718.38300000000004</v>
      </c>
      <c r="Y88">
        <v>2.198</v>
      </c>
      <c r="Z88">
        <v>11.856</v>
      </c>
      <c r="AA88">
        <v>119.040761</v>
      </c>
      <c r="AB88">
        <v>1.5379929999999999</v>
      </c>
      <c r="AC88">
        <v>44.357709999999997</v>
      </c>
      <c r="AD88" s="1">
        <v>304</v>
      </c>
      <c r="AE88">
        <v>0</v>
      </c>
      <c r="AF88">
        <v>80</v>
      </c>
      <c r="AG88">
        <v>83</v>
      </c>
      <c r="AH88">
        <v>13.267227999999999</v>
      </c>
      <c r="AI88">
        <v>239.7</v>
      </c>
      <c r="AJ88">
        <v>11.2</v>
      </c>
      <c r="AK88">
        <v>2</v>
      </c>
      <c r="AL88">
        <v>1735</v>
      </c>
      <c r="AM88" t="s">
        <v>428</v>
      </c>
      <c r="AN88" t="s">
        <v>745</v>
      </c>
      <c r="AO88">
        <v>1579.3409999999999</v>
      </c>
      <c r="AR88" t="s">
        <v>118</v>
      </c>
      <c r="AS88" t="s">
        <v>120</v>
      </c>
      <c r="AT88" t="s">
        <v>244</v>
      </c>
      <c r="AU88" t="s">
        <v>427</v>
      </c>
      <c r="AV88" t="s">
        <v>48</v>
      </c>
      <c r="AW88">
        <v>1</v>
      </c>
      <c r="BB88">
        <v>0.84538461538461529</v>
      </c>
      <c r="BC88" t="s">
        <v>67</v>
      </c>
      <c r="BF88" t="s">
        <v>118</v>
      </c>
      <c r="BG88" s="5" t="s">
        <v>120</v>
      </c>
      <c r="BH88" t="s">
        <v>427</v>
      </c>
      <c r="BI88">
        <v>3511</v>
      </c>
      <c r="BJ88">
        <v>1</v>
      </c>
      <c r="BK88" t="s">
        <v>244</v>
      </c>
      <c r="BL88" t="s">
        <v>183</v>
      </c>
      <c r="BM88">
        <v>0.84538461538461529</v>
      </c>
      <c r="BN88" t="s">
        <v>67</v>
      </c>
      <c r="BO88" t="s">
        <v>188</v>
      </c>
      <c r="BP88">
        <v>1579.3409999999999</v>
      </c>
    </row>
    <row r="89" spans="1:68" ht="16.5">
      <c r="A89" s="127" t="str">
        <f t="shared" si="36"/>
        <v>해성운수</v>
      </c>
      <c r="B89" s="128" t="str">
        <f t="shared" si="35"/>
        <v>윤여웅</v>
      </c>
      <c r="C89" s="129" t="str">
        <f t="shared" si="37"/>
        <v>F</v>
      </c>
      <c r="D89" s="130">
        <f t="shared" si="38"/>
        <v>0.72655567250791453</v>
      </c>
      <c r="E89" s="131">
        <f t="shared" si="39"/>
        <v>1728</v>
      </c>
      <c r="F89" s="132" t="str">
        <f t="shared" si="40"/>
        <v>514-1</v>
      </c>
      <c r="G89" s="133" t="str">
        <f t="shared" si="41"/>
        <v>71바5780</v>
      </c>
      <c r="H89" s="134">
        <f t="shared" si="42"/>
        <v>2</v>
      </c>
      <c r="I89" s="135">
        <f t="shared" si="43"/>
        <v>517.46299999999997</v>
      </c>
      <c r="J89" s="136">
        <f t="shared" si="44"/>
        <v>4.8691727564646355E-3</v>
      </c>
      <c r="K89" s="136">
        <f t="shared" si="45"/>
        <v>0.36902351784097376</v>
      </c>
      <c r="L89" s="136">
        <f t="shared" si="46"/>
        <v>0.15653293085689218</v>
      </c>
      <c r="M89" s="137">
        <f t="shared" si="47"/>
        <v>10.675000000000001</v>
      </c>
      <c r="N89" s="138">
        <f t="shared" si="48"/>
        <v>0</v>
      </c>
      <c r="O89" s="138">
        <f t="shared" si="49"/>
        <v>0</v>
      </c>
      <c r="P89" s="224">
        <f t="shared" si="50"/>
        <v>0</v>
      </c>
      <c r="Q89" s="225">
        <f t="shared" si="51"/>
        <v>0</v>
      </c>
      <c r="R89" s="225">
        <f t="shared" si="52"/>
        <v>0</v>
      </c>
      <c r="T89">
        <v>534</v>
      </c>
      <c r="U89">
        <v>1728</v>
      </c>
      <c r="V89" t="s">
        <v>429</v>
      </c>
      <c r="W89">
        <v>517.46299999999997</v>
      </c>
      <c r="X89">
        <v>263.56400000000002</v>
      </c>
      <c r="Y89">
        <v>1.9630000000000001</v>
      </c>
      <c r="Z89">
        <v>10.675000000000001</v>
      </c>
      <c r="AA89">
        <v>41.641365</v>
      </c>
      <c r="AB89">
        <v>0.20275899999999999</v>
      </c>
      <c r="AC89">
        <v>15.366643</v>
      </c>
      <c r="AD89" s="1">
        <v>81</v>
      </c>
      <c r="AE89">
        <v>0</v>
      </c>
      <c r="AF89">
        <v>0</v>
      </c>
      <c r="AG89">
        <v>60</v>
      </c>
      <c r="AH89">
        <v>12.426657000000001</v>
      </c>
      <c r="AI89">
        <v>0</v>
      </c>
      <c r="AJ89">
        <v>0</v>
      </c>
      <c r="AK89">
        <v>0</v>
      </c>
      <c r="AL89">
        <v>0</v>
      </c>
      <c r="AM89" t="s">
        <v>430</v>
      </c>
      <c r="AN89" t="s">
        <v>746</v>
      </c>
      <c r="AO89">
        <v>433.20400000000001</v>
      </c>
      <c r="AR89" t="s">
        <v>118</v>
      </c>
      <c r="AS89" t="s">
        <v>120</v>
      </c>
      <c r="AT89" t="s">
        <v>247</v>
      </c>
      <c r="AU89" t="s">
        <v>429</v>
      </c>
      <c r="AV89" t="s">
        <v>48</v>
      </c>
      <c r="AW89">
        <v>2</v>
      </c>
      <c r="BB89">
        <v>0.72655567250791453</v>
      </c>
      <c r="BC89" t="s">
        <v>70</v>
      </c>
      <c r="BF89" t="s">
        <v>118</v>
      </c>
      <c r="BG89" t="s">
        <v>120</v>
      </c>
      <c r="BH89" t="s">
        <v>429</v>
      </c>
      <c r="BI89">
        <v>1728</v>
      </c>
      <c r="BJ89">
        <v>2</v>
      </c>
      <c r="BK89" t="s">
        <v>247</v>
      </c>
      <c r="BL89" t="s">
        <v>241</v>
      </c>
      <c r="BM89">
        <v>0.72655567250791453</v>
      </c>
      <c r="BN89" t="s">
        <v>70</v>
      </c>
      <c r="BO89" t="s">
        <v>201</v>
      </c>
      <c r="BP89">
        <v>517.46299999999997</v>
      </c>
    </row>
    <row r="90" spans="1:68" ht="16.5">
      <c r="A90" s="110" t="str">
        <f t="shared" si="36"/>
        <v>해성운수</v>
      </c>
      <c r="B90" s="111" t="str">
        <f t="shared" si="35"/>
        <v>이강석</v>
      </c>
      <c r="C90" s="112" t="str">
        <f t="shared" si="37"/>
        <v>F</v>
      </c>
      <c r="D90" s="113">
        <f t="shared" si="38"/>
        <v>0.75072727272727269</v>
      </c>
      <c r="E90" s="114">
        <f t="shared" si="39"/>
        <v>6690</v>
      </c>
      <c r="F90" s="115" t="str">
        <f t="shared" si="40"/>
        <v>568</v>
      </c>
      <c r="G90" s="116" t="str">
        <f t="shared" si="41"/>
        <v>71바7075</v>
      </c>
      <c r="H90" s="117">
        <f t="shared" si="42"/>
        <v>1</v>
      </c>
      <c r="I90" s="118">
        <f t="shared" si="43"/>
        <v>452.83499999999998</v>
      </c>
      <c r="J90" s="119">
        <f t="shared" si="44"/>
        <v>5.2749666508219932E-2</v>
      </c>
      <c r="K90" s="119">
        <f t="shared" si="45"/>
        <v>0.28044550305917537</v>
      </c>
      <c r="L90" s="119">
        <f t="shared" si="46"/>
        <v>0.27383042388507955</v>
      </c>
      <c r="M90" s="120">
        <f t="shared" si="47"/>
        <v>5.6429999999999998</v>
      </c>
      <c r="N90" s="121">
        <f t="shared" si="48"/>
        <v>0</v>
      </c>
      <c r="O90" s="121">
        <f t="shared" si="49"/>
        <v>0.22083098700409642</v>
      </c>
      <c r="P90" s="226">
        <f t="shared" si="50"/>
        <v>1</v>
      </c>
      <c r="Q90" s="227">
        <f t="shared" si="51"/>
        <v>0</v>
      </c>
      <c r="R90" s="227">
        <f t="shared" si="52"/>
        <v>1</v>
      </c>
      <c r="T90">
        <v>534</v>
      </c>
      <c r="U90">
        <v>6690</v>
      </c>
      <c r="V90" t="s">
        <v>431</v>
      </c>
      <c r="W90">
        <v>452.83499999999998</v>
      </c>
      <c r="X90">
        <v>109.681</v>
      </c>
      <c r="Y90">
        <v>4.1289999999999996</v>
      </c>
      <c r="Z90">
        <v>5.6429999999999998</v>
      </c>
      <c r="AA90">
        <v>35.892189000000002</v>
      </c>
      <c r="AB90">
        <v>1.8933009999999999</v>
      </c>
      <c r="AC90">
        <v>10.065803000000001</v>
      </c>
      <c r="AD90" s="1">
        <v>124</v>
      </c>
      <c r="AE90">
        <v>0</v>
      </c>
      <c r="AF90">
        <v>1</v>
      </c>
      <c r="AG90">
        <v>65</v>
      </c>
      <c r="AH90">
        <v>12.616533</v>
      </c>
      <c r="AI90">
        <v>3.3</v>
      </c>
      <c r="AJ90">
        <v>0</v>
      </c>
      <c r="AK90">
        <v>1</v>
      </c>
      <c r="AL90">
        <v>508</v>
      </c>
      <c r="AM90" t="s">
        <v>432</v>
      </c>
      <c r="AN90" t="s">
        <v>747</v>
      </c>
      <c r="AO90">
        <v>452.83499999999998</v>
      </c>
      <c r="AR90" t="s">
        <v>118</v>
      </c>
      <c r="AS90" t="s">
        <v>126</v>
      </c>
      <c r="AT90" t="s">
        <v>268</v>
      </c>
      <c r="AU90" t="s">
        <v>431</v>
      </c>
      <c r="AV90" t="s">
        <v>203</v>
      </c>
      <c r="AW90">
        <v>1</v>
      </c>
      <c r="BB90">
        <v>0.75072727272727269</v>
      </c>
      <c r="BC90" t="s">
        <v>70</v>
      </c>
      <c r="BF90" t="s">
        <v>118</v>
      </c>
      <c r="BG90" t="s">
        <v>126</v>
      </c>
      <c r="BH90" t="s">
        <v>431</v>
      </c>
      <c r="BI90">
        <v>6690</v>
      </c>
      <c r="BJ90">
        <v>1</v>
      </c>
      <c r="BK90" t="s">
        <v>268</v>
      </c>
      <c r="BL90" t="s">
        <v>183</v>
      </c>
      <c r="BM90">
        <v>0.75072727272727269</v>
      </c>
      <c r="BN90" t="s">
        <v>70</v>
      </c>
      <c r="BO90" t="s">
        <v>201</v>
      </c>
      <c r="BP90">
        <v>452.83499999999998</v>
      </c>
    </row>
    <row r="91" spans="1:68" ht="16.5">
      <c r="A91" s="127" t="str">
        <f t="shared" si="36"/>
        <v>해성운수</v>
      </c>
      <c r="B91" s="128" t="str">
        <f t="shared" si="35"/>
        <v>이광노</v>
      </c>
      <c r="C91" s="129" t="str">
        <f t="shared" si="37"/>
        <v>D</v>
      </c>
      <c r="D91" s="130">
        <f t="shared" si="38"/>
        <v>0.81348650609993212</v>
      </c>
      <c r="E91" s="131">
        <f t="shared" si="39"/>
        <v>2656</v>
      </c>
      <c r="F91" s="132" t="str">
        <f t="shared" si="40"/>
        <v>24</v>
      </c>
      <c r="G91" s="133" t="str">
        <f t="shared" si="41"/>
        <v>70바3864</v>
      </c>
      <c r="H91" s="134">
        <f t="shared" si="42"/>
        <v>2</v>
      </c>
      <c r="I91" s="135">
        <f t="shared" si="43"/>
        <v>1694.066</v>
      </c>
      <c r="J91" s="136">
        <f t="shared" si="44"/>
        <v>2.5081133112554024E-2</v>
      </c>
      <c r="K91" s="136">
        <f t="shared" si="45"/>
        <v>0.45596222786089391</v>
      </c>
      <c r="L91" s="136">
        <f t="shared" si="46"/>
        <v>0.16646340815529029</v>
      </c>
      <c r="M91" s="137">
        <f t="shared" si="47"/>
        <v>20.783999999999999</v>
      </c>
      <c r="N91" s="138">
        <f t="shared" si="48"/>
        <v>0.41320704152022414</v>
      </c>
      <c r="O91" s="138">
        <f t="shared" si="49"/>
        <v>25.500777419533833</v>
      </c>
      <c r="P91" s="224">
        <f t="shared" si="50"/>
        <v>58</v>
      </c>
      <c r="Q91" s="225">
        <f t="shared" si="51"/>
        <v>7</v>
      </c>
      <c r="R91" s="225">
        <f t="shared" si="52"/>
        <v>432</v>
      </c>
      <c r="T91">
        <v>534</v>
      </c>
      <c r="U91">
        <v>2656</v>
      </c>
      <c r="V91" t="s">
        <v>433</v>
      </c>
      <c r="W91">
        <v>1694.066</v>
      </c>
      <c r="X91">
        <v>940.81700000000001</v>
      </c>
      <c r="Y91">
        <v>1.8009999999999999</v>
      </c>
      <c r="Z91">
        <v>20.783999999999999</v>
      </c>
      <c r="AA91">
        <v>121.660253</v>
      </c>
      <c r="AB91">
        <v>3.051377</v>
      </c>
      <c r="AC91">
        <v>55.472479999999997</v>
      </c>
      <c r="AD91" s="1">
        <v>282</v>
      </c>
      <c r="AE91">
        <v>7</v>
      </c>
      <c r="AF91">
        <v>432</v>
      </c>
      <c r="AG91">
        <v>86</v>
      </c>
      <c r="AH91">
        <v>13.924564</v>
      </c>
      <c r="AI91">
        <v>325.2</v>
      </c>
      <c r="AJ91">
        <v>2.1</v>
      </c>
      <c r="AK91">
        <v>58</v>
      </c>
      <c r="AL91">
        <v>33103</v>
      </c>
      <c r="AM91" t="s">
        <v>434</v>
      </c>
      <c r="AN91" t="s">
        <v>748</v>
      </c>
      <c r="AO91">
        <v>1460.931</v>
      </c>
      <c r="AR91" t="s">
        <v>118</v>
      </c>
      <c r="AS91" t="s">
        <v>119</v>
      </c>
      <c r="AT91" t="s">
        <v>223</v>
      </c>
      <c r="AU91" t="s">
        <v>433</v>
      </c>
      <c r="AV91" t="s">
        <v>48</v>
      </c>
      <c r="AW91">
        <v>2</v>
      </c>
      <c r="BB91">
        <v>0.81348650609993212</v>
      </c>
      <c r="BC91" t="s">
        <v>67</v>
      </c>
      <c r="BF91" t="s">
        <v>118</v>
      </c>
      <c r="BG91" t="s">
        <v>119</v>
      </c>
      <c r="BH91" t="s">
        <v>433</v>
      </c>
      <c r="BI91">
        <v>2656</v>
      </c>
      <c r="BJ91">
        <v>2</v>
      </c>
      <c r="BK91" t="s">
        <v>223</v>
      </c>
      <c r="BL91" t="s">
        <v>235</v>
      </c>
      <c r="BM91">
        <v>0.81348650609993212</v>
      </c>
      <c r="BN91" t="s">
        <v>67</v>
      </c>
      <c r="BO91" t="s">
        <v>188</v>
      </c>
      <c r="BP91">
        <v>1694.066</v>
      </c>
    </row>
    <row r="92" spans="1:68" ht="16.5">
      <c r="A92" s="110" t="str">
        <f t="shared" si="36"/>
        <v>해성운수</v>
      </c>
      <c r="B92" s="111" t="str">
        <f t="shared" si="35"/>
        <v>이덕권</v>
      </c>
      <c r="C92" s="112" t="str">
        <f t="shared" si="37"/>
        <v>F</v>
      </c>
      <c r="D92" s="113">
        <f t="shared" si="38"/>
        <v>0.686032371481341</v>
      </c>
      <c r="E92" s="114">
        <f t="shared" si="39"/>
        <v>7114</v>
      </c>
      <c r="F92" s="115" t="str">
        <f t="shared" si="40"/>
        <v>560</v>
      </c>
      <c r="G92" s="116" t="str">
        <f t="shared" si="41"/>
        <v>71바6854</v>
      </c>
      <c r="H92" s="117">
        <f t="shared" si="42"/>
        <v>5</v>
      </c>
      <c r="I92" s="118">
        <f t="shared" si="43"/>
        <v>1379.0409999999999</v>
      </c>
      <c r="J92" s="119">
        <f t="shared" si="44"/>
        <v>1.1222432579521664E-2</v>
      </c>
      <c r="K92" s="119">
        <f t="shared" si="45"/>
        <v>0.47634733547038677</v>
      </c>
      <c r="L92" s="119">
        <f t="shared" si="46"/>
        <v>9.1367841855318307E-2</v>
      </c>
      <c r="M92" s="120">
        <f t="shared" si="47"/>
        <v>10.66</v>
      </c>
      <c r="N92" s="121">
        <f t="shared" si="48"/>
        <v>0</v>
      </c>
      <c r="O92" s="121">
        <f t="shared" si="49"/>
        <v>0.58011328162106857</v>
      </c>
      <c r="P92" s="226">
        <f t="shared" si="50"/>
        <v>231</v>
      </c>
      <c r="Q92" s="227">
        <f t="shared" si="51"/>
        <v>0</v>
      </c>
      <c r="R92" s="227">
        <f t="shared" si="52"/>
        <v>8</v>
      </c>
      <c r="T92">
        <v>534</v>
      </c>
      <c r="U92">
        <v>7114</v>
      </c>
      <c r="V92" t="s">
        <v>435</v>
      </c>
      <c r="W92">
        <v>1379.0409999999999</v>
      </c>
      <c r="X92">
        <v>804.43600000000004</v>
      </c>
      <c r="Y92">
        <v>1.714</v>
      </c>
      <c r="Z92">
        <v>10.66</v>
      </c>
      <c r="AA92">
        <v>156.084698</v>
      </c>
      <c r="AB92">
        <v>1.7516499999999999</v>
      </c>
      <c r="AC92">
        <v>74.350530000000006</v>
      </c>
      <c r="AD92" s="1">
        <v>126</v>
      </c>
      <c r="AE92">
        <v>0</v>
      </c>
      <c r="AF92">
        <v>8</v>
      </c>
      <c r="AG92">
        <v>66</v>
      </c>
      <c r="AH92">
        <v>8.8352090000000008</v>
      </c>
      <c r="AI92">
        <v>3.1</v>
      </c>
      <c r="AJ92">
        <v>0</v>
      </c>
      <c r="AK92">
        <v>231</v>
      </c>
      <c r="AL92">
        <v>50855</v>
      </c>
      <c r="AM92" t="s">
        <v>436</v>
      </c>
      <c r="AN92" t="s">
        <v>749</v>
      </c>
      <c r="AO92">
        <v>325.33999999999997</v>
      </c>
      <c r="AR92" t="s">
        <v>118</v>
      </c>
      <c r="AS92" t="s">
        <v>123</v>
      </c>
      <c r="AT92" t="s">
        <v>259</v>
      </c>
      <c r="AU92" t="s">
        <v>435</v>
      </c>
      <c r="AV92" t="s">
        <v>48</v>
      </c>
      <c r="AW92">
        <v>5</v>
      </c>
      <c r="BB92">
        <v>0.686032371481341</v>
      </c>
      <c r="BC92" t="s">
        <v>70</v>
      </c>
      <c r="BF92" t="s">
        <v>118</v>
      </c>
      <c r="BG92" s="5" t="s">
        <v>123</v>
      </c>
      <c r="BH92" t="s">
        <v>435</v>
      </c>
      <c r="BI92">
        <v>7114</v>
      </c>
      <c r="BJ92">
        <v>5</v>
      </c>
      <c r="BK92" t="s">
        <v>259</v>
      </c>
      <c r="BL92" t="s">
        <v>257</v>
      </c>
      <c r="BM92">
        <v>0.686032371481341</v>
      </c>
      <c r="BN92" t="s">
        <v>70</v>
      </c>
      <c r="BO92" t="s">
        <v>201</v>
      </c>
      <c r="BP92">
        <v>1379.0409999999999</v>
      </c>
    </row>
    <row r="93" spans="1:68" ht="16.5">
      <c r="A93" s="127" t="str">
        <f t="shared" si="36"/>
        <v>해성운수</v>
      </c>
      <c r="B93" s="128" t="str">
        <f t="shared" si="35"/>
        <v>이도식</v>
      </c>
      <c r="C93" s="129" t="str">
        <f t="shared" si="37"/>
        <v>C</v>
      </c>
      <c r="D93" s="130">
        <f t="shared" si="38"/>
        <v>0.87836813529093716</v>
      </c>
      <c r="E93" s="131">
        <f t="shared" si="39"/>
        <v>546</v>
      </c>
      <c r="F93" s="132" t="str">
        <f t="shared" si="40"/>
        <v>24</v>
      </c>
      <c r="G93" s="133" t="str">
        <f t="shared" si="41"/>
        <v>70바3873</v>
      </c>
      <c r="H93" s="134">
        <f t="shared" si="42"/>
        <v>14</v>
      </c>
      <c r="I93" s="135">
        <f t="shared" si="43"/>
        <v>2257.2520000000004</v>
      </c>
      <c r="J93" s="136">
        <f t="shared" si="44"/>
        <v>4.5329772208394766E-3</v>
      </c>
      <c r="K93" s="136">
        <f t="shared" si="45"/>
        <v>0.36991110346783229</v>
      </c>
      <c r="L93" s="136">
        <f t="shared" si="46"/>
        <v>0.18606695220560218</v>
      </c>
      <c r="M93" s="137">
        <f t="shared" si="47"/>
        <v>15.503</v>
      </c>
      <c r="N93" s="138">
        <f t="shared" si="48"/>
        <v>1.1516420200509734</v>
      </c>
      <c r="O93" s="138">
        <f t="shared" si="49"/>
        <v>31.670155551401766</v>
      </c>
      <c r="P93" s="224">
        <f t="shared" si="50"/>
        <v>5</v>
      </c>
      <c r="Q93" s="225">
        <f t="shared" si="51"/>
        <v>26</v>
      </c>
      <c r="R93" s="225">
        <f t="shared" si="52"/>
        <v>715</v>
      </c>
      <c r="T93">
        <v>534</v>
      </c>
      <c r="U93">
        <v>546</v>
      </c>
      <c r="V93" t="s">
        <v>437</v>
      </c>
      <c r="W93">
        <v>2257.6460000000002</v>
      </c>
      <c r="X93">
        <v>1105.0409999999999</v>
      </c>
      <c r="Y93">
        <v>2.0430000000000001</v>
      </c>
      <c r="Z93">
        <v>15.503</v>
      </c>
      <c r="AA93">
        <v>141.42272700000001</v>
      </c>
      <c r="AB93">
        <v>0.64106600000000002</v>
      </c>
      <c r="AC93">
        <v>52.313836999999999</v>
      </c>
      <c r="AD93" s="1">
        <v>420</v>
      </c>
      <c r="AE93">
        <v>26</v>
      </c>
      <c r="AF93">
        <v>715</v>
      </c>
      <c r="AG93">
        <v>80</v>
      </c>
      <c r="AH93">
        <v>15.963813</v>
      </c>
      <c r="AI93">
        <v>182</v>
      </c>
      <c r="AJ93">
        <v>0</v>
      </c>
      <c r="AK93">
        <v>5</v>
      </c>
      <c r="AL93">
        <v>2158</v>
      </c>
      <c r="AM93" t="s">
        <v>438</v>
      </c>
      <c r="AN93" t="s">
        <v>750</v>
      </c>
      <c r="AO93">
        <v>315.12299999999999</v>
      </c>
      <c r="AR93" t="s">
        <v>118</v>
      </c>
      <c r="AS93" t="s">
        <v>119</v>
      </c>
      <c r="AT93" t="s">
        <v>225</v>
      </c>
      <c r="AU93" t="s">
        <v>437</v>
      </c>
      <c r="AV93" t="s">
        <v>48</v>
      </c>
      <c r="AW93">
        <v>14</v>
      </c>
      <c r="BB93">
        <v>0.87836813529093716</v>
      </c>
      <c r="BC93" t="s">
        <v>69</v>
      </c>
      <c r="BF93" t="s">
        <v>118</v>
      </c>
      <c r="BG93" t="s">
        <v>119</v>
      </c>
      <c r="BH93" t="s">
        <v>437</v>
      </c>
      <c r="BI93">
        <v>546</v>
      </c>
      <c r="BJ93">
        <v>14</v>
      </c>
      <c r="BK93" t="s">
        <v>225</v>
      </c>
      <c r="BL93" t="s">
        <v>216</v>
      </c>
      <c r="BM93">
        <v>0.87836813529093716</v>
      </c>
      <c r="BN93" t="s">
        <v>69</v>
      </c>
      <c r="BO93" t="s">
        <v>186</v>
      </c>
      <c r="BP93">
        <v>2257.2520000000004</v>
      </c>
    </row>
    <row r="94" spans="1:68" ht="16.5">
      <c r="A94" s="110" t="str">
        <f t="shared" si="36"/>
        <v>해성운수</v>
      </c>
      <c r="B94" s="111" t="str">
        <f t="shared" si="35"/>
        <v>이명복</v>
      </c>
      <c r="C94" s="112" t="str">
        <f t="shared" si="37"/>
        <v>D</v>
      </c>
      <c r="D94" s="113">
        <f t="shared" si="38"/>
        <v>0.82644836322638471</v>
      </c>
      <c r="E94" s="114">
        <f t="shared" si="39"/>
        <v>6455</v>
      </c>
      <c r="F94" s="115" t="str">
        <f t="shared" si="40"/>
        <v>예비</v>
      </c>
      <c r="G94" s="116" t="str">
        <f t="shared" si="41"/>
        <v>71바5812</v>
      </c>
      <c r="H94" s="117">
        <f t="shared" si="42"/>
        <v>5</v>
      </c>
      <c r="I94" s="118">
        <f t="shared" si="43"/>
        <v>624.53499999999985</v>
      </c>
      <c r="J94" s="119">
        <f t="shared" si="44"/>
        <v>8.54857679955216E-2</v>
      </c>
      <c r="K94" s="119">
        <f t="shared" si="45"/>
        <v>0.36303035545505002</v>
      </c>
      <c r="L94" s="119">
        <f t="shared" si="46"/>
        <v>7.8458373029533998E-2</v>
      </c>
      <c r="M94" s="120">
        <f t="shared" si="47"/>
        <v>8.1120000000000001</v>
      </c>
      <c r="N94" s="121">
        <f t="shared" si="48"/>
        <v>2.4017869294755299</v>
      </c>
      <c r="O94" s="121">
        <f t="shared" si="49"/>
        <v>2.4017869294755299</v>
      </c>
      <c r="P94" s="226">
        <f t="shared" si="50"/>
        <v>17</v>
      </c>
      <c r="Q94" s="227">
        <f t="shared" si="51"/>
        <v>15</v>
      </c>
      <c r="R94" s="227">
        <f t="shared" si="52"/>
        <v>15</v>
      </c>
      <c r="T94">
        <v>534</v>
      </c>
      <c r="U94">
        <v>6455</v>
      </c>
      <c r="V94" t="s">
        <v>439</v>
      </c>
      <c r="W94">
        <v>624.53499999999997</v>
      </c>
      <c r="X94">
        <v>202.91800000000001</v>
      </c>
      <c r="Y94">
        <v>3.0779999999999998</v>
      </c>
      <c r="Z94">
        <v>8.1120000000000001</v>
      </c>
      <c r="AA94">
        <v>65.328851</v>
      </c>
      <c r="AB94">
        <v>5.5846869999999997</v>
      </c>
      <c r="AC94">
        <v>23.716356000000001</v>
      </c>
      <c r="AD94" s="1">
        <v>49</v>
      </c>
      <c r="AE94">
        <v>15</v>
      </c>
      <c r="AF94">
        <v>15</v>
      </c>
      <c r="AG94">
        <v>89</v>
      </c>
      <c r="AH94">
        <v>9.5598650000000003</v>
      </c>
      <c r="AI94">
        <v>13.2</v>
      </c>
      <c r="AJ94">
        <v>0</v>
      </c>
      <c r="AK94">
        <v>17</v>
      </c>
      <c r="AL94">
        <v>3338</v>
      </c>
      <c r="AM94" t="s">
        <v>440</v>
      </c>
      <c r="AN94" t="s">
        <v>751</v>
      </c>
      <c r="AO94">
        <v>236.49799999999999</v>
      </c>
      <c r="AR94" t="s">
        <v>118</v>
      </c>
      <c r="AS94" t="s">
        <v>91</v>
      </c>
      <c r="AT94" t="s">
        <v>283</v>
      </c>
      <c r="AU94" t="s">
        <v>439</v>
      </c>
      <c r="AV94" t="s">
        <v>203</v>
      </c>
      <c r="AW94">
        <v>5</v>
      </c>
      <c r="BB94">
        <v>0.82644836322638471</v>
      </c>
      <c r="BC94" t="s">
        <v>67</v>
      </c>
      <c r="BF94" t="s">
        <v>118</v>
      </c>
      <c r="BG94" t="s">
        <v>91</v>
      </c>
      <c r="BH94" t="s">
        <v>439</v>
      </c>
      <c r="BI94">
        <v>6455</v>
      </c>
      <c r="BJ94">
        <v>5</v>
      </c>
      <c r="BK94" t="s">
        <v>283</v>
      </c>
      <c r="BL94" t="s">
        <v>262</v>
      </c>
      <c r="BM94">
        <v>0.82644836322638471</v>
      </c>
      <c r="BN94" t="s">
        <v>67</v>
      </c>
      <c r="BO94" t="s">
        <v>188</v>
      </c>
      <c r="BP94">
        <v>624.53499999999985</v>
      </c>
    </row>
    <row r="95" spans="1:68" ht="16.5">
      <c r="A95" s="127" t="str">
        <f t="shared" si="36"/>
        <v>해성운수</v>
      </c>
      <c r="B95" s="128" t="str">
        <f t="shared" si="35"/>
        <v>이병성</v>
      </c>
      <c r="C95" s="129" t="str">
        <f t="shared" si="37"/>
        <v>C</v>
      </c>
      <c r="D95" s="130">
        <f t="shared" si="38"/>
        <v>0.87204133646574611</v>
      </c>
      <c r="E95" s="131">
        <f t="shared" si="39"/>
        <v>9298</v>
      </c>
      <c r="F95" s="132" t="str">
        <f t="shared" si="40"/>
        <v>564</v>
      </c>
      <c r="G95" s="133" t="str">
        <f t="shared" si="41"/>
        <v>71바5775</v>
      </c>
      <c r="H95" s="134">
        <f t="shared" si="42"/>
        <v>4</v>
      </c>
      <c r="I95" s="135">
        <f t="shared" si="43"/>
        <v>1454.22</v>
      </c>
      <c r="J95" s="136">
        <f t="shared" si="44"/>
        <v>1.1420139029225845E-2</v>
      </c>
      <c r="K95" s="136">
        <f t="shared" si="45"/>
        <v>0.40493394002778982</v>
      </c>
      <c r="L95" s="136">
        <f t="shared" si="46"/>
        <v>0.27231092957049141</v>
      </c>
      <c r="M95" s="137">
        <f t="shared" si="47"/>
        <v>6.9539999999999997</v>
      </c>
      <c r="N95" s="138">
        <f t="shared" si="48"/>
        <v>0.27506154502069835</v>
      </c>
      <c r="O95" s="138">
        <f t="shared" si="49"/>
        <v>0.89395002131726975</v>
      </c>
      <c r="P95" s="224">
        <f t="shared" si="50"/>
        <v>49</v>
      </c>
      <c r="Q95" s="225">
        <f t="shared" si="51"/>
        <v>4</v>
      </c>
      <c r="R95" s="225">
        <f t="shared" si="52"/>
        <v>13</v>
      </c>
      <c r="T95">
        <v>534</v>
      </c>
      <c r="U95">
        <v>9298</v>
      </c>
      <c r="V95" t="s">
        <v>441</v>
      </c>
      <c r="W95">
        <v>1454.22</v>
      </c>
      <c r="X95">
        <v>409.44299999999998</v>
      </c>
      <c r="Y95">
        <v>3.552</v>
      </c>
      <c r="Z95">
        <v>6.9539999999999997</v>
      </c>
      <c r="AA95">
        <v>140.68322599999999</v>
      </c>
      <c r="AB95">
        <v>1.606622</v>
      </c>
      <c r="AC95">
        <v>56.967413000000001</v>
      </c>
      <c r="AD95" s="1">
        <v>396</v>
      </c>
      <c r="AE95">
        <v>4</v>
      </c>
      <c r="AF95">
        <v>13</v>
      </c>
      <c r="AG95">
        <v>93</v>
      </c>
      <c r="AH95">
        <v>10.33684</v>
      </c>
      <c r="AI95">
        <v>76</v>
      </c>
      <c r="AJ95">
        <v>2.5</v>
      </c>
      <c r="AK95">
        <v>49</v>
      </c>
      <c r="AL95">
        <v>8623</v>
      </c>
      <c r="AM95" t="s">
        <v>442</v>
      </c>
      <c r="AN95" t="s">
        <v>752</v>
      </c>
      <c r="AO95">
        <v>806.72</v>
      </c>
      <c r="AR95" t="s">
        <v>118</v>
      </c>
      <c r="AS95" t="s">
        <v>124</v>
      </c>
      <c r="AT95" t="s">
        <v>263</v>
      </c>
      <c r="AU95" t="s">
        <v>441</v>
      </c>
      <c r="AV95" t="s">
        <v>203</v>
      </c>
      <c r="AW95">
        <v>4</v>
      </c>
      <c r="BB95">
        <v>0.87204133646574611</v>
      </c>
      <c r="BC95" t="s">
        <v>69</v>
      </c>
      <c r="BF95" t="s">
        <v>118</v>
      </c>
      <c r="BG95" s="5" t="s">
        <v>124</v>
      </c>
      <c r="BH95" t="s">
        <v>441</v>
      </c>
      <c r="BI95">
        <v>9298</v>
      </c>
      <c r="BJ95">
        <v>4</v>
      </c>
      <c r="BK95" t="s">
        <v>263</v>
      </c>
      <c r="BL95" t="s">
        <v>283</v>
      </c>
      <c r="BM95">
        <v>0.87204133646574611</v>
      </c>
      <c r="BN95" t="s">
        <v>69</v>
      </c>
      <c r="BO95" t="s">
        <v>186</v>
      </c>
      <c r="BP95">
        <v>1454.22</v>
      </c>
    </row>
    <row r="96" spans="1:68" ht="16.5">
      <c r="A96" s="110" t="str">
        <f t="shared" si="36"/>
        <v>해성운수</v>
      </c>
      <c r="B96" s="111" t="str">
        <f t="shared" si="35"/>
        <v>이복순</v>
      </c>
      <c r="C96" s="112" t="str">
        <f t="shared" si="37"/>
        <v>F</v>
      </c>
      <c r="D96" s="113">
        <f t="shared" si="38"/>
        <v>0.77090909090909088</v>
      </c>
      <c r="E96" s="114">
        <f t="shared" si="39"/>
        <v>998</v>
      </c>
      <c r="F96" s="115" t="str">
        <f t="shared" si="40"/>
        <v>593</v>
      </c>
      <c r="G96" s="116" t="str">
        <f t="shared" si="41"/>
        <v>71바5778</v>
      </c>
      <c r="H96" s="117">
        <f t="shared" si="42"/>
        <v>1</v>
      </c>
      <c r="I96" s="118">
        <f t="shared" si="43"/>
        <v>987.11599999999999</v>
      </c>
      <c r="J96" s="119">
        <f t="shared" si="44"/>
        <v>3.1952319149096325E-2</v>
      </c>
      <c r="K96" s="119">
        <f t="shared" si="45"/>
        <v>0.41782167788159547</v>
      </c>
      <c r="L96" s="119">
        <f t="shared" si="46"/>
        <v>0.12764457267433615</v>
      </c>
      <c r="M96" s="120">
        <f t="shared" si="47"/>
        <v>12.367000000000001</v>
      </c>
      <c r="N96" s="121">
        <f t="shared" si="48"/>
        <v>0</v>
      </c>
      <c r="O96" s="121">
        <f t="shared" si="49"/>
        <v>1.6159934875462452</v>
      </c>
      <c r="P96" s="226">
        <f t="shared" si="50"/>
        <v>35</v>
      </c>
      <c r="Q96" s="227">
        <f t="shared" si="51"/>
        <v>0</v>
      </c>
      <c r="R96" s="227">
        <f t="shared" si="52"/>
        <v>16</v>
      </c>
      <c r="T96">
        <v>534</v>
      </c>
      <c r="U96">
        <v>998</v>
      </c>
      <c r="V96" t="s">
        <v>443</v>
      </c>
      <c r="W96">
        <v>990.10299999999995</v>
      </c>
      <c r="X96">
        <v>583.41399999999999</v>
      </c>
      <c r="Y96">
        <v>1.6970000000000001</v>
      </c>
      <c r="Z96">
        <v>12.367000000000001</v>
      </c>
      <c r="AA96">
        <v>95.253837000000004</v>
      </c>
      <c r="AB96">
        <v>3.0435810000000001</v>
      </c>
      <c r="AC96">
        <v>39.799118</v>
      </c>
      <c r="AD96" s="1">
        <v>126</v>
      </c>
      <c r="AE96">
        <v>0</v>
      </c>
      <c r="AF96">
        <v>16</v>
      </c>
      <c r="AG96">
        <v>59</v>
      </c>
      <c r="AH96">
        <v>10.394363</v>
      </c>
      <c r="AI96">
        <v>0</v>
      </c>
      <c r="AJ96">
        <v>0</v>
      </c>
      <c r="AK96">
        <v>35</v>
      </c>
      <c r="AL96">
        <v>9338</v>
      </c>
      <c r="AM96" t="s">
        <v>444</v>
      </c>
      <c r="AN96" t="s">
        <v>753</v>
      </c>
      <c r="AO96">
        <v>987.11599999999999</v>
      </c>
      <c r="AR96" t="s">
        <v>118</v>
      </c>
      <c r="AS96" t="s">
        <v>128</v>
      </c>
      <c r="AT96" t="s">
        <v>277</v>
      </c>
      <c r="AU96" t="s">
        <v>443</v>
      </c>
      <c r="AV96" t="s">
        <v>48</v>
      </c>
      <c r="AW96">
        <v>1</v>
      </c>
      <c r="BB96">
        <v>0.77090909090909088</v>
      </c>
      <c r="BC96" t="s">
        <v>70</v>
      </c>
      <c r="BF96" t="s">
        <v>118</v>
      </c>
      <c r="BG96" t="s">
        <v>128</v>
      </c>
      <c r="BH96" t="s">
        <v>443</v>
      </c>
      <c r="BI96">
        <v>998</v>
      </c>
      <c r="BJ96">
        <v>1</v>
      </c>
      <c r="BK96" t="s">
        <v>277</v>
      </c>
      <c r="BL96" t="s">
        <v>183</v>
      </c>
      <c r="BM96">
        <v>0.77090909090909088</v>
      </c>
      <c r="BN96" t="s">
        <v>70</v>
      </c>
      <c r="BO96" t="s">
        <v>201</v>
      </c>
      <c r="BP96">
        <v>987.11599999999999</v>
      </c>
    </row>
    <row r="97" spans="1:68" ht="16.5">
      <c r="A97" s="127" t="str">
        <f t="shared" si="36"/>
        <v>해성운수</v>
      </c>
      <c r="B97" s="128" t="str">
        <f t="shared" si="35"/>
        <v>이서동</v>
      </c>
      <c r="C97" s="129" t="str">
        <f t="shared" si="37"/>
        <v>F</v>
      </c>
      <c r="D97" s="130">
        <f t="shared" si="38"/>
        <v>0.70401833738266262</v>
      </c>
      <c r="E97" s="131">
        <f t="shared" si="39"/>
        <v>9676</v>
      </c>
      <c r="F97" s="132" t="str">
        <f t="shared" si="40"/>
        <v>560</v>
      </c>
      <c r="G97" s="133" t="str">
        <f t="shared" si="41"/>
        <v>71바5818</v>
      </c>
      <c r="H97" s="134">
        <f t="shared" si="42"/>
        <v>5</v>
      </c>
      <c r="I97" s="135">
        <f t="shared" si="43"/>
        <v>1439.3329999999999</v>
      </c>
      <c r="J97" s="136">
        <f t="shared" si="44"/>
        <v>1.1922885556039252E-2</v>
      </c>
      <c r="K97" s="136">
        <f t="shared" si="45"/>
        <v>0.5048892539422728</v>
      </c>
      <c r="L97" s="136">
        <f t="shared" si="46"/>
        <v>8.6845782039319613E-2</v>
      </c>
      <c r="M97" s="137">
        <f t="shared" si="47"/>
        <v>11.69</v>
      </c>
      <c r="N97" s="138">
        <f t="shared" si="48"/>
        <v>0</v>
      </c>
      <c r="O97" s="138">
        <f t="shared" si="49"/>
        <v>2.7095883996267713</v>
      </c>
      <c r="P97" s="224">
        <f t="shared" si="50"/>
        <v>242</v>
      </c>
      <c r="Q97" s="225">
        <f t="shared" si="51"/>
        <v>0</v>
      </c>
      <c r="R97" s="225">
        <f t="shared" si="52"/>
        <v>39</v>
      </c>
      <c r="T97">
        <v>534</v>
      </c>
      <c r="U97">
        <v>9676</v>
      </c>
      <c r="V97" t="s">
        <v>445</v>
      </c>
      <c r="W97">
        <v>1439.3330000000001</v>
      </c>
      <c r="X97">
        <v>818.23299999999995</v>
      </c>
      <c r="Y97">
        <v>1.7589999999999999</v>
      </c>
      <c r="Z97">
        <v>11.69</v>
      </c>
      <c r="AA97">
        <v>161.150251</v>
      </c>
      <c r="AB97">
        <v>1.921376</v>
      </c>
      <c r="AC97">
        <v>81.363029999999995</v>
      </c>
      <c r="AD97" s="1">
        <v>125</v>
      </c>
      <c r="AE97">
        <v>0</v>
      </c>
      <c r="AF97">
        <v>39</v>
      </c>
      <c r="AG97">
        <v>81</v>
      </c>
      <c r="AH97">
        <v>8.9316209999999998</v>
      </c>
      <c r="AI97">
        <v>35.799999999999997</v>
      </c>
      <c r="AJ97">
        <v>0</v>
      </c>
      <c r="AK97">
        <v>242</v>
      </c>
      <c r="AL97">
        <v>61312</v>
      </c>
      <c r="AM97" t="s">
        <v>446</v>
      </c>
      <c r="AN97" t="s">
        <v>754</v>
      </c>
      <c r="AO97">
        <v>800.53899999999999</v>
      </c>
      <c r="AR97" t="s">
        <v>118</v>
      </c>
      <c r="AS97" t="s">
        <v>123</v>
      </c>
      <c r="AT97" t="s">
        <v>258</v>
      </c>
      <c r="AU97" t="s">
        <v>445</v>
      </c>
      <c r="AV97" t="s">
        <v>48</v>
      </c>
      <c r="AW97">
        <v>5</v>
      </c>
      <c r="BB97">
        <v>0.70401833738266262</v>
      </c>
      <c r="BC97" t="s">
        <v>70</v>
      </c>
      <c r="BF97" t="s">
        <v>118</v>
      </c>
      <c r="BG97" s="5" t="s">
        <v>123</v>
      </c>
      <c r="BH97" t="s">
        <v>445</v>
      </c>
      <c r="BI97">
        <v>9676</v>
      </c>
      <c r="BJ97">
        <v>5</v>
      </c>
      <c r="BK97" t="s">
        <v>258</v>
      </c>
      <c r="BL97" t="s">
        <v>256</v>
      </c>
      <c r="BM97">
        <v>0.70401833738266262</v>
      </c>
      <c r="BN97" t="s">
        <v>70</v>
      </c>
      <c r="BO97" t="s">
        <v>201</v>
      </c>
      <c r="BP97">
        <v>1439.3329999999999</v>
      </c>
    </row>
    <row r="98" spans="1:68" ht="16.5">
      <c r="A98" s="110" t="str">
        <f t="shared" si="36"/>
        <v>해성운수</v>
      </c>
      <c r="B98" s="111" t="str">
        <f t="shared" si="35"/>
        <v>이선우</v>
      </c>
      <c r="C98" s="112" t="str">
        <f t="shared" si="37"/>
        <v>D</v>
      </c>
      <c r="D98" s="113">
        <f t="shared" si="38"/>
        <v>0.80409090909090897</v>
      </c>
      <c r="E98" s="114">
        <f t="shared" si="39"/>
        <v>5463</v>
      </c>
      <c r="F98" s="115" t="str">
        <f t="shared" si="40"/>
        <v>593</v>
      </c>
      <c r="G98" s="116" t="str">
        <f t="shared" si="41"/>
        <v>71바5794</v>
      </c>
      <c r="H98" s="117">
        <f t="shared" si="42"/>
        <v>1</v>
      </c>
      <c r="I98" s="118">
        <f t="shared" si="43"/>
        <v>696.601</v>
      </c>
      <c r="J98" s="119">
        <f t="shared" si="44"/>
        <v>1.3596852494582883E-2</v>
      </c>
      <c r="K98" s="119">
        <f t="shared" si="45"/>
        <v>0.39017017794744113</v>
      </c>
      <c r="L98" s="119">
        <f t="shared" si="46"/>
        <v>0.12489215490646725</v>
      </c>
      <c r="M98" s="120">
        <f t="shared" si="47"/>
        <v>11.574999999999999</v>
      </c>
      <c r="N98" s="121">
        <f t="shared" si="48"/>
        <v>0</v>
      </c>
      <c r="O98" s="121">
        <f t="shared" si="49"/>
        <v>2.5839756187544949</v>
      </c>
      <c r="P98" s="226">
        <f t="shared" si="50"/>
        <v>8</v>
      </c>
      <c r="Q98" s="227">
        <f t="shared" si="51"/>
        <v>0</v>
      </c>
      <c r="R98" s="227">
        <f t="shared" si="52"/>
        <v>18</v>
      </c>
      <c r="T98">
        <v>534</v>
      </c>
      <c r="U98">
        <v>5463</v>
      </c>
      <c r="V98" t="s">
        <v>447</v>
      </c>
      <c r="W98">
        <v>696.601</v>
      </c>
      <c r="X98">
        <v>393.88499999999999</v>
      </c>
      <c r="Y98">
        <v>1.7689999999999999</v>
      </c>
      <c r="Z98">
        <v>11.574999999999999</v>
      </c>
      <c r="AA98">
        <v>58.688509000000003</v>
      </c>
      <c r="AB98">
        <v>0.79797899999999999</v>
      </c>
      <c r="AC98">
        <v>22.898506000000001</v>
      </c>
      <c r="AD98" s="1">
        <v>87</v>
      </c>
      <c r="AE98">
        <v>0</v>
      </c>
      <c r="AF98">
        <v>18</v>
      </c>
      <c r="AG98">
        <v>56</v>
      </c>
      <c r="AH98">
        <v>11.869460999999999</v>
      </c>
      <c r="AI98">
        <v>0</v>
      </c>
      <c r="AJ98">
        <v>0</v>
      </c>
      <c r="AK98">
        <v>8</v>
      </c>
      <c r="AL98">
        <v>1331</v>
      </c>
      <c r="AM98" t="s">
        <v>448</v>
      </c>
      <c r="AN98" t="s">
        <v>755</v>
      </c>
      <c r="AO98">
        <v>696.601</v>
      </c>
      <c r="AR98" t="s">
        <v>118</v>
      </c>
      <c r="AS98" t="s">
        <v>128</v>
      </c>
      <c r="AT98" t="s">
        <v>281</v>
      </c>
      <c r="AU98" t="s">
        <v>447</v>
      </c>
      <c r="AV98" t="s">
        <v>48</v>
      </c>
      <c r="AW98">
        <v>1</v>
      </c>
      <c r="BB98">
        <v>0.80409090909090897</v>
      </c>
      <c r="BC98" t="s">
        <v>67</v>
      </c>
      <c r="BF98" t="s">
        <v>118</v>
      </c>
      <c r="BG98" t="s">
        <v>128</v>
      </c>
      <c r="BH98" t="s">
        <v>447</v>
      </c>
      <c r="BI98">
        <v>5463</v>
      </c>
      <c r="BJ98">
        <v>1</v>
      </c>
      <c r="BK98" t="s">
        <v>281</v>
      </c>
      <c r="BL98" t="s">
        <v>183</v>
      </c>
      <c r="BM98">
        <v>0.80409090909090897</v>
      </c>
      <c r="BN98" t="s">
        <v>67</v>
      </c>
      <c r="BO98" t="s">
        <v>188</v>
      </c>
      <c r="BP98">
        <v>696.601</v>
      </c>
    </row>
    <row r="99" spans="1:68" ht="16.5">
      <c r="A99" s="127" t="str">
        <f t="shared" si="36"/>
        <v>해성운수</v>
      </c>
      <c r="B99" s="128" t="str">
        <f t="shared" si="35"/>
        <v>이성준</v>
      </c>
      <c r="C99" s="129" t="str">
        <f t="shared" si="37"/>
        <v>D</v>
      </c>
      <c r="D99" s="130">
        <f t="shared" si="38"/>
        <v>0.81319962749462149</v>
      </c>
      <c r="E99" s="131">
        <f t="shared" si="39"/>
        <v>7758</v>
      </c>
      <c r="F99" s="132" t="str">
        <f t="shared" si="40"/>
        <v>24</v>
      </c>
      <c r="G99" s="133" t="str">
        <f t="shared" si="41"/>
        <v>70바3878</v>
      </c>
      <c r="H99" s="134">
        <f t="shared" si="42"/>
        <v>4</v>
      </c>
      <c r="I99" s="135">
        <f t="shared" si="43"/>
        <v>2173.1579999999999</v>
      </c>
      <c r="J99" s="136">
        <f t="shared" si="44"/>
        <v>2.1631838384192189E-2</v>
      </c>
      <c r="K99" s="136">
        <f t="shared" si="45"/>
        <v>0.42879812302512288</v>
      </c>
      <c r="L99" s="136">
        <f t="shared" si="46"/>
        <v>0.18038265050217242</v>
      </c>
      <c r="M99" s="137">
        <f t="shared" si="47"/>
        <v>16.297999999999998</v>
      </c>
      <c r="N99" s="138">
        <f t="shared" si="48"/>
        <v>0.5061758049805859</v>
      </c>
      <c r="O99" s="138">
        <f t="shared" si="49"/>
        <v>3.5892466171350637</v>
      </c>
      <c r="P99" s="224">
        <f t="shared" si="50"/>
        <v>61</v>
      </c>
      <c r="Q99" s="225">
        <f t="shared" si="51"/>
        <v>11</v>
      </c>
      <c r="R99" s="225">
        <f t="shared" si="52"/>
        <v>78</v>
      </c>
      <c r="T99">
        <v>534</v>
      </c>
      <c r="U99">
        <v>7758</v>
      </c>
      <c r="V99" t="s">
        <v>449</v>
      </c>
      <c r="W99">
        <v>2173.1579999999999</v>
      </c>
      <c r="X99">
        <v>1163.0150000000001</v>
      </c>
      <c r="Y99">
        <v>1.869</v>
      </c>
      <c r="Z99">
        <v>16.297999999999998</v>
      </c>
      <c r="AA99">
        <v>159.42163300000001</v>
      </c>
      <c r="AB99">
        <v>3.4485830000000002</v>
      </c>
      <c r="AC99">
        <v>68.359696999999997</v>
      </c>
      <c r="AD99" s="1">
        <v>392</v>
      </c>
      <c r="AE99">
        <v>11</v>
      </c>
      <c r="AF99">
        <v>78</v>
      </c>
      <c r="AG99">
        <v>64</v>
      </c>
      <c r="AH99">
        <v>13.631512000000001</v>
      </c>
      <c r="AI99">
        <v>1.8</v>
      </c>
      <c r="AJ99">
        <v>0</v>
      </c>
      <c r="AK99">
        <v>61</v>
      </c>
      <c r="AL99">
        <v>24301</v>
      </c>
      <c r="AM99" t="s">
        <v>450</v>
      </c>
      <c r="AN99" t="s">
        <v>756</v>
      </c>
      <c r="AO99">
        <v>1691.395</v>
      </c>
      <c r="AR99" t="s">
        <v>118</v>
      </c>
      <c r="AS99" t="s">
        <v>119</v>
      </c>
      <c r="AT99" t="s">
        <v>232</v>
      </c>
      <c r="AU99" t="s">
        <v>449</v>
      </c>
      <c r="AV99" t="s">
        <v>48</v>
      </c>
      <c r="AW99">
        <v>4</v>
      </c>
      <c r="BB99">
        <v>0.81319962749462149</v>
      </c>
      <c r="BC99" t="s">
        <v>67</v>
      </c>
      <c r="BF99" t="s">
        <v>118</v>
      </c>
      <c r="BG99" s="5" t="s">
        <v>119</v>
      </c>
      <c r="BH99" t="s">
        <v>449</v>
      </c>
      <c r="BI99">
        <v>7758</v>
      </c>
      <c r="BJ99">
        <v>4</v>
      </c>
      <c r="BK99" t="s">
        <v>232</v>
      </c>
      <c r="BL99" t="s">
        <v>236</v>
      </c>
      <c r="BM99">
        <v>0.81319962749462149</v>
      </c>
      <c r="BN99" t="s">
        <v>67</v>
      </c>
      <c r="BO99" t="s">
        <v>188</v>
      </c>
      <c r="BP99">
        <v>2173.1579999999999</v>
      </c>
    </row>
    <row r="100" spans="1:68" ht="16.5">
      <c r="A100" s="110" t="str">
        <f t="shared" si="36"/>
        <v>해성운수</v>
      </c>
      <c r="B100" s="111" t="str">
        <f t="shared" si="35"/>
        <v>이승룡</v>
      </c>
      <c r="C100" s="112" t="str">
        <f t="shared" si="37"/>
        <v>F</v>
      </c>
      <c r="D100" s="113">
        <f t="shared" si="38"/>
        <v>0.71499999999999997</v>
      </c>
      <c r="E100" s="114">
        <f t="shared" si="39"/>
        <v>8108</v>
      </c>
      <c r="F100" s="115" t="str">
        <f t="shared" si="40"/>
        <v>564</v>
      </c>
      <c r="G100" s="116" t="str">
        <f t="shared" si="41"/>
        <v>71바7080</v>
      </c>
      <c r="H100" s="117">
        <f t="shared" si="42"/>
        <v>1</v>
      </c>
      <c r="I100" s="118">
        <f t="shared" si="43"/>
        <v>602.22299999999996</v>
      </c>
      <c r="J100" s="119">
        <f t="shared" si="44"/>
        <v>2.839379915767961E-2</v>
      </c>
      <c r="K100" s="119">
        <f t="shared" si="45"/>
        <v>0.40258680957103865</v>
      </c>
      <c r="L100" s="119">
        <f t="shared" si="46"/>
        <v>0.25073768354911719</v>
      </c>
      <c r="M100" s="120">
        <f t="shared" si="47"/>
        <v>4.3970000000000002</v>
      </c>
      <c r="N100" s="121">
        <f t="shared" si="48"/>
        <v>0</v>
      </c>
      <c r="O100" s="121">
        <f t="shared" si="49"/>
        <v>0.49815433817705407</v>
      </c>
      <c r="P100" s="226">
        <f t="shared" si="50"/>
        <v>11</v>
      </c>
      <c r="Q100" s="227">
        <f t="shared" si="51"/>
        <v>0</v>
      </c>
      <c r="R100" s="227">
        <f t="shared" si="52"/>
        <v>3</v>
      </c>
      <c r="T100">
        <v>534</v>
      </c>
      <c r="U100">
        <v>8108</v>
      </c>
      <c r="V100" t="s">
        <v>451</v>
      </c>
      <c r="W100">
        <v>602.22299999999996</v>
      </c>
      <c r="X100">
        <v>200.535</v>
      </c>
      <c r="Y100">
        <v>3.0030000000000001</v>
      </c>
      <c r="Z100">
        <v>4.3970000000000002</v>
      </c>
      <c r="AA100">
        <v>61.221359999999997</v>
      </c>
      <c r="AB100">
        <v>1.738307</v>
      </c>
      <c r="AC100">
        <v>24.646912</v>
      </c>
      <c r="AD100" s="1">
        <v>151</v>
      </c>
      <c r="AE100">
        <v>0</v>
      </c>
      <c r="AF100">
        <v>3</v>
      </c>
      <c r="AG100">
        <v>63</v>
      </c>
      <c r="AH100">
        <v>9.8368110000000009</v>
      </c>
      <c r="AI100">
        <v>8.8000000000000007</v>
      </c>
      <c r="AJ100">
        <v>0</v>
      </c>
      <c r="AK100">
        <v>11</v>
      </c>
      <c r="AL100">
        <v>1449</v>
      </c>
      <c r="AM100" t="s">
        <v>452</v>
      </c>
      <c r="AN100" t="s">
        <v>757</v>
      </c>
      <c r="AO100">
        <v>602.22299999999996</v>
      </c>
      <c r="AR100" t="s">
        <v>118</v>
      </c>
      <c r="AS100" t="s">
        <v>124</v>
      </c>
      <c r="AT100" t="s">
        <v>265</v>
      </c>
      <c r="AU100" t="s">
        <v>451</v>
      </c>
      <c r="AV100" t="s">
        <v>203</v>
      </c>
      <c r="AW100">
        <v>1</v>
      </c>
      <c r="BB100">
        <v>0.71499999999999997</v>
      </c>
      <c r="BC100" t="s">
        <v>70</v>
      </c>
      <c r="BF100" t="s">
        <v>118</v>
      </c>
      <c r="BG100" s="5" t="s">
        <v>124</v>
      </c>
      <c r="BH100" t="s">
        <v>451</v>
      </c>
      <c r="BI100">
        <v>8108</v>
      </c>
      <c r="BJ100">
        <v>1</v>
      </c>
      <c r="BK100" t="s">
        <v>265</v>
      </c>
      <c r="BL100" t="s">
        <v>183</v>
      </c>
      <c r="BM100">
        <v>0.71499999999999997</v>
      </c>
      <c r="BN100" t="s">
        <v>70</v>
      </c>
      <c r="BO100" t="s">
        <v>201</v>
      </c>
      <c r="BP100">
        <v>602.22299999999996</v>
      </c>
    </row>
    <row r="101" spans="1:68" ht="16.5">
      <c r="A101" s="127" t="str">
        <f t="shared" si="36"/>
        <v>해성운수</v>
      </c>
      <c r="B101" s="128" t="str">
        <f t="shared" si="35"/>
        <v>이용언</v>
      </c>
      <c r="C101" s="129" t="str">
        <f t="shared" si="37"/>
        <v>F</v>
      </c>
      <c r="D101" s="130">
        <f t="shared" si="38"/>
        <v>0.66309090909090906</v>
      </c>
      <c r="E101" s="131">
        <f t="shared" si="39"/>
        <v>8782</v>
      </c>
      <c r="F101" s="132" t="str">
        <f t="shared" si="40"/>
        <v>579</v>
      </c>
      <c r="G101" s="133" t="str">
        <f t="shared" si="41"/>
        <v>71바5813</v>
      </c>
      <c r="H101" s="134">
        <f t="shared" si="42"/>
        <v>3</v>
      </c>
      <c r="I101" s="135">
        <f t="shared" si="43"/>
        <v>1326.8939999999998</v>
      </c>
      <c r="J101" s="136">
        <f t="shared" si="44"/>
        <v>1.8393883324098539E-2</v>
      </c>
      <c r="K101" s="136">
        <f t="shared" si="45"/>
        <v>0.45531267127658492</v>
      </c>
      <c r="L101" s="136">
        <f t="shared" si="46"/>
        <v>0.26452753573382654</v>
      </c>
      <c r="M101" s="137">
        <f t="shared" si="47"/>
        <v>7.8079999999999998</v>
      </c>
      <c r="N101" s="138">
        <f t="shared" si="48"/>
        <v>0.22609191088361241</v>
      </c>
      <c r="O101" s="138">
        <f t="shared" si="49"/>
        <v>1.5072794058907493</v>
      </c>
      <c r="P101" s="224">
        <f t="shared" si="50"/>
        <v>47</v>
      </c>
      <c r="Q101" s="225">
        <f t="shared" si="51"/>
        <v>3</v>
      </c>
      <c r="R101" s="225">
        <f t="shared" si="52"/>
        <v>20</v>
      </c>
      <c r="T101">
        <v>534</v>
      </c>
      <c r="U101">
        <v>8782</v>
      </c>
      <c r="V101" t="s">
        <v>453</v>
      </c>
      <c r="W101">
        <v>1326.894</v>
      </c>
      <c r="X101">
        <v>386.98599999999999</v>
      </c>
      <c r="Y101">
        <v>3.4289999999999998</v>
      </c>
      <c r="Z101">
        <v>7.8079999999999998</v>
      </c>
      <c r="AA101">
        <v>131.60913099999999</v>
      </c>
      <c r="AB101">
        <v>2.4208029999999998</v>
      </c>
      <c r="AC101">
        <v>59.923304999999999</v>
      </c>
      <c r="AD101" s="1">
        <v>351</v>
      </c>
      <c r="AE101">
        <v>3</v>
      </c>
      <c r="AF101">
        <v>20</v>
      </c>
      <c r="AG101">
        <v>81</v>
      </c>
      <c r="AH101">
        <v>10.082081000000001</v>
      </c>
      <c r="AI101">
        <v>125</v>
      </c>
      <c r="AJ101">
        <v>0</v>
      </c>
      <c r="AK101">
        <v>47</v>
      </c>
      <c r="AL101">
        <v>39434</v>
      </c>
      <c r="AM101" t="s">
        <v>454</v>
      </c>
      <c r="AN101" t="s">
        <v>758</v>
      </c>
      <c r="AO101">
        <v>1145.7349999999999</v>
      </c>
      <c r="AR101" t="s">
        <v>118</v>
      </c>
      <c r="AS101" t="s">
        <v>127</v>
      </c>
      <c r="AT101" t="s">
        <v>273</v>
      </c>
      <c r="AU101" t="s">
        <v>453</v>
      </c>
      <c r="AV101" t="s">
        <v>203</v>
      </c>
      <c r="AW101">
        <v>3</v>
      </c>
      <c r="BB101">
        <v>0.66309090909090906</v>
      </c>
      <c r="BC101" t="s">
        <v>70</v>
      </c>
      <c r="BF101" t="s">
        <v>118</v>
      </c>
      <c r="BG101" s="5" t="s">
        <v>127</v>
      </c>
      <c r="BH101" t="s">
        <v>453</v>
      </c>
      <c r="BI101">
        <v>8782</v>
      </c>
      <c r="BJ101">
        <v>3</v>
      </c>
      <c r="BK101" t="s">
        <v>273</v>
      </c>
      <c r="BL101" t="s">
        <v>271</v>
      </c>
      <c r="BM101">
        <v>0.66309090909090906</v>
      </c>
      <c r="BN101" t="s">
        <v>70</v>
      </c>
      <c r="BO101" t="s">
        <v>201</v>
      </c>
      <c r="BP101">
        <v>1326.8939999999998</v>
      </c>
    </row>
    <row r="102" spans="1:68" ht="16.5">
      <c r="A102" s="110" t="str">
        <f t="shared" si="36"/>
        <v>해성운수</v>
      </c>
      <c r="B102" s="111" t="str">
        <f t="shared" si="35"/>
        <v>이우형</v>
      </c>
      <c r="C102" s="112" t="str">
        <f t="shared" si="37"/>
        <v>F</v>
      </c>
      <c r="D102" s="113">
        <f t="shared" si="38"/>
        <v>0.72195339192023011</v>
      </c>
      <c r="E102" s="114">
        <f t="shared" si="39"/>
        <v>735</v>
      </c>
      <c r="F102" s="115" t="str">
        <f t="shared" si="40"/>
        <v>557</v>
      </c>
      <c r="G102" s="116" t="str">
        <f t="shared" si="41"/>
        <v>70바3892</v>
      </c>
      <c r="H102" s="117">
        <f t="shared" si="42"/>
        <v>3</v>
      </c>
      <c r="I102" s="118">
        <f t="shared" si="43"/>
        <v>1206.47</v>
      </c>
      <c r="J102" s="119">
        <f t="shared" si="44"/>
        <v>1.3851817574031791E-2</v>
      </c>
      <c r="K102" s="119">
        <f t="shared" si="45"/>
        <v>0.56474294106204237</v>
      </c>
      <c r="L102" s="119">
        <f t="shared" si="46"/>
        <v>0.22627997380788581</v>
      </c>
      <c r="M102" s="120">
        <f t="shared" si="47"/>
        <v>14.911</v>
      </c>
      <c r="N102" s="121">
        <f t="shared" si="48"/>
        <v>0.74597669900337515</v>
      </c>
      <c r="O102" s="121">
        <f t="shared" si="49"/>
        <v>0.91174929878190292</v>
      </c>
      <c r="P102" s="226">
        <f t="shared" si="50"/>
        <v>248</v>
      </c>
      <c r="Q102" s="227">
        <f t="shared" si="51"/>
        <v>9</v>
      </c>
      <c r="R102" s="227">
        <f t="shared" si="52"/>
        <v>11</v>
      </c>
      <c r="T102">
        <v>534</v>
      </c>
      <c r="U102">
        <v>735</v>
      </c>
      <c r="V102" t="s">
        <v>455</v>
      </c>
      <c r="W102">
        <v>1206.472</v>
      </c>
      <c r="X102">
        <v>417.84800000000001</v>
      </c>
      <c r="Y102">
        <v>2.887</v>
      </c>
      <c r="Z102">
        <v>14.911</v>
      </c>
      <c r="AA102">
        <v>150.62110000000001</v>
      </c>
      <c r="AB102">
        <v>2.086376</v>
      </c>
      <c r="AC102">
        <v>85.062202999999997</v>
      </c>
      <c r="AD102" s="1">
        <v>273</v>
      </c>
      <c r="AE102">
        <v>9</v>
      </c>
      <c r="AF102">
        <v>11</v>
      </c>
      <c r="AG102">
        <v>75</v>
      </c>
      <c r="AH102">
        <v>8.0099800000000005</v>
      </c>
      <c r="AI102">
        <v>147.80000000000001</v>
      </c>
      <c r="AJ102">
        <v>0</v>
      </c>
      <c r="AK102">
        <v>248</v>
      </c>
      <c r="AL102">
        <v>79496</v>
      </c>
      <c r="AM102" t="s">
        <v>456</v>
      </c>
      <c r="AN102" t="s">
        <v>759</v>
      </c>
      <c r="AO102">
        <v>770.90300000000002</v>
      </c>
      <c r="AR102" t="s">
        <v>118</v>
      </c>
      <c r="AS102" t="s">
        <v>122</v>
      </c>
      <c r="AT102" t="s">
        <v>254</v>
      </c>
      <c r="AU102" t="s">
        <v>455</v>
      </c>
      <c r="AV102" t="s">
        <v>203</v>
      </c>
      <c r="AW102">
        <v>3</v>
      </c>
      <c r="BB102">
        <v>0.72195339192023011</v>
      </c>
      <c r="BC102" t="s">
        <v>70</v>
      </c>
      <c r="BF102" t="s">
        <v>118</v>
      </c>
      <c r="BG102" s="5" t="s">
        <v>122</v>
      </c>
      <c r="BH102" t="s">
        <v>455</v>
      </c>
      <c r="BI102">
        <v>735</v>
      </c>
      <c r="BJ102">
        <v>3</v>
      </c>
      <c r="BK102" t="s">
        <v>254</v>
      </c>
      <c r="BL102" t="s">
        <v>250</v>
      </c>
      <c r="BM102">
        <v>0.72195339192023011</v>
      </c>
      <c r="BN102" t="s">
        <v>70</v>
      </c>
      <c r="BO102" t="s">
        <v>201</v>
      </c>
      <c r="BP102">
        <v>1206.47</v>
      </c>
    </row>
    <row r="103" spans="1:68" ht="16.5">
      <c r="A103" s="127" t="str">
        <f t="shared" si="36"/>
        <v>해성운수</v>
      </c>
      <c r="B103" s="128" t="str">
        <f t="shared" si="35"/>
        <v>이원희</v>
      </c>
      <c r="C103" s="129" t="str">
        <f t="shared" si="37"/>
        <v>D</v>
      </c>
      <c r="D103" s="130">
        <f t="shared" si="38"/>
        <v>0.80964983209649466</v>
      </c>
      <c r="E103" s="131">
        <f t="shared" si="39"/>
        <v>7030</v>
      </c>
      <c r="F103" s="132" t="str">
        <f t="shared" si="40"/>
        <v>568</v>
      </c>
      <c r="G103" s="133" t="str">
        <f t="shared" si="41"/>
        <v>71바5774</v>
      </c>
      <c r="H103" s="134">
        <f t="shared" si="42"/>
        <v>5</v>
      </c>
      <c r="I103" s="135">
        <f t="shared" si="43"/>
        <v>740.98199999999997</v>
      </c>
      <c r="J103" s="136">
        <f t="shared" si="44"/>
        <v>1.3189744511939749E-2</v>
      </c>
      <c r="K103" s="136">
        <f t="shared" si="45"/>
        <v>0.39893868178806763</v>
      </c>
      <c r="L103" s="136">
        <f t="shared" si="46"/>
        <v>0.14575252840149963</v>
      </c>
      <c r="M103" s="137">
        <f t="shared" si="47"/>
        <v>5.5170000000000003</v>
      </c>
      <c r="N103" s="138">
        <f t="shared" si="48"/>
        <v>0.13495604481620338</v>
      </c>
      <c r="O103" s="138">
        <f t="shared" si="49"/>
        <v>0.80973626889722017</v>
      </c>
      <c r="P103" s="224">
        <f t="shared" si="50"/>
        <v>39</v>
      </c>
      <c r="Q103" s="225">
        <f t="shared" si="51"/>
        <v>1</v>
      </c>
      <c r="R103" s="225">
        <f t="shared" si="52"/>
        <v>6</v>
      </c>
      <c r="T103">
        <v>534</v>
      </c>
      <c r="U103">
        <v>7030</v>
      </c>
      <c r="V103" t="s">
        <v>457</v>
      </c>
      <c r="W103">
        <v>740.98199999999997</v>
      </c>
      <c r="X103">
        <v>221.59</v>
      </c>
      <c r="Y103">
        <v>3.3439999999999999</v>
      </c>
      <c r="Z103">
        <v>5.5170000000000003</v>
      </c>
      <c r="AA103">
        <v>74.804709000000003</v>
      </c>
      <c r="AB103">
        <v>0.98665499999999995</v>
      </c>
      <c r="AC103">
        <v>29.842492</v>
      </c>
      <c r="AD103" s="1">
        <v>108</v>
      </c>
      <c r="AE103">
        <v>1</v>
      </c>
      <c r="AF103">
        <v>6</v>
      </c>
      <c r="AG103">
        <v>71</v>
      </c>
      <c r="AH103">
        <v>9.9055520000000001</v>
      </c>
      <c r="AI103">
        <v>39.6</v>
      </c>
      <c r="AJ103">
        <v>0</v>
      </c>
      <c r="AK103">
        <v>39</v>
      </c>
      <c r="AL103">
        <v>8975</v>
      </c>
      <c r="AM103" t="s">
        <v>458</v>
      </c>
      <c r="AN103" t="s">
        <v>760</v>
      </c>
      <c r="AO103">
        <v>236.55699999999999</v>
      </c>
      <c r="AR103" t="s">
        <v>118</v>
      </c>
      <c r="AS103" t="s">
        <v>126</v>
      </c>
      <c r="AT103" t="s">
        <v>267</v>
      </c>
      <c r="AU103" t="s">
        <v>457</v>
      </c>
      <c r="AV103" t="s">
        <v>203</v>
      </c>
      <c r="AW103">
        <v>5</v>
      </c>
      <c r="BB103">
        <v>0.80964983209649466</v>
      </c>
      <c r="BC103" t="s">
        <v>67</v>
      </c>
      <c r="BF103" t="s">
        <v>118</v>
      </c>
      <c r="BG103" s="5" t="s">
        <v>126</v>
      </c>
      <c r="BH103" t="s">
        <v>457</v>
      </c>
      <c r="BI103">
        <v>7030</v>
      </c>
      <c r="BJ103">
        <v>5</v>
      </c>
      <c r="BK103" t="s">
        <v>267</v>
      </c>
      <c r="BL103" t="s">
        <v>266</v>
      </c>
      <c r="BM103">
        <v>0.80964983209649466</v>
      </c>
      <c r="BN103" t="s">
        <v>67</v>
      </c>
      <c r="BO103" t="s">
        <v>188</v>
      </c>
      <c r="BP103">
        <v>740.98199999999997</v>
      </c>
    </row>
    <row r="104" spans="1:68" ht="16.5">
      <c r="A104" s="110" t="str">
        <f t="shared" si="36"/>
        <v>해성운수</v>
      </c>
      <c r="B104" s="111" t="str">
        <f t="shared" si="35"/>
        <v>이종열</v>
      </c>
      <c r="C104" s="112" t="str">
        <f t="shared" si="37"/>
        <v>F</v>
      </c>
      <c r="D104" s="113">
        <f t="shared" si="38"/>
        <v>0.78538461538461524</v>
      </c>
      <c r="E104" s="114">
        <f t="shared" si="39"/>
        <v>1844</v>
      </c>
      <c r="F104" s="115" t="str">
        <f t="shared" si="40"/>
        <v>514-1</v>
      </c>
      <c r="G104" s="116" t="str">
        <f t="shared" si="41"/>
        <v>71바5760</v>
      </c>
      <c r="H104" s="117">
        <f t="shared" si="42"/>
        <v>1</v>
      </c>
      <c r="I104" s="118">
        <f t="shared" si="43"/>
        <v>915.50099999999998</v>
      </c>
      <c r="J104" s="119">
        <f t="shared" si="44"/>
        <v>2.0966173398960543E-2</v>
      </c>
      <c r="K104" s="119">
        <f t="shared" si="45"/>
        <v>0.37985915027128375</v>
      </c>
      <c r="L104" s="119">
        <f t="shared" si="46"/>
        <v>0.1015837230106794</v>
      </c>
      <c r="M104" s="120">
        <f t="shared" si="47"/>
        <v>11.797000000000001</v>
      </c>
      <c r="N104" s="121">
        <f t="shared" si="48"/>
        <v>0</v>
      </c>
      <c r="O104" s="121">
        <f t="shared" si="49"/>
        <v>1.5292173356446361</v>
      </c>
      <c r="P104" s="226">
        <f t="shared" si="50"/>
        <v>13</v>
      </c>
      <c r="Q104" s="227">
        <f t="shared" si="51"/>
        <v>0</v>
      </c>
      <c r="R104" s="227">
        <f t="shared" si="52"/>
        <v>14</v>
      </c>
      <c r="T104">
        <v>534</v>
      </c>
      <c r="U104">
        <v>1844</v>
      </c>
      <c r="V104" t="s">
        <v>459</v>
      </c>
      <c r="W104">
        <v>915.50099999999998</v>
      </c>
      <c r="X104">
        <v>448.23</v>
      </c>
      <c r="Y104">
        <v>2.0419999999999998</v>
      </c>
      <c r="Z104">
        <v>11.797000000000001</v>
      </c>
      <c r="AA104">
        <v>76.404691</v>
      </c>
      <c r="AB104">
        <v>1.6019140000000001</v>
      </c>
      <c r="AC104">
        <v>29.023021</v>
      </c>
      <c r="AD104" s="1">
        <v>93</v>
      </c>
      <c r="AE104">
        <v>0</v>
      </c>
      <c r="AF104">
        <v>14</v>
      </c>
      <c r="AG104">
        <v>63</v>
      </c>
      <c r="AH104">
        <v>11.982260999999999</v>
      </c>
      <c r="AI104">
        <v>0</v>
      </c>
      <c r="AJ104">
        <v>0</v>
      </c>
      <c r="AK104">
        <v>13</v>
      </c>
      <c r="AL104">
        <v>2290</v>
      </c>
      <c r="AM104" t="s">
        <v>460</v>
      </c>
      <c r="AN104" t="s">
        <v>761</v>
      </c>
      <c r="AO104">
        <v>915.50099999999998</v>
      </c>
      <c r="AR104" t="s">
        <v>118</v>
      </c>
      <c r="AS104" t="s">
        <v>120</v>
      </c>
      <c r="AT104" t="s">
        <v>244</v>
      </c>
      <c r="AU104" t="s">
        <v>459</v>
      </c>
      <c r="AV104" t="s">
        <v>48</v>
      </c>
      <c r="AW104">
        <v>1</v>
      </c>
      <c r="BB104">
        <v>0.78538461538461524</v>
      </c>
      <c r="BC104" t="s">
        <v>70</v>
      </c>
      <c r="BF104" t="s">
        <v>118</v>
      </c>
      <c r="BG104" t="s">
        <v>120</v>
      </c>
      <c r="BH104" t="s">
        <v>459</v>
      </c>
      <c r="BI104">
        <v>1844</v>
      </c>
      <c r="BJ104">
        <v>1</v>
      </c>
      <c r="BK104" t="s">
        <v>244</v>
      </c>
      <c r="BL104" t="s">
        <v>183</v>
      </c>
      <c r="BM104">
        <v>0.78538461538461524</v>
      </c>
      <c r="BN104" t="s">
        <v>70</v>
      </c>
      <c r="BO104" t="s">
        <v>201</v>
      </c>
      <c r="BP104">
        <v>915.50099999999998</v>
      </c>
    </row>
    <row r="105" spans="1:68" ht="16.5">
      <c r="A105" s="127" t="str">
        <f t="shared" si="36"/>
        <v>해성운수</v>
      </c>
      <c r="B105" s="128" t="str">
        <f t="shared" si="35"/>
        <v>이종현</v>
      </c>
      <c r="C105" s="129" t="str">
        <f t="shared" si="37"/>
        <v>B</v>
      </c>
      <c r="D105" s="130">
        <f t="shared" si="38"/>
        <v>0.93045454545454542</v>
      </c>
      <c r="E105" s="131">
        <f t="shared" si="39"/>
        <v>5844</v>
      </c>
      <c r="F105" s="132" t="str">
        <f t="shared" si="40"/>
        <v>24</v>
      </c>
      <c r="G105" s="133" t="str">
        <f t="shared" si="41"/>
        <v>70바3893</v>
      </c>
      <c r="H105" s="134">
        <f t="shared" si="42"/>
        <v>1</v>
      </c>
      <c r="I105" s="135">
        <f t="shared" si="43"/>
        <v>1632.2280000000001</v>
      </c>
      <c r="J105" s="136">
        <f t="shared" si="44"/>
        <v>1.0182037117225262E-2</v>
      </c>
      <c r="K105" s="136">
        <f t="shared" si="45"/>
        <v>0.41654584412668144</v>
      </c>
      <c r="L105" s="136">
        <f t="shared" si="46"/>
        <v>0.17705859720578251</v>
      </c>
      <c r="M105" s="137">
        <f t="shared" si="47"/>
        <v>14.026</v>
      </c>
      <c r="N105" s="138">
        <f t="shared" si="48"/>
        <v>0.49012760472188932</v>
      </c>
      <c r="O105" s="138">
        <f t="shared" si="49"/>
        <v>24.690178087865174</v>
      </c>
      <c r="P105" s="224">
        <f t="shared" si="50"/>
        <v>33</v>
      </c>
      <c r="Q105" s="225">
        <f t="shared" si="51"/>
        <v>8</v>
      </c>
      <c r="R105" s="225">
        <f t="shared" si="52"/>
        <v>403</v>
      </c>
      <c r="T105">
        <v>534</v>
      </c>
      <c r="U105">
        <v>5844</v>
      </c>
      <c r="V105" t="s">
        <v>461</v>
      </c>
      <c r="W105">
        <v>1632.2280000000001</v>
      </c>
      <c r="X105">
        <v>797.41300000000001</v>
      </c>
      <c r="Y105">
        <v>2.0470000000000002</v>
      </c>
      <c r="Z105">
        <v>14.026</v>
      </c>
      <c r="AA105">
        <v>107.213025</v>
      </c>
      <c r="AB105">
        <v>1.091647</v>
      </c>
      <c r="AC105">
        <v>44.659140000000001</v>
      </c>
      <c r="AD105" s="1">
        <v>289</v>
      </c>
      <c r="AE105">
        <v>8</v>
      </c>
      <c r="AF105">
        <v>403</v>
      </c>
      <c r="AG105">
        <v>77</v>
      </c>
      <c r="AH105">
        <v>15.224157</v>
      </c>
      <c r="AI105">
        <v>302.2</v>
      </c>
      <c r="AJ105">
        <v>0</v>
      </c>
      <c r="AK105">
        <v>33</v>
      </c>
      <c r="AL105">
        <v>23871</v>
      </c>
      <c r="AM105" t="s">
        <v>462</v>
      </c>
      <c r="AN105" t="s">
        <v>762</v>
      </c>
      <c r="AO105">
        <v>1632.2280000000001</v>
      </c>
      <c r="AR105" t="s">
        <v>118</v>
      </c>
      <c r="AS105" t="s">
        <v>119</v>
      </c>
      <c r="AT105" t="s">
        <v>238</v>
      </c>
      <c r="AU105" t="s">
        <v>461</v>
      </c>
      <c r="AV105" t="s">
        <v>48</v>
      </c>
      <c r="AW105">
        <v>1</v>
      </c>
      <c r="BB105">
        <v>0.93045454545454542</v>
      </c>
      <c r="BC105" t="s">
        <v>68</v>
      </c>
      <c r="BF105" t="s">
        <v>118</v>
      </c>
      <c r="BG105" t="s">
        <v>119</v>
      </c>
      <c r="BH105" t="s">
        <v>461</v>
      </c>
      <c r="BI105">
        <v>5844</v>
      </c>
      <c r="BJ105">
        <v>1</v>
      </c>
      <c r="BK105" t="s">
        <v>238</v>
      </c>
      <c r="BL105" t="s">
        <v>183</v>
      </c>
      <c r="BM105">
        <v>0.93045454545454542</v>
      </c>
      <c r="BN105" t="s">
        <v>68</v>
      </c>
      <c r="BO105" t="s">
        <v>184</v>
      </c>
      <c r="BP105">
        <v>1632.2280000000001</v>
      </c>
    </row>
    <row r="106" spans="1:68" ht="16.5">
      <c r="A106" s="110" t="str">
        <f t="shared" si="36"/>
        <v>해성운수</v>
      </c>
      <c r="B106" s="111" t="str">
        <f t="shared" si="35"/>
        <v>이주흥</v>
      </c>
      <c r="C106" s="112" t="str">
        <f t="shared" si="37"/>
        <v>D</v>
      </c>
      <c r="D106" s="113">
        <f t="shared" si="38"/>
        <v>0.8019928039873393</v>
      </c>
      <c r="E106" s="114">
        <f t="shared" si="39"/>
        <v>3658</v>
      </c>
      <c r="F106" s="115" t="str">
        <f t="shared" si="40"/>
        <v>568</v>
      </c>
      <c r="G106" s="116" t="str">
        <f t="shared" si="41"/>
        <v>71바5774</v>
      </c>
      <c r="H106" s="117">
        <f t="shared" si="42"/>
        <v>3</v>
      </c>
      <c r="I106" s="118">
        <f t="shared" si="43"/>
        <v>1314.8109999999999</v>
      </c>
      <c r="J106" s="119">
        <f t="shared" si="44"/>
        <v>7.220057788889736E-2</v>
      </c>
      <c r="K106" s="119">
        <f t="shared" si="45"/>
        <v>0.32217484081920922</v>
      </c>
      <c r="L106" s="119">
        <f t="shared" si="46"/>
        <v>0.30726849714521709</v>
      </c>
      <c r="M106" s="120">
        <f t="shared" si="47"/>
        <v>6.2949999999999999</v>
      </c>
      <c r="N106" s="121">
        <f t="shared" si="48"/>
        <v>0</v>
      </c>
      <c r="O106" s="121">
        <f t="shared" si="49"/>
        <v>0.22816967609793348</v>
      </c>
      <c r="P106" s="226">
        <f t="shared" si="50"/>
        <v>49</v>
      </c>
      <c r="Q106" s="227">
        <f t="shared" si="51"/>
        <v>0</v>
      </c>
      <c r="R106" s="227">
        <f t="shared" si="52"/>
        <v>3</v>
      </c>
      <c r="T106">
        <v>534</v>
      </c>
      <c r="U106">
        <v>3658</v>
      </c>
      <c r="V106" t="s">
        <v>463</v>
      </c>
      <c r="W106">
        <v>1314.8109999999999</v>
      </c>
      <c r="X106">
        <v>346.75400000000002</v>
      </c>
      <c r="Y106">
        <v>3.7919999999999998</v>
      </c>
      <c r="Z106">
        <v>6.2949999999999999</v>
      </c>
      <c r="AA106">
        <v>117.661025</v>
      </c>
      <c r="AB106">
        <v>8.4951939999999997</v>
      </c>
      <c r="AC106">
        <v>37.907421999999997</v>
      </c>
      <c r="AD106" s="1">
        <v>404</v>
      </c>
      <c r="AE106">
        <v>0</v>
      </c>
      <c r="AF106">
        <v>3</v>
      </c>
      <c r="AG106">
        <v>67</v>
      </c>
      <c r="AH106">
        <v>11.174566</v>
      </c>
      <c r="AI106">
        <v>14.6</v>
      </c>
      <c r="AJ106">
        <v>0</v>
      </c>
      <c r="AK106">
        <v>49</v>
      </c>
      <c r="AL106">
        <v>22639</v>
      </c>
      <c r="AM106" t="s">
        <v>464</v>
      </c>
      <c r="AN106" t="s">
        <v>763</v>
      </c>
      <c r="AO106">
        <v>1143.741</v>
      </c>
      <c r="AR106" t="s">
        <v>118</v>
      </c>
      <c r="AS106" t="s">
        <v>126</v>
      </c>
      <c r="AT106" t="s">
        <v>267</v>
      </c>
      <c r="AU106" t="s">
        <v>463</v>
      </c>
      <c r="AV106" t="s">
        <v>203</v>
      </c>
      <c r="AW106">
        <v>3</v>
      </c>
      <c r="BB106">
        <v>0.8019928039873393</v>
      </c>
      <c r="BC106" t="s">
        <v>67</v>
      </c>
      <c r="BF106" t="s">
        <v>118</v>
      </c>
      <c r="BG106" t="s">
        <v>126</v>
      </c>
      <c r="BH106" t="s">
        <v>463</v>
      </c>
      <c r="BI106">
        <v>3658</v>
      </c>
      <c r="BJ106">
        <v>3</v>
      </c>
      <c r="BK106" t="s">
        <v>267</v>
      </c>
      <c r="BL106" t="s">
        <v>283</v>
      </c>
      <c r="BM106">
        <v>0.8019928039873393</v>
      </c>
      <c r="BN106" t="s">
        <v>67</v>
      </c>
      <c r="BO106" t="s">
        <v>188</v>
      </c>
      <c r="BP106">
        <v>1314.8109999999999</v>
      </c>
    </row>
    <row r="107" spans="1:68" ht="16.5">
      <c r="A107" s="127" t="str">
        <f t="shared" si="36"/>
        <v>해성운수</v>
      </c>
      <c r="B107" s="128" t="str">
        <f t="shared" si="35"/>
        <v>이준호</v>
      </c>
      <c r="C107" s="129" t="str">
        <f t="shared" si="37"/>
        <v>D</v>
      </c>
      <c r="D107" s="130">
        <f t="shared" si="38"/>
        <v>0.80478260869565221</v>
      </c>
      <c r="E107" s="131">
        <f t="shared" si="39"/>
        <v>6417</v>
      </c>
      <c r="F107" s="132" t="str">
        <f t="shared" si="40"/>
        <v>593</v>
      </c>
      <c r="G107" s="133" t="str">
        <f t="shared" si="41"/>
        <v>70바3804</v>
      </c>
      <c r="H107" s="134">
        <f t="shared" si="42"/>
        <v>1</v>
      </c>
      <c r="I107" s="135">
        <f t="shared" si="43"/>
        <v>1622.9059999999999</v>
      </c>
      <c r="J107" s="136">
        <f t="shared" si="44"/>
        <v>9.0019647788512364E-3</v>
      </c>
      <c r="K107" s="136">
        <f t="shared" si="45"/>
        <v>0.42516720471496139</v>
      </c>
      <c r="L107" s="136">
        <f t="shared" si="46"/>
        <v>0.21381398552966099</v>
      </c>
      <c r="M107" s="137">
        <f t="shared" si="47"/>
        <v>9.6050000000000004</v>
      </c>
      <c r="N107" s="138">
        <f t="shared" si="48"/>
        <v>0</v>
      </c>
      <c r="O107" s="138">
        <f t="shared" si="49"/>
        <v>2.5263323938663116</v>
      </c>
      <c r="P107" s="224">
        <f t="shared" si="50"/>
        <v>38</v>
      </c>
      <c r="Q107" s="225">
        <f t="shared" si="51"/>
        <v>0</v>
      </c>
      <c r="R107" s="225">
        <f t="shared" si="52"/>
        <v>41</v>
      </c>
      <c r="T107">
        <v>534</v>
      </c>
      <c r="U107">
        <v>6417</v>
      </c>
      <c r="V107" t="s">
        <v>465</v>
      </c>
      <c r="W107">
        <v>1622.9059999999999</v>
      </c>
      <c r="X107">
        <v>876.97299999999996</v>
      </c>
      <c r="Y107">
        <v>1.851</v>
      </c>
      <c r="Z107">
        <v>9.6050000000000004</v>
      </c>
      <c r="AA107">
        <v>151.22465299999999</v>
      </c>
      <c r="AB107">
        <v>1.3613189999999999</v>
      </c>
      <c r="AC107">
        <v>64.295762999999994</v>
      </c>
      <c r="AD107" s="1">
        <v>347</v>
      </c>
      <c r="AE107">
        <v>0</v>
      </c>
      <c r="AF107">
        <v>41</v>
      </c>
      <c r="AG107">
        <v>57</v>
      </c>
      <c r="AH107">
        <v>10.731755</v>
      </c>
      <c r="AI107">
        <v>0</v>
      </c>
      <c r="AJ107">
        <v>0</v>
      </c>
      <c r="AK107">
        <v>38</v>
      </c>
      <c r="AL107">
        <v>9334</v>
      </c>
      <c r="AM107" t="s">
        <v>466</v>
      </c>
      <c r="AN107" t="s">
        <v>764</v>
      </c>
      <c r="AO107">
        <v>1622.9059999999999</v>
      </c>
      <c r="AR107" t="s">
        <v>118</v>
      </c>
      <c r="AS107" t="s">
        <v>128</v>
      </c>
      <c r="AT107" t="s">
        <v>275</v>
      </c>
      <c r="AU107" t="s">
        <v>465</v>
      </c>
      <c r="AV107" t="s">
        <v>48</v>
      </c>
      <c r="AW107">
        <v>1</v>
      </c>
      <c r="BB107">
        <v>0.80478260869565221</v>
      </c>
      <c r="BC107" t="s">
        <v>67</v>
      </c>
      <c r="BF107" t="s">
        <v>118</v>
      </c>
      <c r="BG107" s="5" t="s">
        <v>128</v>
      </c>
      <c r="BH107" t="s">
        <v>465</v>
      </c>
      <c r="BI107">
        <v>6417</v>
      </c>
      <c r="BJ107">
        <v>1</v>
      </c>
      <c r="BK107" t="s">
        <v>275</v>
      </c>
      <c r="BL107" t="s">
        <v>183</v>
      </c>
      <c r="BM107">
        <v>0.80478260869565221</v>
      </c>
      <c r="BN107" t="s">
        <v>67</v>
      </c>
      <c r="BO107" t="s">
        <v>188</v>
      </c>
      <c r="BP107">
        <v>1622.9059999999999</v>
      </c>
    </row>
    <row r="108" spans="1:68" ht="16.5">
      <c r="A108" s="110" t="str">
        <f t="shared" si="36"/>
        <v>해성운수</v>
      </c>
      <c r="B108" s="111" t="str">
        <f t="shared" si="35"/>
        <v>이진수</v>
      </c>
      <c r="C108" s="112" t="str">
        <f t="shared" si="37"/>
        <v>B</v>
      </c>
      <c r="D108" s="113">
        <f t="shared" si="38"/>
        <v>0.94373025458425752</v>
      </c>
      <c r="E108" s="114">
        <f t="shared" si="39"/>
        <v>937</v>
      </c>
      <c r="F108" s="115" t="str">
        <f t="shared" si="40"/>
        <v>24</v>
      </c>
      <c r="G108" s="116" t="str">
        <f t="shared" si="41"/>
        <v>70바3875</v>
      </c>
      <c r="H108" s="117">
        <f t="shared" si="42"/>
        <v>15</v>
      </c>
      <c r="I108" s="118">
        <f t="shared" si="43"/>
        <v>2461.6440000000002</v>
      </c>
      <c r="J108" s="119">
        <f t="shared" si="44"/>
        <v>1.4667985592639217E-2</v>
      </c>
      <c r="K108" s="119">
        <f t="shared" si="45"/>
        <v>0.36159539785628081</v>
      </c>
      <c r="L108" s="119">
        <f t="shared" si="46"/>
        <v>0.15030605562786495</v>
      </c>
      <c r="M108" s="120">
        <f t="shared" si="47"/>
        <v>13.868</v>
      </c>
      <c r="N108" s="121">
        <f t="shared" si="48"/>
        <v>0.48747909933361611</v>
      </c>
      <c r="O108" s="121">
        <f t="shared" si="49"/>
        <v>16.696159152176353</v>
      </c>
      <c r="P108" s="226">
        <f t="shared" si="50"/>
        <v>8</v>
      </c>
      <c r="Q108" s="227">
        <f t="shared" si="51"/>
        <v>12</v>
      </c>
      <c r="R108" s="227">
        <f t="shared" si="52"/>
        <v>411</v>
      </c>
      <c r="T108">
        <v>534</v>
      </c>
      <c r="U108">
        <v>937</v>
      </c>
      <c r="V108" t="s">
        <v>467</v>
      </c>
      <c r="W108">
        <v>2461.6439999999998</v>
      </c>
      <c r="X108">
        <v>1140.655</v>
      </c>
      <c r="Y108">
        <v>2.1579999999999999</v>
      </c>
      <c r="Z108">
        <v>13.868</v>
      </c>
      <c r="AA108">
        <v>154.432726</v>
      </c>
      <c r="AB108">
        <v>2.2652169999999998</v>
      </c>
      <c r="AC108">
        <v>55.842162999999999</v>
      </c>
      <c r="AD108" s="1">
        <v>370</v>
      </c>
      <c r="AE108">
        <v>12</v>
      </c>
      <c r="AF108">
        <v>411</v>
      </c>
      <c r="AG108">
        <v>83</v>
      </c>
      <c r="AH108">
        <v>15.939911</v>
      </c>
      <c r="AI108">
        <v>204.1</v>
      </c>
      <c r="AJ108">
        <v>0</v>
      </c>
      <c r="AK108">
        <v>8</v>
      </c>
      <c r="AL108">
        <v>3070</v>
      </c>
      <c r="AM108" t="s">
        <v>468</v>
      </c>
      <c r="AN108" t="s">
        <v>765</v>
      </c>
      <c r="AO108">
        <v>496.38299999999998</v>
      </c>
      <c r="AR108" t="s">
        <v>118</v>
      </c>
      <c r="AS108" t="s">
        <v>119</v>
      </c>
      <c r="AT108" t="s">
        <v>229</v>
      </c>
      <c r="AU108" t="s">
        <v>467</v>
      </c>
      <c r="AV108" t="s">
        <v>227</v>
      </c>
      <c r="AW108">
        <v>15</v>
      </c>
      <c r="BB108">
        <v>0.94373025458425752</v>
      </c>
      <c r="BC108" t="s">
        <v>68</v>
      </c>
      <c r="BF108" t="s">
        <v>118</v>
      </c>
      <c r="BG108" t="s">
        <v>119</v>
      </c>
      <c r="BH108" t="s">
        <v>467</v>
      </c>
      <c r="BI108">
        <v>937</v>
      </c>
      <c r="BJ108">
        <v>15</v>
      </c>
      <c r="BK108" t="s">
        <v>229</v>
      </c>
      <c r="BL108" t="s">
        <v>217</v>
      </c>
      <c r="BM108">
        <v>0.94373025458425752</v>
      </c>
      <c r="BN108" t="s">
        <v>68</v>
      </c>
      <c r="BO108" t="s">
        <v>184</v>
      </c>
      <c r="BP108">
        <v>2461.6440000000002</v>
      </c>
    </row>
    <row r="109" spans="1:68" ht="16.5">
      <c r="A109" s="127" t="str">
        <f t="shared" si="36"/>
        <v>해성운수</v>
      </c>
      <c r="B109" s="128" t="str">
        <f t="shared" si="35"/>
        <v>이충재</v>
      </c>
      <c r="C109" s="129" t="str">
        <f t="shared" si="37"/>
        <v>B</v>
      </c>
      <c r="D109" s="130">
        <f t="shared" si="38"/>
        <v>0.93045123864311496</v>
      </c>
      <c r="E109" s="131">
        <f t="shared" si="39"/>
        <v>4477</v>
      </c>
      <c r="F109" s="132" t="str">
        <f t="shared" si="40"/>
        <v>514-1</v>
      </c>
      <c r="G109" s="133" t="str">
        <f t="shared" si="41"/>
        <v>71바5768</v>
      </c>
      <c r="H109" s="134">
        <f t="shared" si="42"/>
        <v>3</v>
      </c>
      <c r="I109" s="135">
        <f t="shared" si="43"/>
        <v>1439.509</v>
      </c>
      <c r="J109" s="136">
        <f t="shared" si="44"/>
        <v>5.103222250561216E-3</v>
      </c>
      <c r="K109" s="136">
        <f t="shared" si="45"/>
        <v>0.32419338087019811</v>
      </c>
      <c r="L109" s="136">
        <f t="shared" si="46"/>
        <v>0.17575437180316344</v>
      </c>
      <c r="M109" s="137">
        <f t="shared" si="47"/>
        <v>8.3119999999999994</v>
      </c>
      <c r="N109" s="138">
        <f t="shared" si="48"/>
        <v>0</v>
      </c>
      <c r="O109" s="138">
        <f t="shared" si="49"/>
        <v>0.48627691803246803</v>
      </c>
      <c r="P109" s="224">
        <f t="shared" si="50"/>
        <v>4</v>
      </c>
      <c r="Q109" s="225">
        <f t="shared" si="51"/>
        <v>0</v>
      </c>
      <c r="R109" s="225">
        <f t="shared" si="52"/>
        <v>7</v>
      </c>
      <c r="T109">
        <v>534</v>
      </c>
      <c r="U109">
        <v>4477</v>
      </c>
      <c r="V109" t="s">
        <v>469</v>
      </c>
      <c r="W109">
        <v>1439.509</v>
      </c>
      <c r="X109">
        <v>573.83399999999995</v>
      </c>
      <c r="Y109">
        <v>2.5089999999999999</v>
      </c>
      <c r="Z109">
        <v>8.3119999999999994</v>
      </c>
      <c r="AA109">
        <v>108.47244600000001</v>
      </c>
      <c r="AB109">
        <v>0.55355900000000002</v>
      </c>
      <c r="AC109">
        <v>35.166049000000001</v>
      </c>
      <c r="AD109" s="1">
        <v>253</v>
      </c>
      <c r="AE109">
        <v>0</v>
      </c>
      <c r="AF109">
        <v>7</v>
      </c>
      <c r="AG109">
        <v>64</v>
      </c>
      <c r="AH109">
        <v>13.270733999999999</v>
      </c>
      <c r="AI109">
        <v>0</v>
      </c>
      <c r="AJ109">
        <v>0</v>
      </c>
      <c r="AK109">
        <v>4</v>
      </c>
      <c r="AL109">
        <v>1918</v>
      </c>
      <c r="AM109" t="s">
        <v>470</v>
      </c>
      <c r="AN109" t="s">
        <v>766</v>
      </c>
      <c r="AO109">
        <v>1188.8219999999999</v>
      </c>
      <c r="AR109" t="s">
        <v>118</v>
      </c>
      <c r="AS109" t="s">
        <v>120</v>
      </c>
      <c r="AT109" t="s">
        <v>246</v>
      </c>
      <c r="AU109" t="s">
        <v>469</v>
      </c>
      <c r="AV109" t="s">
        <v>48</v>
      </c>
      <c r="AW109">
        <v>3</v>
      </c>
      <c r="BB109">
        <v>0.93045123864311496</v>
      </c>
      <c r="BC109" t="s">
        <v>68</v>
      </c>
      <c r="BF109" t="s">
        <v>118</v>
      </c>
      <c r="BG109" t="s">
        <v>120</v>
      </c>
      <c r="BH109" t="s">
        <v>469</v>
      </c>
      <c r="BI109">
        <v>4477</v>
      </c>
      <c r="BJ109">
        <v>3</v>
      </c>
      <c r="BK109" t="s">
        <v>246</v>
      </c>
      <c r="BL109" t="s">
        <v>241</v>
      </c>
      <c r="BM109">
        <v>0.93045123864311496</v>
      </c>
      <c r="BN109" t="s">
        <v>68</v>
      </c>
      <c r="BO109" t="s">
        <v>184</v>
      </c>
      <c r="BP109">
        <v>1439.509</v>
      </c>
    </row>
    <row r="110" spans="1:68" ht="16.5">
      <c r="A110" s="110" t="str">
        <f t="shared" ref="A110:A115" si="53">BF110</f>
        <v>해성운수</v>
      </c>
      <c r="B110" s="111" t="str">
        <f t="shared" si="35"/>
        <v>이태경</v>
      </c>
      <c r="C110" s="112" t="str">
        <f t="shared" ref="C110:C115" si="54">BN110</f>
        <v>D</v>
      </c>
      <c r="D110" s="113">
        <f t="shared" ref="D110:D115" si="55">BM110</f>
        <v>0.83089727709271155</v>
      </c>
      <c r="E110" s="114">
        <f t="shared" ref="E110:E115" si="56">U110</f>
        <v>6490</v>
      </c>
      <c r="F110" s="115" t="str">
        <f t="shared" ref="F110:F115" si="57">BG110</f>
        <v>24</v>
      </c>
      <c r="G110" s="116" t="str">
        <f t="shared" ref="G110:G115" si="58">BK110</f>
        <v>70바3863</v>
      </c>
      <c r="H110" s="117">
        <f t="shared" ref="H110:H115" si="59">BJ110</f>
        <v>12</v>
      </c>
      <c r="I110" s="118">
        <f t="shared" ref="I110:I115" si="60">BP110</f>
        <v>2335.7290000000003</v>
      </c>
      <c r="J110" s="119">
        <f t="shared" ref="J110:J115" si="61">AB110/AA110</f>
        <v>1.0253600251148924E-2</v>
      </c>
      <c r="K110" s="119">
        <f t="shared" ref="K110:K115" si="62">AC110/AA110</f>
        <v>0.47126538875023283</v>
      </c>
      <c r="L110" s="119">
        <f t="shared" ref="L110:L115" si="63">AD110/I110</f>
        <v>0.12116131623146348</v>
      </c>
      <c r="M110" s="120">
        <f t="shared" ref="M110:M115" si="64">Z110</f>
        <v>17.561</v>
      </c>
      <c r="N110" s="121">
        <f t="shared" ref="N110:N115" si="65">AE110*100/W110</f>
        <v>0.50508132861643495</v>
      </c>
      <c r="O110" s="121">
        <f t="shared" ref="O110:O115" si="66">AF110*100/W110</f>
        <v>10.185806793764771</v>
      </c>
      <c r="P110" s="226">
        <f t="shared" ref="P110:P115" si="67">AK110</f>
        <v>84</v>
      </c>
      <c r="Q110" s="227">
        <f t="shared" ref="Q110:Q115" si="68">AE110</f>
        <v>12</v>
      </c>
      <c r="R110" s="227">
        <f t="shared" ref="R110:R115" si="69">AF110</f>
        <v>242</v>
      </c>
      <c r="T110">
        <v>534</v>
      </c>
      <c r="U110">
        <v>6490</v>
      </c>
      <c r="V110" t="s">
        <v>471</v>
      </c>
      <c r="W110">
        <v>2375.855</v>
      </c>
      <c r="X110">
        <v>1260.0899999999999</v>
      </c>
      <c r="Y110">
        <v>1.885</v>
      </c>
      <c r="Z110">
        <v>17.561</v>
      </c>
      <c r="AA110">
        <v>173.59580600000001</v>
      </c>
      <c r="AB110">
        <v>1.779982</v>
      </c>
      <c r="AC110">
        <v>81.809695000000005</v>
      </c>
      <c r="AD110" s="1">
        <v>283</v>
      </c>
      <c r="AE110">
        <v>12</v>
      </c>
      <c r="AF110">
        <v>242</v>
      </c>
      <c r="AG110">
        <v>73</v>
      </c>
      <c r="AH110">
        <v>13.686131</v>
      </c>
      <c r="AI110">
        <v>236.5</v>
      </c>
      <c r="AJ110">
        <v>0</v>
      </c>
      <c r="AK110">
        <v>84</v>
      </c>
      <c r="AL110">
        <v>78985</v>
      </c>
      <c r="AM110" t="s">
        <v>472</v>
      </c>
      <c r="AN110" t="s">
        <v>767</v>
      </c>
      <c r="AO110">
        <v>372.91500000000002</v>
      </c>
      <c r="AR110" t="s">
        <v>118</v>
      </c>
      <c r="AS110" t="s">
        <v>119</v>
      </c>
      <c r="AT110" t="s">
        <v>221</v>
      </c>
      <c r="AU110" t="s">
        <v>471</v>
      </c>
      <c r="AV110" t="s">
        <v>48</v>
      </c>
      <c r="AW110">
        <v>12</v>
      </c>
      <c r="BB110">
        <v>0.83089727709271155</v>
      </c>
      <c r="BC110" t="s">
        <v>67</v>
      </c>
      <c r="BF110" t="s">
        <v>118</v>
      </c>
      <c r="BG110" s="5" t="s">
        <v>119</v>
      </c>
      <c r="BH110" t="s">
        <v>471</v>
      </c>
      <c r="BI110">
        <v>6490</v>
      </c>
      <c r="BJ110">
        <v>12</v>
      </c>
      <c r="BK110" t="s">
        <v>221</v>
      </c>
      <c r="BL110" t="s">
        <v>219</v>
      </c>
      <c r="BM110">
        <v>0.83089727709271155</v>
      </c>
      <c r="BN110" t="s">
        <v>67</v>
      </c>
      <c r="BO110" t="s">
        <v>188</v>
      </c>
      <c r="BP110">
        <v>2335.7290000000003</v>
      </c>
    </row>
    <row r="111" spans="1:68" ht="16.5">
      <c r="A111" s="127" t="str">
        <f t="shared" si="53"/>
        <v>해성운수</v>
      </c>
      <c r="B111" s="128" t="str">
        <f t="shared" si="35"/>
        <v>이태민</v>
      </c>
      <c r="C111" s="129" t="str">
        <f t="shared" si="54"/>
        <v>F</v>
      </c>
      <c r="D111" s="130">
        <f t="shared" si="55"/>
        <v>0.69856637430275148</v>
      </c>
      <c r="E111" s="131">
        <f t="shared" si="56"/>
        <v>802</v>
      </c>
      <c r="F111" s="132" t="str">
        <f t="shared" si="57"/>
        <v>514-1</v>
      </c>
      <c r="G111" s="133" t="str">
        <f t="shared" si="58"/>
        <v>71바5754</v>
      </c>
      <c r="H111" s="134">
        <f t="shared" si="59"/>
        <v>3</v>
      </c>
      <c r="I111" s="135">
        <f t="shared" si="60"/>
        <v>1135.0770000000002</v>
      </c>
      <c r="J111" s="136">
        <f t="shared" si="61"/>
        <v>3.732882218736748E-2</v>
      </c>
      <c r="K111" s="136">
        <f t="shared" si="62"/>
        <v>0.36585510890627065</v>
      </c>
      <c r="L111" s="136">
        <f t="shared" si="63"/>
        <v>0.11541067257992187</v>
      </c>
      <c r="M111" s="137">
        <f t="shared" si="64"/>
        <v>9.2889999999999997</v>
      </c>
      <c r="N111" s="138">
        <f t="shared" si="65"/>
        <v>0</v>
      </c>
      <c r="O111" s="138">
        <f t="shared" si="66"/>
        <v>1.5857955010981635</v>
      </c>
      <c r="P111" s="224">
        <f t="shared" si="67"/>
        <v>27</v>
      </c>
      <c r="Q111" s="225">
        <f t="shared" si="68"/>
        <v>0</v>
      </c>
      <c r="R111" s="225">
        <f t="shared" si="69"/>
        <v>18</v>
      </c>
      <c r="T111">
        <v>534</v>
      </c>
      <c r="U111">
        <v>802</v>
      </c>
      <c r="V111" t="s">
        <v>473</v>
      </c>
      <c r="W111">
        <v>1135.077</v>
      </c>
      <c r="X111">
        <v>604.89599999999996</v>
      </c>
      <c r="Y111">
        <v>1.8759999999999999</v>
      </c>
      <c r="Z111">
        <v>9.2889999999999997</v>
      </c>
      <c r="AA111">
        <v>94.727740999999995</v>
      </c>
      <c r="AB111">
        <v>3.5360749999999999</v>
      </c>
      <c r="AC111">
        <v>34.656627999999998</v>
      </c>
      <c r="AD111" s="1">
        <v>131</v>
      </c>
      <c r="AE111">
        <v>0</v>
      </c>
      <c r="AF111">
        <v>18</v>
      </c>
      <c r="AG111">
        <v>59</v>
      </c>
      <c r="AH111">
        <v>11.982519</v>
      </c>
      <c r="AI111">
        <v>0</v>
      </c>
      <c r="AJ111">
        <v>0</v>
      </c>
      <c r="AK111">
        <v>27</v>
      </c>
      <c r="AL111">
        <v>5229</v>
      </c>
      <c r="AM111" t="s">
        <v>474</v>
      </c>
      <c r="AN111" t="s">
        <v>768</v>
      </c>
      <c r="AO111">
        <v>845.46</v>
      </c>
      <c r="AR111" t="s">
        <v>118</v>
      </c>
      <c r="AS111" t="s">
        <v>120</v>
      </c>
      <c r="AT111" t="s">
        <v>243</v>
      </c>
      <c r="AU111" t="s">
        <v>473</v>
      </c>
      <c r="AV111" t="s">
        <v>227</v>
      </c>
      <c r="AW111">
        <v>3</v>
      </c>
      <c r="BB111">
        <v>0.69856637430275148</v>
      </c>
      <c r="BC111" t="s">
        <v>70</v>
      </c>
      <c r="BF111" t="s">
        <v>118</v>
      </c>
      <c r="BG111" t="s">
        <v>120</v>
      </c>
      <c r="BH111" t="s">
        <v>473</v>
      </c>
      <c r="BI111">
        <v>802</v>
      </c>
      <c r="BJ111">
        <v>3</v>
      </c>
      <c r="BK111" t="s">
        <v>243</v>
      </c>
      <c r="BL111" t="s">
        <v>241</v>
      </c>
      <c r="BM111">
        <v>0.69856637430275148</v>
      </c>
      <c r="BN111" t="s">
        <v>70</v>
      </c>
      <c r="BO111" t="s">
        <v>201</v>
      </c>
      <c r="BP111">
        <v>1135.0770000000002</v>
      </c>
    </row>
    <row r="112" spans="1:68" ht="16.5">
      <c r="A112" s="110" t="str">
        <f t="shared" si="53"/>
        <v>해성운수</v>
      </c>
      <c r="B112" s="111" t="str">
        <f t="shared" si="35"/>
        <v>이현</v>
      </c>
      <c r="C112" s="112" t="str">
        <f t="shared" si="54"/>
        <v>F</v>
      </c>
      <c r="D112" s="113">
        <f t="shared" si="55"/>
        <v>0.68854545454545457</v>
      </c>
      <c r="E112" s="114">
        <f t="shared" si="56"/>
        <v>3382</v>
      </c>
      <c r="F112" s="115" t="str">
        <f t="shared" si="57"/>
        <v>579</v>
      </c>
      <c r="G112" s="116" t="str">
        <f t="shared" si="58"/>
        <v>71바5770</v>
      </c>
      <c r="H112" s="117">
        <f t="shared" si="59"/>
        <v>4</v>
      </c>
      <c r="I112" s="118">
        <f t="shared" si="60"/>
        <v>1541.4909999999998</v>
      </c>
      <c r="J112" s="119">
        <f t="shared" si="61"/>
        <v>1.7508149487024338E-2</v>
      </c>
      <c r="K112" s="119">
        <f t="shared" si="62"/>
        <v>0.50660628242878825</v>
      </c>
      <c r="L112" s="119">
        <f t="shared" si="63"/>
        <v>0.21018611201752074</v>
      </c>
      <c r="M112" s="120">
        <f t="shared" si="64"/>
        <v>10.755000000000001</v>
      </c>
      <c r="N112" s="121">
        <f t="shared" si="65"/>
        <v>6.4490374489155622E-2</v>
      </c>
      <c r="O112" s="121">
        <f t="shared" si="66"/>
        <v>5.4171914570890722</v>
      </c>
      <c r="P112" s="226">
        <f t="shared" si="67"/>
        <v>104</v>
      </c>
      <c r="Q112" s="227">
        <f t="shared" si="68"/>
        <v>1</v>
      </c>
      <c r="R112" s="227">
        <f t="shared" si="69"/>
        <v>84</v>
      </c>
      <c r="T112">
        <v>534</v>
      </c>
      <c r="U112">
        <v>3382</v>
      </c>
      <c r="V112" t="s">
        <v>475</v>
      </c>
      <c r="W112">
        <v>1550.6189999999999</v>
      </c>
      <c r="X112">
        <v>476.73700000000002</v>
      </c>
      <c r="Y112">
        <v>3.2530000000000001</v>
      </c>
      <c r="Z112">
        <v>10.755000000000001</v>
      </c>
      <c r="AA112">
        <v>154.29192</v>
      </c>
      <c r="AB112">
        <v>2.7013660000000002</v>
      </c>
      <c r="AC112">
        <v>78.165255999999999</v>
      </c>
      <c r="AD112" s="1">
        <v>324</v>
      </c>
      <c r="AE112">
        <v>1</v>
      </c>
      <c r="AF112">
        <v>84</v>
      </c>
      <c r="AG112">
        <v>88</v>
      </c>
      <c r="AH112">
        <v>10.049904</v>
      </c>
      <c r="AI112">
        <v>812.6</v>
      </c>
      <c r="AJ112">
        <v>35.4</v>
      </c>
      <c r="AK112">
        <v>104</v>
      </c>
      <c r="AL112">
        <v>55006</v>
      </c>
      <c r="AM112" t="s">
        <v>476</v>
      </c>
      <c r="AN112" t="s">
        <v>769</v>
      </c>
      <c r="AO112">
        <v>1284.107</v>
      </c>
      <c r="AR112" t="s">
        <v>118</v>
      </c>
      <c r="AS112" t="s">
        <v>127</v>
      </c>
      <c r="AT112" t="s">
        <v>269</v>
      </c>
      <c r="AU112" t="s">
        <v>475</v>
      </c>
      <c r="AV112" t="s">
        <v>203</v>
      </c>
      <c r="AW112">
        <v>4</v>
      </c>
      <c r="BB112">
        <v>0.68854545454545457</v>
      </c>
      <c r="BC112" t="s">
        <v>70</v>
      </c>
      <c r="BF112" t="s">
        <v>118</v>
      </c>
      <c r="BG112" t="s">
        <v>127</v>
      </c>
      <c r="BH112" t="s">
        <v>475</v>
      </c>
      <c r="BI112">
        <v>3382</v>
      </c>
      <c r="BJ112">
        <v>4</v>
      </c>
      <c r="BK112" t="s">
        <v>269</v>
      </c>
      <c r="BL112" t="s">
        <v>272</v>
      </c>
      <c r="BM112">
        <v>0.68854545454545457</v>
      </c>
      <c r="BN112" t="s">
        <v>70</v>
      </c>
      <c r="BO112" t="s">
        <v>201</v>
      </c>
      <c r="BP112">
        <v>1541.4909999999998</v>
      </c>
    </row>
    <row r="113" spans="1:68" ht="16.5">
      <c r="A113" s="127" t="str">
        <f t="shared" si="53"/>
        <v>해성운수</v>
      </c>
      <c r="B113" s="128" t="str">
        <f t="shared" si="35"/>
        <v>이호철</v>
      </c>
      <c r="C113" s="129" t="str">
        <f t="shared" si="54"/>
        <v>F</v>
      </c>
      <c r="D113" s="130">
        <f t="shared" si="55"/>
        <v>0.77409090909090905</v>
      </c>
      <c r="E113" s="131">
        <f t="shared" si="56"/>
        <v>7176</v>
      </c>
      <c r="F113" s="132" t="str">
        <f t="shared" si="57"/>
        <v>24</v>
      </c>
      <c r="G113" s="133" t="str">
        <f t="shared" si="58"/>
        <v>70바3862</v>
      </c>
      <c r="H113" s="134">
        <f t="shared" si="59"/>
        <v>1</v>
      </c>
      <c r="I113" s="135">
        <f t="shared" si="60"/>
        <v>1449.5930000000001</v>
      </c>
      <c r="J113" s="136">
        <f t="shared" si="61"/>
        <v>2.2054478679950546E-2</v>
      </c>
      <c r="K113" s="136">
        <f t="shared" si="62"/>
        <v>0.39855430267871145</v>
      </c>
      <c r="L113" s="136">
        <f t="shared" si="63"/>
        <v>0.13590021474993325</v>
      </c>
      <c r="M113" s="137">
        <f t="shared" si="64"/>
        <v>18.091999999999999</v>
      </c>
      <c r="N113" s="138">
        <f t="shared" si="65"/>
        <v>0.27593952233488983</v>
      </c>
      <c r="O113" s="138">
        <f t="shared" si="66"/>
        <v>28.007861516991319</v>
      </c>
      <c r="P113" s="224">
        <f t="shared" si="67"/>
        <v>35</v>
      </c>
      <c r="Q113" s="225">
        <f t="shared" si="68"/>
        <v>4</v>
      </c>
      <c r="R113" s="225">
        <f t="shared" si="69"/>
        <v>406</v>
      </c>
      <c r="T113">
        <v>534</v>
      </c>
      <c r="U113">
        <v>7176</v>
      </c>
      <c r="V113" t="s">
        <v>477</v>
      </c>
      <c r="W113">
        <v>1449.5930000000001</v>
      </c>
      <c r="X113">
        <v>851.22699999999998</v>
      </c>
      <c r="Y113">
        <v>1.7030000000000001</v>
      </c>
      <c r="Z113">
        <v>18.091999999999999</v>
      </c>
      <c r="AA113">
        <v>101.84303300000001</v>
      </c>
      <c r="AB113">
        <v>2.246095</v>
      </c>
      <c r="AC113">
        <v>40.589979</v>
      </c>
      <c r="AD113" s="1">
        <v>197</v>
      </c>
      <c r="AE113">
        <v>4</v>
      </c>
      <c r="AF113">
        <v>406</v>
      </c>
      <c r="AG113">
        <v>74</v>
      </c>
      <c r="AH113">
        <v>14.233599999999999</v>
      </c>
      <c r="AI113">
        <v>110.9</v>
      </c>
      <c r="AJ113">
        <v>0</v>
      </c>
      <c r="AK113">
        <v>35</v>
      </c>
      <c r="AL113">
        <v>25460</v>
      </c>
      <c r="AM113" t="s">
        <v>478</v>
      </c>
      <c r="AN113" t="s">
        <v>770</v>
      </c>
      <c r="AO113">
        <v>1449.5930000000001</v>
      </c>
      <c r="AR113" t="s">
        <v>118</v>
      </c>
      <c r="AS113" t="s">
        <v>119</v>
      </c>
      <c r="AT113" t="s">
        <v>220</v>
      </c>
      <c r="AU113" t="s">
        <v>477</v>
      </c>
      <c r="AV113" t="s">
        <v>48</v>
      </c>
      <c r="AW113">
        <v>1</v>
      </c>
      <c r="BB113">
        <v>0.77409090909090905</v>
      </c>
      <c r="BC113" t="s">
        <v>70</v>
      </c>
      <c r="BF113" t="s">
        <v>118</v>
      </c>
      <c r="BG113" t="s">
        <v>119</v>
      </c>
      <c r="BH113" t="s">
        <v>477</v>
      </c>
      <c r="BI113">
        <v>7176</v>
      </c>
      <c r="BJ113">
        <v>1</v>
      </c>
      <c r="BK113" t="s">
        <v>220</v>
      </c>
      <c r="BL113" t="s">
        <v>183</v>
      </c>
      <c r="BM113">
        <v>0.77409090909090905</v>
      </c>
      <c r="BN113" t="s">
        <v>70</v>
      </c>
      <c r="BO113" t="s">
        <v>201</v>
      </c>
      <c r="BP113">
        <v>1449.5930000000001</v>
      </c>
    </row>
    <row r="114" spans="1:68" ht="16.5">
      <c r="A114" s="110" t="str">
        <f t="shared" si="53"/>
        <v>해성운수</v>
      </c>
      <c r="B114" s="111" t="str">
        <f t="shared" si="35"/>
        <v>임상균</v>
      </c>
      <c r="C114" s="112" t="str">
        <f t="shared" si="54"/>
        <v>F</v>
      </c>
      <c r="D114" s="113">
        <f t="shared" si="55"/>
        <v>0.71798894829825821</v>
      </c>
      <c r="E114" s="114">
        <f t="shared" si="56"/>
        <v>8493</v>
      </c>
      <c r="F114" s="115" t="str">
        <f t="shared" si="57"/>
        <v>560</v>
      </c>
      <c r="G114" s="116" t="str">
        <f t="shared" si="58"/>
        <v>71바5817</v>
      </c>
      <c r="H114" s="117">
        <f t="shared" si="59"/>
        <v>2</v>
      </c>
      <c r="I114" s="118">
        <f t="shared" si="60"/>
        <v>1411.1129999999998</v>
      </c>
      <c r="J114" s="119">
        <f t="shared" si="61"/>
        <v>1.3221942848485463E-2</v>
      </c>
      <c r="K114" s="119">
        <f t="shared" si="62"/>
        <v>0.41060862398553849</v>
      </c>
      <c r="L114" s="119">
        <f t="shared" si="63"/>
        <v>0.16936985202460755</v>
      </c>
      <c r="M114" s="120">
        <f t="shared" si="64"/>
        <v>7.9160000000000004</v>
      </c>
      <c r="N114" s="121">
        <f t="shared" si="65"/>
        <v>0</v>
      </c>
      <c r="O114" s="121">
        <f t="shared" si="66"/>
        <v>0.14173209374444143</v>
      </c>
      <c r="P114" s="226">
        <f t="shared" si="67"/>
        <v>214</v>
      </c>
      <c r="Q114" s="227">
        <f t="shared" si="68"/>
        <v>0</v>
      </c>
      <c r="R114" s="227">
        <f t="shared" si="69"/>
        <v>2</v>
      </c>
      <c r="T114">
        <v>534</v>
      </c>
      <c r="U114">
        <v>8493</v>
      </c>
      <c r="V114" t="s">
        <v>479</v>
      </c>
      <c r="W114">
        <v>1411.1130000000001</v>
      </c>
      <c r="X114">
        <v>786.27499999999998</v>
      </c>
      <c r="Y114">
        <v>1.7949999999999999</v>
      </c>
      <c r="Z114">
        <v>7.9160000000000004</v>
      </c>
      <c r="AA114">
        <v>159.203305</v>
      </c>
      <c r="AB114">
        <v>2.1049769999999999</v>
      </c>
      <c r="AC114">
        <v>65.370249999999999</v>
      </c>
      <c r="AD114" s="1">
        <v>239</v>
      </c>
      <c r="AE114">
        <v>0</v>
      </c>
      <c r="AF114">
        <v>2</v>
      </c>
      <c r="AG114">
        <v>61</v>
      </c>
      <c r="AH114">
        <v>8.8635909999999996</v>
      </c>
      <c r="AI114">
        <v>0</v>
      </c>
      <c r="AJ114">
        <v>0</v>
      </c>
      <c r="AK114">
        <v>214</v>
      </c>
      <c r="AL114">
        <v>38306</v>
      </c>
      <c r="AM114" t="s">
        <v>480</v>
      </c>
      <c r="AN114" t="s">
        <v>771</v>
      </c>
      <c r="AO114">
        <v>1325.5139999999999</v>
      </c>
      <c r="AR114" t="s">
        <v>118</v>
      </c>
      <c r="AS114" t="s">
        <v>123</v>
      </c>
      <c r="AT114" t="s">
        <v>257</v>
      </c>
      <c r="AU114" t="s">
        <v>479</v>
      </c>
      <c r="AV114" t="s">
        <v>48</v>
      </c>
      <c r="AW114">
        <v>2</v>
      </c>
      <c r="BB114">
        <v>0.71798894829825821</v>
      </c>
      <c r="BC114" t="s">
        <v>70</v>
      </c>
      <c r="BF114" t="s">
        <v>118</v>
      </c>
      <c r="BG114" s="5" t="s">
        <v>123</v>
      </c>
      <c r="BH114" t="s">
        <v>479</v>
      </c>
      <c r="BI114">
        <v>8493</v>
      </c>
      <c r="BJ114">
        <v>2</v>
      </c>
      <c r="BK114" t="s">
        <v>257</v>
      </c>
      <c r="BL114" t="s">
        <v>259</v>
      </c>
      <c r="BM114">
        <v>0.71798894829825821</v>
      </c>
      <c r="BN114" t="s">
        <v>70</v>
      </c>
      <c r="BO114" t="s">
        <v>201</v>
      </c>
      <c r="BP114">
        <v>1411.1129999999998</v>
      </c>
    </row>
    <row r="115" spans="1:68" ht="16.5">
      <c r="A115" s="127" t="str">
        <f t="shared" si="53"/>
        <v>해성운수</v>
      </c>
      <c r="B115" s="128" t="str">
        <f t="shared" si="35"/>
        <v>임종산</v>
      </c>
      <c r="C115" s="129" t="str">
        <f t="shared" si="54"/>
        <v>B</v>
      </c>
      <c r="D115" s="130">
        <f t="shared" si="55"/>
        <v>0.94</v>
      </c>
      <c r="E115" s="131">
        <f t="shared" si="56"/>
        <v>877</v>
      </c>
      <c r="F115" s="132" t="str">
        <f t="shared" si="57"/>
        <v>24</v>
      </c>
      <c r="G115" s="133" t="str">
        <f t="shared" si="58"/>
        <v>70바3862</v>
      </c>
      <c r="H115" s="134">
        <f t="shared" si="59"/>
        <v>1</v>
      </c>
      <c r="I115" s="135">
        <f t="shared" si="60"/>
        <v>1235.002</v>
      </c>
      <c r="J115" s="136">
        <f t="shared" si="61"/>
        <v>6.0039186728511676E-3</v>
      </c>
      <c r="K115" s="136">
        <f t="shared" si="62"/>
        <v>0.33376758096003112</v>
      </c>
      <c r="L115" s="136">
        <f t="shared" si="63"/>
        <v>0.18137622449194415</v>
      </c>
      <c r="M115" s="137">
        <f t="shared" si="64"/>
        <v>12.382</v>
      </c>
      <c r="N115" s="138">
        <f t="shared" si="65"/>
        <v>0.40485764395523249</v>
      </c>
      <c r="O115" s="138">
        <f t="shared" si="66"/>
        <v>19.676081496224299</v>
      </c>
      <c r="P115" s="224">
        <f t="shared" si="67"/>
        <v>6</v>
      </c>
      <c r="Q115" s="225">
        <f t="shared" si="68"/>
        <v>5</v>
      </c>
      <c r="R115" s="225">
        <f t="shared" si="69"/>
        <v>243</v>
      </c>
      <c r="T115">
        <v>534</v>
      </c>
      <c r="U115">
        <v>877</v>
      </c>
      <c r="V115" t="s">
        <v>481</v>
      </c>
      <c r="W115">
        <v>1235.002</v>
      </c>
      <c r="X115">
        <v>597.30899999999997</v>
      </c>
      <c r="Y115">
        <v>2.0680000000000001</v>
      </c>
      <c r="Z115">
        <v>12.382</v>
      </c>
      <c r="AA115">
        <v>81.193304999999995</v>
      </c>
      <c r="AB115">
        <v>0.48747800000000002</v>
      </c>
      <c r="AC115">
        <v>27.099692999999998</v>
      </c>
      <c r="AD115" s="1">
        <v>224</v>
      </c>
      <c r="AE115">
        <v>5</v>
      </c>
      <c r="AF115">
        <v>243</v>
      </c>
      <c r="AG115">
        <v>69</v>
      </c>
      <c r="AH115">
        <v>15.210637999999999</v>
      </c>
      <c r="AI115">
        <v>34</v>
      </c>
      <c r="AJ115">
        <v>0</v>
      </c>
      <c r="AK115">
        <v>6</v>
      </c>
      <c r="AL115">
        <v>4318</v>
      </c>
      <c r="AM115" t="s">
        <v>482</v>
      </c>
      <c r="AN115" t="s">
        <v>772</v>
      </c>
      <c r="AO115">
        <v>1235.002</v>
      </c>
      <c r="AR115" t="s">
        <v>118</v>
      </c>
      <c r="AS115" t="s">
        <v>119</v>
      </c>
      <c r="AT115" t="s">
        <v>220</v>
      </c>
      <c r="AU115" t="s">
        <v>481</v>
      </c>
      <c r="AV115" t="s">
        <v>48</v>
      </c>
      <c r="AW115">
        <v>1</v>
      </c>
      <c r="BB115">
        <v>0.94</v>
      </c>
      <c r="BC115" t="s">
        <v>68</v>
      </c>
      <c r="BF115" t="s">
        <v>118</v>
      </c>
      <c r="BG115" s="5" t="s">
        <v>119</v>
      </c>
      <c r="BH115" t="s">
        <v>481</v>
      </c>
      <c r="BI115">
        <v>877</v>
      </c>
      <c r="BJ115">
        <v>1</v>
      </c>
      <c r="BK115" t="s">
        <v>220</v>
      </c>
      <c r="BL115" t="s">
        <v>183</v>
      </c>
      <c r="BM115">
        <v>0.94</v>
      </c>
      <c r="BN115" t="s">
        <v>68</v>
      </c>
      <c r="BO115" t="s">
        <v>184</v>
      </c>
      <c r="BP115">
        <v>1235.002</v>
      </c>
    </row>
    <row r="116" spans="1:68" ht="16.5">
      <c r="A116" s="110" t="str">
        <f t="shared" ref="A116:A117" si="70">BF116</f>
        <v>해성운수</v>
      </c>
      <c r="B116" s="111" t="str">
        <f t="shared" si="35"/>
        <v>장동훈</v>
      </c>
      <c r="C116" s="112" t="str">
        <f t="shared" ref="C116:C117" si="71">BN116</f>
        <v>B</v>
      </c>
      <c r="D116" s="113">
        <f t="shared" ref="D116:D117" si="72">BM116</f>
        <v>0.91327930480057185</v>
      </c>
      <c r="E116" s="114">
        <f t="shared" ref="E116:E117" si="73">U116</f>
        <v>7607</v>
      </c>
      <c r="F116" s="115" t="str">
        <f t="shared" ref="F116:F117" si="74">BG116</f>
        <v>24</v>
      </c>
      <c r="G116" s="116" t="str">
        <f t="shared" ref="G116:G117" si="75">BK116</f>
        <v>70바3876</v>
      </c>
      <c r="H116" s="117">
        <f t="shared" ref="H116:H117" si="76">BJ116</f>
        <v>4</v>
      </c>
      <c r="I116" s="118">
        <f t="shared" ref="I116:I117" si="77">BP116</f>
        <v>2180.6689999999999</v>
      </c>
      <c r="J116" s="119">
        <f t="shared" ref="J116:J117" si="78">AB116/AA116</f>
        <v>3.2074631245475977E-3</v>
      </c>
      <c r="K116" s="119">
        <f t="shared" ref="K116:K117" si="79">AC116/AA116</f>
        <v>0.36539556099167619</v>
      </c>
      <c r="L116" s="119">
        <f t="shared" ref="L116:L117" si="80">AD116/I116</f>
        <v>8.6670650153691367E-2</v>
      </c>
      <c r="M116" s="120">
        <f t="shared" ref="M116:M117" si="81">Z116</f>
        <v>13.682</v>
      </c>
      <c r="N116" s="121">
        <f t="shared" ref="N116:N117" si="82">AE116*100/W116</f>
        <v>0.72386562339533689</v>
      </c>
      <c r="O116" s="121">
        <f t="shared" ref="O116:O117" si="83">AF116*100/W116</f>
        <v>12.169990793334103</v>
      </c>
      <c r="P116" s="226">
        <f t="shared" ref="P116:P117" si="84">AK116</f>
        <v>4</v>
      </c>
      <c r="Q116" s="227">
        <f t="shared" ref="Q116:Q117" si="85">AE116</f>
        <v>16</v>
      </c>
      <c r="R116" s="227">
        <f t="shared" ref="R116:R117" si="86">AF116</f>
        <v>269</v>
      </c>
      <c r="T116">
        <v>534</v>
      </c>
      <c r="U116">
        <v>7607</v>
      </c>
      <c r="V116" t="s">
        <v>483</v>
      </c>
      <c r="W116">
        <v>2210.355</v>
      </c>
      <c r="X116">
        <v>1086.9269999999999</v>
      </c>
      <c r="Y116">
        <v>2.0339999999999998</v>
      </c>
      <c r="Z116">
        <v>13.682</v>
      </c>
      <c r="AA116">
        <v>135.874672</v>
      </c>
      <c r="AB116">
        <v>0.43581300000000001</v>
      </c>
      <c r="AC116">
        <v>49.648001999999998</v>
      </c>
      <c r="AD116" s="1">
        <v>189</v>
      </c>
      <c r="AE116">
        <v>16</v>
      </c>
      <c r="AF116">
        <v>269</v>
      </c>
      <c r="AG116">
        <v>91</v>
      </c>
      <c r="AH116">
        <v>16.267600999999999</v>
      </c>
      <c r="AI116">
        <v>360.8</v>
      </c>
      <c r="AJ116">
        <v>11.6</v>
      </c>
      <c r="AK116">
        <v>4</v>
      </c>
      <c r="AL116">
        <v>2272</v>
      </c>
      <c r="AM116" t="s">
        <v>484</v>
      </c>
      <c r="AN116" t="s">
        <v>773</v>
      </c>
      <c r="AO116">
        <v>1729.8150000000001</v>
      </c>
      <c r="AR116" t="s">
        <v>118</v>
      </c>
      <c r="AS116" t="s">
        <v>119</v>
      </c>
      <c r="AT116" t="s">
        <v>230</v>
      </c>
      <c r="AU116" t="s">
        <v>483</v>
      </c>
      <c r="AV116" t="s">
        <v>227</v>
      </c>
      <c r="AW116">
        <v>4</v>
      </c>
      <c r="BB116">
        <v>0.91327930480057185</v>
      </c>
      <c r="BC116" t="s">
        <v>68</v>
      </c>
      <c r="BF116" t="s">
        <v>118</v>
      </c>
      <c r="BG116" s="5" t="s">
        <v>119</v>
      </c>
      <c r="BH116" t="s">
        <v>483</v>
      </c>
      <c r="BI116">
        <v>7607</v>
      </c>
      <c r="BJ116">
        <v>4</v>
      </c>
      <c r="BK116" t="s">
        <v>230</v>
      </c>
      <c r="BL116" t="s">
        <v>235</v>
      </c>
      <c r="BM116">
        <v>0.91327930480057185</v>
      </c>
      <c r="BN116" t="s">
        <v>68</v>
      </c>
      <c r="BO116" t="s">
        <v>184</v>
      </c>
      <c r="BP116">
        <v>2180.6689999999999</v>
      </c>
    </row>
    <row r="117" spans="1:68" ht="16.5">
      <c r="A117" s="127" t="str">
        <f t="shared" si="70"/>
        <v>해성운수</v>
      </c>
      <c r="B117" s="128" t="str">
        <f t="shared" si="35"/>
        <v>장준호</v>
      </c>
      <c r="C117" s="129" t="str">
        <f t="shared" si="71"/>
        <v>F</v>
      </c>
      <c r="D117" s="130">
        <f t="shared" si="72"/>
        <v>0.77995031679673121</v>
      </c>
      <c r="E117" s="131">
        <f t="shared" si="73"/>
        <v>3904</v>
      </c>
      <c r="F117" s="132" t="str">
        <f t="shared" si="74"/>
        <v>593</v>
      </c>
      <c r="G117" s="133" t="str">
        <f t="shared" si="75"/>
        <v>71바5794</v>
      </c>
      <c r="H117" s="134">
        <f t="shared" si="76"/>
        <v>3</v>
      </c>
      <c r="I117" s="135">
        <f t="shared" si="77"/>
        <v>1036.751</v>
      </c>
      <c r="J117" s="136">
        <f t="shared" si="78"/>
        <v>4.329219597163563E-3</v>
      </c>
      <c r="K117" s="136">
        <f t="shared" si="79"/>
        <v>0.42109205388957521</v>
      </c>
      <c r="L117" s="136">
        <f t="shared" si="80"/>
        <v>0.13696634968280716</v>
      </c>
      <c r="M117" s="137">
        <f t="shared" si="81"/>
        <v>12.702999999999999</v>
      </c>
      <c r="N117" s="138">
        <f t="shared" si="82"/>
        <v>0</v>
      </c>
      <c r="O117" s="138">
        <f t="shared" si="83"/>
        <v>3.5096139709195282</v>
      </c>
      <c r="P117" s="224">
        <f t="shared" si="84"/>
        <v>21</v>
      </c>
      <c r="Q117" s="225">
        <f t="shared" si="85"/>
        <v>0</v>
      </c>
      <c r="R117" s="225">
        <f t="shared" si="86"/>
        <v>37</v>
      </c>
      <c r="T117">
        <v>534</v>
      </c>
      <c r="U117">
        <v>3904</v>
      </c>
      <c r="V117" t="s">
        <v>485</v>
      </c>
      <c r="W117">
        <v>1054.2470000000001</v>
      </c>
      <c r="X117">
        <v>612.79</v>
      </c>
      <c r="Y117">
        <v>1.72</v>
      </c>
      <c r="Z117">
        <v>12.702999999999999</v>
      </c>
      <c r="AA117">
        <v>90.071892000000005</v>
      </c>
      <c r="AB117">
        <v>0.38994099999999998</v>
      </c>
      <c r="AC117">
        <v>37.928558000000002</v>
      </c>
      <c r="AD117" s="1">
        <v>142</v>
      </c>
      <c r="AE117">
        <v>0</v>
      </c>
      <c r="AF117">
        <v>37</v>
      </c>
      <c r="AG117">
        <v>68</v>
      </c>
      <c r="AH117">
        <v>11.704504999999999</v>
      </c>
      <c r="AI117">
        <v>3.3</v>
      </c>
      <c r="AJ117">
        <v>0</v>
      </c>
      <c r="AK117">
        <v>21</v>
      </c>
      <c r="AL117">
        <v>4244</v>
      </c>
      <c r="AM117" t="s">
        <v>486</v>
      </c>
      <c r="AN117" t="s">
        <v>774</v>
      </c>
      <c r="AO117">
        <v>856.05899999999997</v>
      </c>
      <c r="AR117" t="s">
        <v>118</v>
      </c>
      <c r="AS117" t="s">
        <v>128</v>
      </c>
      <c r="AT117" t="s">
        <v>281</v>
      </c>
      <c r="AU117" t="s">
        <v>485</v>
      </c>
      <c r="AV117" t="s">
        <v>48</v>
      </c>
      <c r="AW117">
        <v>3</v>
      </c>
      <c r="BB117">
        <v>0.77995031679673121</v>
      </c>
      <c r="BC117" t="s">
        <v>70</v>
      </c>
      <c r="BF117" t="s">
        <v>118</v>
      </c>
      <c r="BG117" t="s">
        <v>128</v>
      </c>
      <c r="BH117" t="s">
        <v>485</v>
      </c>
      <c r="BI117">
        <v>3904</v>
      </c>
      <c r="BJ117">
        <v>3</v>
      </c>
      <c r="BK117" t="s">
        <v>281</v>
      </c>
      <c r="BL117" t="s">
        <v>279</v>
      </c>
      <c r="BM117">
        <v>0.77995031679673121</v>
      </c>
      <c r="BN117" t="s">
        <v>70</v>
      </c>
      <c r="BO117" t="s">
        <v>201</v>
      </c>
      <c r="BP117">
        <v>1036.751</v>
      </c>
    </row>
    <row r="118" spans="1:68" ht="16.5">
      <c r="A118" s="110" t="str">
        <f t="shared" ref="A118:A153" si="87">BF118</f>
        <v>해성운수</v>
      </c>
      <c r="B118" s="111" t="str">
        <f t="shared" si="35"/>
        <v>장충식</v>
      </c>
      <c r="C118" s="112" t="str">
        <f t="shared" ref="C118:C153" si="88">BN118</f>
        <v>F</v>
      </c>
      <c r="D118" s="113">
        <f t="shared" ref="D118:D153" si="89">BM118</f>
        <v>0.78106589708723795</v>
      </c>
      <c r="E118" s="114">
        <f t="shared" ref="E118:E153" si="90">U118</f>
        <v>7435</v>
      </c>
      <c r="F118" s="115" t="str">
        <f t="shared" ref="F118:F153" si="91">BG118</f>
        <v>514-1</v>
      </c>
      <c r="G118" s="116" t="str">
        <f t="shared" ref="G118:G153" si="92">BK118</f>
        <v>71바5763</v>
      </c>
      <c r="H118" s="117">
        <f t="shared" ref="H118:H153" si="93">BJ118</f>
        <v>3</v>
      </c>
      <c r="I118" s="118">
        <f t="shared" ref="I118:I153" si="94">BP118</f>
        <v>1372.277</v>
      </c>
      <c r="J118" s="119">
        <f t="shared" ref="J118:J153" si="95">AB118/AA118</f>
        <v>2.1889142851089567E-2</v>
      </c>
      <c r="K118" s="119">
        <f t="shared" ref="K118:K153" si="96">AC118/AA118</f>
        <v>0.38121357600272354</v>
      </c>
      <c r="L118" s="119">
        <f t="shared" ref="L118:L153" si="97">AD118/I118</f>
        <v>5.9754699670693308E-2</v>
      </c>
      <c r="M118" s="120">
        <f t="shared" ref="M118:M153" si="98">Z118</f>
        <v>11.677</v>
      </c>
      <c r="N118" s="121">
        <f t="shared" ref="N118:N153" si="99">AE118*100/W118</f>
        <v>0</v>
      </c>
      <c r="O118" s="121">
        <f t="shared" ref="O118:O153" si="100">AF118*100/W118</f>
        <v>2.259019133892064</v>
      </c>
      <c r="P118" s="226">
        <f t="shared" ref="P118:P153" si="101">AK118</f>
        <v>5</v>
      </c>
      <c r="Q118" s="227">
        <f t="shared" ref="Q118:Q153" si="102">AE118</f>
        <v>0</v>
      </c>
      <c r="R118" s="227">
        <f t="shared" ref="R118:R153" si="103">AF118</f>
        <v>31</v>
      </c>
      <c r="T118">
        <v>534</v>
      </c>
      <c r="U118">
        <v>7435</v>
      </c>
      <c r="V118" t="s">
        <v>487</v>
      </c>
      <c r="W118">
        <v>1372.277</v>
      </c>
      <c r="X118">
        <v>670.50599999999997</v>
      </c>
      <c r="Y118">
        <v>2.0470000000000002</v>
      </c>
      <c r="Z118">
        <v>11.677</v>
      </c>
      <c r="AA118">
        <v>106.671605</v>
      </c>
      <c r="AB118">
        <v>2.3349500000000001</v>
      </c>
      <c r="AC118">
        <v>40.664664000000002</v>
      </c>
      <c r="AD118" s="1">
        <v>82</v>
      </c>
      <c r="AE118">
        <v>0</v>
      </c>
      <c r="AF118">
        <v>31</v>
      </c>
      <c r="AG118">
        <v>62</v>
      </c>
      <c r="AH118">
        <v>12.864501000000001</v>
      </c>
      <c r="AI118">
        <v>2.5</v>
      </c>
      <c r="AJ118">
        <v>0</v>
      </c>
      <c r="AK118">
        <v>5</v>
      </c>
      <c r="AL118">
        <v>625</v>
      </c>
      <c r="AM118" t="s">
        <v>488</v>
      </c>
      <c r="AN118" t="s">
        <v>775</v>
      </c>
      <c r="AO118">
        <v>1093.951</v>
      </c>
      <c r="AR118" t="s">
        <v>118</v>
      </c>
      <c r="AS118" t="s">
        <v>120</v>
      </c>
      <c r="AT118" t="s">
        <v>245</v>
      </c>
      <c r="AU118" t="s">
        <v>487</v>
      </c>
      <c r="AV118" t="s">
        <v>48</v>
      </c>
      <c r="AW118">
        <v>3</v>
      </c>
      <c r="BB118">
        <v>0.78106589708723795</v>
      </c>
      <c r="BC118" t="s">
        <v>70</v>
      </c>
      <c r="BF118" t="s">
        <v>118</v>
      </c>
      <c r="BG118" t="s">
        <v>120</v>
      </c>
      <c r="BH118" t="s">
        <v>487</v>
      </c>
      <c r="BI118">
        <v>7435</v>
      </c>
      <c r="BJ118">
        <v>3</v>
      </c>
      <c r="BK118" t="s">
        <v>245</v>
      </c>
      <c r="BL118" t="s">
        <v>241</v>
      </c>
      <c r="BM118">
        <v>0.78106589708723795</v>
      </c>
      <c r="BN118" t="s">
        <v>70</v>
      </c>
      <c r="BO118" t="s">
        <v>201</v>
      </c>
      <c r="BP118">
        <v>1372.277</v>
      </c>
    </row>
    <row r="119" spans="1:68" ht="16.5">
      <c r="A119" s="127" t="str">
        <f t="shared" si="87"/>
        <v>해성운수</v>
      </c>
      <c r="B119" s="128" t="str">
        <f t="shared" si="35"/>
        <v>전문철</v>
      </c>
      <c r="C119" s="129" t="str">
        <f t="shared" si="88"/>
        <v>C</v>
      </c>
      <c r="D119" s="130">
        <f t="shared" si="89"/>
        <v>0.86280000000000001</v>
      </c>
      <c r="E119" s="131">
        <f t="shared" si="90"/>
        <v>9887</v>
      </c>
      <c r="F119" s="132" t="str">
        <f t="shared" si="91"/>
        <v>순환51</v>
      </c>
      <c r="G119" s="133" t="str">
        <f t="shared" si="92"/>
        <v>71바5769</v>
      </c>
      <c r="H119" s="134">
        <f t="shared" si="93"/>
        <v>1</v>
      </c>
      <c r="I119" s="135">
        <f t="shared" si="94"/>
        <v>820.42600000000004</v>
      </c>
      <c r="J119" s="136">
        <f t="shared" si="95"/>
        <v>4.0528863484790324E-2</v>
      </c>
      <c r="K119" s="136">
        <f t="shared" si="96"/>
        <v>0.33691959766237223</v>
      </c>
      <c r="L119" s="136">
        <f t="shared" si="97"/>
        <v>6.825722246735233E-2</v>
      </c>
      <c r="M119" s="137">
        <f t="shared" si="98"/>
        <v>8.0630000000000006</v>
      </c>
      <c r="N119" s="138">
        <f t="shared" si="99"/>
        <v>0</v>
      </c>
      <c r="O119" s="138">
        <f t="shared" si="100"/>
        <v>2.4377579452625828</v>
      </c>
      <c r="P119" s="224">
        <f t="shared" si="101"/>
        <v>17</v>
      </c>
      <c r="Q119" s="225">
        <f t="shared" si="102"/>
        <v>0</v>
      </c>
      <c r="R119" s="225">
        <f t="shared" si="103"/>
        <v>20</v>
      </c>
      <c r="T119">
        <v>534</v>
      </c>
      <c r="U119">
        <v>9887</v>
      </c>
      <c r="V119" t="s">
        <v>567</v>
      </c>
      <c r="W119">
        <v>820.42600000000004</v>
      </c>
      <c r="X119">
        <v>380.375</v>
      </c>
      <c r="Y119">
        <v>2.157</v>
      </c>
      <c r="Z119">
        <v>8.0630000000000006</v>
      </c>
      <c r="AA119">
        <v>71.792439999999999</v>
      </c>
      <c r="AB119">
        <v>2.9096660000000001</v>
      </c>
      <c r="AC119">
        <v>24.188279999999999</v>
      </c>
      <c r="AD119" s="1">
        <v>56</v>
      </c>
      <c r="AE119">
        <v>0</v>
      </c>
      <c r="AF119">
        <v>20</v>
      </c>
      <c r="AG119">
        <v>78</v>
      </c>
      <c r="AH119">
        <v>11.427749</v>
      </c>
      <c r="AI119">
        <v>1.6</v>
      </c>
      <c r="AJ119">
        <v>0</v>
      </c>
      <c r="AK119">
        <v>17</v>
      </c>
      <c r="AL119">
        <v>7331</v>
      </c>
      <c r="AM119" t="s">
        <v>568</v>
      </c>
      <c r="AN119" t="s">
        <v>776</v>
      </c>
      <c r="AO119">
        <v>820.42600000000004</v>
      </c>
      <c r="AR119" t="s">
        <v>118</v>
      </c>
      <c r="AS119" t="s">
        <v>129</v>
      </c>
      <c r="AT119" t="s">
        <v>560</v>
      </c>
      <c r="AU119" t="s">
        <v>567</v>
      </c>
      <c r="AV119" t="s">
        <v>48</v>
      </c>
      <c r="AW119">
        <v>1</v>
      </c>
      <c r="BB119">
        <v>0.86280000000000001</v>
      </c>
      <c r="BC119" t="s">
        <v>69</v>
      </c>
      <c r="BF119" t="s">
        <v>118</v>
      </c>
      <c r="BG119" t="s">
        <v>129</v>
      </c>
      <c r="BH119" t="s">
        <v>567</v>
      </c>
      <c r="BI119">
        <v>9887</v>
      </c>
      <c r="BJ119">
        <v>1</v>
      </c>
      <c r="BK119" t="s">
        <v>560</v>
      </c>
      <c r="BL119" t="s">
        <v>183</v>
      </c>
      <c r="BM119">
        <v>0.86280000000000001</v>
      </c>
      <c r="BN119" t="s">
        <v>69</v>
      </c>
      <c r="BO119" t="s">
        <v>186</v>
      </c>
      <c r="BP119">
        <v>820.42600000000004</v>
      </c>
    </row>
    <row r="120" spans="1:68" ht="16.5">
      <c r="A120" s="110" t="str">
        <f t="shared" si="87"/>
        <v>해성운수</v>
      </c>
      <c r="B120" s="111" t="str">
        <f t="shared" si="35"/>
        <v>전병준</v>
      </c>
      <c r="C120" s="112" t="str">
        <f t="shared" si="88"/>
        <v>F</v>
      </c>
      <c r="D120" s="113">
        <f t="shared" si="89"/>
        <v>0.78280000000000005</v>
      </c>
      <c r="E120" s="114">
        <f t="shared" si="90"/>
        <v>4168</v>
      </c>
      <c r="F120" s="115" t="str">
        <f t="shared" si="91"/>
        <v>순환51</v>
      </c>
      <c r="G120" s="116" t="str">
        <f t="shared" si="92"/>
        <v>71바5769</v>
      </c>
      <c r="H120" s="117">
        <f t="shared" si="93"/>
        <v>1</v>
      </c>
      <c r="I120" s="118">
        <f t="shared" si="94"/>
        <v>903.02700000000004</v>
      </c>
      <c r="J120" s="119">
        <f t="shared" si="95"/>
        <v>4.2278730325694507E-2</v>
      </c>
      <c r="K120" s="119">
        <f t="shared" si="96"/>
        <v>0.37100045663226733</v>
      </c>
      <c r="L120" s="119">
        <f t="shared" si="97"/>
        <v>0.16057105712232303</v>
      </c>
      <c r="M120" s="120">
        <f t="shared" si="98"/>
        <v>10.944000000000001</v>
      </c>
      <c r="N120" s="121">
        <f t="shared" si="99"/>
        <v>0</v>
      </c>
      <c r="O120" s="121">
        <f t="shared" si="100"/>
        <v>2.4362505218559356</v>
      </c>
      <c r="P120" s="226">
        <f t="shared" si="101"/>
        <v>6</v>
      </c>
      <c r="Q120" s="227">
        <f t="shared" si="102"/>
        <v>0</v>
      </c>
      <c r="R120" s="227">
        <f t="shared" si="103"/>
        <v>22</v>
      </c>
      <c r="T120">
        <v>534</v>
      </c>
      <c r="U120">
        <v>4168</v>
      </c>
      <c r="V120" t="s">
        <v>569</v>
      </c>
      <c r="W120">
        <v>903.02700000000004</v>
      </c>
      <c r="X120">
        <v>461.54399999999998</v>
      </c>
      <c r="Y120">
        <v>1.9570000000000001</v>
      </c>
      <c r="Z120">
        <v>10.944000000000001</v>
      </c>
      <c r="AA120">
        <v>77.598545999999999</v>
      </c>
      <c r="AB120">
        <v>3.2807680000000001</v>
      </c>
      <c r="AC120">
        <v>28.789096000000001</v>
      </c>
      <c r="AD120" s="1">
        <v>145</v>
      </c>
      <c r="AE120">
        <v>0</v>
      </c>
      <c r="AF120">
        <v>22</v>
      </c>
      <c r="AG120">
        <v>56</v>
      </c>
      <c r="AH120">
        <v>11.637162999999999</v>
      </c>
      <c r="AI120">
        <v>0</v>
      </c>
      <c r="AJ120">
        <v>0</v>
      </c>
      <c r="AK120">
        <v>6</v>
      </c>
      <c r="AL120">
        <v>1621</v>
      </c>
      <c r="AM120" t="s">
        <v>570</v>
      </c>
      <c r="AN120" t="s">
        <v>777</v>
      </c>
      <c r="AO120">
        <v>903.02700000000004</v>
      </c>
      <c r="AR120" t="s">
        <v>118</v>
      </c>
      <c r="AS120" t="s">
        <v>129</v>
      </c>
      <c r="AT120" t="s">
        <v>560</v>
      </c>
      <c r="AU120" t="s">
        <v>569</v>
      </c>
      <c r="AV120" t="s">
        <v>48</v>
      </c>
      <c r="AW120">
        <v>1</v>
      </c>
      <c r="BB120">
        <v>0.78280000000000005</v>
      </c>
      <c r="BC120" t="s">
        <v>70</v>
      </c>
      <c r="BF120" t="s">
        <v>118</v>
      </c>
      <c r="BG120" t="s">
        <v>129</v>
      </c>
      <c r="BH120" t="s">
        <v>569</v>
      </c>
      <c r="BI120">
        <v>4168</v>
      </c>
      <c r="BJ120">
        <v>1</v>
      </c>
      <c r="BK120" t="s">
        <v>560</v>
      </c>
      <c r="BL120" t="s">
        <v>183</v>
      </c>
      <c r="BM120">
        <v>0.78280000000000005</v>
      </c>
      <c r="BN120" t="s">
        <v>70</v>
      </c>
      <c r="BO120" t="s">
        <v>201</v>
      </c>
      <c r="BP120">
        <v>903.02700000000004</v>
      </c>
    </row>
    <row r="121" spans="1:68" ht="16.5">
      <c r="A121" s="127" t="str">
        <f t="shared" si="87"/>
        <v>해성운수</v>
      </c>
      <c r="B121" s="128" t="str">
        <f t="shared" si="35"/>
        <v>정재경</v>
      </c>
      <c r="C121" s="129" t="str">
        <f t="shared" si="88"/>
        <v>D</v>
      </c>
      <c r="D121" s="130">
        <f t="shared" si="89"/>
        <v>0.84644377111135727</v>
      </c>
      <c r="E121" s="131">
        <f t="shared" si="90"/>
        <v>4942</v>
      </c>
      <c r="F121" s="132" t="str">
        <f t="shared" si="91"/>
        <v>564</v>
      </c>
      <c r="G121" s="133" t="str">
        <f t="shared" si="92"/>
        <v>71바5775</v>
      </c>
      <c r="H121" s="134">
        <f t="shared" si="93"/>
        <v>4</v>
      </c>
      <c r="I121" s="135">
        <f t="shared" si="94"/>
        <v>1118.0149999999999</v>
      </c>
      <c r="J121" s="136">
        <f t="shared" si="95"/>
        <v>5.3650209436159169E-2</v>
      </c>
      <c r="K121" s="136">
        <f t="shared" si="96"/>
        <v>0.44408954932380623</v>
      </c>
      <c r="L121" s="136">
        <f t="shared" si="97"/>
        <v>0.26117717561928955</v>
      </c>
      <c r="M121" s="137">
        <f t="shared" si="98"/>
        <v>8.6790000000000003</v>
      </c>
      <c r="N121" s="138">
        <f t="shared" si="99"/>
        <v>0</v>
      </c>
      <c r="O121" s="138">
        <f t="shared" si="100"/>
        <v>1.7888847645156816</v>
      </c>
      <c r="P121" s="224">
        <f t="shared" si="101"/>
        <v>48</v>
      </c>
      <c r="Q121" s="225">
        <f t="shared" si="102"/>
        <v>0</v>
      </c>
      <c r="R121" s="225">
        <f t="shared" si="103"/>
        <v>20</v>
      </c>
      <c r="T121">
        <v>534</v>
      </c>
      <c r="U121">
        <v>4942</v>
      </c>
      <c r="V121" t="s">
        <v>489</v>
      </c>
      <c r="W121">
        <v>1118.0150000000001</v>
      </c>
      <c r="X121">
        <v>350.935</v>
      </c>
      <c r="Y121">
        <v>3.1859999999999999</v>
      </c>
      <c r="Z121">
        <v>8.6790000000000003</v>
      </c>
      <c r="AA121">
        <v>121.15410300000001</v>
      </c>
      <c r="AB121">
        <v>6.499943</v>
      </c>
      <c r="AC121">
        <v>53.803271000000002</v>
      </c>
      <c r="AD121" s="1">
        <v>292</v>
      </c>
      <c r="AE121">
        <v>0</v>
      </c>
      <c r="AF121">
        <v>20</v>
      </c>
      <c r="AG121">
        <v>88</v>
      </c>
      <c r="AH121">
        <v>9.22804</v>
      </c>
      <c r="AI121">
        <v>169.9</v>
      </c>
      <c r="AJ121">
        <v>3</v>
      </c>
      <c r="AK121">
        <v>48</v>
      </c>
      <c r="AL121">
        <v>9034</v>
      </c>
      <c r="AM121" t="s">
        <v>490</v>
      </c>
      <c r="AN121" t="s">
        <v>778</v>
      </c>
      <c r="AO121">
        <v>545.43499999999995</v>
      </c>
      <c r="AR121" t="s">
        <v>118</v>
      </c>
      <c r="AS121" t="s">
        <v>124</v>
      </c>
      <c r="AT121" t="s">
        <v>263</v>
      </c>
      <c r="AU121" t="s">
        <v>489</v>
      </c>
      <c r="AV121" t="s">
        <v>203</v>
      </c>
      <c r="AW121">
        <v>4</v>
      </c>
      <c r="BB121">
        <v>0.84644377111135727</v>
      </c>
      <c r="BC121" t="s">
        <v>67</v>
      </c>
      <c r="BF121" t="s">
        <v>118</v>
      </c>
      <c r="BG121" t="s">
        <v>124</v>
      </c>
      <c r="BH121" t="s">
        <v>489</v>
      </c>
      <c r="BI121">
        <v>4942</v>
      </c>
      <c r="BJ121">
        <v>4</v>
      </c>
      <c r="BK121" t="s">
        <v>263</v>
      </c>
      <c r="BL121" t="s">
        <v>283</v>
      </c>
      <c r="BM121">
        <v>0.84644377111135727</v>
      </c>
      <c r="BN121" t="s">
        <v>67</v>
      </c>
      <c r="BO121" t="s">
        <v>188</v>
      </c>
      <c r="BP121">
        <v>1118.0149999999999</v>
      </c>
    </row>
    <row r="122" spans="1:68" ht="16.5">
      <c r="A122" s="110" t="str">
        <f t="shared" si="87"/>
        <v>해성운수</v>
      </c>
      <c r="B122" s="111" t="str">
        <f t="shared" si="35"/>
        <v>정형찬</v>
      </c>
      <c r="C122" s="112" t="str">
        <f t="shared" si="88"/>
        <v>F</v>
      </c>
      <c r="D122" s="113">
        <f t="shared" si="89"/>
        <v>0.73416425861814683</v>
      </c>
      <c r="E122" s="114">
        <f t="shared" si="90"/>
        <v>2138</v>
      </c>
      <c r="F122" s="115" t="str">
        <f t="shared" si="91"/>
        <v>514-1</v>
      </c>
      <c r="G122" s="116" t="str">
        <f t="shared" si="92"/>
        <v>71바5753</v>
      </c>
      <c r="H122" s="117">
        <f t="shared" si="93"/>
        <v>2</v>
      </c>
      <c r="I122" s="118">
        <f t="shared" si="94"/>
        <v>1560.903</v>
      </c>
      <c r="J122" s="119">
        <f t="shared" si="95"/>
        <v>2.8459923990246088E-2</v>
      </c>
      <c r="K122" s="119">
        <f t="shared" si="96"/>
        <v>0.35917327153188172</v>
      </c>
      <c r="L122" s="119">
        <f t="shared" si="97"/>
        <v>6.1502860844011444E-2</v>
      </c>
      <c r="M122" s="120">
        <f t="shared" si="98"/>
        <v>8.2560000000000002</v>
      </c>
      <c r="N122" s="121">
        <f t="shared" si="99"/>
        <v>0</v>
      </c>
      <c r="O122" s="121">
        <f t="shared" si="100"/>
        <v>2.6266846818796554</v>
      </c>
      <c r="P122" s="226">
        <f t="shared" si="101"/>
        <v>21</v>
      </c>
      <c r="Q122" s="227">
        <f t="shared" si="102"/>
        <v>0</v>
      </c>
      <c r="R122" s="227">
        <f t="shared" si="103"/>
        <v>41</v>
      </c>
      <c r="T122">
        <v>534</v>
      </c>
      <c r="U122">
        <v>2138</v>
      </c>
      <c r="V122" t="s">
        <v>491</v>
      </c>
      <c r="W122">
        <v>1560.903</v>
      </c>
      <c r="X122">
        <v>785.29200000000003</v>
      </c>
      <c r="Y122">
        <v>1.988</v>
      </c>
      <c r="Z122">
        <v>8.2560000000000002</v>
      </c>
      <c r="AA122">
        <v>123.08578199999999</v>
      </c>
      <c r="AB122">
        <v>3.503012</v>
      </c>
      <c r="AC122">
        <v>44.209122999999998</v>
      </c>
      <c r="AD122" s="1">
        <v>96</v>
      </c>
      <c r="AE122">
        <v>0</v>
      </c>
      <c r="AF122">
        <v>41</v>
      </c>
      <c r="AG122">
        <v>66</v>
      </c>
      <c r="AH122">
        <v>12.681424</v>
      </c>
      <c r="AI122">
        <v>42.2</v>
      </c>
      <c r="AJ122">
        <v>0</v>
      </c>
      <c r="AK122">
        <v>21</v>
      </c>
      <c r="AL122">
        <v>4876</v>
      </c>
      <c r="AM122" t="s">
        <v>492</v>
      </c>
      <c r="AN122" t="s">
        <v>779</v>
      </c>
      <c r="AO122">
        <v>1451.19</v>
      </c>
      <c r="AR122" t="s">
        <v>118</v>
      </c>
      <c r="AS122" t="s">
        <v>120</v>
      </c>
      <c r="AT122" t="s">
        <v>242</v>
      </c>
      <c r="AU122" t="s">
        <v>491</v>
      </c>
      <c r="AV122" t="s">
        <v>227</v>
      </c>
      <c r="AW122">
        <v>2</v>
      </c>
      <c r="BB122">
        <v>0.73416425861814683</v>
      </c>
      <c r="BC122" t="s">
        <v>70</v>
      </c>
      <c r="BF122" t="s">
        <v>118</v>
      </c>
      <c r="BG122" t="s">
        <v>120</v>
      </c>
      <c r="BH122" t="s">
        <v>491</v>
      </c>
      <c r="BI122">
        <v>2138</v>
      </c>
      <c r="BJ122">
        <v>2</v>
      </c>
      <c r="BK122" t="s">
        <v>242</v>
      </c>
      <c r="BL122" t="s">
        <v>241</v>
      </c>
      <c r="BM122">
        <v>0.73416425861814683</v>
      </c>
      <c r="BN122" t="s">
        <v>70</v>
      </c>
      <c r="BO122" t="s">
        <v>201</v>
      </c>
      <c r="BP122">
        <v>1560.903</v>
      </c>
    </row>
    <row r="123" spans="1:68" ht="16.5">
      <c r="A123" s="127" t="str">
        <f t="shared" si="87"/>
        <v>해성운수</v>
      </c>
      <c r="B123" s="128" t="str">
        <f t="shared" si="35"/>
        <v>정호근</v>
      </c>
      <c r="C123" s="129" t="str">
        <f t="shared" si="88"/>
        <v>F</v>
      </c>
      <c r="D123" s="130">
        <f t="shared" si="89"/>
        <v>0.70520435190072361</v>
      </c>
      <c r="E123" s="131">
        <f t="shared" si="90"/>
        <v>7578</v>
      </c>
      <c r="F123" s="132" t="str">
        <f t="shared" si="91"/>
        <v>557</v>
      </c>
      <c r="G123" s="133" t="str">
        <f t="shared" si="92"/>
        <v>70바3888</v>
      </c>
      <c r="H123" s="134">
        <f t="shared" si="93"/>
        <v>3</v>
      </c>
      <c r="I123" s="135">
        <f t="shared" si="94"/>
        <v>1612.3069999999998</v>
      </c>
      <c r="J123" s="136">
        <f t="shared" si="95"/>
        <v>1.2009312123562075E-2</v>
      </c>
      <c r="K123" s="136">
        <f t="shared" si="96"/>
        <v>0.5621084664404099</v>
      </c>
      <c r="L123" s="136">
        <f t="shared" si="97"/>
        <v>0.2232825386232275</v>
      </c>
      <c r="M123" s="137">
        <f t="shared" si="98"/>
        <v>14.842000000000001</v>
      </c>
      <c r="N123" s="138">
        <f t="shared" si="99"/>
        <v>6.202292739534096E-2</v>
      </c>
      <c r="O123" s="138">
        <f t="shared" si="100"/>
        <v>1.2404585479068193</v>
      </c>
      <c r="P123" s="224">
        <f t="shared" si="101"/>
        <v>324</v>
      </c>
      <c r="Q123" s="225">
        <f t="shared" si="102"/>
        <v>1</v>
      </c>
      <c r="R123" s="225">
        <f t="shared" si="103"/>
        <v>20</v>
      </c>
      <c r="T123">
        <v>534</v>
      </c>
      <c r="U123">
        <v>7578</v>
      </c>
      <c r="V123" t="s">
        <v>493</v>
      </c>
      <c r="W123">
        <v>1612.307</v>
      </c>
      <c r="X123">
        <v>571.69899999999996</v>
      </c>
      <c r="Y123">
        <v>2.82</v>
      </c>
      <c r="Z123">
        <v>14.842000000000001</v>
      </c>
      <c r="AA123">
        <v>202.98914500000001</v>
      </c>
      <c r="AB123">
        <v>2.4377599999999999</v>
      </c>
      <c r="AC123">
        <v>114.101917</v>
      </c>
      <c r="AD123" s="1">
        <v>360</v>
      </c>
      <c r="AE123">
        <v>1</v>
      </c>
      <c r="AF123">
        <v>20</v>
      </c>
      <c r="AG123">
        <v>75</v>
      </c>
      <c r="AH123">
        <v>7.9428229999999997</v>
      </c>
      <c r="AI123">
        <v>193</v>
      </c>
      <c r="AJ123">
        <v>0</v>
      </c>
      <c r="AK123">
        <v>324</v>
      </c>
      <c r="AL123">
        <v>108452</v>
      </c>
      <c r="AM123" t="s">
        <v>494</v>
      </c>
      <c r="AN123" t="s">
        <v>780</v>
      </c>
      <c r="AO123">
        <v>1207.2159999999999</v>
      </c>
      <c r="AR123" t="s">
        <v>118</v>
      </c>
      <c r="AS123" t="s">
        <v>122</v>
      </c>
      <c r="AT123" t="s">
        <v>251</v>
      </c>
      <c r="AU123" t="s">
        <v>493</v>
      </c>
      <c r="AV123" t="s">
        <v>203</v>
      </c>
      <c r="AW123">
        <v>3</v>
      </c>
      <c r="BB123">
        <v>0.70520435190072361</v>
      </c>
      <c r="BC123" t="s">
        <v>70</v>
      </c>
      <c r="BF123" t="s">
        <v>118</v>
      </c>
      <c r="BG123" t="s">
        <v>122</v>
      </c>
      <c r="BH123" t="s">
        <v>493</v>
      </c>
      <c r="BI123">
        <v>7578</v>
      </c>
      <c r="BJ123">
        <v>3</v>
      </c>
      <c r="BK123" t="s">
        <v>251</v>
      </c>
      <c r="BL123" t="s">
        <v>250</v>
      </c>
      <c r="BM123">
        <v>0.70520435190072361</v>
      </c>
      <c r="BN123" t="s">
        <v>70</v>
      </c>
      <c r="BO123" t="s">
        <v>201</v>
      </c>
      <c r="BP123">
        <v>1612.3069999999998</v>
      </c>
    </row>
    <row r="124" spans="1:68" ht="16.5">
      <c r="A124" s="110" t="str">
        <f t="shared" si="87"/>
        <v>해성운수</v>
      </c>
      <c r="B124" s="111" t="str">
        <f t="shared" si="35"/>
        <v>조경진</v>
      </c>
      <c r="C124" s="112" t="str">
        <f t="shared" si="88"/>
        <v>F</v>
      </c>
      <c r="D124" s="113">
        <f t="shared" si="89"/>
        <v>0.74272727272727257</v>
      </c>
      <c r="E124" s="114">
        <f t="shared" si="90"/>
        <v>8865</v>
      </c>
      <c r="F124" s="115" t="str">
        <f t="shared" si="91"/>
        <v>593</v>
      </c>
      <c r="G124" s="116" t="str">
        <f t="shared" si="92"/>
        <v>70바3806</v>
      </c>
      <c r="H124" s="117">
        <f t="shared" si="93"/>
        <v>1</v>
      </c>
      <c r="I124" s="118">
        <f t="shared" si="94"/>
        <v>1120.0250000000001</v>
      </c>
      <c r="J124" s="119">
        <f t="shared" si="95"/>
        <v>2.4265264846942244E-2</v>
      </c>
      <c r="K124" s="119">
        <f t="shared" si="96"/>
        <v>0.47262281991140354</v>
      </c>
      <c r="L124" s="119">
        <f t="shared" si="97"/>
        <v>8.6605209705140504E-2</v>
      </c>
      <c r="M124" s="120">
        <f t="shared" si="98"/>
        <v>9.9499999999999993</v>
      </c>
      <c r="N124" s="121">
        <f t="shared" si="99"/>
        <v>0</v>
      </c>
      <c r="O124" s="121">
        <f t="shared" si="100"/>
        <v>4.999888395348318</v>
      </c>
      <c r="P124" s="226">
        <f t="shared" si="101"/>
        <v>95</v>
      </c>
      <c r="Q124" s="227">
        <f t="shared" si="102"/>
        <v>0</v>
      </c>
      <c r="R124" s="227">
        <f t="shared" si="103"/>
        <v>56</v>
      </c>
      <c r="T124">
        <v>534</v>
      </c>
      <c r="U124">
        <v>8865</v>
      </c>
      <c r="V124" t="s">
        <v>781</v>
      </c>
      <c r="W124">
        <v>1120.0250000000001</v>
      </c>
      <c r="X124">
        <v>685.42899999999997</v>
      </c>
      <c r="Y124">
        <v>1.6339999999999999</v>
      </c>
      <c r="Z124">
        <v>9.9499999999999993</v>
      </c>
      <c r="AA124">
        <v>115.779985</v>
      </c>
      <c r="AB124">
        <v>2.8094320000000002</v>
      </c>
      <c r="AC124">
        <v>54.720263000000003</v>
      </c>
      <c r="AD124" s="1">
        <v>97</v>
      </c>
      <c r="AE124">
        <v>0</v>
      </c>
      <c r="AF124">
        <v>56</v>
      </c>
      <c r="AG124">
        <v>61</v>
      </c>
      <c r="AH124">
        <v>9.6737350000000006</v>
      </c>
      <c r="AI124">
        <v>0</v>
      </c>
      <c r="AJ124">
        <v>0</v>
      </c>
      <c r="AK124">
        <v>95</v>
      </c>
      <c r="AL124">
        <v>26736</v>
      </c>
      <c r="AM124" t="s">
        <v>782</v>
      </c>
      <c r="AN124" t="s">
        <v>783</v>
      </c>
      <c r="AO124">
        <v>1120.0250000000001</v>
      </c>
      <c r="AR124" t="s">
        <v>118</v>
      </c>
      <c r="AS124" t="s">
        <v>128</v>
      </c>
      <c r="AT124" t="s">
        <v>640</v>
      </c>
      <c r="AU124" t="s">
        <v>781</v>
      </c>
      <c r="AV124" t="s">
        <v>227</v>
      </c>
      <c r="AW124">
        <v>1</v>
      </c>
      <c r="BB124">
        <v>0.74272727272727257</v>
      </c>
      <c r="BC124" t="s">
        <v>70</v>
      </c>
      <c r="BF124" t="s">
        <v>118</v>
      </c>
      <c r="BG124" t="s">
        <v>128</v>
      </c>
      <c r="BH124" t="s">
        <v>781</v>
      </c>
      <c r="BI124">
        <v>8865</v>
      </c>
      <c r="BJ124">
        <v>1</v>
      </c>
      <c r="BK124" t="s">
        <v>640</v>
      </c>
      <c r="BL124" t="s">
        <v>183</v>
      </c>
      <c r="BM124">
        <v>0.74272727272727257</v>
      </c>
      <c r="BN124" t="s">
        <v>70</v>
      </c>
      <c r="BO124" t="s">
        <v>201</v>
      </c>
      <c r="BP124">
        <v>1120.0250000000001</v>
      </c>
    </row>
    <row r="125" spans="1:68" ht="16.5">
      <c r="A125" s="127" t="str">
        <f t="shared" si="87"/>
        <v>해성운수</v>
      </c>
      <c r="B125" s="128" t="str">
        <f t="shared" si="35"/>
        <v>조경현</v>
      </c>
      <c r="C125" s="129" t="str">
        <f t="shared" si="88"/>
        <v>F</v>
      </c>
      <c r="D125" s="130">
        <f t="shared" si="89"/>
        <v>0.66366140156118025</v>
      </c>
      <c r="E125" s="131">
        <f t="shared" si="90"/>
        <v>4669</v>
      </c>
      <c r="F125" s="132" t="str">
        <f t="shared" si="91"/>
        <v>514-1</v>
      </c>
      <c r="G125" s="133" t="str">
        <f t="shared" si="92"/>
        <v>71바5788</v>
      </c>
      <c r="H125" s="134">
        <f t="shared" si="93"/>
        <v>2</v>
      </c>
      <c r="I125" s="135">
        <f t="shared" si="94"/>
        <v>885.48399999999992</v>
      </c>
      <c r="J125" s="136">
        <f t="shared" si="95"/>
        <v>1.0496871994591889E-2</v>
      </c>
      <c r="K125" s="136">
        <f t="shared" si="96"/>
        <v>0.38278799227854354</v>
      </c>
      <c r="L125" s="136">
        <f t="shared" si="97"/>
        <v>0.17956281536425278</v>
      </c>
      <c r="M125" s="137">
        <f t="shared" si="98"/>
        <v>14.288</v>
      </c>
      <c r="N125" s="138">
        <f t="shared" si="99"/>
        <v>0</v>
      </c>
      <c r="O125" s="138">
        <f t="shared" si="100"/>
        <v>5.1703053627306401</v>
      </c>
      <c r="P125" s="224">
        <f t="shared" si="101"/>
        <v>0</v>
      </c>
      <c r="Q125" s="225">
        <f t="shared" si="102"/>
        <v>0</v>
      </c>
      <c r="R125" s="225">
        <f t="shared" si="103"/>
        <v>46</v>
      </c>
      <c r="T125">
        <v>534</v>
      </c>
      <c r="U125">
        <v>4669</v>
      </c>
      <c r="V125" t="s">
        <v>571</v>
      </c>
      <c r="W125">
        <v>889.69600000000003</v>
      </c>
      <c r="X125">
        <v>478.24299999999999</v>
      </c>
      <c r="Y125">
        <v>1.86</v>
      </c>
      <c r="Z125">
        <v>14.288</v>
      </c>
      <c r="AA125">
        <v>65.624407000000005</v>
      </c>
      <c r="AB125">
        <v>0.68885099999999999</v>
      </c>
      <c r="AC125">
        <v>25.120235000000001</v>
      </c>
      <c r="AD125" s="1">
        <v>159</v>
      </c>
      <c r="AE125">
        <v>0</v>
      </c>
      <c r="AF125">
        <v>46</v>
      </c>
      <c r="AG125">
        <v>70</v>
      </c>
      <c r="AH125">
        <v>13.557394</v>
      </c>
      <c r="AI125">
        <v>88.4</v>
      </c>
      <c r="AJ125">
        <v>0</v>
      </c>
      <c r="AK125">
        <v>0</v>
      </c>
      <c r="AL125">
        <v>0</v>
      </c>
      <c r="AM125" t="s">
        <v>572</v>
      </c>
      <c r="AN125" t="s">
        <v>784</v>
      </c>
      <c r="AO125">
        <v>792.99099999999999</v>
      </c>
      <c r="AR125" t="s">
        <v>118</v>
      </c>
      <c r="AS125" t="s">
        <v>120</v>
      </c>
      <c r="AT125" t="s">
        <v>559</v>
      </c>
      <c r="AU125" t="s">
        <v>571</v>
      </c>
      <c r="AV125" t="s">
        <v>48</v>
      </c>
      <c r="AW125">
        <v>2</v>
      </c>
      <c r="BB125">
        <v>0.66366140156118025</v>
      </c>
      <c r="BC125" t="s">
        <v>70</v>
      </c>
      <c r="BF125" t="s">
        <v>118</v>
      </c>
      <c r="BG125" t="s">
        <v>120</v>
      </c>
      <c r="BH125" t="s">
        <v>571</v>
      </c>
      <c r="BI125">
        <v>4669</v>
      </c>
      <c r="BJ125">
        <v>2</v>
      </c>
      <c r="BK125" t="s">
        <v>559</v>
      </c>
      <c r="BL125" t="s">
        <v>241</v>
      </c>
      <c r="BM125">
        <v>0.66366140156118025</v>
      </c>
      <c r="BN125" t="s">
        <v>70</v>
      </c>
      <c r="BO125" t="s">
        <v>201</v>
      </c>
      <c r="BP125">
        <v>885.48399999999992</v>
      </c>
    </row>
    <row r="126" spans="1:68" ht="16.5">
      <c r="A126" s="110" t="str">
        <f t="shared" si="87"/>
        <v>해성운수</v>
      </c>
      <c r="B126" s="111" t="str">
        <f t="shared" si="35"/>
        <v>조규선</v>
      </c>
      <c r="C126" s="112" t="str">
        <f t="shared" si="88"/>
        <v>B</v>
      </c>
      <c r="D126" s="113">
        <f t="shared" si="89"/>
        <v>0.91163428626917076</v>
      </c>
      <c r="E126" s="114">
        <f t="shared" si="90"/>
        <v>6546</v>
      </c>
      <c r="F126" s="115" t="str">
        <f t="shared" si="91"/>
        <v>24</v>
      </c>
      <c r="G126" s="116" t="str">
        <f t="shared" si="92"/>
        <v>70바3880</v>
      </c>
      <c r="H126" s="117">
        <f t="shared" si="93"/>
        <v>2</v>
      </c>
      <c r="I126" s="118">
        <f t="shared" si="94"/>
        <v>1944.1109999999999</v>
      </c>
      <c r="J126" s="119">
        <f t="shared" si="95"/>
        <v>4.3524985655863093E-3</v>
      </c>
      <c r="K126" s="119">
        <f t="shared" si="96"/>
        <v>0.36016901282566638</v>
      </c>
      <c r="L126" s="119">
        <f t="shared" si="97"/>
        <v>0.2021489513716038</v>
      </c>
      <c r="M126" s="120">
        <f t="shared" si="98"/>
        <v>15.253</v>
      </c>
      <c r="N126" s="121">
        <f t="shared" si="99"/>
        <v>0.55223267671194642</v>
      </c>
      <c r="O126" s="121">
        <f t="shared" si="100"/>
        <v>8.8357228273911428</v>
      </c>
      <c r="P126" s="226">
        <f t="shared" si="101"/>
        <v>0</v>
      </c>
      <c r="Q126" s="227">
        <f t="shared" si="102"/>
        <v>11</v>
      </c>
      <c r="R126" s="227">
        <f t="shared" si="103"/>
        <v>176</v>
      </c>
      <c r="T126">
        <v>534</v>
      </c>
      <c r="U126">
        <v>6546</v>
      </c>
      <c r="V126" t="s">
        <v>495</v>
      </c>
      <c r="W126">
        <v>1991.914</v>
      </c>
      <c r="X126">
        <v>948.78499999999997</v>
      </c>
      <c r="Y126">
        <v>2.0990000000000002</v>
      </c>
      <c r="Z126">
        <v>15.253</v>
      </c>
      <c r="AA126">
        <v>126.29550399999999</v>
      </c>
      <c r="AB126">
        <v>0.549701</v>
      </c>
      <c r="AC126">
        <v>45.487727</v>
      </c>
      <c r="AD126" s="1">
        <v>393</v>
      </c>
      <c r="AE126">
        <v>11</v>
      </c>
      <c r="AF126">
        <v>176</v>
      </c>
      <c r="AG126">
        <v>87</v>
      </c>
      <c r="AH126">
        <v>15.771852000000001</v>
      </c>
      <c r="AI126">
        <v>58.3</v>
      </c>
      <c r="AJ126">
        <v>0</v>
      </c>
      <c r="AK126">
        <v>0</v>
      </c>
      <c r="AL126">
        <v>0</v>
      </c>
      <c r="AM126" t="s">
        <v>496</v>
      </c>
      <c r="AN126" t="s">
        <v>785</v>
      </c>
      <c r="AO126">
        <v>1848.1579999999999</v>
      </c>
      <c r="AR126" t="s">
        <v>118</v>
      </c>
      <c r="AS126" t="s">
        <v>119</v>
      </c>
      <c r="AT126" t="s">
        <v>235</v>
      </c>
      <c r="AU126" t="s">
        <v>495</v>
      </c>
      <c r="AV126" t="s">
        <v>48</v>
      </c>
      <c r="AW126">
        <v>2</v>
      </c>
      <c r="BB126">
        <v>0.91163428626917076</v>
      </c>
      <c r="BC126" t="s">
        <v>68</v>
      </c>
      <c r="BF126" t="s">
        <v>118</v>
      </c>
      <c r="BG126" t="s">
        <v>119</v>
      </c>
      <c r="BH126" t="s">
        <v>495</v>
      </c>
      <c r="BI126">
        <v>6546</v>
      </c>
      <c r="BJ126">
        <v>2</v>
      </c>
      <c r="BK126" t="s">
        <v>235</v>
      </c>
      <c r="BL126" t="s">
        <v>223</v>
      </c>
      <c r="BM126">
        <v>0.91163428626917076</v>
      </c>
      <c r="BN126" t="s">
        <v>68</v>
      </c>
      <c r="BO126" t="s">
        <v>184</v>
      </c>
      <c r="BP126">
        <v>1944.1109999999999</v>
      </c>
    </row>
    <row r="127" spans="1:68" ht="16.5">
      <c r="A127" s="127" t="str">
        <f t="shared" si="87"/>
        <v>해성운수</v>
      </c>
      <c r="B127" s="128" t="str">
        <f t="shared" si="35"/>
        <v>조길수</v>
      </c>
      <c r="C127" s="129" t="str">
        <f t="shared" si="88"/>
        <v>C</v>
      </c>
      <c r="D127" s="130">
        <f t="shared" si="89"/>
        <v>0.85652373124851933</v>
      </c>
      <c r="E127" s="131">
        <f t="shared" si="90"/>
        <v>6571</v>
      </c>
      <c r="F127" s="132" t="str">
        <f t="shared" si="91"/>
        <v>593</v>
      </c>
      <c r="G127" s="133" t="str">
        <f t="shared" si="92"/>
        <v>70바3808</v>
      </c>
      <c r="H127" s="134">
        <f t="shared" si="93"/>
        <v>6</v>
      </c>
      <c r="I127" s="135">
        <f t="shared" si="94"/>
        <v>1512.0349999999999</v>
      </c>
      <c r="J127" s="136">
        <f t="shared" si="95"/>
        <v>7.0759208513501252E-3</v>
      </c>
      <c r="K127" s="136">
        <f t="shared" si="96"/>
        <v>0.35365765135244798</v>
      </c>
      <c r="L127" s="136">
        <f t="shared" si="97"/>
        <v>0.15211288098489786</v>
      </c>
      <c r="M127" s="137">
        <f t="shared" si="98"/>
        <v>7.7729999999999997</v>
      </c>
      <c r="N127" s="138">
        <f t="shared" si="99"/>
        <v>0</v>
      </c>
      <c r="O127" s="138">
        <f t="shared" si="100"/>
        <v>3.7036179718062079</v>
      </c>
      <c r="P127" s="224">
        <f t="shared" si="101"/>
        <v>4</v>
      </c>
      <c r="Q127" s="225">
        <f t="shared" si="102"/>
        <v>0</v>
      </c>
      <c r="R127" s="225">
        <f t="shared" si="103"/>
        <v>56</v>
      </c>
      <c r="T127">
        <v>534</v>
      </c>
      <c r="U127">
        <v>6571</v>
      </c>
      <c r="V127" t="s">
        <v>573</v>
      </c>
      <c r="W127">
        <v>1512.0350000000001</v>
      </c>
      <c r="X127">
        <v>807.16700000000003</v>
      </c>
      <c r="Y127">
        <v>1.873</v>
      </c>
      <c r="Z127">
        <v>7.7729999999999997</v>
      </c>
      <c r="AA127">
        <v>123.324302</v>
      </c>
      <c r="AB127">
        <v>0.87263299999999999</v>
      </c>
      <c r="AC127">
        <v>43.614583000000003</v>
      </c>
      <c r="AD127" s="1">
        <v>230</v>
      </c>
      <c r="AE127">
        <v>0</v>
      </c>
      <c r="AF127">
        <v>56</v>
      </c>
      <c r="AG127">
        <v>60</v>
      </c>
      <c r="AH127">
        <v>12.260641</v>
      </c>
      <c r="AI127">
        <v>0</v>
      </c>
      <c r="AJ127">
        <v>0</v>
      </c>
      <c r="AK127">
        <v>4</v>
      </c>
      <c r="AL127">
        <v>562</v>
      </c>
      <c r="AM127" t="s">
        <v>574</v>
      </c>
      <c r="AN127" t="s">
        <v>786</v>
      </c>
      <c r="AO127">
        <v>725.35900000000004</v>
      </c>
      <c r="AR127" t="s">
        <v>118</v>
      </c>
      <c r="AS127" t="s">
        <v>128</v>
      </c>
      <c r="AT127" t="s">
        <v>276</v>
      </c>
      <c r="AU127" t="s">
        <v>573</v>
      </c>
      <c r="AV127" t="s">
        <v>227</v>
      </c>
      <c r="AW127">
        <v>6</v>
      </c>
      <c r="BB127">
        <v>0.85652373124851933</v>
      </c>
      <c r="BC127" t="s">
        <v>69</v>
      </c>
      <c r="BF127" t="s">
        <v>118</v>
      </c>
      <c r="BG127" t="s">
        <v>128</v>
      </c>
      <c r="BH127" t="s">
        <v>573</v>
      </c>
      <c r="BI127">
        <v>6571</v>
      </c>
      <c r="BJ127">
        <v>6</v>
      </c>
      <c r="BK127" t="s">
        <v>276</v>
      </c>
      <c r="BL127" t="s">
        <v>640</v>
      </c>
      <c r="BM127">
        <v>0.85652373124851933</v>
      </c>
      <c r="BN127" t="s">
        <v>69</v>
      </c>
      <c r="BO127" t="s">
        <v>186</v>
      </c>
      <c r="BP127">
        <v>1512.0349999999999</v>
      </c>
    </row>
    <row r="128" spans="1:68" ht="16.5">
      <c r="A128" s="110" t="str">
        <f t="shared" si="87"/>
        <v>해성운수</v>
      </c>
      <c r="B128" s="111" t="str">
        <f t="shared" si="35"/>
        <v>조부기</v>
      </c>
      <c r="C128" s="112" t="str">
        <f t="shared" si="88"/>
        <v>F</v>
      </c>
      <c r="D128" s="113">
        <f t="shared" si="89"/>
        <v>0.75350012124204291</v>
      </c>
      <c r="E128" s="114">
        <f t="shared" si="90"/>
        <v>6959</v>
      </c>
      <c r="F128" s="115" t="str">
        <f t="shared" si="91"/>
        <v>564-1</v>
      </c>
      <c r="G128" s="116" t="str">
        <f t="shared" si="92"/>
        <v>71바5800</v>
      </c>
      <c r="H128" s="117">
        <f t="shared" si="93"/>
        <v>4</v>
      </c>
      <c r="I128" s="118">
        <f t="shared" si="94"/>
        <v>985.38</v>
      </c>
      <c r="J128" s="119">
        <f t="shared" si="95"/>
        <v>2.1456043938941641E-2</v>
      </c>
      <c r="K128" s="119">
        <f t="shared" si="96"/>
        <v>0.51691570421959065</v>
      </c>
      <c r="L128" s="119">
        <f t="shared" si="97"/>
        <v>0.15019586352473158</v>
      </c>
      <c r="M128" s="120">
        <f t="shared" si="98"/>
        <v>9.7579999999999991</v>
      </c>
      <c r="N128" s="121">
        <f t="shared" si="99"/>
        <v>0.10148369157076458</v>
      </c>
      <c r="O128" s="121">
        <f t="shared" si="100"/>
        <v>0.4059347662830583</v>
      </c>
      <c r="P128" s="226">
        <f t="shared" si="101"/>
        <v>150</v>
      </c>
      <c r="Q128" s="227">
        <f t="shared" si="102"/>
        <v>1</v>
      </c>
      <c r="R128" s="227">
        <f t="shared" si="103"/>
        <v>4</v>
      </c>
      <c r="T128">
        <v>534</v>
      </c>
      <c r="U128">
        <v>6959</v>
      </c>
      <c r="V128" t="s">
        <v>497</v>
      </c>
      <c r="W128">
        <v>985.38</v>
      </c>
      <c r="X128">
        <v>370.44</v>
      </c>
      <c r="Y128">
        <v>2.66</v>
      </c>
      <c r="Z128">
        <v>9.7579999999999991</v>
      </c>
      <c r="AA128">
        <v>122.083596</v>
      </c>
      <c r="AB128">
        <v>2.6194310000000001</v>
      </c>
      <c r="AC128">
        <v>63.106928000000003</v>
      </c>
      <c r="AD128" s="1">
        <v>148</v>
      </c>
      <c r="AE128">
        <v>1</v>
      </c>
      <c r="AF128">
        <v>4</v>
      </c>
      <c r="AG128">
        <v>74</v>
      </c>
      <c r="AH128">
        <v>8.0713539999999995</v>
      </c>
      <c r="AI128">
        <v>86.1</v>
      </c>
      <c r="AJ128">
        <v>0</v>
      </c>
      <c r="AK128">
        <v>150</v>
      </c>
      <c r="AL128">
        <v>69474</v>
      </c>
      <c r="AM128" t="s">
        <v>498</v>
      </c>
      <c r="AN128" t="s">
        <v>787</v>
      </c>
      <c r="AO128">
        <v>461.82100000000003</v>
      </c>
      <c r="AR128" t="s">
        <v>118</v>
      </c>
      <c r="AS128" t="s">
        <v>125</v>
      </c>
      <c r="AT128" t="s">
        <v>266</v>
      </c>
      <c r="AU128" t="s">
        <v>497</v>
      </c>
      <c r="AV128" t="s">
        <v>203</v>
      </c>
      <c r="AW128">
        <v>4</v>
      </c>
      <c r="BB128">
        <v>0.75350012124204291</v>
      </c>
      <c r="BC128" t="s">
        <v>70</v>
      </c>
      <c r="BF128" t="s">
        <v>118</v>
      </c>
      <c r="BG128" t="s">
        <v>125</v>
      </c>
      <c r="BH128" t="s">
        <v>497</v>
      </c>
      <c r="BI128">
        <v>6959</v>
      </c>
      <c r="BJ128">
        <v>4</v>
      </c>
      <c r="BK128" t="s">
        <v>266</v>
      </c>
      <c r="BL128" t="s">
        <v>267</v>
      </c>
      <c r="BM128">
        <v>0.75350012124204291</v>
      </c>
      <c r="BN128" t="s">
        <v>70</v>
      </c>
      <c r="BO128" t="s">
        <v>201</v>
      </c>
      <c r="BP128">
        <v>985.38</v>
      </c>
    </row>
    <row r="129" spans="1:68" ht="16.5">
      <c r="A129" s="127" t="str">
        <f t="shared" si="87"/>
        <v>해성운수</v>
      </c>
      <c r="B129" s="128" t="str">
        <f t="shared" si="35"/>
        <v>조상원</v>
      </c>
      <c r="C129" s="129" t="str">
        <f t="shared" si="88"/>
        <v>F</v>
      </c>
      <c r="D129" s="130">
        <f t="shared" si="89"/>
        <v>0.67239713727003048</v>
      </c>
      <c r="E129" s="131">
        <f t="shared" si="90"/>
        <v>5262</v>
      </c>
      <c r="F129" s="132" t="str">
        <f t="shared" si="91"/>
        <v>514-1</v>
      </c>
      <c r="G129" s="133" t="str">
        <f t="shared" si="92"/>
        <v>71바5754</v>
      </c>
      <c r="H129" s="134">
        <f t="shared" si="93"/>
        <v>2</v>
      </c>
      <c r="I129" s="135">
        <f t="shared" si="94"/>
        <v>1149.0729999999999</v>
      </c>
      <c r="J129" s="136">
        <f t="shared" si="95"/>
        <v>1.0240211809691271E-2</v>
      </c>
      <c r="K129" s="136">
        <f t="shared" si="96"/>
        <v>0.33477908423064068</v>
      </c>
      <c r="L129" s="136">
        <f t="shared" si="97"/>
        <v>4.0032269490276079E-2</v>
      </c>
      <c r="M129" s="137">
        <f t="shared" si="98"/>
        <v>9.0299999999999994</v>
      </c>
      <c r="N129" s="138">
        <f t="shared" si="99"/>
        <v>0.17405334560989597</v>
      </c>
      <c r="O129" s="138">
        <f t="shared" si="100"/>
        <v>6.9621338243958384</v>
      </c>
      <c r="P129" s="224">
        <f t="shared" si="101"/>
        <v>2</v>
      </c>
      <c r="Q129" s="225">
        <f t="shared" si="102"/>
        <v>2</v>
      </c>
      <c r="R129" s="225">
        <f t="shared" si="103"/>
        <v>80</v>
      </c>
      <c r="T129">
        <v>534</v>
      </c>
      <c r="U129">
        <v>5262</v>
      </c>
      <c r="V129" t="s">
        <v>499</v>
      </c>
      <c r="W129">
        <v>1149.0730000000001</v>
      </c>
      <c r="X129">
        <v>631.31500000000005</v>
      </c>
      <c r="Y129">
        <v>1.82</v>
      </c>
      <c r="Z129">
        <v>9.0299999999999994</v>
      </c>
      <c r="AA129">
        <v>86.826622</v>
      </c>
      <c r="AB129">
        <v>0.889123</v>
      </c>
      <c r="AC129">
        <v>29.067737000000001</v>
      </c>
      <c r="AD129" s="1">
        <v>46</v>
      </c>
      <c r="AE129">
        <v>2</v>
      </c>
      <c r="AF129">
        <v>80</v>
      </c>
      <c r="AG129">
        <v>74</v>
      </c>
      <c r="AH129">
        <v>13.234109</v>
      </c>
      <c r="AI129">
        <v>36</v>
      </c>
      <c r="AJ129">
        <v>0</v>
      </c>
      <c r="AK129">
        <v>2</v>
      </c>
      <c r="AL129">
        <v>38</v>
      </c>
      <c r="AM129" t="s">
        <v>500</v>
      </c>
      <c r="AN129" t="s">
        <v>788</v>
      </c>
      <c r="AO129">
        <v>1036.5029999999999</v>
      </c>
      <c r="AR129" t="s">
        <v>118</v>
      </c>
      <c r="AS129" t="s">
        <v>120</v>
      </c>
      <c r="AT129" t="s">
        <v>243</v>
      </c>
      <c r="AU129" t="s">
        <v>499</v>
      </c>
      <c r="AV129" t="s">
        <v>227</v>
      </c>
      <c r="AW129">
        <v>2</v>
      </c>
      <c r="BB129">
        <v>0.67239713727003048</v>
      </c>
      <c r="BC129" t="s">
        <v>70</v>
      </c>
      <c r="BF129" t="s">
        <v>118</v>
      </c>
      <c r="BG129" t="s">
        <v>120</v>
      </c>
      <c r="BH129" t="s">
        <v>499</v>
      </c>
      <c r="BI129">
        <v>5262</v>
      </c>
      <c r="BJ129">
        <v>2</v>
      </c>
      <c r="BK129" t="s">
        <v>243</v>
      </c>
      <c r="BL129" t="s">
        <v>241</v>
      </c>
      <c r="BM129">
        <v>0.67239713727003048</v>
      </c>
      <c r="BN129" t="s">
        <v>70</v>
      </c>
      <c r="BO129" t="s">
        <v>201</v>
      </c>
      <c r="BP129">
        <v>1149.0729999999999</v>
      </c>
    </row>
    <row r="130" spans="1:68" ht="16.5">
      <c r="A130" s="110" t="str">
        <f t="shared" si="87"/>
        <v>해성운수</v>
      </c>
      <c r="B130" s="111" t="str">
        <f t="shared" si="35"/>
        <v>조성필</v>
      </c>
      <c r="C130" s="112" t="str">
        <f t="shared" si="88"/>
        <v>F</v>
      </c>
      <c r="D130" s="113">
        <f t="shared" si="89"/>
        <v>0.66712486040028529</v>
      </c>
      <c r="E130" s="114">
        <f t="shared" si="90"/>
        <v>2320</v>
      </c>
      <c r="F130" s="115" t="str">
        <f t="shared" si="91"/>
        <v>564</v>
      </c>
      <c r="G130" s="116" t="str">
        <f t="shared" si="92"/>
        <v>71바5771</v>
      </c>
      <c r="H130" s="117">
        <f t="shared" si="93"/>
        <v>3</v>
      </c>
      <c r="I130" s="118">
        <f t="shared" si="94"/>
        <v>3603.68</v>
      </c>
      <c r="J130" s="119">
        <f t="shared" si="95"/>
        <v>2.6595331565641554E-2</v>
      </c>
      <c r="K130" s="119">
        <f t="shared" si="96"/>
        <v>0.50160407947078511</v>
      </c>
      <c r="L130" s="119">
        <f t="shared" si="97"/>
        <v>0.13957954091373265</v>
      </c>
      <c r="M130" s="120">
        <f t="shared" si="98"/>
        <v>10.898999999999999</v>
      </c>
      <c r="N130" s="121">
        <f t="shared" si="99"/>
        <v>3.2744305820716604</v>
      </c>
      <c r="O130" s="121">
        <f t="shared" si="100"/>
        <v>3.4964258757714339</v>
      </c>
      <c r="P130" s="226">
        <f t="shared" si="101"/>
        <v>382</v>
      </c>
      <c r="Q130" s="227">
        <f t="shared" si="102"/>
        <v>118</v>
      </c>
      <c r="R130" s="227">
        <f t="shared" si="103"/>
        <v>126</v>
      </c>
      <c r="T130">
        <v>534</v>
      </c>
      <c r="U130">
        <v>2320</v>
      </c>
      <c r="V130" t="s">
        <v>501</v>
      </c>
      <c r="W130">
        <v>3603.68</v>
      </c>
      <c r="X130">
        <v>1351.029</v>
      </c>
      <c r="Y130">
        <v>2.6669999999999998</v>
      </c>
      <c r="Z130">
        <v>10.898999999999999</v>
      </c>
      <c r="AA130">
        <v>412.37015500000001</v>
      </c>
      <c r="AB130">
        <v>10.967121000000001</v>
      </c>
      <c r="AC130">
        <v>206.846552</v>
      </c>
      <c r="AD130" s="1">
        <v>503</v>
      </c>
      <c r="AE130">
        <v>118</v>
      </c>
      <c r="AF130">
        <v>126</v>
      </c>
      <c r="AG130">
        <v>78</v>
      </c>
      <c r="AH130">
        <v>8.738944</v>
      </c>
      <c r="AI130">
        <v>328.3</v>
      </c>
      <c r="AJ130">
        <v>0</v>
      </c>
      <c r="AK130">
        <v>382</v>
      </c>
      <c r="AL130">
        <v>119403</v>
      </c>
      <c r="AM130" t="s">
        <v>502</v>
      </c>
      <c r="AN130" t="s">
        <v>789</v>
      </c>
      <c r="AO130">
        <v>3406.0949999999998</v>
      </c>
      <c r="AR130" t="s">
        <v>118</v>
      </c>
      <c r="AS130" t="s">
        <v>124</v>
      </c>
      <c r="AT130" t="s">
        <v>260</v>
      </c>
      <c r="AU130" t="s">
        <v>501</v>
      </c>
      <c r="AV130" t="s">
        <v>203</v>
      </c>
      <c r="AW130">
        <v>3</v>
      </c>
      <c r="BB130">
        <v>0.66712486040028529</v>
      </c>
      <c r="BC130" t="s">
        <v>70</v>
      </c>
      <c r="BF130" t="s">
        <v>118</v>
      </c>
      <c r="BG130" t="s">
        <v>124</v>
      </c>
      <c r="BH130" t="s">
        <v>501</v>
      </c>
      <c r="BI130">
        <v>2320</v>
      </c>
      <c r="BJ130">
        <v>3</v>
      </c>
      <c r="BK130" t="s">
        <v>260</v>
      </c>
      <c r="BL130" t="s">
        <v>262</v>
      </c>
      <c r="BM130">
        <v>0.66712486040028529</v>
      </c>
      <c r="BN130" t="s">
        <v>70</v>
      </c>
      <c r="BO130" t="s">
        <v>201</v>
      </c>
      <c r="BP130">
        <v>3603.68</v>
      </c>
    </row>
    <row r="131" spans="1:68" ht="16.5">
      <c r="A131" s="127" t="str">
        <f t="shared" si="87"/>
        <v>해성운수</v>
      </c>
      <c r="B131" s="128" t="str">
        <f t="shared" si="35"/>
        <v>조용식</v>
      </c>
      <c r="C131" s="129" t="str">
        <f t="shared" si="88"/>
        <v>F</v>
      </c>
      <c r="D131" s="130">
        <f t="shared" si="89"/>
        <v>0.79428571428571426</v>
      </c>
      <c r="E131" s="131">
        <f t="shared" si="90"/>
        <v>2800</v>
      </c>
      <c r="F131" s="132" t="str">
        <f t="shared" si="91"/>
        <v>593</v>
      </c>
      <c r="G131" s="133" t="str">
        <f t="shared" si="92"/>
        <v>71바5779</v>
      </c>
      <c r="H131" s="134">
        <f t="shared" si="93"/>
        <v>1</v>
      </c>
      <c r="I131" s="135">
        <f t="shared" si="94"/>
        <v>418.78100000000001</v>
      </c>
      <c r="J131" s="136">
        <f t="shared" si="95"/>
        <v>1.3172271606787276E-2</v>
      </c>
      <c r="K131" s="136">
        <f t="shared" si="96"/>
        <v>0.43216149827293121</v>
      </c>
      <c r="L131" s="136">
        <f t="shared" si="97"/>
        <v>0.18625486829631716</v>
      </c>
      <c r="M131" s="137">
        <f t="shared" si="98"/>
        <v>11.374000000000001</v>
      </c>
      <c r="N131" s="138">
        <f t="shared" si="99"/>
        <v>0</v>
      </c>
      <c r="O131" s="138">
        <f t="shared" si="100"/>
        <v>1.1939414634379306</v>
      </c>
      <c r="P131" s="224">
        <f t="shared" si="101"/>
        <v>20</v>
      </c>
      <c r="Q131" s="225">
        <f t="shared" si="102"/>
        <v>0</v>
      </c>
      <c r="R131" s="225">
        <f t="shared" si="103"/>
        <v>5</v>
      </c>
      <c r="T131">
        <v>534</v>
      </c>
      <c r="U131">
        <v>2800</v>
      </c>
      <c r="V131" t="s">
        <v>503</v>
      </c>
      <c r="W131">
        <v>418.78100000000001</v>
      </c>
      <c r="X131">
        <v>251.11099999999999</v>
      </c>
      <c r="Y131">
        <v>1.6679999999999999</v>
      </c>
      <c r="Z131">
        <v>11.374000000000001</v>
      </c>
      <c r="AA131">
        <v>39.180258000000002</v>
      </c>
      <c r="AB131">
        <v>0.51609300000000002</v>
      </c>
      <c r="AC131">
        <v>16.932199000000001</v>
      </c>
      <c r="AD131" s="1">
        <v>78</v>
      </c>
      <c r="AE131">
        <v>0</v>
      </c>
      <c r="AF131">
        <v>5</v>
      </c>
      <c r="AG131">
        <v>60</v>
      </c>
      <c r="AH131">
        <v>10.688571</v>
      </c>
      <c r="AI131">
        <v>0</v>
      </c>
      <c r="AJ131">
        <v>0</v>
      </c>
      <c r="AK131">
        <v>20</v>
      </c>
      <c r="AL131">
        <v>5799</v>
      </c>
      <c r="AM131" t="s">
        <v>504</v>
      </c>
      <c r="AN131" t="s">
        <v>790</v>
      </c>
      <c r="AO131">
        <v>418.78100000000001</v>
      </c>
      <c r="AR131" t="s">
        <v>118</v>
      </c>
      <c r="AS131" t="s">
        <v>128</v>
      </c>
      <c r="AT131" t="s">
        <v>278</v>
      </c>
      <c r="AU131" t="s">
        <v>503</v>
      </c>
      <c r="AV131" t="s">
        <v>48</v>
      </c>
      <c r="AW131">
        <v>1</v>
      </c>
      <c r="BB131">
        <v>0.79428571428571426</v>
      </c>
      <c r="BC131" t="s">
        <v>70</v>
      </c>
      <c r="BF131" t="s">
        <v>118</v>
      </c>
      <c r="BG131" t="s">
        <v>128</v>
      </c>
      <c r="BH131" t="s">
        <v>503</v>
      </c>
      <c r="BI131">
        <v>2800</v>
      </c>
      <c r="BJ131">
        <v>1</v>
      </c>
      <c r="BK131" t="s">
        <v>278</v>
      </c>
      <c r="BL131" t="s">
        <v>183</v>
      </c>
      <c r="BM131">
        <v>0.79428571428571426</v>
      </c>
      <c r="BN131" t="s">
        <v>70</v>
      </c>
      <c r="BO131" t="s">
        <v>201</v>
      </c>
      <c r="BP131">
        <v>418.78100000000001</v>
      </c>
    </row>
    <row r="132" spans="1:68" ht="16.5">
      <c r="A132" s="110" t="str">
        <f t="shared" si="87"/>
        <v>해성운수</v>
      </c>
      <c r="B132" s="111" t="str">
        <f t="shared" si="35"/>
        <v>조철상</v>
      </c>
      <c r="C132" s="112" t="str">
        <f t="shared" si="88"/>
        <v>B</v>
      </c>
      <c r="D132" s="113">
        <f t="shared" si="89"/>
        <v>0.92559999999999998</v>
      </c>
      <c r="E132" s="114">
        <f t="shared" si="90"/>
        <v>6791</v>
      </c>
      <c r="F132" s="115" t="str">
        <f t="shared" si="91"/>
        <v>24</v>
      </c>
      <c r="G132" s="116" t="str">
        <f t="shared" si="92"/>
        <v>70바3857</v>
      </c>
      <c r="H132" s="117">
        <f t="shared" si="93"/>
        <v>1</v>
      </c>
      <c r="I132" s="118">
        <f t="shared" si="94"/>
        <v>2163.846</v>
      </c>
      <c r="J132" s="119">
        <f t="shared" si="95"/>
        <v>8.2693905108073267E-3</v>
      </c>
      <c r="K132" s="119">
        <f t="shared" si="96"/>
        <v>0.3781163562588129</v>
      </c>
      <c r="L132" s="119">
        <f t="shared" si="97"/>
        <v>0.19825810154696777</v>
      </c>
      <c r="M132" s="120">
        <f t="shared" si="98"/>
        <v>15.239000000000001</v>
      </c>
      <c r="N132" s="121">
        <f t="shared" si="99"/>
        <v>0.27728405810764722</v>
      </c>
      <c r="O132" s="121">
        <f t="shared" si="100"/>
        <v>11.92321449862883</v>
      </c>
      <c r="P132" s="226">
        <f t="shared" si="101"/>
        <v>16</v>
      </c>
      <c r="Q132" s="227">
        <f t="shared" si="102"/>
        <v>6</v>
      </c>
      <c r="R132" s="227">
        <f t="shared" si="103"/>
        <v>258</v>
      </c>
      <c r="T132">
        <v>534</v>
      </c>
      <c r="U132">
        <v>6791</v>
      </c>
      <c r="V132" t="s">
        <v>505</v>
      </c>
      <c r="W132">
        <v>2163.846</v>
      </c>
      <c r="X132">
        <v>935.29100000000005</v>
      </c>
      <c r="Y132">
        <v>2.3140000000000001</v>
      </c>
      <c r="Z132">
        <v>15.239000000000001</v>
      </c>
      <c r="AA132">
        <v>141.88300799999999</v>
      </c>
      <c r="AB132">
        <v>1.1732860000000001</v>
      </c>
      <c r="AC132">
        <v>53.648285999999999</v>
      </c>
      <c r="AD132" s="1">
        <v>429</v>
      </c>
      <c r="AE132">
        <v>6</v>
      </c>
      <c r="AF132">
        <v>258</v>
      </c>
      <c r="AG132">
        <v>85</v>
      </c>
      <c r="AH132">
        <v>15.250916999999999</v>
      </c>
      <c r="AI132">
        <v>209.9</v>
      </c>
      <c r="AJ132">
        <v>25.2</v>
      </c>
      <c r="AK132">
        <v>16</v>
      </c>
      <c r="AL132">
        <v>5641</v>
      </c>
      <c r="AM132" t="s">
        <v>506</v>
      </c>
      <c r="AN132" t="s">
        <v>791</v>
      </c>
      <c r="AO132">
        <v>2163.846</v>
      </c>
      <c r="AR132" t="s">
        <v>118</v>
      </c>
      <c r="AS132" t="s">
        <v>119</v>
      </c>
      <c r="AT132" t="s">
        <v>214</v>
      </c>
      <c r="AU132" t="s">
        <v>505</v>
      </c>
      <c r="AV132" t="s">
        <v>48</v>
      </c>
      <c r="AW132">
        <v>1</v>
      </c>
      <c r="BB132">
        <v>0.92559999999999998</v>
      </c>
      <c r="BC132" t="s">
        <v>68</v>
      </c>
      <c r="BF132" t="s">
        <v>118</v>
      </c>
      <c r="BG132" t="s">
        <v>119</v>
      </c>
      <c r="BH132" t="s">
        <v>505</v>
      </c>
      <c r="BI132">
        <v>6791</v>
      </c>
      <c r="BJ132">
        <v>1</v>
      </c>
      <c r="BK132" t="s">
        <v>214</v>
      </c>
      <c r="BL132" t="s">
        <v>183</v>
      </c>
      <c r="BM132">
        <v>0.92559999999999998</v>
      </c>
      <c r="BN132" t="s">
        <v>68</v>
      </c>
      <c r="BO132" t="s">
        <v>184</v>
      </c>
      <c r="BP132">
        <v>2163.846</v>
      </c>
    </row>
    <row r="133" spans="1:68" ht="16.5">
      <c r="A133" s="127" t="str">
        <f t="shared" si="87"/>
        <v>해성운수</v>
      </c>
      <c r="B133" s="128" t="str">
        <f t="shared" si="35"/>
        <v>진영일</v>
      </c>
      <c r="C133" s="129" t="str">
        <f t="shared" si="88"/>
        <v>C</v>
      </c>
      <c r="D133" s="130">
        <f t="shared" si="89"/>
        <v>0.87608695652173929</v>
      </c>
      <c r="E133" s="131">
        <f t="shared" si="90"/>
        <v>5031</v>
      </c>
      <c r="F133" s="132" t="str">
        <f t="shared" si="91"/>
        <v>24</v>
      </c>
      <c r="G133" s="133" t="str">
        <f t="shared" si="92"/>
        <v>70바3861</v>
      </c>
      <c r="H133" s="134">
        <f t="shared" si="93"/>
        <v>1</v>
      </c>
      <c r="I133" s="135">
        <f t="shared" si="94"/>
        <v>2573.261</v>
      </c>
      <c r="J133" s="136">
        <f t="shared" si="95"/>
        <v>1.8802322312252175E-2</v>
      </c>
      <c r="K133" s="136">
        <f t="shared" si="96"/>
        <v>0.42611047329695634</v>
      </c>
      <c r="L133" s="136">
        <f t="shared" si="97"/>
        <v>0.23355578777279101</v>
      </c>
      <c r="M133" s="137">
        <f t="shared" si="98"/>
        <v>16.204999999999998</v>
      </c>
      <c r="N133" s="138">
        <f t="shared" si="99"/>
        <v>0.58291793953275628</v>
      </c>
      <c r="O133" s="138">
        <f t="shared" si="100"/>
        <v>5.0130942799817042</v>
      </c>
      <c r="P133" s="224">
        <f t="shared" si="101"/>
        <v>50</v>
      </c>
      <c r="Q133" s="225">
        <f t="shared" si="102"/>
        <v>15</v>
      </c>
      <c r="R133" s="225">
        <f t="shared" si="103"/>
        <v>129</v>
      </c>
      <c r="T133">
        <v>534</v>
      </c>
      <c r="U133">
        <v>5031</v>
      </c>
      <c r="V133" t="s">
        <v>507</v>
      </c>
      <c r="W133">
        <v>2573.261</v>
      </c>
      <c r="X133">
        <v>1277.001</v>
      </c>
      <c r="Y133">
        <v>2.0150000000000001</v>
      </c>
      <c r="Z133">
        <v>16.204999999999998</v>
      </c>
      <c r="AA133">
        <v>178.44801000000001</v>
      </c>
      <c r="AB133">
        <v>3.3552369999999998</v>
      </c>
      <c r="AC133">
        <v>76.038566000000003</v>
      </c>
      <c r="AD133" s="1">
        <v>601</v>
      </c>
      <c r="AE133">
        <v>15</v>
      </c>
      <c r="AF133">
        <v>129</v>
      </c>
      <c r="AG133">
        <v>70</v>
      </c>
      <c r="AH133">
        <v>14.420228</v>
      </c>
      <c r="AI133">
        <v>278.3</v>
      </c>
      <c r="AJ133">
        <v>0</v>
      </c>
      <c r="AK133">
        <v>50</v>
      </c>
      <c r="AL133">
        <v>21150</v>
      </c>
      <c r="AM133" t="s">
        <v>508</v>
      </c>
      <c r="AN133" t="s">
        <v>792</v>
      </c>
      <c r="AO133">
        <v>2573.261</v>
      </c>
      <c r="AR133" t="s">
        <v>118</v>
      </c>
      <c r="AS133" t="s">
        <v>119</v>
      </c>
      <c r="AT133" t="s">
        <v>219</v>
      </c>
      <c r="AU133" t="s">
        <v>507</v>
      </c>
      <c r="AV133" t="s">
        <v>48</v>
      </c>
      <c r="AW133">
        <v>1</v>
      </c>
      <c r="BB133">
        <v>0.87608695652173929</v>
      </c>
      <c r="BC133" t="s">
        <v>69</v>
      </c>
      <c r="BF133" t="s">
        <v>118</v>
      </c>
      <c r="BG133" t="s">
        <v>119</v>
      </c>
      <c r="BH133" t="s">
        <v>507</v>
      </c>
      <c r="BI133">
        <v>5031</v>
      </c>
      <c r="BJ133">
        <v>1</v>
      </c>
      <c r="BK133" t="s">
        <v>219</v>
      </c>
      <c r="BL133" t="s">
        <v>183</v>
      </c>
      <c r="BM133">
        <v>0.87608695652173929</v>
      </c>
      <c r="BN133" t="s">
        <v>69</v>
      </c>
      <c r="BO133" t="s">
        <v>186</v>
      </c>
      <c r="BP133">
        <v>2573.261</v>
      </c>
    </row>
    <row r="134" spans="1:68" ht="16.5">
      <c r="A134" s="110" t="str">
        <f t="shared" si="87"/>
        <v>해성운수</v>
      </c>
      <c r="B134" s="111" t="str">
        <f t="shared" ref="B134:B153" si="104">IF(BH134="null", E134, BH134)</f>
        <v>채수강</v>
      </c>
      <c r="C134" s="112" t="str">
        <f t="shared" si="88"/>
        <v>B</v>
      </c>
      <c r="D134" s="113">
        <f t="shared" si="89"/>
        <v>0.92759999999999998</v>
      </c>
      <c r="E134" s="114">
        <f t="shared" si="90"/>
        <v>5782</v>
      </c>
      <c r="F134" s="115" t="str">
        <f t="shared" si="91"/>
        <v>24</v>
      </c>
      <c r="G134" s="116" t="str">
        <f t="shared" si="92"/>
        <v>70바3857</v>
      </c>
      <c r="H134" s="117">
        <f t="shared" si="93"/>
        <v>1</v>
      </c>
      <c r="I134" s="118">
        <f t="shared" si="94"/>
        <v>2437.2910000000002</v>
      </c>
      <c r="J134" s="119">
        <f t="shared" si="95"/>
        <v>2.6128091481405383E-2</v>
      </c>
      <c r="K134" s="119">
        <f t="shared" si="96"/>
        <v>0.40582917658650847</v>
      </c>
      <c r="L134" s="119">
        <f t="shared" si="97"/>
        <v>0.17027100990402869</v>
      </c>
      <c r="M134" s="120">
        <f t="shared" si="98"/>
        <v>15.361000000000001</v>
      </c>
      <c r="N134" s="121">
        <f t="shared" si="99"/>
        <v>0.36926243111717066</v>
      </c>
      <c r="O134" s="121">
        <f t="shared" si="100"/>
        <v>5.9081988978747306</v>
      </c>
      <c r="P134" s="226">
        <f t="shared" si="101"/>
        <v>59</v>
      </c>
      <c r="Q134" s="227">
        <f t="shared" si="102"/>
        <v>9</v>
      </c>
      <c r="R134" s="227">
        <f t="shared" si="103"/>
        <v>144</v>
      </c>
      <c r="T134">
        <v>534</v>
      </c>
      <c r="U134">
        <v>5782</v>
      </c>
      <c r="V134" t="s">
        <v>509</v>
      </c>
      <c r="W134">
        <v>2437.2910000000002</v>
      </c>
      <c r="X134">
        <v>1050.8620000000001</v>
      </c>
      <c r="Y134">
        <v>2.319</v>
      </c>
      <c r="Z134">
        <v>15.361000000000001</v>
      </c>
      <c r="AA134">
        <v>171.26995299999999</v>
      </c>
      <c r="AB134">
        <v>4.4749569999999999</v>
      </c>
      <c r="AC134">
        <v>69.506343999999999</v>
      </c>
      <c r="AD134" s="1">
        <v>415</v>
      </c>
      <c r="AE134">
        <v>9</v>
      </c>
      <c r="AF134">
        <v>144</v>
      </c>
      <c r="AG134">
        <v>75</v>
      </c>
      <c r="AH134">
        <v>14.230698</v>
      </c>
      <c r="AI134">
        <v>387.4</v>
      </c>
      <c r="AJ134">
        <v>0</v>
      </c>
      <c r="AK134">
        <v>59</v>
      </c>
      <c r="AL134">
        <v>24976</v>
      </c>
      <c r="AM134" t="s">
        <v>510</v>
      </c>
      <c r="AN134" t="s">
        <v>793</v>
      </c>
      <c r="AO134">
        <v>2437.2910000000002</v>
      </c>
      <c r="AR134" t="s">
        <v>118</v>
      </c>
      <c r="AS134" t="s">
        <v>119</v>
      </c>
      <c r="AT134" t="s">
        <v>214</v>
      </c>
      <c r="AU134" t="s">
        <v>509</v>
      </c>
      <c r="AV134" t="s">
        <v>48</v>
      </c>
      <c r="AW134">
        <v>1</v>
      </c>
      <c r="BB134">
        <v>0.92759999999999998</v>
      </c>
      <c r="BC134" t="s">
        <v>68</v>
      </c>
      <c r="BF134" t="s">
        <v>118</v>
      </c>
      <c r="BG134" t="s">
        <v>119</v>
      </c>
      <c r="BH134" t="s">
        <v>509</v>
      </c>
      <c r="BI134">
        <v>5782</v>
      </c>
      <c r="BJ134">
        <v>1</v>
      </c>
      <c r="BK134" t="s">
        <v>214</v>
      </c>
      <c r="BL134" t="s">
        <v>183</v>
      </c>
      <c r="BM134">
        <v>0.92759999999999998</v>
      </c>
      <c r="BN134" t="s">
        <v>68</v>
      </c>
      <c r="BO134" t="s">
        <v>184</v>
      </c>
      <c r="BP134">
        <v>2437.2910000000002</v>
      </c>
    </row>
    <row r="135" spans="1:68" ht="16.5">
      <c r="A135" s="127" t="str">
        <f t="shared" si="87"/>
        <v>해성운수</v>
      </c>
      <c r="B135" s="128" t="str">
        <f t="shared" si="104"/>
        <v>최규현</v>
      </c>
      <c r="C135" s="129" t="str">
        <f t="shared" si="88"/>
        <v>D</v>
      </c>
      <c r="D135" s="130">
        <f t="shared" si="89"/>
        <v>0.80370123330825771</v>
      </c>
      <c r="E135" s="131">
        <f t="shared" si="90"/>
        <v>8383</v>
      </c>
      <c r="F135" s="132" t="str">
        <f t="shared" si="91"/>
        <v>24</v>
      </c>
      <c r="G135" s="133" t="str">
        <f t="shared" si="92"/>
        <v>70바3876</v>
      </c>
      <c r="H135" s="134">
        <f t="shared" si="93"/>
        <v>4</v>
      </c>
      <c r="I135" s="135">
        <f t="shared" si="94"/>
        <v>1608.05</v>
      </c>
      <c r="J135" s="136">
        <f t="shared" si="95"/>
        <v>1.3159930942029878E-2</v>
      </c>
      <c r="K135" s="136">
        <f t="shared" si="96"/>
        <v>0.42595048901826466</v>
      </c>
      <c r="L135" s="136">
        <f t="shared" si="97"/>
        <v>0.14738347688193776</v>
      </c>
      <c r="M135" s="137">
        <f t="shared" si="98"/>
        <v>17.754999999999999</v>
      </c>
      <c r="N135" s="138">
        <f t="shared" si="99"/>
        <v>0.55968408942508008</v>
      </c>
      <c r="O135" s="138">
        <f t="shared" si="100"/>
        <v>31.591057491993411</v>
      </c>
      <c r="P135" s="224">
        <f t="shared" si="101"/>
        <v>51</v>
      </c>
      <c r="Q135" s="225">
        <f t="shared" si="102"/>
        <v>9</v>
      </c>
      <c r="R135" s="225">
        <f t="shared" si="103"/>
        <v>508</v>
      </c>
      <c r="T135">
        <v>534</v>
      </c>
      <c r="U135">
        <v>8383</v>
      </c>
      <c r="V135" t="s">
        <v>511</v>
      </c>
      <c r="W135">
        <v>1608.05</v>
      </c>
      <c r="X135">
        <v>904.73099999999999</v>
      </c>
      <c r="Y135">
        <v>1.7769999999999999</v>
      </c>
      <c r="Z135">
        <v>17.754999999999999</v>
      </c>
      <c r="AA135">
        <v>105.368866</v>
      </c>
      <c r="AB135">
        <v>1.386647</v>
      </c>
      <c r="AC135">
        <v>44.881920000000001</v>
      </c>
      <c r="AD135" s="1">
        <v>237</v>
      </c>
      <c r="AE135">
        <v>9</v>
      </c>
      <c r="AF135">
        <v>508</v>
      </c>
      <c r="AG135">
        <v>86</v>
      </c>
      <c r="AH135">
        <v>15.261149</v>
      </c>
      <c r="AI135">
        <v>1334.5</v>
      </c>
      <c r="AJ135">
        <v>0</v>
      </c>
      <c r="AK135">
        <v>51</v>
      </c>
      <c r="AL135">
        <v>29253</v>
      </c>
      <c r="AM135" t="s">
        <v>512</v>
      </c>
      <c r="AN135" t="s">
        <v>794</v>
      </c>
      <c r="AO135">
        <v>1353.8589999999999</v>
      </c>
      <c r="AR135" t="s">
        <v>118</v>
      </c>
      <c r="AS135" t="s">
        <v>119</v>
      </c>
      <c r="AT135" t="s">
        <v>230</v>
      </c>
      <c r="AU135" t="s">
        <v>511</v>
      </c>
      <c r="AV135" t="s">
        <v>227</v>
      </c>
      <c r="AW135">
        <v>4</v>
      </c>
      <c r="BB135">
        <v>0.80370123330825771</v>
      </c>
      <c r="BC135" t="s">
        <v>67</v>
      </c>
      <c r="BF135" t="s">
        <v>118</v>
      </c>
      <c r="BG135" t="s">
        <v>119</v>
      </c>
      <c r="BH135" t="s">
        <v>511</v>
      </c>
      <c r="BI135">
        <v>8383</v>
      </c>
      <c r="BJ135">
        <v>4</v>
      </c>
      <c r="BK135" t="s">
        <v>230</v>
      </c>
      <c r="BL135" t="s">
        <v>235</v>
      </c>
      <c r="BM135">
        <v>0.80370123330825771</v>
      </c>
      <c r="BN135" t="s">
        <v>67</v>
      </c>
      <c r="BO135" t="s">
        <v>188</v>
      </c>
      <c r="BP135">
        <v>1608.05</v>
      </c>
    </row>
    <row r="136" spans="1:68" ht="16.5">
      <c r="A136" s="110" t="str">
        <f t="shared" si="87"/>
        <v>해성운수</v>
      </c>
      <c r="B136" s="111" t="str">
        <f t="shared" si="104"/>
        <v>최길엽</v>
      </c>
      <c r="C136" s="112" t="str">
        <f t="shared" si="88"/>
        <v>F</v>
      </c>
      <c r="D136" s="113">
        <f t="shared" si="89"/>
        <v>0.72587418562442374</v>
      </c>
      <c r="E136" s="114">
        <f t="shared" si="90"/>
        <v>5721</v>
      </c>
      <c r="F136" s="115" t="str">
        <f t="shared" si="91"/>
        <v>557</v>
      </c>
      <c r="G136" s="116" t="str">
        <f t="shared" si="92"/>
        <v>70바3892</v>
      </c>
      <c r="H136" s="117">
        <f t="shared" si="93"/>
        <v>5</v>
      </c>
      <c r="I136" s="118">
        <f t="shared" si="94"/>
        <v>1522.3319999999999</v>
      </c>
      <c r="J136" s="119">
        <f t="shared" si="95"/>
        <v>1.4547452820358213E-2</v>
      </c>
      <c r="K136" s="119">
        <f t="shared" si="96"/>
        <v>0.54586615677662775</v>
      </c>
      <c r="L136" s="119">
        <f t="shared" si="97"/>
        <v>0.19181098472606503</v>
      </c>
      <c r="M136" s="120">
        <f t="shared" si="98"/>
        <v>14.061</v>
      </c>
      <c r="N136" s="121">
        <f t="shared" si="99"/>
        <v>0.13137738679867467</v>
      </c>
      <c r="O136" s="121">
        <f t="shared" si="100"/>
        <v>0.45982085379536131</v>
      </c>
      <c r="P136" s="226">
        <f t="shared" si="101"/>
        <v>278</v>
      </c>
      <c r="Q136" s="227">
        <f t="shared" si="102"/>
        <v>2</v>
      </c>
      <c r="R136" s="227">
        <f t="shared" si="103"/>
        <v>7</v>
      </c>
      <c r="T136">
        <v>534</v>
      </c>
      <c r="U136">
        <v>5721</v>
      </c>
      <c r="V136" t="s">
        <v>513</v>
      </c>
      <c r="W136">
        <v>1522.3320000000001</v>
      </c>
      <c r="X136">
        <v>524.76700000000005</v>
      </c>
      <c r="Y136">
        <v>2.9009999999999998</v>
      </c>
      <c r="Z136">
        <v>14.061</v>
      </c>
      <c r="AA136">
        <v>190.94469900000001</v>
      </c>
      <c r="AB136">
        <v>2.7777590000000001</v>
      </c>
      <c r="AC136">
        <v>104.230249</v>
      </c>
      <c r="AD136" s="1">
        <v>292</v>
      </c>
      <c r="AE136">
        <v>2</v>
      </c>
      <c r="AF136">
        <v>7</v>
      </c>
      <c r="AG136">
        <v>67</v>
      </c>
      <c r="AH136">
        <v>7.9726319999999999</v>
      </c>
      <c r="AI136">
        <v>10.1</v>
      </c>
      <c r="AJ136">
        <v>0</v>
      </c>
      <c r="AK136">
        <v>278</v>
      </c>
      <c r="AL136">
        <v>94011</v>
      </c>
      <c r="AM136" t="s">
        <v>514</v>
      </c>
      <c r="AN136" t="s">
        <v>795</v>
      </c>
      <c r="AO136">
        <v>558.13599999999997</v>
      </c>
      <c r="AR136" t="s">
        <v>118</v>
      </c>
      <c r="AS136" t="s">
        <v>122</v>
      </c>
      <c r="AT136" t="s">
        <v>254</v>
      </c>
      <c r="AU136" t="s">
        <v>513</v>
      </c>
      <c r="AV136" t="s">
        <v>203</v>
      </c>
      <c r="AW136">
        <v>5</v>
      </c>
      <c r="BB136">
        <v>0.72587418562442374</v>
      </c>
      <c r="BC136" t="s">
        <v>70</v>
      </c>
      <c r="BF136" t="s">
        <v>118</v>
      </c>
      <c r="BG136" t="s">
        <v>122</v>
      </c>
      <c r="BH136" t="s">
        <v>513</v>
      </c>
      <c r="BI136">
        <v>5721</v>
      </c>
      <c r="BJ136">
        <v>5</v>
      </c>
      <c r="BK136" t="s">
        <v>254</v>
      </c>
      <c r="BL136" t="s">
        <v>252</v>
      </c>
      <c r="BM136">
        <v>0.72587418562442374</v>
      </c>
      <c r="BN136" t="s">
        <v>70</v>
      </c>
      <c r="BO136" t="s">
        <v>201</v>
      </c>
      <c r="BP136">
        <v>1522.3319999999999</v>
      </c>
    </row>
    <row r="137" spans="1:68" ht="16.5">
      <c r="A137" s="127" t="str">
        <f t="shared" si="87"/>
        <v>해성운수</v>
      </c>
      <c r="B137" s="128" t="str">
        <f t="shared" si="104"/>
        <v>최석규</v>
      </c>
      <c r="C137" s="129" t="str">
        <f t="shared" si="88"/>
        <v>C</v>
      </c>
      <c r="D137" s="130">
        <f t="shared" si="89"/>
        <v>0.85117678819226661</v>
      </c>
      <c r="E137" s="131">
        <f t="shared" si="90"/>
        <v>4567</v>
      </c>
      <c r="F137" s="132" t="str">
        <f t="shared" si="91"/>
        <v>24</v>
      </c>
      <c r="G137" s="133" t="str">
        <f t="shared" si="92"/>
        <v>70바3878</v>
      </c>
      <c r="H137" s="134">
        <f t="shared" si="93"/>
        <v>2</v>
      </c>
      <c r="I137" s="135">
        <f t="shared" si="94"/>
        <v>2157.136</v>
      </c>
      <c r="J137" s="136">
        <f t="shared" si="95"/>
        <v>3.5915360364098124E-3</v>
      </c>
      <c r="K137" s="136">
        <f t="shared" si="96"/>
        <v>0.38388248960280147</v>
      </c>
      <c r="L137" s="136">
        <f t="shared" si="97"/>
        <v>7.4635998842910237E-2</v>
      </c>
      <c r="M137" s="137">
        <f t="shared" si="98"/>
        <v>15.837999999999999</v>
      </c>
      <c r="N137" s="138">
        <f t="shared" si="99"/>
        <v>0.46357763256465984</v>
      </c>
      <c r="O137" s="138">
        <f t="shared" si="100"/>
        <v>18.218600959791132</v>
      </c>
      <c r="P137" s="224">
        <f t="shared" si="101"/>
        <v>8</v>
      </c>
      <c r="Q137" s="225">
        <f t="shared" si="102"/>
        <v>10</v>
      </c>
      <c r="R137" s="225">
        <f t="shared" si="103"/>
        <v>393</v>
      </c>
      <c r="T137">
        <v>534</v>
      </c>
      <c r="U137">
        <v>4567</v>
      </c>
      <c r="V137" t="s">
        <v>515</v>
      </c>
      <c r="W137">
        <v>2157.136</v>
      </c>
      <c r="X137">
        <v>1101.8679999999999</v>
      </c>
      <c r="Y137">
        <v>1.958</v>
      </c>
      <c r="Z137">
        <v>15.837999999999999</v>
      </c>
      <c r="AA137">
        <v>137.50578999999999</v>
      </c>
      <c r="AB137">
        <v>0.49385699999999999</v>
      </c>
      <c r="AC137">
        <v>52.786065000000001</v>
      </c>
      <c r="AD137" s="1">
        <v>161</v>
      </c>
      <c r="AE137">
        <v>10</v>
      </c>
      <c r="AF137">
        <v>393</v>
      </c>
      <c r="AG137">
        <v>86</v>
      </c>
      <c r="AH137">
        <v>15.687601000000001</v>
      </c>
      <c r="AI137">
        <v>219.5</v>
      </c>
      <c r="AJ137">
        <v>7.7</v>
      </c>
      <c r="AK137">
        <v>8</v>
      </c>
      <c r="AL137">
        <v>5078</v>
      </c>
      <c r="AM137" t="s">
        <v>516</v>
      </c>
      <c r="AN137" t="s">
        <v>796</v>
      </c>
      <c r="AO137">
        <v>1943.4780000000001</v>
      </c>
      <c r="AR137" t="s">
        <v>118</v>
      </c>
      <c r="AS137" t="s">
        <v>119</v>
      </c>
      <c r="AT137" t="s">
        <v>232</v>
      </c>
      <c r="AU137" t="s">
        <v>515</v>
      </c>
      <c r="AV137" t="s">
        <v>48</v>
      </c>
      <c r="AW137">
        <v>2</v>
      </c>
      <c r="BB137">
        <v>0.85117678819226661</v>
      </c>
      <c r="BC137" t="s">
        <v>69</v>
      </c>
      <c r="BF137" t="s">
        <v>118</v>
      </c>
      <c r="BG137" t="s">
        <v>119</v>
      </c>
      <c r="BH137" t="s">
        <v>515</v>
      </c>
      <c r="BI137">
        <v>4567</v>
      </c>
      <c r="BJ137">
        <v>2</v>
      </c>
      <c r="BK137" t="s">
        <v>232</v>
      </c>
      <c r="BL137" t="s">
        <v>217</v>
      </c>
      <c r="BM137">
        <v>0.85117678819226661</v>
      </c>
      <c r="BN137" t="s">
        <v>69</v>
      </c>
      <c r="BO137" t="s">
        <v>186</v>
      </c>
      <c r="BP137">
        <v>2157.136</v>
      </c>
    </row>
    <row r="138" spans="1:68" ht="16.5">
      <c r="A138" s="110" t="str">
        <f t="shared" si="87"/>
        <v>해성운수</v>
      </c>
      <c r="B138" s="111" t="str">
        <f t="shared" si="104"/>
        <v>최성태</v>
      </c>
      <c r="C138" s="112" t="str">
        <f t="shared" si="88"/>
        <v>F</v>
      </c>
      <c r="D138" s="113">
        <f t="shared" si="89"/>
        <v>0.698555313831554</v>
      </c>
      <c r="E138" s="114">
        <f t="shared" si="90"/>
        <v>4435</v>
      </c>
      <c r="F138" s="115" t="str">
        <f t="shared" si="91"/>
        <v>579</v>
      </c>
      <c r="G138" s="116" t="str">
        <f t="shared" si="92"/>
        <v>71바5770</v>
      </c>
      <c r="H138" s="117">
        <f t="shared" si="93"/>
        <v>6</v>
      </c>
      <c r="I138" s="118">
        <f t="shared" si="94"/>
        <v>1486.5149999999999</v>
      </c>
      <c r="J138" s="119">
        <f t="shared" si="95"/>
        <v>7.9638371385168192E-3</v>
      </c>
      <c r="K138" s="119">
        <f t="shared" si="96"/>
        <v>0.45036740065447523</v>
      </c>
      <c r="L138" s="119">
        <f t="shared" si="97"/>
        <v>0.33635718442128065</v>
      </c>
      <c r="M138" s="120">
        <f t="shared" si="98"/>
        <v>7.7649999999999997</v>
      </c>
      <c r="N138" s="121">
        <f t="shared" si="99"/>
        <v>0.13454287376851226</v>
      </c>
      <c r="O138" s="121">
        <f t="shared" si="100"/>
        <v>1.0763429901480981</v>
      </c>
      <c r="P138" s="226">
        <f t="shared" si="101"/>
        <v>51</v>
      </c>
      <c r="Q138" s="227">
        <f t="shared" si="102"/>
        <v>2</v>
      </c>
      <c r="R138" s="227">
        <f t="shared" si="103"/>
        <v>16</v>
      </c>
      <c r="T138">
        <v>534</v>
      </c>
      <c r="U138">
        <v>4435</v>
      </c>
      <c r="V138" t="s">
        <v>517</v>
      </c>
      <c r="W138">
        <v>1486.5150000000001</v>
      </c>
      <c r="X138">
        <v>409.66</v>
      </c>
      <c r="Y138">
        <v>3.629</v>
      </c>
      <c r="Z138">
        <v>7.7649999999999997</v>
      </c>
      <c r="AA138">
        <v>141.610254</v>
      </c>
      <c r="AB138">
        <v>1.127761</v>
      </c>
      <c r="AC138">
        <v>63.776642000000002</v>
      </c>
      <c r="AD138" s="1">
        <v>500</v>
      </c>
      <c r="AE138">
        <v>2</v>
      </c>
      <c r="AF138">
        <v>16</v>
      </c>
      <c r="AG138">
        <v>69</v>
      </c>
      <c r="AH138">
        <v>10.497227000000001</v>
      </c>
      <c r="AI138">
        <v>21.1</v>
      </c>
      <c r="AJ138">
        <v>0</v>
      </c>
      <c r="AK138">
        <v>51</v>
      </c>
      <c r="AL138">
        <v>21279</v>
      </c>
      <c r="AM138" t="s">
        <v>518</v>
      </c>
      <c r="AN138" t="s">
        <v>797</v>
      </c>
      <c r="AO138">
        <v>642.91700000000003</v>
      </c>
      <c r="AR138" t="s">
        <v>118</v>
      </c>
      <c r="AS138" t="s">
        <v>127</v>
      </c>
      <c r="AT138" t="s">
        <v>269</v>
      </c>
      <c r="AU138" t="s">
        <v>517</v>
      </c>
      <c r="AV138" t="s">
        <v>203</v>
      </c>
      <c r="AW138">
        <v>6</v>
      </c>
      <c r="BB138">
        <v>0.698555313831554</v>
      </c>
      <c r="BC138" t="s">
        <v>70</v>
      </c>
      <c r="BF138" t="s">
        <v>118</v>
      </c>
      <c r="BG138" t="s">
        <v>127</v>
      </c>
      <c r="BH138" t="s">
        <v>517</v>
      </c>
      <c r="BI138">
        <v>4435</v>
      </c>
      <c r="BJ138">
        <v>6</v>
      </c>
      <c r="BK138" t="s">
        <v>269</v>
      </c>
      <c r="BL138" t="s">
        <v>271</v>
      </c>
      <c r="BM138">
        <v>0.698555313831554</v>
      </c>
      <c r="BN138" t="s">
        <v>70</v>
      </c>
      <c r="BO138" t="s">
        <v>201</v>
      </c>
      <c r="BP138">
        <v>1486.5149999999999</v>
      </c>
    </row>
    <row r="139" spans="1:68" ht="16.5">
      <c r="A139" s="127" t="str">
        <f t="shared" si="87"/>
        <v>해성운수</v>
      </c>
      <c r="B139" s="128" t="str">
        <f t="shared" si="104"/>
        <v>최영범</v>
      </c>
      <c r="C139" s="129" t="str">
        <f t="shared" si="88"/>
        <v>F</v>
      </c>
      <c r="D139" s="130">
        <f t="shared" si="89"/>
        <v>0.67846147803293677</v>
      </c>
      <c r="E139" s="131">
        <f t="shared" si="90"/>
        <v>5422</v>
      </c>
      <c r="F139" s="132" t="str">
        <f t="shared" si="91"/>
        <v>560</v>
      </c>
      <c r="G139" s="133" t="str">
        <f t="shared" si="92"/>
        <v>71바6854</v>
      </c>
      <c r="H139" s="134">
        <f t="shared" si="93"/>
        <v>2</v>
      </c>
      <c r="I139" s="135">
        <f t="shared" si="94"/>
        <v>1506.164</v>
      </c>
      <c r="J139" s="136">
        <f t="shared" si="95"/>
        <v>2.1852718238447554E-2</v>
      </c>
      <c r="K139" s="136">
        <f t="shared" si="96"/>
        <v>0.45555242337358548</v>
      </c>
      <c r="L139" s="136">
        <f t="shared" si="97"/>
        <v>0.12814009629761433</v>
      </c>
      <c r="M139" s="137">
        <f t="shared" si="98"/>
        <v>9.52</v>
      </c>
      <c r="N139" s="138">
        <f t="shared" si="99"/>
        <v>0</v>
      </c>
      <c r="O139" s="138">
        <f t="shared" si="100"/>
        <v>1.1286951487354631</v>
      </c>
      <c r="P139" s="224">
        <f t="shared" si="101"/>
        <v>260</v>
      </c>
      <c r="Q139" s="225">
        <f t="shared" si="102"/>
        <v>0</v>
      </c>
      <c r="R139" s="225">
        <f t="shared" si="103"/>
        <v>17</v>
      </c>
      <c r="T139">
        <v>534</v>
      </c>
      <c r="U139">
        <v>5422</v>
      </c>
      <c r="V139" t="s">
        <v>519</v>
      </c>
      <c r="W139">
        <v>1506.164</v>
      </c>
      <c r="X139">
        <v>888.08900000000006</v>
      </c>
      <c r="Y139">
        <v>1.696</v>
      </c>
      <c r="Z139">
        <v>9.52</v>
      </c>
      <c r="AA139">
        <v>178.98775599999999</v>
      </c>
      <c r="AB139">
        <v>3.9113690000000001</v>
      </c>
      <c r="AC139">
        <v>81.538306000000006</v>
      </c>
      <c r="AD139" s="1">
        <v>193</v>
      </c>
      <c r="AE139">
        <v>0</v>
      </c>
      <c r="AF139">
        <v>17</v>
      </c>
      <c r="AG139">
        <v>65</v>
      </c>
      <c r="AH139">
        <v>8.4148990000000001</v>
      </c>
      <c r="AI139">
        <v>11.2</v>
      </c>
      <c r="AJ139">
        <v>0</v>
      </c>
      <c r="AK139">
        <v>260</v>
      </c>
      <c r="AL139">
        <v>51030</v>
      </c>
      <c r="AM139" t="s">
        <v>520</v>
      </c>
      <c r="AN139" t="s">
        <v>798</v>
      </c>
      <c r="AO139">
        <v>1445.711</v>
      </c>
      <c r="AR139" t="s">
        <v>118</v>
      </c>
      <c r="AS139" t="s">
        <v>123</v>
      </c>
      <c r="AT139" t="s">
        <v>259</v>
      </c>
      <c r="AU139" t="s">
        <v>519</v>
      </c>
      <c r="AV139" t="s">
        <v>48</v>
      </c>
      <c r="AW139">
        <v>2</v>
      </c>
      <c r="BB139">
        <v>0.67846147803293677</v>
      </c>
      <c r="BC139" t="s">
        <v>70</v>
      </c>
      <c r="BF139" t="s">
        <v>118</v>
      </c>
      <c r="BG139" t="s">
        <v>123</v>
      </c>
      <c r="BH139" t="s">
        <v>519</v>
      </c>
      <c r="BI139">
        <v>5422</v>
      </c>
      <c r="BJ139">
        <v>2</v>
      </c>
      <c r="BK139" t="s">
        <v>259</v>
      </c>
      <c r="BL139" t="s">
        <v>255</v>
      </c>
      <c r="BM139">
        <v>0.67846147803293677</v>
      </c>
      <c r="BN139" t="s">
        <v>70</v>
      </c>
      <c r="BO139" t="s">
        <v>201</v>
      </c>
      <c r="BP139">
        <v>1506.164</v>
      </c>
    </row>
    <row r="140" spans="1:68" ht="16.5">
      <c r="A140" s="110" t="str">
        <f t="shared" si="87"/>
        <v>해성운수</v>
      </c>
      <c r="B140" s="111" t="str">
        <f t="shared" si="104"/>
        <v>최정규</v>
      </c>
      <c r="C140" s="112" t="str">
        <f t="shared" si="88"/>
        <v>C</v>
      </c>
      <c r="D140" s="113">
        <f t="shared" si="89"/>
        <v>0.88357115334913172</v>
      </c>
      <c r="E140" s="114">
        <f t="shared" si="90"/>
        <v>6677</v>
      </c>
      <c r="F140" s="115" t="str">
        <f t="shared" si="91"/>
        <v>24</v>
      </c>
      <c r="G140" s="116" t="str">
        <f t="shared" si="92"/>
        <v>70바3858</v>
      </c>
      <c r="H140" s="117">
        <f t="shared" si="93"/>
        <v>3</v>
      </c>
      <c r="I140" s="118">
        <f t="shared" si="94"/>
        <v>2057.4960000000001</v>
      </c>
      <c r="J140" s="119">
        <f t="shared" si="95"/>
        <v>2.5031069358056244E-2</v>
      </c>
      <c r="K140" s="119">
        <f t="shared" si="96"/>
        <v>0.41801722502778949</v>
      </c>
      <c r="L140" s="119">
        <f t="shared" si="97"/>
        <v>0.29987907631412164</v>
      </c>
      <c r="M140" s="120">
        <f t="shared" si="98"/>
        <v>16.588999999999999</v>
      </c>
      <c r="N140" s="121">
        <f t="shared" si="99"/>
        <v>2.0899190083480113</v>
      </c>
      <c r="O140" s="121">
        <f t="shared" si="100"/>
        <v>4.6658656930560252</v>
      </c>
      <c r="P140" s="226">
        <f t="shared" si="101"/>
        <v>69</v>
      </c>
      <c r="Q140" s="227">
        <f t="shared" si="102"/>
        <v>43</v>
      </c>
      <c r="R140" s="227">
        <f t="shared" si="103"/>
        <v>96</v>
      </c>
      <c r="T140">
        <v>534</v>
      </c>
      <c r="U140">
        <v>6677</v>
      </c>
      <c r="V140" t="s">
        <v>521</v>
      </c>
      <c r="W140">
        <v>2057.4960000000001</v>
      </c>
      <c r="X140">
        <v>1010.905</v>
      </c>
      <c r="Y140">
        <v>2.0350000000000001</v>
      </c>
      <c r="Z140">
        <v>16.588999999999999</v>
      </c>
      <c r="AA140">
        <v>149.70135500000001</v>
      </c>
      <c r="AB140">
        <v>3.747185</v>
      </c>
      <c r="AC140">
        <v>62.577745</v>
      </c>
      <c r="AD140" s="1">
        <v>617</v>
      </c>
      <c r="AE140">
        <v>43</v>
      </c>
      <c r="AF140">
        <v>96</v>
      </c>
      <c r="AG140">
        <v>73</v>
      </c>
      <c r="AH140">
        <v>13.744002999999999</v>
      </c>
      <c r="AI140">
        <v>148.5</v>
      </c>
      <c r="AJ140">
        <v>0</v>
      </c>
      <c r="AK140">
        <v>69</v>
      </c>
      <c r="AL140">
        <v>27236</v>
      </c>
      <c r="AM140" t="s">
        <v>522</v>
      </c>
      <c r="AN140" t="s">
        <v>799</v>
      </c>
      <c r="AO140">
        <v>1839.654</v>
      </c>
      <c r="AR140" t="s">
        <v>118</v>
      </c>
      <c r="AS140" t="s">
        <v>119</v>
      </c>
      <c r="AT140" t="s">
        <v>215</v>
      </c>
      <c r="AU140" t="s">
        <v>521</v>
      </c>
      <c r="AV140" t="s">
        <v>48</v>
      </c>
      <c r="AW140">
        <v>3</v>
      </c>
      <c r="BB140">
        <v>0.88357115334913172</v>
      </c>
      <c r="BC140" t="s">
        <v>69</v>
      </c>
      <c r="BF140" t="s">
        <v>118</v>
      </c>
      <c r="BG140" t="s">
        <v>119</v>
      </c>
      <c r="BH140" t="s">
        <v>521</v>
      </c>
      <c r="BI140">
        <v>6677</v>
      </c>
      <c r="BJ140">
        <v>3</v>
      </c>
      <c r="BK140" t="s">
        <v>215</v>
      </c>
      <c r="BL140" t="s">
        <v>224</v>
      </c>
      <c r="BM140">
        <v>0.88357115334913172</v>
      </c>
      <c r="BN140" t="s">
        <v>69</v>
      </c>
      <c r="BO140" t="s">
        <v>186</v>
      </c>
      <c r="BP140">
        <v>2057.4960000000001</v>
      </c>
    </row>
    <row r="141" spans="1:68" ht="16.5">
      <c r="A141" s="127" t="str">
        <f t="shared" si="87"/>
        <v>해성운수</v>
      </c>
      <c r="B141" s="128" t="str">
        <f t="shared" si="104"/>
        <v>최홍선</v>
      </c>
      <c r="C141" s="129" t="str">
        <f t="shared" si="88"/>
        <v>C</v>
      </c>
      <c r="D141" s="130">
        <f t="shared" si="89"/>
        <v>0.86829895376430422</v>
      </c>
      <c r="E141" s="131">
        <f t="shared" si="90"/>
        <v>6021</v>
      </c>
      <c r="F141" s="132" t="str">
        <f t="shared" si="91"/>
        <v>24</v>
      </c>
      <c r="G141" s="133" t="str">
        <f t="shared" si="92"/>
        <v>70바3874</v>
      </c>
      <c r="H141" s="134">
        <f t="shared" si="93"/>
        <v>5</v>
      </c>
      <c r="I141" s="135">
        <f t="shared" si="94"/>
        <v>2676.2170000000001</v>
      </c>
      <c r="J141" s="136">
        <f t="shared" si="95"/>
        <v>1.3916351653846831E-2</v>
      </c>
      <c r="K141" s="136">
        <f t="shared" si="96"/>
        <v>0.36533247113285067</v>
      </c>
      <c r="L141" s="136">
        <f t="shared" si="97"/>
        <v>0.10649360646016373</v>
      </c>
      <c r="M141" s="137">
        <f t="shared" si="98"/>
        <v>13.887</v>
      </c>
      <c r="N141" s="138">
        <f t="shared" si="99"/>
        <v>0.37366177705320608</v>
      </c>
      <c r="O141" s="138">
        <f t="shared" si="100"/>
        <v>4.633406035459755</v>
      </c>
      <c r="P141" s="224">
        <f t="shared" si="101"/>
        <v>7</v>
      </c>
      <c r="Q141" s="225">
        <f t="shared" si="102"/>
        <v>10</v>
      </c>
      <c r="R141" s="225">
        <f t="shared" si="103"/>
        <v>124</v>
      </c>
      <c r="T141">
        <v>534</v>
      </c>
      <c r="U141">
        <v>6021</v>
      </c>
      <c r="V141" t="s">
        <v>523</v>
      </c>
      <c r="W141">
        <v>2676.2170000000001</v>
      </c>
      <c r="X141">
        <v>1352.154</v>
      </c>
      <c r="Y141">
        <v>1.9790000000000001</v>
      </c>
      <c r="Z141">
        <v>13.887</v>
      </c>
      <c r="AA141">
        <v>172.714664</v>
      </c>
      <c r="AB141">
        <v>2.4035579999999999</v>
      </c>
      <c r="AC141">
        <v>63.098275000000001</v>
      </c>
      <c r="AD141" s="1">
        <v>285</v>
      </c>
      <c r="AE141">
        <v>10</v>
      </c>
      <c r="AF141">
        <v>124</v>
      </c>
      <c r="AG141">
        <v>73</v>
      </c>
      <c r="AH141">
        <v>15.495018</v>
      </c>
      <c r="AI141">
        <v>123.6</v>
      </c>
      <c r="AJ141">
        <v>0</v>
      </c>
      <c r="AK141">
        <v>7</v>
      </c>
      <c r="AL141">
        <v>3016</v>
      </c>
      <c r="AM141" t="s">
        <v>524</v>
      </c>
      <c r="AN141" t="s">
        <v>800</v>
      </c>
      <c r="AO141">
        <v>2035.9929999999999</v>
      </c>
      <c r="AR141" t="s">
        <v>118</v>
      </c>
      <c r="AS141" t="s">
        <v>119</v>
      </c>
      <c r="AT141" t="s">
        <v>226</v>
      </c>
      <c r="AU141" t="s">
        <v>523</v>
      </c>
      <c r="AV141" t="s">
        <v>227</v>
      </c>
      <c r="AW141">
        <v>5</v>
      </c>
      <c r="BB141">
        <v>0.86829895376430422</v>
      </c>
      <c r="BC141" t="s">
        <v>69</v>
      </c>
      <c r="BF141" t="s">
        <v>118</v>
      </c>
      <c r="BG141" t="s">
        <v>119</v>
      </c>
      <c r="BH141" t="s">
        <v>523</v>
      </c>
      <c r="BI141">
        <v>6021</v>
      </c>
      <c r="BJ141">
        <v>5</v>
      </c>
      <c r="BK141" t="s">
        <v>226</v>
      </c>
      <c r="BL141" t="s">
        <v>223</v>
      </c>
      <c r="BM141">
        <v>0.86829895376430422</v>
      </c>
      <c r="BN141" t="s">
        <v>69</v>
      </c>
      <c r="BO141" t="s">
        <v>186</v>
      </c>
      <c r="BP141">
        <v>2676.2170000000001</v>
      </c>
    </row>
    <row r="142" spans="1:68" ht="16.5">
      <c r="A142" s="110" t="str">
        <f t="shared" si="87"/>
        <v>해성운수</v>
      </c>
      <c r="B142" s="111" t="str">
        <f t="shared" si="104"/>
        <v>추경옥</v>
      </c>
      <c r="C142" s="112" t="str">
        <f t="shared" si="88"/>
        <v>F</v>
      </c>
      <c r="D142" s="113">
        <f t="shared" si="89"/>
        <v>0.65909090909090906</v>
      </c>
      <c r="E142" s="114">
        <f t="shared" si="90"/>
        <v>3591</v>
      </c>
      <c r="F142" s="115" t="str">
        <f t="shared" si="91"/>
        <v>579</v>
      </c>
      <c r="G142" s="116" t="str">
        <f t="shared" si="92"/>
        <v>71바5814</v>
      </c>
      <c r="H142" s="117">
        <f t="shared" si="93"/>
        <v>2</v>
      </c>
      <c r="I142" s="118">
        <f t="shared" si="94"/>
        <v>1448.3919999999998</v>
      </c>
      <c r="J142" s="119">
        <f t="shared" si="95"/>
        <v>1.512854820932125E-2</v>
      </c>
      <c r="K142" s="119">
        <f t="shared" si="96"/>
        <v>0.46111986082442363</v>
      </c>
      <c r="L142" s="119">
        <f t="shared" si="97"/>
        <v>0.22991013482537878</v>
      </c>
      <c r="M142" s="120">
        <f t="shared" si="98"/>
        <v>8.6989999999999998</v>
      </c>
      <c r="N142" s="121">
        <f t="shared" si="99"/>
        <v>0</v>
      </c>
      <c r="O142" s="121">
        <f t="shared" si="100"/>
        <v>1.5879678981933067</v>
      </c>
      <c r="P142" s="226">
        <f t="shared" si="101"/>
        <v>40</v>
      </c>
      <c r="Q142" s="227">
        <f t="shared" si="102"/>
        <v>0</v>
      </c>
      <c r="R142" s="227">
        <f t="shared" si="103"/>
        <v>23</v>
      </c>
      <c r="T142">
        <v>534</v>
      </c>
      <c r="U142">
        <v>3591</v>
      </c>
      <c r="V142" t="s">
        <v>525</v>
      </c>
      <c r="W142">
        <v>1448.3920000000001</v>
      </c>
      <c r="X142">
        <v>406.79</v>
      </c>
      <c r="Y142">
        <v>3.5609999999999999</v>
      </c>
      <c r="Z142">
        <v>8.6989999999999998</v>
      </c>
      <c r="AA142">
        <v>145.915257</v>
      </c>
      <c r="AB142">
        <v>2.2074859999999998</v>
      </c>
      <c r="AC142">
        <v>67.284423000000004</v>
      </c>
      <c r="AD142" s="1">
        <v>333</v>
      </c>
      <c r="AE142">
        <v>0</v>
      </c>
      <c r="AF142">
        <v>23</v>
      </c>
      <c r="AG142">
        <v>72</v>
      </c>
      <c r="AH142">
        <v>9.9262540000000001</v>
      </c>
      <c r="AI142">
        <v>101.8</v>
      </c>
      <c r="AJ142">
        <v>0</v>
      </c>
      <c r="AK142">
        <v>40</v>
      </c>
      <c r="AL142">
        <v>31509</v>
      </c>
      <c r="AM142" t="s">
        <v>526</v>
      </c>
      <c r="AN142" t="s">
        <v>801</v>
      </c>
      <c r="AO142">
        <v>1366.0219999999999</v>
      </c>
      <c r="AR142" t="s">
        <v>118</v>
      </c>
      <c r="AS142" t="s">
        <v>127</v>
      </c>
      <c r="AT142" t="s">
        <v>274</v>
      </c>
      <c r="AU142" t="s">
        <v>525</v>
      </c>
      <c r="AV142" t="s">
        <v>203</v>
      </c>
      <c r="AW142">
        <v>2</v>
      </c>
      <c r="BB142">
        <v>0.65909090909090906</v>
      </c>
      <c r="BC142" t="s">
        <v>70</v>
      </c>
      <c r="BF142" t="s">
        <v>118</v>
      </c>
      <c r="BG142" t="s">
        <v>127</v>
      </c>
      <c r="BH142" t="s">
        <v>525</v>
      </c>
      <c r="BI142">
        <v>3591</v>
      </c>
      <c r="BJ142">
        <v>2</v>
      </c>
      <c r="BK142" t="s">
        <v>274</v>
      </c>
      <c r="BL142" t="s">
        <v>630</v>
      </c>
      <c r="BM142">
        <v>0.65909090909090906</v>
      </c>
      <c r="BN142" t="s">
        <v>70</v>
      </c>
      <c r="BO142" t="s">
        <v>201</v>
      </c>
      <c r="BP142">
        <v>1448.3919999999998</v>
      </c>
    </row>
    <row r="143" spans="1:68" ht="16.5">
      <c r="A143" s="127" t="str">
        <f t="shared" si="87"/>
        <v>해성운수</v>
      </c>
      <c r="B143" s="128" t="str">
        <f t="shared" si="104"/>
        <v>태일국</v>
      </c>
      <c r="C143" s="129" t="str">
        <f t="shared" si="88"/>
        <v>A</v>
      </c>
      <c r="D143" s="130">
        <f t="shared" si="89"/>
        <v>0.99647361190846495</v>
      </c>
      <c r="E143" s="131">
        <f t="shared" si="90"/>
        <v>719</v>
      </c>
      <c r="F143" s="132" t="str">
        <f t="shared" si="91"/>
        <v>24</v>
      </c>
      <c r="G143" s="133" t="str">
        <f t="shared" si="92"/>
        <v>70바3857</v>
      </c>
      <c r="H143" s="134">
        <f t="shared" si="93"/>
        <v>12</v>
      </c>
      <c r="I143" s="135">
        <f t="shared" si="94"/>
        <v>1941.8850000000002</v>
      </c>
      <c r="J143" s="136">
        <f t="shared" si="95"/>
        <v>1.9902793165954028E-5</v>
      </c>
      <c r="K143" s="136">
        <f t="shared" si="96"/>
        <v>0.3815074709910819</v>
      </c>
      <c r="L143" s="136">
        <f t="shared" si="97"/>
        <v>0.13852519587926163</v>
      </c>
      <c r="M143" s="137">
        <f t="shared" si="98"/>
        <v>12.619</v>
      </c>
      <c r="N143" s="138">
        <f t="shared" si="99"/>
        <v>5.1496355345450426E-2</v>
      </c>
      <c r="O143" s="138">
        <f t="shared" si="100"/>
        <v>12.822592481017155</v>
      </c>
      <c r="P143" s="224">
        <f t="shared" si="101"/>
        <v>8</v>
      </c>
      <c r="Q143" s="225">
        <f t="shared" si="102"/>
        <v>1</v>
      </c>
      <c r="R143" s="225">
        <f t="shared" si="103"/>
        <v>249</v>
      </c>
      <c r="T143">
        <v>534</v>
      </c>
      <c r="U143">
        <v>719</v>
      </c>
      <c r="V143" t="s">
        <v>527</v>
      </c>
      <c r="W143">
        <v>1941.885</v>
      </c>
      <c r="X143">
        <v>839.053</v>
      </c>
      <c r="Y143">
        <v>2.3140000000000001</v>
      </c>
      <c r="Z143">
        <v>12.619</v>
      </c>
      <c r="AA143">
        <v>125.61051</v>
      </c>
      <c r="AB143">
        <v>2.5000000000000001E-3</v>
      </c>
      <c r="AC143">
        <v>47.921348000000002</v>
      </c>
      <c r="AD143" s="1">
        <v>269</v>
      </c>
      <c r="AE143">
        <v>1</v>
      </c>
      <c r="AF143">
        <v>249</v>
      </c>
      <c r="AG143">
        <v>80</v>
      </c>
      <c r="AH143">
        <v>15.459574</v>
      </c>
      <c r="AI143">
        <v>171.8</v>
      </c>
      <c r="AJ143">
        <v>0</v>
      </c>
      <c r="AK143">
        <v>8</v>
      </c>
      <c r="AL143">
        <v>6310</v>
      </c>
      <c r="AM143" t="s">
        <v>528</v>
      </c>
      <c r="AN143" t="s">
        <v>802</v>
      </c>
      <c r="AO143">
        <v>334.09699999999998</v>
      </c>
      <c r="AR143" t="s">
        <v>118</v>
      </c>
      <c r="AS143" t="s">
        <v>119</v>
      </c>
      <c r="AT143" t="s">
        <v>214</v>
      </c>
      <c r="AU143" t="s">
        <v>527</v>
      </c>
      <c r="AV143" t="s">
        <v>48</v>
      </c>
      <c r="AW143">
        <v>12</v>
      </c>
      <c r="BB143">
        <v>0.99647361190846495</v>
      </c>
      <c r="BC143" t="s">
        <v>66</v>
      </c>
      <c r="BF143" t="s">
        <v>118</v>
      </c>
      <c r="BG143" t="s">
        <v>119</v>
      </c>
      <c r="BH143" t="s">
        <v>527</v>
      </c>
      <c r="BI143">
        <v>719</v>
      </c>
      <c r="BJ143">
        <v>12</v>
      </c>
      <c r="BK143" t="s">
        <v>214</v>
      </c>
      <c r="BL143" t="s">
        <v>223</v>
      </c>
      <c r="BM143">
        <v>0.99647361190846495</v>
      </c>
      <c r="BN143" t="s">
        <v>66</v>
      </c>
      <c r="BO143" t="s">
        <v>187</v>
      </c>
      <c r="BP143">
        <v>1941.8850000000002</v>
      </c>
    </row>
    <row r="144" spans="1:68" ht="16.5">
      <c r="A144" s="110" t="str">
        <f t="shared" si="87"/>
        <v>해성운수</v>
      </c>
      <c r="B144" s="111" t="str">
        <f t="shared" si="104"/>
        <v>한규민</v>
      </c>
      <c r="C144" s="112" t="str">
        <f t="shared" si="88"/>
        <v>F</v>
      </c>
      <c r="D144" s="113">
        <f t="shared" si="89"/>
        <v>0.75090909090909086</v>
      </c>
      <c r="E144" s="114">
        <f t="shared" si="90"/>
        <v>7042</v>
      </c>
      <c r="F144" s="115" t="str">
        <f t="shared" si="91"/>
        <v>593</v>
      </c>
      <c r="G144" s="116" t="str">
        <f t="shared" si="92"/>
        <v>71바5789</v>
      </c>
      <c r="H144" s="117">
        <f t="shared" si="93"/>
        <v>2</v>
      </c>
      <c r="I144" s="118">
        <f t="shared" si="94"/>
        <v>1123.6779999999999</v>
      </c>
      <c r="J144" s="119">
        <f t="shared" si="95"/>
        <v>1.1321004318984824E-2</v>
      </c>
      <c r="K144" s="119">
        <f t="shared" si="96"/>
        <v>0.53502802034496511</v>
      </c>
      <c r="L144" s="119">
        <f t="shared" si="97"/>
        <v>9.967268203168525E-2</v>
      </c>
      <c r="M144" s="120">
        <f t="shared" si="98"/>
        <v>12.212</v>
      </c>
      <c r="N144" s="121">
        <f t="shared" si="99"/>
        <v>0.44496733049859477</v>
      </c>
      <c r="O144" s="121">
        <f t="shared" si="100"/>
        <v>18.866614813140416</v>
      </c>
      <c r="P144" s="226">
        <f t="shared" si="101"/>
        <v>123</v>
      </c>
      <c r="Q144" s="227">
        <f t="shared" si="102"/>
        <v>5</v>
      </c>
      <c r="R144" s="227">
        <f t="shared" si="103"/>
        <v>212</v>
      </c>
      <c r="T144">
        <v>534</v>
      </c>
      <c r="U144">
        <v>7042</v>
      </c>
      <c r="V144" t="s">
        <v>529</v>
      </c>
      <c r="W144">
        <v>1123.6780000000001</v>
      </c>
      <c r="X144">
        <v>675.69500000000005</v>
      </c>
      <c r="Y144">
        <v>1.663</v>
      </c>
      <c r="Z144">
        <v>12.212</v>
      </c>
      <c r="AA144">
        <v>119.344712</v>
      </c>
      <c r="AB144">
        <v>1.351102</v>
      </c>
      <c r="AC144">
        <v>63.852764999999998</v>
      </c>
      <c r="AD144" s="1">
        <v>112</v>
      </c>
      <c r="AE144">
        <v>5</v>
      </c>
      <c r="AF144">
        <v>212</v>
      </c>
      <c r="AG144">
        <v>77</v>
      </c>
      <c r="AH144">
        <v>9.4153979999999997</v>
      </c>
      <c r="AI144">
        <v>176.5</v>
      </c>
      <c r="AJ144">
        <v>0</v>
      </c>
      <c r="AK144">
        <v>123</v>
      </c>
      <c r="AL144">
        <v>49194</v>
      </c>
      <c r="AM144" t="s">
        <v>530</v>
      </c>
      <c r="AN144" t="s">
        <v>803</v>
      </c>
      <c r="AO144">
        <v>1035.4649999999999</v>
      </c>
      <c r="AR144" t="s">
        <v>118</v>
      </c>
      <c r="AS144" t="s">
        <v>128</v>
      </c>
      <c r="AT144" t="s">
        <v>280</v>
      </c>
      <c r="AU144" t="s">
        <v>529</v>
      </c>
      <c r="AV144" t="s">
        <v>227</v>
      </c>
      <c r="AW144">
        <v>2</v>
      </c>
      <c r="BB144">
        <v>0.75090909090909086</v>
      </c>
      <c r="BC144" t="s">
        <v>70</v>
      </c>
      <c r="BF144" t="s">
        <v>118</v>
      </c>
      <c r="BG144" t="s">
        <v>128</v>
      </c>
      <c r="BH144" t="s">
        <v>529</v>
      </c>
      <c r="BI144">
        <v>7042</v>
      </c>
      <c r="BJ144">
        <v>2</v>
      </c>
      <c r="BK144" t="s">
        <v>280</v>
      </c>
      <c r="BL144" t="s">
        <v>282</v>
      </c>
      <c r="BM144">
        <v>0.75090909090909086</v>
      </c>
      <c r="BN144" t="s">
        <v>70</v>
      </c>
      <c r="BO144" t="s">
        <v>201</v>
      </c>
      <c r="BP144">
        <v>1123.6779999999999</v>
      </c>
    </row>
    <row r="145" spans="1:68" ht="16.5">
      <c r="A145" s="127" t="str">
        <f t="shared" si="87"/>
        <v>해성운수</v>
      </c>
      <c r="B145" s="128" t="str">
        <f t="shared" si="104"/>
        <v>한효수</v>
      </c>
      <c r="C145" s="129" t="str">
        <f t="shared" si="88"/>
        <v>B</v>
      </c>
      <c r="D145" s="130">
        <f t="shared" si="89"/>
        <v>0.93320065595434043</v>
      </c>
      <c r="E145" s="131">
        <f t="shared" si="90"/>
        <v>6945</v>
      </c>
      <c r="F145" s="132" t="str">
        <f t="shared" si="91"/>
        <v>24</v>
      </c>
      <c r="G145" s="133" t="str">
        <f t="shared" si="92"/>
        <v>70바3879</v>
      </c>
      <c r="H145" s="134">
        <f t="shared" si="93"/>
        <v>15</v>
      </c>
      <c r="I145" s="135">
        <f t="shared" si="94"/>
        <v>2526.5459999999998</v>
      </c>
      <c r="J145" s="136">
        <f t="shared" si="95"/>
        <v>1.1272568953524516E-2</v>
      </c>
      <c r="K145" s="136">
        <f t="shared" si="96"/>
        <v>0.38937076498310896</v>
      </c>
      <c r="L145" s="136">
        <f t="shared" si="97"/>
        <v>0.14327861040329368</v>
      </c>
      <c r="M145" s="137">
        <f t="shared" si="98"/>
        <v>15.266</v>
      </c>
      <c r="N145" s="138">
        <f t="shared" si="99"/>
        <v>1.2269715255530673</v>
      </c>
      <c r="O145" s="138">
        <f t="shared" si="100"/>
        <v>22.045907733324469</v>
      </c>
      <c r="P145" s="224">
        <f t="shared" si="101"/>
        <v>17</v>
      </c>
      <c r="Q145" s="225">
        <f t="shared" si="102"/>
        <v>31</v>
      </c>
      <c r="R145" s="225">
        <f t="shared" si="103"/>
        <v>557</v>
      </c>
      <c r="T145">
        <v>534</v>
      </c>
      <c r="U145">
        <v>6945</v>
      </c>
      <c r="V145" t="s">
        <v>531</v>
      </c>
      <c r="W145">
        <v>2526.5459999999998</v>
      </c>
      <c r="X145">
        <v>1187.357</v>
      </c>
      <c r="Y145">
        <v>2.1280000000000001</v>
      </c>
      <c r="Z145">
        <v>15.266</v>
      </c>
      <c r="AA145">
        <v>161.72161</v>
      </c>
      <c r="AB145">
        <v>1.823018</v>
      </c>
      <c r="AC145">
        <v>62.969667000000001</v>
      </c>
      <c r="AD145" s="1">
        <v>362</v>
      </c>
      <c r="AE145">
        <v>31</v>
      </c>
      <c r="AF145">
        <v>557</v>
      </c>
      <c r="AG145">
        <v>91</v>
      </c>
      <c r="AH145">
        <v>15.622809999999999</v>
      </c>
      <c r="AI145">
        <v>315.60000000000002</v>
      </c>
      <c r="AJ145">
        <v>8.9</v>
      </c>
      <c r="AK145">
        <v>17</v>
      </c>
      <c r="AL145">
        <v>8341</v>
      </c>
      <c r="AM145" t="s">
        <v>532</v>
      </c>
      <c r="AN145" t="s">
        <v>804</v>
      </c>
      <c r="AO145">
        <v>254.85599999999999</v>
      </c>
      <c r="AR145" t="s">
        <v>118</v>
      </c>
      <c r="AS145" t="s">
        <v>119</v>
      </c>
      <c r="AT145" t="s">
        <v>234</v>
      </c>
      <c r="AU145" t="s">
        <v>531</v>
      </c>
      <c r="AV145" t="s">
        <v>48</v>
      </c>
      <c r="AW145">
        <v>15</v>
      </c>
      <c r="BB145">
        <v>0.93320065595434043</v>
      </c>
      <c r="BC145" t="s">
        <v>68</v>
      </c>
      <c r="BF145" t="s">
        <v>118</v>
      </c>
      <c r="BG145" t="s">
        <v>119</v>
      </c>
      <c r="BH145" t="s">
        <v>531</v>
      </c>
      <c r="BI145">
        <v>6945</v>
      </c>
      <c r="BJ145">
        <v>15</v>
      </c>
      <c r="BK145" t="s">
        <v>234</v>
      </c>
      <c r="BL145" t="s">
        <v>223</v>
      </c>
      <c r="BM145">
        <v>0.93320065595434043</v>
      </c>
      <c r="BN145" t="s">
        <v>68</v>
      </c>
      <c r="BO145" t="s">
        <v>184</v>
      </c>
      <c r="BP145">
        <v>2526.5459999999998</v>
      </c>
    </row>
    <row r="146" spans="1:68" ht="16.5">
      <c r="A146" s="110" t="str">
        <f t="shared" si="87"/>
        <v>해성운수</v>
      </c>
      <c r="B146" s="111" t="str">
        <f t="shared" si="104"/>
        <v>함종선</v>
      </c>
      <c r="C146" s="112" t="str">
        <f t="shared" si="88"/>
        <v>F</v>
      </c>
      <c r="D146" s="113">
        <f t="shared" si="89"/>
        <v>0.73425799475150644</v>
      </c>
      <c r="E146" s="114">
        <f t="shared" si="90"/>
        <v>6140</v>
      </c>
      <c r="F146" s="115" t="str">
        <f t="shared" si="91"/>
        <v>593</v>
      </c>
      <c r="G146" s="116" t="str">
        <f t="shared" si="92"/>
        <v>71바5782</v>
      </c>
      <c r="H146" s="117">
        <f t="shared" si="93"/>
        <v>2</v>
      </c>
      <c r="I146" s="118">
        <f t="shared" si="94"/>
        <v>552.29700000000003</v>
      </c>
      <c r="J146" s="119">
        <f t="shared" si="95"/>
        <v>8.8961659114474463E-3</v>
      </c>
      <c r="K146" s="119">
        <f t="shared" si="96"/>
        <v>0.48011926212166461</v>
      </c>
      <c r="L146" s="119">
        <f t="shared" si="97"/>
        <v>0.20822130122017682</v>
      </c>
      <c r="M146" s="120">
        <f t="shared" si="98"/>
        <v>11.93</v>
      </c>
      <c r="N146" s="121">
        <f t="shared" si="99"/>
        <v>0</v>
      </c>
      <c r="O146" s="121">
        <f t="shared" si="100"/>
        <v>12.048765256112626</v>
      </c>
      <c r="P146" s="226">
        <f t="shared" si="101"/>
        <v>55</v>
      </c>
      <c r="Q146" s="227">
        <f t="shared" si="102"/>
        <v>0</v>
      </c>
      <c r="R146" s="227">
        <f t="shared" si="103"/>
        <v>71</v>
      </c>
      <c r="T146">
        <v>534</v>
      </c>
      <c r="U146">
        <v>6140</v>
      </c>
      <c r="V146" t="s">
        <v>533</v>
      </c>
      <c r="W146">
        <v>589.27200000000005</v>
      </c>
      <c r="X146">
        <v>365.01900000000001</v>
      </c>
      <c r="Y146">
        <v>1.6140000000000001</v>
      </c>
      <c r="Z146">
        <v>11.93</v>
      </c>
      <c r="AA146">
        <v>62.854156000000003</v>
      </c>
      <c r="AB146">
        <v>0.55916100000000002</v>
      </c>
      <c r="AC146">
        <v>30.177491</v>
      </c>
      <c r="AD146" s="1">
        <v>115</v>
      </c>
      <c r="AE146">
        <v>0</v>
      </c>
      <c r="AF146">
        <v>71</v>
      </c>
      <c r="AG146">
        <v>69</v>
      </c>
      <c r="AH146">
        <v>9.3752270000000006</v>
      </c>
      <c r="AI146">
        <v>80.400000000000006</v>
      </c>
      <c r="AJ146">
        <v>0</v>
      </c>
      <c r="AK146">
        <v>55</v>
      </c>
      <c r="AL146">
        <v>17354</v>
      </c>
      <c r="AM146" t="s">
        <v>534</v>
      </c>
      <c r="AN146" t="s">
        <v>805</v>
      </c>
      <c r="AO146">
        <v>277.24</v>
      </c>
      <c r="AR146" t="s">
        <v>118</v>
      </c>
      <c r="AS146" t="s">
        <v>128</v>
      </c>
      <c r="AT146" t="s">
        <v>279</v>
      </c>
      <c r="AU146" t="s">
        <v>533</v>
      </c>
      <c r="AV146" t="s">
        <v>48</v>
      </c>
      <c r="AW146">
        <v>2</v>
      </c>
      <c r="BB146">
        <v>0.73425799475150644</v>
      </c>
      <c r="BC146" t="s">
        <v>70</v>
      </c>
      <c r="BF146" t="s">
        <v>118</v>
      </c>
      <c r="BG146" t="s">
        <v>128</v>
      </c>
      <c r="BH146" t="s">
        <v>533</v>
      </c>
      <c r="BI146">
        <v>6140</v>
      </c>
      <c r="BJ146">
        <v>2</v>
      </c>
      <c r="BK146" t="s">
        <v>279</v>
      </c>
      <c r="BL146" t="s">
        <v>280</v>
      </c>
      <c r="BM146">
        <v>0.73425799475150644</v>
      </c>
      <c r="BN146" t="s">
        <v>70</v>
      </c>
      <c r="BO146" t="s">
        <v>201</v>
      </c>
      <c r="BP146">
        <v>552.29700000000003</v>
      </c>
    </row>
    <row r="147" spans="1:68" ht="16.5">
      <c r="A147" s="127" t="str">
        <f t="shared" si="87"/>
        <v>해성운수</v>
      </c>
      <c r="B147" s="128" t="str">
        <f t="shared" si="104"/>
        <v>허일</v>
      </c>
      <c r="C147" s="129" t="str">
        <f t="shared" si="88"/>
        <v>F</v>
      </c>
      <c r="D147" s="130">
        <f t="shared" si="89"/>
        <v>0.70147293526313925</v>
      </c>
      <c r="E147" s="131">
        <f t="shared" si="90"/>
        <v>8866</v>
      </c>
      <c r="F147" s="132" t="str">
        <f t="shared" si="91"/>
        <v>514-1</v>
      </c>
      <c r="G147" s="133" t="str">
        <f t="shared" si="92"/>
        <v>71바5754</v>
      </c>
      <c r="H147" s="134">
        <f t="shared" si="93"/>
        <v>3</v>
      </c>
      <c r="I147" s="135">
        <f t="shared" si="94"/>
        <v>597.98099999999999</v>
      </c>
      <c r="J147" s="136">
        <f t="shared" si="95"/>
        <v>2.6459623328536911E-2</v>
      </c>
      <c r="K147" s="136">
        <f t="shared" si="96"/>
        <v>0.40991145144830027</v>
      </c>
      <c r="L147" s="136">
        <f t="shared" si="97"/>
        <v>0.12876663305355857</v>
      </c>
      <c r="M147" s="137">
        <f t="shared" si="98"/>
        <v>10.955</v>
      </c>
      <c r="N147" s="138">
        <f t="shared" si="99"/>
        <v>0</v>
      </c>
      <c r="O147" s="138">
        <f t="shared" si="100"/>
        <v>3.3445878715210013</v>
      </c>
      <c r="P147" s="224">
        <f t="shared" si="101"/>
        <v>13</v>
      </c>
      <c r="Q147" s="225">
        <f t="shared" si="102"/>
        <v>0</v>
      </c>
      <c r="R147" s="225">
        <f t="shared" si="103"/>
        <v>20</v>
      </c>
      <c r="T147">
        <v>534</v>
      </c>
      <c r="U147">
        <v>8866</v>
      </c>
      <c r="V147" t="s">
        <v>535</v>
      </c>
      <c r="W147">
        <v>597.98099999999999</v>
      </c>
      <c r="X147">
        <v>313.48899999999998</v>
      </c>
      <c r="Y147">
        <v>1.9079999999999999</v>
      </c>
      <c r="Z147">
        <v>10.955</v>
      </c>
      <c r="AA147">
        <v>46.358860999999997</v>
      </c>
      <c r="AB147">
        <v>1.2266379999999999</v>
      </c>
      <c r="AC147">
        <v>19.003028</v>
      </c>
      <c r="AD147" s="1">
        <v>77</v>
      </c>
      <c r="AE147">
        <v>0</v>
      </c>
      <c r="AF147">
        <v>20</v>
      </c>
      <c r="AG147">
        <v>65</v>
      </c>
      <c r="AH147">
        <v>12.898956999999999</v>
      </c>
      <c r="AI147">
        <v>15.9</v>
      </c>
      <c r="AJ147">
        <v>0</v>
      </c>
      <c r="AK147">
        <v>13</v>
      </c>
      <c r="AL147">
        <v>2974</v>
      </c>
      <c r="AM147" t="s">
        <v>536</v>
      </c>
      <c r="AN147" t="s">
        <v>806</v>
      </c>
      <c r="AO147">
        <v>369.83100000000002</v>
      </c>
      <c r="AR147" t="s">
        <v>118</v>
      </c>
      <c r="AS147" t="s">
        <v>120</v>
      </c>
      <c r="AT147" t="s">
        <v>243</v>
      </c>
      <c r="AU147" t="s">
        <v>535</v>
      </c>
      <c r="AV147" t="s">
        <v>227</v>
      </c>
      <c r="AW147">
        <v>3</v>
      </c>
      <c r="BB147">
        <v>0.70147293526313925</v>
      </c>
      <c r="BC147" t="s">
        <v>70</v>
      </c>
      <c r="BF147" t="s">
        <v>118</v>
      </c>
      <c r="BG147" t="s">
        <v>120</v>
      </c>
      <c r="BH147" t="s">
        <v>535</v>
      </c>
      <c r="BI147">
        <v>8866</v>
      </c>
      <c r="BJ147">
        <v>3</v>
      </c>
      <c r="BK147" t="s">
        <v>243</v>
      </c>
      <c r="BL147" t="s">
        <v>241</v>
      </c>
      <c r="BM147">
        <v>0.70147293526313925</v>
      </c>
      <c r="BN147" t="s">
        <v>70</v>
      </c>
      <c r="BO147" t="s">
        <v>201</v>
      </c>
      <c r="BP147">
        <v>597.98099999999999</v>
      </c>
    </row>
    <row r="148" spans="1:68" ht="16.5">
      <c r="A148" s="110" t="str">
        <f t="shared" si="87"/>
        <v>해성운수</v>
      </c>
      <c r="B148" s="111" t="str">
        <f t="shared" si="104"/>
        <v>홍기표</v>
      </c>
      <c r="C148" s="112" t="str">
        <f t="shared" si="88"/>
        <v>D</v>
      </c>
      <c r="D148" s="113">
        <f t="shared" si="89"/>
        <v>0.83818181818181814</v>
      </c>
      <c r="E148" s="114">
        <f t="shared" si="90"/>
        <v>8844</v>
      </c>
      <c r="F148" s="115" t="str">
        <f t="shared" si="91"/>
        <v>24</v>
      </c>
      <c r="G148" s="116" t="str">
        <f t="shared" si="92"/>
        <v>70바3864</v>
      </c>
      <c r="H148" s="117">
        <f t="shared" si="93"/>
        <v>1</v>
      </c>
      <c r="I148" s="118">
        <f t="shared" si="94"/>
        <v>477.77499999999998</v>
      </c>
      <c r="J148" s="119">
        <f t="shared" si="95"/>
        <v>3.0561905704716234E-3</v>
      </c>
      <c r="K148" s="119">
        <f t="shared" si="96"/>
        <v>0.48002057315691365</v>
      </c>
      <c r="L148" s="119">
        <f t="shared" si="97"/>
        <v>0.1318612317513474</v>
      </c>
      <c r="M148" s="120">
        <f t="shared" si="98"/>
        <v>23.061</v>
      </c>
      <c r="N148" s="121">
        <f t="shared" si="99"/>
        <v>0.39005363237445151</v>
      </c>
      <c r="O148" s="121">
        <f t="shared" si="100"/>
        <v>60.653339834227204</v>
      </c>
      <c r="P148" s="226">
        <f t="shared" si="101"/>
        <v>17</v>
      </c>
      <c r="Q148" s="227">
        <f t="shared" si="102"/>
        <v>2</v>
      </c>
      <c r="R148" s="227">
        <f t="shared" si="103"/>
        <v>311</v>
      </c>
      <c r="T148">
        <v>534</v>
      </c>
      <c r="U148">
        <v>8844</v>
      </c>
      <c r="V148" t="s">
        <v>537</v>
      </c>
      <c r="W148">
        <v>512.75</v>
      </c>
      <c r="X148">
        <v>278.49200000000002</v>
      </c>
      <c r="Y148">
        <v>1.841</v>
      </c>
      <c r="Z148">
        <v>23.061</v>
      </c>
      <c r="AA148">
        <v>33.173324000000001</v>
      </c>
      <c r="AB148">
        <v>0.101384</v>
      </c>
      <c r="AC148">
        <v>15.923878</v>
      </c>
      <c r="AD148" s="1">
        <v>63</v>
      </c>
      <c r="AE148">
        <v>2</v>
      </c>
      <c r="AF148">
        <v>311</v>
      </c>
      <c r="AG148">
        <v>87</v>
      </c>
      <c r="AH148">
        <v>15.456696000000001</v>
      </c>
      <c r="AI148">
        <v>133.69999999999999</v>
      </c>
      <c r="AJ148">
        <v>5.0999999999999996</v>
      </c>
      <c r="AK148">
        <v>17</v>
      </c>
      <c r="AL148">
        <v>13009</v>
      </c>
      <c r="AM148" t="s">
        <v>538</v>
      </c>
      <c r="AN148" t="s">
        <v>807</v>
      </c>
      <c r="AO148">
        <v>477.77499999999998</v>
      </c>
      <c r="AR148" t="s">
        <v>118</v>
      </c>
      <c r="AS148" t="s">
        <v>119</v>
      </c>
      <c r="AT148" t="s">
        <v>223</v>
      </c>
      <c r="AU148" t="s">
        <v>537</v>
      </c>
      <c r="AV148" t="s">
        <v>48</v>
      </c>
      <c r="AW148">
        <v>1</v>
      </c>
      <c r="BB148">
        <v>0.83818181818181814</v>
      </c>
      <c r="BC148" t="s">
        <v>67</v>
      </c>
      <c r="BF148" t="s">
        <v>118</v>
      </c>
      <c r="BG148" t="s">
        <v>119</v>
      </c>
      <c r="BH148" t="s">
        <v>537</v>
      </c>
      <c r="BI148">
        <v>8844</v>
      </c>
      <c r="BJ148">
        <v>1</v>
      </c>
      <c r="BK148" t="s">
        <v>223</v>
      </c>
      <c r="BL148" t="s">
        <v>183</v>
      </c>
      <c r="BM148">
        <v>0.83818181818181814</v>
      </c>
      <c r="BN148" t="s">
        <v>67</v>
      </c>
      <c r="BO148" t="s">
        <v>188</v>
      </c>
      <c r="BP148">
        <v>477.77499999999998</v>
      </c>
    </row>
    <row r="149" spans="1:68" ht="16.5">
      <c r="A149" s="127" t="str">
        <f t="shared" si="87"/>
        <v>해성운수</v>
      </c>
      <c r="B149" s="128" t="str">
        <f t="shared" si="104"/>
        <v>홍순관</v>
      </c>
      <c r="C149" s="129" t="str">
        <f t="shared" si="88"/>
        <v>F</v>
      </c>
      <c r="D149" s="130">
        <f t="shared" si="89"/>
        <v>0.68208555994000641</v>
      </c>
      <c r="E149" s="131">
        <f t="shared" si="90"/>
        <v>4530</v>
      </c>
      <c r="F149" s="132" t="str">
        <f t="shared" si="91"/>
        <v>564</v>
      </c>
      <c r="G149" s="133" t="str">
        <f t="shared" si="92"/>
        <v>71바5771</v>
      </c>
      <c r="H149" s="134">
        <f t="shared" si="93"/>
        <v>6</v>
      </c>
      <c r="I149" s="135">
        <f t="shared" si="94"/>
        <v>1949.5430000000001</v>
      </c>
      <c r="J149" s="136">
        <f t="shared" si="95"/>
        <v>1.2798756963426871E-2</v>
      </c>
      <c r="K149" s="136">
        <f t="shared" si="96"/>
        <v>0.48061137049756064</v>
      </c>
      <c r="L149" s="136">
        <f t="shared" si="97"/>
        <v>0.21851274888525155</v>
      </c>
      <c r="M149" s="137">
        <f t="shared" si="98"/>
        <v>9.2249999999999996</v>
      </c>
      <c r="N149" s="138">
        <f t="shared" si="99"/>
        <v>3.3854087855461512</v>
      </c>
      <c r="O149" s="138">
        <f t="shared" si="100"/>
        <v>2.5647036254137507</v>
      </c>
      <c r="P149" s="224">
        <f t="shared" si="101"/>
        <v>216</v>
      </c>
      <c r="Q149" s="225">
        <f t="shared" si="102"/>
        <v>66</v>
      </c>
      <c r="R149" s="225">
        <f t="shared" si="103"/>
        <v>50</v>
      </c>
      <c r="T149">
        <v>534</v>
      </c>
      <c r="U149">
        <v>4530</v>
      </c>
      <c r="V149" t="s">
        <v>539</v>
      </c>
      <c r="W149">
        <v>1949.5429999999999</v>
      </c>
      <c r="X149">
        <v>724.87699999999995</v>
      </c>
      <c r="Y149">
        <v>2.6890000000000001</v>
      </c>
      <c r="Z149">
        <v>9.2249999999999996</v>
      </c>
      <c r="AA149">
        <v>221.95967999999999</v>
      </c>
      <c r="AB149">
        <v>2.840808</v>
      </c>
      <c r="AC149">
        <v>106.676346</v>
      </c>
      <c r="AD149" s="1">
        <v>426</v>
      </c>
      <c r="AE149">
        <v>66</v>
      </c>
      <c r="AF149">
        <v>50</v>
      </c>
      <c r="AG149">
        <v>78</v>
      </c>
      <c r="AH149">
        <v>8.7833199999999998</v>
      </c>
      <c r="AI149">
        <v>152.6</v>
      </c>
      <c r="AJ149">
        <v>0</v>
      </c>
      <c r="AK149">
        <v>216</v>
      </c>
      <c r="AL149">
        <v>84050</v>
      </c>
      <c r="AM149" t="s">
        <v>540</v>
      </c>
      <c r="AN149" t="s">
        <v>808</v>
      </c>
      <c r="AO149">
        <v>666.81399999999996</v>
      </c>
      <c r="AR149" t="s">
        <v>118</v>
      </c>
      <c r="AS149" t="s">
        <v>124</v>
      </c>
      <c r="AT149" t="s">
        <v>260</v>
      </c>
      <c r="AU149" t="s">
        <v>539</v>
      </c>
      <c r="AV149" t="s">
        <v>203</v>
      </c>
      <c r="AW149">
        <v>6</v>
      </c>
      <c r="BB149">
        <v>0.68208555994000641</v>
      </c>
      <c r="BC149" t="s">
        <v>70</v>
      </c>
      <c r="BF149" t="s">
        <v>118</v>
      </c>
      <c r="BG149" t="s">
        <v>124</v>
      </c>
      <c r="BH149" t="s">
        <v>539</v>
      </c>
      <c r="BI149">
        <v>4530</v>
      </c>
      <c r="BJ149">
        <v>6</v>
      </c>
      <c r="BK149" t="s">
        <v>260</v>
      </c>
      <c r="BL149" t="s">
        <v>266</v>
      </c>
      <c r="BM149">
        <v>0.68208555994000641</v>
      </c>
      <c r="BN149" t="s">
        <v>70</v>
      </c>
      <c r="BO149" t="s">
        <v>201</v>
      </c>
      <c r="BP149">
        <v>1949.5430000000001</v>
      </c>
    </row>
    <row r="150" spans="1:68" ht="16.5">
      <c r="A150" s="110" t="str">
        <f t="shared" si="87"/>
        <v>해성운수</v>
      </c>
      <c r="B150" s="111" t="str">
        <f t="shared" si="104"/>
        <v>홍순욱</v>
      </c>
      <c r="C150" s="112" t="str">
        <f t="shared" si="88"/>
        <v>D</v>
      </c>
      <c r="D150" s="113">
        <f t="shared" si="89"/>
        <v>0.80849938330314475</v>
      </c>
      <c r="E150" s="114">
        <f t="shared" si="90"/>
        <v>1289</v>
      </c>
      <c r="F150" s="115" t="str">
        <f t="shared" si="91"/>
        <v>564</v>
      </c>
      <c r="G150" s="116" t="str">
        <f t="shared" si="92"/>
        <v>71바5772</v>
      </c>
      <c r="H150" s="117">
        <f t="shared" si="93"/>
        <v>2</v>
      </c>
      <c r="I150" s="118">
        <f t="shared" si="94"/>
        <v>1650.73</v>
      </c>
      <c r="J150" s="119">
        <f t="shared" si="95"/>
        <v>3.7569719157684145E-2</v>
      </c>
      <c r="K150" s="119">
        <f t="shared" si="96"/>
        <v>0.45440493616426281</v>
      </c>
      <c r="L150" s="119">
        <f t="shared" si="97"/>
        <v>0.25867343538919146</v>
      </c>
      <c r="M150" s="120">
        <f t="shared" si="98"/>
        <v>8.282</v>
      </c>
      <c r="N150" s="121">
        <f t="shared" si="99"/>
        <v>0.12115851774669388</v>
      </c>
      <c r="O150" s="121">
        <f t="shared" si="100"/>
        <v>1.8173777662004083</v>
      </c>
      <c r="P150" s="226">
        <f t="shared" si="101"/>
        <v>106</v>
      </c>
      <c r="Q150" s="227">
        <f t="shared" si="102"/>
        <v>2</v>
      </c>
      <c r="R150" s="227">
        <f t="shared" si="103"/>
        <v>30</v>
      </c>
      <c r="T150">
        <v>534</v>
      </c>
      <c r="U150">
        <v>1289</v>
      </c>
      <c r="V150" t="s">
        <v>541</v>
      </c>
      <c r="W150">
        <v>1650.73</v>
      </c>
      <c r="X150">
        <v>510.53699999999998</v>
      </c>
      <c r="Y150">
        <v>3.2330000000000001</v>
      </c>
      <c r="Z150">
        <v>8.282</v>
      </c>
      <c r="AA150">
        <v>176.935765</v>
      </c>
      <c r="AB150">
        <v>6.6474270000000004</v>
      </c>
      <c r="AC150">
        <v>80.400485000000003</v>
      </c>
      <c r="AD150" s="1">
        <v>427</v>
      </c>
      <c r="AE150">
        <v>2</v>
      </c>
      <c r="AF150">
        <v>30</v>
      </c>
      <c r="AG150">
        <v>80</v>
      </c>
      <c r="AH150">
        <v>9.3295429999999993</v>
      </c>
      <c r="AI150">
        <v>107.3</v>
      </c>
      <c r="AJ150">
        <v>0</v>
      </c>
      <c r="AK150">
        <v>106</v>
      </c>
      <c r="AL150">
        <v>20574</v>
      </c>
      <c r="AM150" t="s">
        <v>542</v>
      </c>
      <c r="AN150" t="s">
        <v>809</v>
      </c>
      <c r="AO150">
        <v>1555.4760000000001</v>
      </c>
      <c r="AR150" t="s">
        <v>118</v>
      </c>
      <c r="AS150" t="s">
        <v>124</v>
      </c>
      <c r="AT150" t="s">
        <v>261</v>
      </c>
      <c r="AU150" t="s">
        <v>541</v>
      </c>
      <c r="AV150" t="s">
        <v>203</v>
      </c>
      <c r="AW150">
        <v>2</v>
      </c>
      <c r="BB150">
        <v>0.80849938330314475</v>
      </c>
      <c r="BC150" t="s">
        <v>67</v>
      </c>
      <c r="BF150" t="s">
        <v>118</v>
      </c>
      <c r="BG150" t="s">
        <v>124</v>
      </c>
      <c r="BH150" t="s">
        <v>541</v>
      </c>
      <c r="BI150">
        <v>1289</v>
      </c>
      <c r="BJ150">
        <v>2</v>
      </c>
      <c r="BK150" t="s">
        <v>261</v>
      </c>
      <c r="BL150" t="s">
        <v>262</v>
      </c>
      <c r="BM150">
        <v>0.80849938330314475</v>
      </c>
      <c r="BN150" t="s">
        <v>67</v>
      </c>
      <c r="BO150" t="s">
        <v>188</v>
      </c>
      <c r="BP150">
        <v>1650.73</v>
      </c>
    </row>
    <row r="151" spans="1:68" ht="16.5">
      <c r="A151" s="127" t="str">
        <f t="shared" si="87"/>
        <v>해성운수</v>
      </c>
      <c r="B151" s="128" t="str">
        <f t="shared" si="104"/>
        <v>황광수</v>
      </c>
      <c r="C151" s="129" t="str">
        <f t="shared" si="88"/>
        <v>D</v>
      </c>
      <c r="D151" s="130">
        <f t="shared" si="89"/>
        <v>0.80598537808185611</v>
      </c>
      <c r="E151" s="131">
        <f t="shared" si="90"/>
        <v>1649</v>
      </c>
      <c r="F151" s="132" t="str">
        <f t="shared" si="91"/>
        <v>24</v>
      </c>
      <c r="G151" s="133" t="str">
        <f t="shared" si="92"/>
        <v>70바3879</v>
      </c>
      <c r="H151" s="134">
        <f t="shared" si="93"/>
        <v>2</v>
      </c>
      <c r="I151" s="135">
        <f t="shared" si="94"/>
        <v>2298.2710000000002</v>
      </c>
      <c r="J151" s="136">
        <f t="shared" si="95"/>
        <v>3.3337442933696502E-3</v>
      </c>
      <c r="K151" s="136">
        <f t="shared" si="96"/>
        <v>0.38800819251766</v>
      </c>
      <c r="L151" s="136">
        <f t="shared" si="97"/>
        <v>0.18883760879374101</v>
      </c>
      <c r="M151" s="137">
        <f t="shared" si="98"/>
        <v>16.347000000000001</v>
      </c>
      <c r="N151" s="138">
        <f t="shared" si="99"/>
        <v>0.17404387907257238</v>
      </c>
      <c r="O151" s="138">
        <f t="shared" si="100"/>
        <v>16.012036874676657</v>
      </c>
      <c r="P151" s="224">
        <f t="shared" si="101"/>
        <v>14</v>
      </c>
      <c r="Q151" s="225">
        <f t="shared" si="102"/>
        <v>4</v>
      </c>
      <c r="R151" s="225">
        <f t="shared" si="103"/>
        <v>368</v>
      </c>
      <c r="T151">
        <v>534</v>
      </c>
      <c r="U151">
        <v>1649</v>
      </c>
      <c r="V151" t="s">
        <v>543</v>
      </c>
      <c r="W151">
        <v>2298.2710000000002</v>
      </c>
      <c r="X151">
        <v>1239.6179999999999</v>
      </c>
      <c r="Y151">
        <v>1.8540000000000001</v>
      </c>
      <c r="Z151">
        <v>16.347000000000001</v>
      </c>
      <c r="AA151">
        <v>156.80356800000001</v>
      </c>
      <c r="AB151">
        <v>0.52274299999999996</v>
      </c>
      <c r="AC151">
        <v>60.841068999999997</v>
      </c>
      <c r="AD151" s="1">
        <v>434</v>
      </c>
      <c r="AE151">
        <v>4</v>
      </c>
      <c r="AF151">
        <v>368</v>
      </c>
      <c r="AG151">
        <v>75</v>
      </c>
      <c r="AH151">
        <v>14.657007</v>
      </c>
      <c r="AI151">
        <v>111.7</v>
      </c>
      <c r="AJ151">
        <v>0</v>
      </c>
      <c r="AK151">
        <v>14</v>
      </c>
      <c r="AL151">
        <v>13512</v>
      </c>
      <c r="AM151" t="s">
        <v>544</v>
      </c>
      <c r="AN151" t="s">
        <v>810</v>
      </c>
      <c r="AO151">
        <v>2208.7800000000002</v>
      </c>
      <c r="AR151" t="s">
        <v>118</v>
      </c>
      <c r="AS151" t="s">
        <v>119</v>
      </c>
      <c r="AT151" t="s">
        <v>234</v>
      </c>
      <c r="AU151" t="s">
        <v>543</v>
      </c>
      <c r="AV151" t="s">
        <v>48</v>
      </c>
      <c r="AW151">
        <v>2</v>
      </c>
      <c r="BB151">
        <v>0.80598537808185611</v>
      </c>
      <c r="BC151" t="s">
        <v>67</v>
      </c>
      <c r="BF151" t="s">
        <v>118</v>
      </c>
      <c r="BG151" t="s">
        <v>119</v>
      </c>
      <c r="BH151" t="s">
        <v>543</v>
      </c>
      <c r="BI151">
        <v>1649</v>
      </c>
      <c r="BJ151">
        <v>2</v>
      </c>
      <c r="BK151" t="s">
        <v>234</v>
      </c>
      <c r="BL151" t="s">
        <v>232</v>
      </c>
      <c r="BM151">
        <v>0.80598537808185611</v>
      </c>
      <c r="BN151" t="s">
        <v>67</v>
      </c>
      <c r="BO151" t="s">
        <v>188</v>
      </c>
      <c r="BP151">
        <v>2298.2710000000002</v>
      </c>
    </row>
    <row r="152" spans="1:68" ht="16.5">
      <c r="A152" s="110" t="str">
        <f t="shared" si="87"/>
        <v>해성운수</v>
      </c>
      <c r="B152" s="111" t="str">
        <f t="shared" si="104"/>
        <v>황영생</v>
      </c>
      <c r="C152" s="112" t="str">
        <f t="shared" si="88"/>
        <v>C</v>
      </c>
      <c r="D152" s="113">
        <f t="shared" si="89"/>
        <v>0.86914582680823105</v>
      </c>
      <c r="E152" s="114">
        <f t="shared" si="90"/>
        <v>524</v>
      </c>
      <c r="F152" s="115" t="str">
        <f t="shared" si="91"/>
        <v>24</v>
      </c>
      <c r="G152" s="116" t="str">
        <f t="shared" si="92"/>
        <v>70바3873</v>
      </c>
      <c r="H152" s="117">
        <f t="shared" si="93"/>
        <v>6</v>
      </c>
      <c r="I152" s="118">
        <f t="shared" si="94"/>
        <v>2327.1610000000001</v>
      </c>
      <c r="J152" s="119">
        <f t="shared" si="95"/>
        <v>1.8184114298592045E-3</v>
      </c>
      <c r="K152" s="119">
        <f t="shared" si="96"/>
        <v>0.37150013395378906</v>
      </c>
      <c r="L152" s="119">
        <f t="shared" si="97"/>
        <v>0.18563391187803507</v>
      </c>
      <c r="M152" s="120">
        <f t="shared" si="98"/>
        <v>13.318</v>
      </c>
      <c r="N152" s="121">
        <f t="shared" si="99"/>
        <v>0.12790040821546955</v>
      </c>
      <c r="O152" s="121">
        <f t="shared" si="100"/>
        <v>3.0696097971712697</v>
      </c>
      <c r="P152" s="226">
        <f t="shared" si="101"/>
        <v>27</v>
      </c>
      <c r="Q152" s="227">
        <f t="shared" si="102"/>
        <v>3</v>
      </c>
      <c r="R152" s="227">
        <f t="shared" si="103"/>
        <v>72</v>
      </c>
      <c r="T152">
        <v>534</v>
      </c>
      <c r="U152">
        <v>524</v>
      </c>
      <c r="V152" t="s">
        <v>545</v>
      </c>
      <c r="W152">
        <v>2345.5749999999998</v>
      </c>
      <c r="X152">
        <v>1167.3869999999999</v>
      </c>
      <c r="Y152">
        <v>2.0089999999999999</v>
      </c>
      <c r="Z152">
        <v>13.318</v>
      </c>
      <c r="AA152">
        <v>152.13828699999999</v>
      </c>
      <c r="AB152">
        <v>0.27665000000000001</v>
      </c>
      <c r="AC152">
        <v>56.519393999999998</v>
      </c>
      <c r="AD152" s="1">
        <v>432</v>
      </c>
      <c r="AE152">
        <v>3</v>
      </c>
      <c r="AF152">
        <v>72</v>
      </c>
      <c r="AG152">
        <v>69</v>
      </c>
      <c r="AH152">
        <v>15.417387</v>
      </c>
      <c r="AI152">
        <v>184.1</v>
      </c>
      <c r="AJ152">
        <v>0</v>
      </c>
      <c r="AK152">
        <v>27</v>
      </c>
      <c r="AL152">
        <v>12450</v>
      </c>
      <c r="AM152" t="s">
        <v>546</v>
      </c>
      <c r="AN152" t="s">
        <v>811</v>
      </c>
      <c r="AO152">
        <v>1733.4580000000001</v>
      </c>
      <c r="AR152" t="s">
        <v>118</v>
      </c>
      <c r="AS152" t="s">
        <v>119</v>
      </c>
      <c r="AT152" t="s">
        <v>225</v>
      </c>
      <c r="AU152" t="s">
        <v>545</v>
      </c>
      <c r="AV152" t="s">
        <v>48</v>
      </c>
      <c r="AW152">
        <v>6</v>
      </c>
      <c r="BB152">
        <v>0.86914582680823105</v>
      </c>
      <c r="BC152" t="s">
        <v>69</v>
      </c>
      <c r="BF152" t="s">
        <v>118</v>
      </c>
      <c r="BG152" t="s">
        <v>119</v>
      </c>
      <c r="BH152" t="s">
        <v>545</v>
      </c>
      <c r="BI152">
        <v>524</v>
      </c>
      <c r="BJ152">
        <v>6</v>
      </c>
      <c r="BK152" t="s">
        <v>225</v>
      </c>
      <c r="BL152" t="s">
        <v>216</v>
      </c>
      <c r="BM152">
        <v>0.86914582680823105</v>
      </c>
      <c r="BN152" t="s">
        <v>69</v>
      </c>
      <c r="BO152" t="s">
        <v>186</v>
      </c>
      <c r="BP152">
        <v>2327.1610000000001</v>
      </c>
    </row>
    <row r="153" spans="1:68" ht="16.5">
      <c r="A153" s="127" t="str">
        <f t="shared" si="87"/>
        <v>해성운수</v>
      </c>
      <c r="B153" s="128" t="str">
        <f t="shared" si="104"/>
        <v>황재영</v>
      </c>
      <c r="C153" s="129" t="str">
        <f t="shared" si="88"/>
        <v>C</v>
      </c>
      <c r="D153" s="130">
        <f t="shared" si="89"/>
        <v>0.86119999999999997</v>
      </c>
      <c r="E153" s="131">
        <f t="shared" si="90"/>
        <v>946</v>
      </c>
      <c r="F153" s="132" t="str">
        <f t="shared" si="91"/>
        <v>24</v>
      </c>
      <c r="G153" s="133" t="str">
        <f t="shared" si="92"/>
        <v>70바3859</v>
      </c>
      <c r="H153" s="134">
        <f t="shared" si="93"/>
        <v>1</v>
      </c>
      <c r="I153" s="135">
        <f t="shared" si="94"/>
        <v>1915.44</v>
      </c>
      <c r="J153" s="136">
        <f t="shared" si="95"/>
        <v>3.7280415500465252E-4</v>
      </c>
      <c r="K153" s="136">
        <f t="shared" si="96"/>
        <v>0.36513959015703074</v>
      </c>
      <c r="L153" s="136">
        <f t="shared" si="97"/>
        <v>8.3009647913795268E-2</v>
      </c>
      <c r="M153" s="137">
        <f t="shared" si="98"/>
        <v>15.581</v>
      </c>
      <c r="N153" s="138">
        <f t="shared" si="99"/>
        <v>0.26103662865973354</v>
      </c>
      <c r="O153" s="138">
        <f t="shared" si="100"/>
        <v>5.1685252474627239</v>
      </c>
      <c r="P153" s="224">
        <f t="shared" si="101"/>
        <v>3</v>
      </c>
      <c r="Q153" s="225">
        <f t="shared" si="102"/>
        <v>5</v>
      </c>
      <c r="R153" s="225">
        <f t="shared" si="103"/>
        <v>99</v>
      </c>
      <c r="T153">
        <v>534</v>
      </c>
      <c r="U153">
        <v>946</v>
      </c>
      <c r="V153" t="s">
        <v>547</v>
      </c>
      <c r="W153">
        <v>1915.44</v>
      </c>
      <c r="X153">
        <v>889.56600000000003</v>
      </c>
      <c r="Y153">
        <v>2.153</v>
      </c>
      <c r="Z153">
        <v>15.581</v>
      </c>
      <c r="AA153">
        <v>119.20468</v>
      </c>
      <c r="AB153">
        <v>4.444E-2</v>
      </c>
      <c r="AC153">
        <v>43.526347999999999</v>
      </c>
      <c r="AD153" s="1">
        <v>159</v>
      </c>
      <c r="AE153">
        <v>5</v>
      </c>
      <c r="AF153">
        <v>99</v>
      </c>
      <c r="AG153">
        <v>70</v>
      </c>
      <c r="AH153">
        <v>16.068496</v>
      </c>
      <c r="AI153">
        <v>83.5</v>
      </c>
      <c r="AJ153">
        <v>0</v>
      </c>
      <c r="AK153">
        <v>3</v>
      </c>
      <c r="AL153">
        <v>719</v>
      </c>
      <c r="AM153" t="s">
        <v>548</v>
      </c>
      <c r="AN153" t="s">
        <v>812</v>
      </c>
      <c r="AO153">
        <v>1915.44</v>
      </c>
      <c r="AR153" t="s">
        <v>118</v>
      </c>
      <c r="AS153" t="s">
        <v>119</v>
      </c>
      <c r="AT153" t="s">
        <v>216</v>
      </c>
      <c r="AU153" t="s">
        <v>547</v>
      </c>
      <c r="AV153" t="s">
        <v>48</v>
      </c>
      <c r="AW153">
        <v>1</v>
      </c>
      <c r="BB153">
        <v>0.86119999999999997</v>
      </c>
      <c r="BC153" t="s">
        <v>69</v>
      </c>
      <c r="BF153" t="s">
        <v>118</v>
      </c>
      <c r="BG153" t="s">
        <v>119</v>
      </c>
      <c r="BH153" t="s">
        <v>547</v>
      </c>
      <c r="BI153">
        <v>946</v>
      </c>
      <c r="BJ153">
        <v>1</v>
      </c>
      <c r="BK153" t="s">
        <v>216</v>
      </c>
      <c r="BL153" t="s">
        <v>183</v>
      </c>
      <c r="BM153">
        <v>0.86119999999999997</v>
      </c>
      <c r="BN153" t="s">
        <v>69</v>
      </c>
      <c r="BO153" t="s">
        <v>186</v>
      </c>
      <c r="BP153">
        <v>1915.44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53">
    <cfRule type="containsText" dxfId="65" priority="1" operator="containsText" text="F">
      <formula>NOT(ISERROR(SEARCH("F",C5)))</formula>
    </cfRule>
    <cfRule type="containsText" dxfId="64" priority="2" operator="containsText" text="D">
      <formula>NOT(ISERROR(SEARCH("D",C5)))</formula>
    </cfRule>
    <cfRule type="containsText" dxfId="63" priority="3" operator="containsText" text="C">
      <formula>NOT(ISERROR(SEARCH("C",C5)))</formula>
    </cfRule>
    <cfRule type="containsText" dxfId="62" priority="4" operator="containsText" text="B">
      <formula>NOT(ISERROR(SEARCH("B",C5)))</formula>
    </cfRule>
    <cfRule type="containsText" dxfId="61" priority="5" operator="containsText" text="A">
      <formula>NOT(ISERROR(SEARCH("A",C5)))</formula>
    </cfRule>
    <cfRule type="containsText" dxfId="6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1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96" t="s">
        <v>830</v>
      </c>
      <c r="B2" s="297"/>
      <c r="C2" s="298"/>
      <c r="D2" s="299"/>
      <c r="E2" s="296"/>
      <c r="F2" s="300"/>
      <c r="G2" s="296"/>
      <c r="H2" s="296"/>
      <c r="I2" s="296"/>
      <c r="J2" s="296"/>
      <c r="K2" s="301"/>
      <c r="L2" s="301"/>
      <c r="M2" s="301"/>
      <c r="N2" s="301"/>
      <c r="O2" s="301"/>
      <c r="P2" s="301"/>
      <c r="Q2" s="301"/>
      <c r="R2" s="301"/>
    </row>
    <row r="3" spans="1:18" ht="16.5">
      <c r="A3" s="301"/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</row>
    <row r="4" spans="1:18" ht="26.25">
      <c r="A4" s="302" t="s">
        <v>831</v>
      </c>
      <c r="B4" s="303"/>
      <c r="C4" s="304"/>
      <c r="D4" s="305"/>
      <c r="E4" s="306"/>
      <c r="F4" s="307"/>
      <c r="G4" s="301"/>
      <c r="H4" s="306"/>
      <c r="I4" s="301"/>
      <c r="J4" s="301"/>
      <c r="K4" s="301"/>
      <c r="L4" s="301"/>
      <c r="M4" s="301"/>
      <c r="N4" s="301"/>
      <c r="O4" s="301"/>
      <c r="P4" s="301"/>
      <c r="Q4" s="301"/>
      <c r="R4" s="301"/>
    </row>
    <row r="5" spans="1:18" ht="26.25">
      <c r="A5" s="308" t="s">
        <v>832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</row>
    <row r="6" spans="1:18" ht="17.25">
      <c r="A6" s="309" t="s">
        <v>833</v>
      </c>
      <c r="B6" s="301"/>
      <c r="C6" s="301"/>
      <c r="D6" s="301"/>
      <c r="E6" s="301"/>
      <c r="F6" s="301"/>
      <c r="G6" s="301"/>
      <c r="H6" s="301"/>
      <c r="I6" s="301"/>
      <c r="J6" s="301"/>
      <c r="K6" s="301"/>
      <c r="L6" s="301"/>
      <c r="M6" s="301"/>
      <c r="N6" s="301"/>
      <c r="O6" s="301"/>
      <c r="P6" s="301"/>
      <c r="Q6" s="301"/>
      <c r="R6" s="301"/>
    </row>
    <row r="7" spans="1:18" ht="17.25">
      <c r="A7" s="309"/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</row>
    <row r="8" spans="1:18" ht="17.25">
      <c r="A8" s="310" t="s">
        <v>208</v>
      </c>
      <c r="B8" s="311"/>
      <c r="C8" s="311"/>
      <c r="D8" s="311"/>
      <c r="E8" s="311"/>
      <c r="F8" s="311"/>
      <c r="G8" s="311"/>
      <c r="H8" s="311"/>
      <c r="I8" s="311"/>
      <c r="J8" s="311"/>
      <c r="K8" s="311"/>
      <c r="L8" s="311"/>
      <c r="M8" s="311"/>
      <c r="N8" s="311"/>
      <c r="O8" s="311"/>
      <c r="P8" s="311"/>
      <c r="Q8" s="311"/>
      <c r="R8" s="311"/>
    </row>
    <row r="9" spans="1:18" ht="16.5">
      <c r="A9" s="311"/>
      <c r="B9" s="311"/>
      <c r="C9" s="311"/>
      <c r="D9" s="311"/>
      <c r="E9" s="311"/>
      <c r="F9" s="311"/>
      <c r="G9" s="311"/>
      <c r="H9" s="311"/>
      <c r="I9" s="311"/>
      <c r="J9" s="311"/>
      <c r="K9" s="311"/>
      <c r="L9" s="311"/>
      <c r="M9" s="311"/>
      <c r="N9" s="311"/>
      <c r="O9" s="311"/>
      <c r="P9" s="311"/>
      <c r="Q9" s="311"/>
      <c r="R9" s="311"/>
    </row>
    <row r="10" spans="1:18" ht="16.5">
      <c r="A10" s="311" t="s">
        <v>834</v>
      </c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</row>
    <row r="11" spans="1:18" ht="16.5">
      <c r="A11" s="311"/>
      <c r="B11" s="311"/>
      <c r="C11" s="311"/>
      <c r="D11" s="311"/>
      <c r="E11" s="311"/>
      <c r="F11" s="311"/>
      <c r="G11" s="311"/>
      <c r="H11" s="311"/>
      <c r="I11" s="311"/>
      <c r="J11" s="311"/>
      <c r="K11" s="311"/>
      <c r="L11" s="311"/>
      <c r="M11" s="311"/>
      <c r="N11" s="311"/>
      <c r="O11" s="311"/>
      <c r="P11" s="311"/>
      <c r="Q11" s="311"/>
      <c r="R11" s="311"/>
    </row>
    <row r="12" spans="1:18" ht="16.5">
      <c r="A12" s="301"/>
      <c r="B12" s="301"/>
      <c r="C12" s="301"/>
      <c r="D12" s="301"/>
      <c r="E12" s="301"/>
      <c r="F12" s="301"/>
      <c r="G12" s="301"/>
      <c r="H12" s="301"/>
      <c r="I12" s="301"/>
      <c r="J12" s="301"/>
      <c r="K12" s="301"/>
      <c r="L12" s="301"/>
      <c r="M12" s="301"/>
      <c r="N12" s="301"/>
      <c r="O12" s="301"/>
      <c r="P12" s="301"/>
      <c r="Q12" s="301"/>
      <c r="R12" s="301"/>
    </row>
    <row r="13" spans="1:18" ht="37.5" customHeight="1">
      <c r="A13" s="241" t="s">
        <v>0</v>
      </c>
      <c r="B13" s="242" t="s">
        <v>74</v>
      </c>
      <c r="C13" s="243" t="s">
        <v>65</v>
      </c>
      <c r="D13" s="243" t="s">
        <v>167</v>
      </c>
      <c r="E13" s="244" t="s">
        <v>153</v>
      </c>
      <c r="F13" s="242" t="s">
        <v>158</v>
      </c>
      <c r="G13" s="244" t="s">
        <v>156</v>
      </c>
      <c r="H13" s="244" t="s">
        <v>160</v>
      </c>
      <c r="I13" s="245" t="s">
        <v>162</v>
      </c>
      <c r="J13" s="244" t="s">
        <v>11</v>
      </c>
      <c r="K13" s="244" t="s">
        <v>12</v>
      </c>
      <c r="L13" s="244" t="s">
        <v>13</v>
      </c>
      <c r="M13" s="244" t="s">
        <v>106</v>
      </c>
      <c r="N13" s="244" t="s">
        <v>6</v>
      </c>
      <c r="O13" s="244" t="s">
        <v>7</v>
      </c>
      <c r="P13" s="244" t="s">
        <v>189</v>
      </c>
      <c r="Q13" s="246" t="s">
        <v>191</v>
      </c>
      <c r="R13" s="246" t="s">
        <v>192</v>
      </c>
    </row>
    <row r="14" spans="1:18" ht="16.5">
      <c r="A14" s="247" t="s">
        <v>118</v>
      </c>
      <c r="B14" s="248">
        <v>667</v>
      </c>
      <c r="C14" s="249" t="s">
        <v>70</v>
      </c>
      <c r="D14" s="250">
        <v>0.73399999999999999</v>
      </c>
      <c r="E14" s="251">
        <v>667</v>
      </c>
      <c r="F14" s="252" t="s">
        <v>124</v>
      </c>
      <c r="G14" s="312" t="s">
        <v>262</v>
      </c>
      <c r="H14" s="253">
        <v>3</v>
      </c>
      <c r="I14" s="254">
        <v>521.66100000000006</v>
      </c>
      <c r="J14" s="255">
        <v>1.8669402175469793E-2</v>
      </c>
      <c r="K14" s="255">
        <v>0.52753274097935998</v>
      </c>
      <c r="L14" s="255">
        <v>0.1782766969353661</v>
      </c>
      <c r="M14" s="256">
        <v>11.23</v>
      </c>
      <c r="N14" s="257">
        <v>0.38339074609756141</v>
      </c>
      <c r="O14" s="257">
        <v>0.38339074609756141</v>
      </c>
      <c r="P14" s="258">
        <v>62</v>
      </c>
      <c r="Q14" s="259">
        <v>2</v>
      </c>
      <c r="R14" s="259">
        <v>11</v>
      </c>
    </row>
    <row r="15" spans="1:18" ht="16.5">
      <c r="A15" s="247" t="s">
        <v>118</v>
      </c>
      <c r="B15" s="248">
        <v>2835</v>
      </c>
      <c r="C15" s="249" t="s">
        <v>70</v>
      </c>
      <c r="D15" s="250">
        <v>0.77193255941886274</v>
      </c>
      <c r="E15" s="251">
        <v>2835</v>
      </c>
      <c r="F15" s="252" t="s">
        <v>122</v>
      </c>
      <c r="G15" s="312" t="s">
        <v>252</v>
      </c>
      <c r="H15" s="253">
        <v>3</v>
      </c>
      <c r="I15" s="254">
        <v>1307.9179999999999</v>
      </c>
      <c r="J15" s="255">
        <v>9.9809039097805748E-3</v>
      </c>
      <c r="K15" s="255">
        <v>0.55697120163303282</v>
      </c>
      <c r="L15" s="255">
        <v>0.19726007287918662</v>
      </c>
      <c r="M15" s="256">
        <v>13.958</v>
      </c>
      <c r="N15" s="257">
        <v>1.0704034962436484</v>
      </c>
      <c r="O15" s="257">
        <v>2.4466365628426248</v>
      </c>
      <c r="P15" s="258">
        <v>251</v>
      </c>
      <c r="Q15" s="259">
        <v>14</v>
      </c>
      <c r="R15" s="259">
        <v>32</v>
      </c>
    </row>
    <row r="16" spans="1:18" ht="16.5">
      <c r="A16" s="247" t="s">
        <v>118</v>
      </c>
      <c r="B16" s="248">
        <v>2843</v>
      </c>
      <c r="C16" s="249" t="s">
        <v>67</v>
      </c>
      <c r="D16" s="250">
        <v>0.82699706971977327</v>
      </c>
      <c r="E16" s="251">
        <v>2843</v>
      </c>
      <c r="F16" s="252" t="s">
        <v>128</v>
      </c>
      <c r="G16" s="312" t="s">
        <v>279</v>
      </c>
      <c r="H16" s="253">
        <v>7</v>
      </c>
      <c r="I16" s="254">
        <v>1591.8319999999999</v>
      </c>
      <c r="J16" s="255">
        <v>1.6454897766230926E-3</v>
      </c>
      <c r="K16" s="255">
        <v>0.47633198494604961</v>
      </c>
      <c r="L16" s="255">
        <v>1.9672719716614474E-2</v>
      </c>
      <c r="M16" s="256">
        <v>10.082000000000001</v>
      </c>
      <c r="N16" s="257">
        <v>0</v>
      </c>
      <c r="O16" s="257">
        <v>3.2666763829348828</v>
      </c>
      <c r="P16" s="258">
        <v>128</v>
      </c>
      <c r="Q16" s="259">
        <v>0</v>
      </c>
      <c r="R16" s="259">
        <v>52</v>
      </c>
    </row>
    <row r="17" spans="1:18" ht="16.5">
      <c r="A17" s="247" t="s">
        <v>118</v>
      </c>
      <c r="B17" s="248">
        <v>5233</v>
      </c>
      <c r="C17" s="249" t="s">
        <v>70</v>
      </c>
      <c r="D17" s="250">
        <v>0.67308251105552053</v>
      </c>
      <c r="E17" s="251">
        <v>5233</v>
      </c>
      <c r="F17" s="252" t="s">
        <v>127</v>
      </c>
      <c r="G17" s="312" t="s">
        <v>630</v>
      </c>
      <c r="H17" s="253">
        <v>5</v>
      </c>
      <c r="I17" s="254">
        <v>1478.377</v>
      </c>
      <c r="J17" s="255">
        <v>1.1990623229762099E-2</v>
      </c>
      <c r="K17" s="255">
        <v>0.43377584520251861</v>
      </c>
      <c r="L17" s="255">
        <v>0.18533838121128779</v>
      </c>
      <c r="M17" s="256">
        <v>8.532</v>
      </c>
      <c r="N17" s="257">
        <v>6.7641744967623277E-2</v>
      </c>
      <c r="O17" s="257">
        <v>0.27056697987049311</v>
      </c>
      <c r="P17" s="258">
        <v>49</v>
      </c>
      <c r="Q17" s="259">
        <v>5</v>
      </c>
      <c r="R17" s="259">
        <v>21</v>
      </c>
    </row>
    <row r="18" spans="1:18" ht="16.5">
      <c r="A18" s="247" t="s">
        <v>118</v>
      </c>
      <c r="B18" s="248">
        <v>7915</v>
      </c>
      <c r="C18" s="249" t="s">
        <v>70</v>
      </c>
      <c r="D18" s="250">
        <v>0.67119402194534172</v>
      </c>
      <c r="E18" s="251">
        <v>7915</v>
      </c>
      <c r="F18" s="252" t="s">
        <v>123</v>
      </c>
      <c r="G18" s="312" t="s">
        <v>257</v>
      </c>
      <c r="H18" s="253">
        <v>5</v>
      </c>
      <c r="I18" s="254">
        <v>856.31899999999996</v>
      </c>
      <c r="J18" s="255">
        <v>1.9160322333623594E-2</v>
      </c>
      <c r="K18" s="255">
        <v>0.49485185787816444</v>
      </c>
      <c r="L18" s="255">
        <v>0.1237856453027435</v>
      </c>
      <c r="M18" s="256">
        <v>12.118</v>
      </c>
      <c r="N18" s="257">
        <v>0</v>
      </c>
      <c r="O18" s="257">
        <v>4.6711564265186221</v>
      </c>
      <c r="P18" s="258">
        <v>141</v>
      </c>
      <c r="Q18" s="259">
        <v>0</v>
      </c>
      <c r="R18" s="259">
        <v>40</v>
      </c>
    </row>
    <row r="19" spans="1:18" ht="16.5">
      <c r="A19" s="247" t="s">
        <v>118</v>
      </c>
      <c r="B19" s="248">
        <v>9228</v>
      </c>
      <c r="C19" s="249" t="s">
        <v>70</v>
      </c>
      <c r="D19" s="250">
        <v>0.75282807335295721</v>
      </c>
      <c r="E19" s="251">
        <v>9228</v>
      </c>
      <c r="F19" s="252" t="s">
        <v>124</v>
      </c>
      <c r="G19" s="312" t="s">
        <v>262</v>
      </c>
      <c r="H19" s="253">
        <v>5</v>
      </c>
      <c r="I19" s="254">
        <v>760.55900000000008</v>
      </c>
      <c r="J19" s="255">
        <v>6.3112013300188272E-2</v>
      </c>
      <c r="K19" s="255">
        <v>0.42246283024004216</v>
      </c>
      <c r="L19" s="255">
        <v>0.103870968590208</v>
      </c>
      <c r="M19" s="256">
        <v>9.2189999999999994</v>
      </c>
      <c r="N19" s="257">
        <v>2.4981625357138628</v>
      </c>
      <c r="O19" s="257">
        <v>1.4463046259396048</v>
      </c>
      <c r="P19" s="258">
        <v>50</v>
      </c>
      <c r="Q19" s="259">
        <v>19</v>
      </c>
      <c r="R19" s="259">
        <v>11</v>
      </c>
    </row>
    <row r="20" spans="1:18" ht="16.5">
      <c r="A20" s="247" t="s">
        <v>118</v>
      </c>
      <c r="B20" s="248">
        <v>9553</v>
      </c>
      <c r="C20" s="249" t="s">
        <v>70</v>
      </c>
      <c r="D20" s="250">
        <v>0.74490033664005906</v>
      </c>
      <c r="E20" s="251">
        <v>9553</v>
      </c>
      <c r="F20" s="252" t="s">
        <v>120</v>
      </c>
      <c r="G20" s="312" t="s">
        <v>559</v>
      </c>
      <c r="H20" s="253">
        <v>3</v>
      </c>
      <c r="I20" s="254">
        <v>1218.509</v>
      </c>
      <c r="J20" s="255">
        <v>2.3916726675987453E-2</v>
      </c>
      <c r="K20" s="255">
        <v>0.36754578041533226</v>
      </c>
      <c r="L20" s="255">
        <v>0.18136919792960085</v>
      </c>
      <c r="M20" s="256">
        <v>11.89</v>
      </c>
      <c r="N20" s="257">
        <v>0</v>
      </c>
      <c r="O20" s="257">
        <v>2.7902953527630898</v>
      </c>
      <c r="P20" s="258">
        <v>0</v>
      </c>
      <c r="Q20" s="259">
        <v>0</v>
      </c>
      <c r="R20" s="259">
        <v>34</v>
      </c>
    </row>
    <row r="21" spans="1:18" ht="16.5">
      <c r="A21" s="247" t="s">
        <v>118</v>
      </c>
      <c r="B21" s="248" t="s">
        <v>284</v>
      </c>
      <c r="C21" s="249" t="s">
        <v>70</v>
      </c>
      <c r="D21" s="250">
        <v>0.69074074074074066</v>
      </c>
      <c r="E21" s="251">
        <v>8190</v>
      </c>
      <c r="F21" s="252" t="s">
        <v>120</v>
      </c>
      <c r="G21" s="312" t="s">
        <v>247</v>
      </c>
      <c r="H21" s="253">
        <v>1</v>
      </c>
      <c r="I21" s="254">
        <v>373.14699999999999</v>
      </c>
      <c r="J21" s="255">
        <v>1.4871656719344973E-3</v>
      </c>
      <c r="K21" s="255">
        <v>0.35712016502822469</v>
      </c>
      <c r="L21" s="255">
        <v>0.11088687321194916</v>
      </c>
      <c r="M21" s="256">
        <v>11.262</v>
      </c>
      <c r="N21" s="257">
        <v>0</v>
      </c>
      <c r="O21" s="257">
        <v>0.80397269708720698</v>
      </c>
      <c r="P21" s="258">
        <v>0</v>
      </c>
      <c r="Q21" s="259">
        <v>0</v>
      </c>
      <c r="R21" s="259">
        <v>4</v>
      </c>
    </row>
    <row r="22" spans="1:18" ht="16.5">
      <c r="A22" s="247" t="s">
        <v>118</v>
      </c>
      <c r="B22" s="248" t="s">
        <v>286</v>
      </c>
      <c r="C22" s="249" t="s">
        <v>67</v>
      </c>
      <c r="D22" s="250">
        <v>0.82086956521739129</v>
      </c>
      <c r="E22" s="251">
        <v>380</v>
      </c>
      <c r="F22" s="252" t="s">
        <v>128</v>
      </c>
      <c r="G22" s="312" t="s">
        <v>275</v>
      </c>
      <c r="H22" s="253">
        <v>1</v>
      </c>
      <c r="I22" s="254">
        <v>1542.0129999999999</v>
      </c>
      <c r="J22" s="255">
        <v>1.4132306908318867E-2</v>
      </c>
      <c r="K22" s="255">
        <v>0.36276576918146725</v>
      </c>
      <c r="L22" s="255">
        <v>0.22373352235033039</v>
      </c>
      <c r="M22" s="256">
        <v>8.1240000000000006</v>
      </c>
      <c r="N22" s="257">
        <v>0</v>
      </c>
      <c r="O22" s="257">
        <v>0.12970059266685821</v>
      </c>
      <c r="P22" s="258">
        <v>42</v>
      </c>
      <c r="Q22" s="259">
        <v>0</v>
      </c>
      <c r="R22" s="259">
        <v>2</v>
      </c>
    </row>
    <row r="23" spans="1:18" ht="16.5">
      <c r="A23" s="247" t="s">
        <v>118</v>
      </c>
      <c r="B23" s="248" t="s">
        <v>288</v>
      </c>
      <c r="C23" s="249" t="s">
        <v>67</v>
      </c>
      <c r="D23" s="250">
        <v>0.82601093736428588</v>
      </c>
      <c r="E23" s="251">
        <v>7151</v>
      </c>
      <c r="F23" s="252" t="s">
        <v>119</v>
      </c>
      <c r="G23" s="312" t="s">
        <v>239</v>
      </c>
      <c r="H23" s="253">
        <v>6</v>
      </c>
      <c r="I23" s="254">
        <v>2753.9700000000003</v>
      </c>
      <c r="J23" s="255">
        <v>4.8980855619137974E-2</v>
      </c>
      <c r="K23" s="255">
        <v>0.37324138420019426</v>
      </c>
      <c r="L23" s="255">
        <v>0.13035726605591202</v>
      </c>
      <c r="M23" s="256">
        <v>17.38</v>
      </c>
      <c r="N23" s="257">
        <v>1.7792495924065983</v>
      </c>
      <c r="O23" s="257">
        <v>7.4437993151704624</v>
      </c>
      <c r="P23" s="258">
        <v>19</v>
      </c>
      <c r="Q23" s="259">
        <v>49</v>
      </c>
      <c r="R23" s="259">
        <v>205</v>
      </c>
    </row>
    <row r="24" spans="1:18" ht="16.5">
      <c r="A24" s="247" t="s">
        <v>118</v>
      </c>
      <c r="B24" s="248" t="s">
        <v>290</v>
      </c>
      <c r="C24" s="249" t="s">
        <v>70</v>
      </c>
      <c r="D24" s="250">
        <v>0.70407407407407407</v>
      </c>
      <c r="E24" s="251">
        <v>5980</v>
      </c>
      <c r="F24" s="252" t="s">
        <v>120</v>
      </c>
      <c r="G24" s="312" t="s">
        <v>247</v>
      </c>
      <c r="H24" s="253">
        <v>1</v>
      </c>
      <c r="I24" s="254">
        <v>491.09100000000001</v>
      </c>
      <c r="J24" s="255">
        <v>1.1652035643781328E-2</v>
      </c>
      <c r="K24" s="255">
        <v>0.34510546431585754</v>
      </c>
      <c r="L24" s="255">
        <v>3.8689367143767653E-2</v>
      </c>
      <c r="M24" s="256">
        <v>11.494999999999999</v>
      </c>
      <c r="N24" s="257">
        <v>0</v>
      </c>
      <c r="O24" s="257">
        <v>0.40725649625018578</v>
      </c>
      <c r="P24" s="258">
        <v>1</v>
      </c>
      <c r="Q24" s="259">
        <v>0</v>
      </c>
      <c r="R24" s="259">
        <v>2</v>
      </c>
    </row>
    <row r="25" spans="1:18" ht="16.5">
      <c r="A25" s="247" t="s">
        <v>118</v>
      </c>
      <c r="B25" s="248" t="s">
        <v>672</v>
      </c>
      <c r="C25" s="249" t="s">
        <v>67</v>
      </c>
      <c r="D25" s="250">
        <v>0.81136363636363629</v>
      </c>
      <c r="E25" s="251">
        <v>7939</v>
      </c>
      <c r="F25" s="252" t="s">
        <v>128</v>
      </c>
      <c r="G25" s="312" t="s">
        <v>640</v>
      </c>
      <c r="H25" s="253">
        <v>1</v>
      </c>
      <c r="I25" s="254">
        <v>840.34500000000003</v>
      </c>
      <c r="J25" s="255">
        <v>3.7528125464326621E-2</v>
      </c>
      <c r="K25" s="255">
        <v>0.42915935825132179</v>
      </c>
      <c r="L25" s="255">
        <v>4.4029535488400599E-2</v>
      </c>
      <c r="M25" s="256">
        <v>8.9410000000000007</v>
      </c>
      <c r="N25" s="257">
        <v>0</v>
      </c>
      <c r="O25" s="257">
        <v>4.045957315150325</v>
      </c>
      <c r="P25" s="258">
        <v>37</v>
      </c>
      <c r="Q25" s="259">
        <v>0</v>
      </c>
      <c r="R25" s="259">
        <v>34</v>
      </c>
    </row>
    <row r="26" spans="1:18" ht="16.5">
      <c r="A26" s="247" t="s">
        <v>118</v>
      </c>
      <c r="B26" s="248" t="s">
        <v>294</v>
      </c>
      <c r="C26" s="249" t="s">
        <v>70</v>
      </c>
      <c r="D26" s="250">
        <v>0.69636363636363641</v>
      </c>
      <c r="E26" s="251">
        <v>5470</v>
      </c>
      <c r="F26" s="252" t="s">
        <v>127</v>
      </c>
      <c r="G26" s="312" t="s">
        <v>269</v>
      </c>
      <c r="H26" s="253">
        <v>5</v>
      </c>
      <c r="I26" s="254">
        <v>1275.7629999999997</v>
      </c>
      <c r="J26" s="255">
        <v>1.2193211180777387E-2</v>
      </c>
      <c r="K26" s="255">
        <v>0.48914369108303185</v>
      </c>
      <c r="L26" s="255">
        <v>0.21546323424366551</v>
      </c>
      <c r="M26" s="256">
        <v>8.5129999999999999</v>
      </c>
      <c r="N26" s="257">
        <v>0</v>
      </c>
      <c r="O26" s="257">
        <v>0.15676892965229439</v>
      </c>
      <c r="P26" s="258">
        <v>86</v>
      </c>
      <c r="Q26" s="259">
        <v>0</v>
      </c>
      <c r="R26" s="259">
        <v>5</v>
      </c>
    </row>
    <row r="27" spans="1:18" ht="16.5">
      <c r="A27" s="247" t="s">
        <v>118</v>
      </c>
      <c r="B27" s="248" t="s">
        <v>296</v>
      </c>
      <c r="C27" s="249" t="s">
        <v>70</v>
      </c>
      <c r="D27" s="250">
        <v>0.6791124567245167</v>
      </c>
      <c r="E27" s="251">
        <v>4773</v>
      </c>
      <c r="F27" s="252" t="s">
        <v>127</v>
      </c>
      <c r="G27" s="312" t="s">
        <v>270</v>
      </c>
      <c r="H27" s="253">
        <v>5</v>
      </c>
      <c r="I27" s="254">
        <v>1217.7409999999998</v>
      </c>
      <c r="J27" s="255">
        <v>4.3933966848760039E-2</v>
      </c>
      <c r="K27" s="255">
        <v>0.44826597082792702</v>
      </c>
      <c r="L27" s="255">
        <v>0.20500534621785235</v>
      </c>
      <c r="M27" s="256">
        <v>8.5269999999999992</v>
      </c>
      <c r="N27" s="257">
        <v>0</v>
      </c>
      <c r="O27" s="257">
        <v>0.41059634191507072</v>
      </c>
      <c r="P27" s="258">
        <v>73</v>
      </c>
      <c r="Q27" s="259">
        <v>1</v>
      </c>
      <c r="R27" s="259">
        <v>9</v>
      </c>
    </row>
    <row r="28" spans="1:18" ht="16.5">
      <c r="A28" s="247" t="s">
        <v>118</v>
      </c>
      <c r="B28" s="248" t="s">
        <v>300</v>
      </c>
      <c r="C28" s="249" t="s">
        <v>70</v>
      </c>
      <c r="D28" s="250">
        <v>0.78731086598591649</v>
      </c>
      <c r="E28" s="251">
        <v>6808</v>
      </c>
      <c r="F28" s="252" t="s">
        <v>119</v>
      </c>
      <c r="G28" s="312" t="s">
        <v>220</v>
      </c>
      <c r="H28" s="253">
        <v>9</v>
      </c>
      <c r="I28" s="254">
        <v>1998.1490000000003</v>
      </c>
      <c r="J28" s="255">
        <v>9.8572915276768716E-3</v>
      </c>
      <c r="K28" s="255">
        <v>0.48638918154448607</v>
      </c>
      <c r="L28" s="255">
        <v>0.17516211253515129</v>
      </c>
      <c r="M28" s="256">
        <v>19.222000000000001</v>
      </c>
      <c r="N28" s="257">
        <v>0.50046317867186074</v>
      </c>
      <c r="O28" s="257">
        <v>14.763663770819891</v>
      </c>
      <c r="P28" s="258">
        <v>85</v>
      </c>
      <c r="Q28" s="259">
        <v>10</v>
      </c>
      <c r="R28" s="259">
        <v>295</v>
      </c>
    </row>
    <row r="29" spans="1:18" ht="16.5">
      <c r="A29" s="247" t="s">
        <v>118</v>
      </c>
      <c r="B29" s="248" t="s">
        <v>304</v>
      </c>
      <c r="C29" s="249" t="s">
        <v>70</v>
      </c>
      <c r="D29" s="250">
        <v>0.73211424298065952</v>
      </c>
      <c r="E29" s="251">
        <v>8717</v>
      </c>
      <c r="F29" s="252" t="s">
        <v>122</v>
      </c>
      <c r="G29" s="312" t="s">
        <v>253</v>
      </c>
      <c r="H29" s="253">
        <v>2</v>
      </c>
      <c r="I29" s="254">
        <v>1486.7850000000001</v>
      </c>
      <c r="J29" s="255">
        <v>2.1517941496698625E-2</v>
      </c>
      <c r="K29" s="255">
        <v>0.54853936586726437</v>
      </c>
      <c r="L29" s="255">
        <v>0.210521359846918</v>
      </c>
      <c r="M29" s="256">
        <v>14.332000000000001</v>
      </c>
      <c r="N29" s="257">
        <v>0.26903688159350542</v>
      </c>
      <c r="O29" s="257">
        <v>0.47081454278863449</v>
      </c>
      <c r="P29" s="258">
        <v>280</v>
      </c>
      <c r="Q29" s="259">
        <v>4</v>
      </c>
      <c r="R29" s="259">
        <v>7</v>
      </c>
    </row>
    <row r="30" spans="1:18" ht="16.5">
      <c r="A30" s="247" t="s">
        <v>118</v>
      </c>
      <c r="B30" s="248" t="s">
        <v>306</v>
      </c>
      <c r="C30" s="249" t="s">
        <v>70</v>
      </c>
      <c r="D30" s="250">
        <v>0.73692439878420257</v>
      </c>
      <c r="E30" s="251">
        <v>6741</v>
      </c>
      <c r="F30" s="252" t="s">
        <v>122</v>
      </c>
      <c r="G30" s="312" t="s">
        <v>253</v>
      </c>
      <c r="H30" s="253">
        <v>2</v>
      </c>
      <c r="I30" s="254">
        <v>1515.0549999999998</v>
      </c>
      <c r="J30" s="255">
        <v>1.4665586738965133E-2</v>
      </c>
      <c r="K30" s="255">
        <v>0.55880597673968868</v>
      </c>
      <c r="L30" s="255">
        <v>0.21583374860978644</v>
      </c>
      <c r="M30" s="256">
        <v>14.401</v>
      </c>
      <c r="N30" s="257">
        <v>0.33002102233912306</v>
      </c>
      <c r="O30" s="257">
        <v>0.66004204467824612</v>
      </c>
      <c r="P30" s="258">
        <v>281</v>
      </c>
      <c r="Q30" s="259">
        <v>5</v>
      </c>
      <c r="R30" s="259">
        <v>10</v>
      </c>
    </row>
    <row r="31" spans="1:18" ht="16.5">
      <c r="A31" s="247" t="s">
        <v>118</v>
      </c>
      <c r="B31" s="248" t="s">
        <v>308</v>
      </c>
      <c r="C31" s="249" t="s">
        <v>70</v>
      </c>
      <c r="D31" s="250">
        <v>0.67740740740740735</v>
      </c>
      <c r="E31" s="251">
        <v>9130</v>
      </c>
      <c r="F31" s="252" t="s">
        <v>121</v>
      </c>
      <c r="G31" s="312" t="s">
        <v>249</v>
      </c>
      <c r="H31" s="253">
        <v>1</v>
      </c>
      <c r="I31" s="254">
        <v>1728.3019999999999</v>
      </c>
      <c r="J31" s="255">
        <v>8.7642119462671322E-2</v>
      </c>
      <c r="K31" s="255">
        <v>0.4849721761112728</v>
      </c>
      <c r="L31" s="255">
        <v>0.18920304437534644</v>
      </c>
      <c r="M31" s="256">
        <v>14.807</v>
      </c>
      <c r="N31" s="257">
        <v>0.34716154931256227</v>
      </c>
      <c r="O31" s="257">
        <v>5.2074232396884348</v>
      </c>
      <c r="P31" s="258">
        <v>140</v>
      </c>
      <c r="Q31" s="259">
        <v>6</v>
      </c>
      <c r="R31" s="259">
        <v>90</v>
      </c>
    </row>
    <row r="32" spans="1:18" ht="16.5">
      <c r="A32" s="247" t="s">
        <v>118</v>
      </c>
      <c r="B32" s="248" t="s">
        <v>310</v>
      </c>
      <c r="C32" s="249" t="s">
        <v>67</v>
      </c>
      <c r="D32" s="250">
        <v>0.84086035635171164</v>
      </c>
      <c r="E32" s="251">
        <v>3208</v>
      </c>
      <c r="F32" s="252" t="s">
        <v>119</v>
      </c>
      <c r="G32" s="312" t="s">
        <v>234</v>
      </c>
      <c r="H32" s="253">
        <v>12</v>
      </c>
      <c r="I32" s="254">
        <v>2252.9189999999999</v>
      </c>
      <c r="J32" s="255">
        <v>2.2383684251100062E-2</v>
      </c>
      <c r="K32" s="255">
        <v>0.39921456282552453</v>
      </c>
      <c r="L32" s="255">
        <v>0.1694448470158223</v>
      </c>
      <c r="M32" s="256">
        <v>15.269</v>
      </c>
      <c r="N32" s="257">
        <v>0.31070801924081604</v>
      </c>
      <c r="O32" s="257">
        <v>9.5431748766822064</v>
      </c>
      <c r="P32" s="258">
        <v>45</v>
      </c>
      <c r="Q32" s="259">
        <v>82</v>
      </c>
      <c r="R32" s="259">
        <v>220</v>
      </c>
    </row>
    <row r="33" spans="1:18" ht="16.5">
      <c r="A33" s="247" t="s">
        <v>118</v>
      </c>
      <c r="B33" s="248" t="s">
        <v>312</v>
      </c>
      <c r="C33" s="249" t="s">
        <v>70</v>
      </c>
      <c r="D33" s="250">
        <v>0.70768110708003862</v>
      </c>
      <c r="E33" s="251">
        <v>9155</v>
      </c>
      <c r="F33" s="252" t="s">
        <v>122</v>
      </c>
      <c r="G33" s="312" t="s">
        <v>254</v>
      </c>
      <c r="H33" s="253">
        <v>3</v>
      </c>
      <c r="I33" s="254">
        <v>1607.2370000000001</v>
      </c>
      <c r="J33" s="255">
        <v>2.1648970275523021E-2</v>
      </c>
      <c r="K33" s="255">
        <v>0.54593697415209708</v>
      </c>
      <c r="L33" s="255">
        <v>0.20781004917134185</v>
      </c>
      <c r="M33" s="256">
        <v>14.115</v>
      </c>
      <c r="N33" s="257">
        <v>0.37331146557726086</v>
      </c>
      <c r="O33" s="257">
        <v>0.68440435355831153</v>
      </c>
      <c r="P33" s="258">
        <v>318</v>
      </c>
      <c r="Q33" s="259">
        <v>6</v>
      </c>
      <c r="R33" s="259">
        <v>11</v>
      </c>
    </row>
    <row r="34" spans="1:18" ht="16.5">
      <c r="A34" s="247" t="s">
        <v>118</v>
      </c>
      <c r="B34" s="248" t="s">
        <v>320</v>
      </c>
      <c r="C34" s="249" t="s">
        <v>70</v>
      </c>
      <c r="D34" s="250">
        <v>0.72922904646142994</v>
      </c>
      <c r="E34" s="251">
        <v>3983</v>
      </c>
      <c r="F34" s="252" t="s">
        <v>123</v>
      </c>
      <c r="G34" s="312" t="s">
        <v>258</v>
      </c>
      <c r="H34" s="253">
        <v>3</v>
      </c>
      <c r="I34" s="254">
        <v>1453.3129999999999</v>
      </c>
      <c r="J34" s="255">
        <v>1.4665216837747365E-2</v>
      </c>
      <c r="K34" s="255">
        <v>0.44841911488447295</v>
      </c>
      <c r="L34" s="255">
        <v>9.7019706009648293E-2</v>
      </c>
      <c r="M34" s="256">
        <v>9.1890000000000001</v>
      </c>
      <c r="N34" s="257">
        <v>0</v>
      </c>
      <c r="O34" s="257">
        <v>0.55046641707601873</v>
      </c>
      <c r="P34" s="258">
        <v>229</v>
      </c>
      <c r="Q34" s="259">
        <v>0</v>
      </c>
      <c r="R34" s="259">
        <v>8</v>
      </c>
    </row>
    <row r="35" spans="1:18" ht="16.5">
      <c r="A35" s="247" t="s">
        <v>118</v>
      </c>
      <c r="B35" s="248" t="s">
        <v>322</v>
      </c>
      <c r="C35" s="249" t="s">
        <v>67</v>
      </c>
      <c r="D35" s="250">
        <v>0.81923777717023571</v>
      </c>
      <c r="E35" s="251">
        <v>4074</v>
      </c>
      <c r="F35" s="252" t="s">
        <v>119</v>
      </c>
      <c r="G35" s="312" t="s">
        <v>226</v>
      </c>
      <c r="H35" s="253">
        <v>11</v>
      </c>
      <c r="I35" s="254">
        <v>1755.5060000000001</v>
      </c>
      <c r="J35" s="255">
        <v>2.4391968572506448E-2</v>
      </c>
      <c r="K35" s="255">
        <v>0.44081116123973485</v>
      </c>
      <c r="L35" s="255">
        <v>0.14411799219142515</v>
      </c>
      <c r="M35" s="256">
        <v>17.812000000000001</v>
      </c>
      <c r="N35" s="257">
        <v>0.56963633277243142</v>
      </c>
      <c r="O35" s="257">
        <v>24.665253209046281</v>
      </c>
      <c r="P35" s="258">
        <v>45</v>
      </c>
      <c r="Q35" s="259">
        <v>10</v>
      </c>
      <c r="R35" s="259">
        <v>433</v>
      </c>
    </row>
    <row r="36" spans="1:18" ht="16.5">
      <c r="A36" s="247" t="s">
        <v>118</v>
      </c>
      <c r="B36" s="248" t="s">
        <v>324</v>
      </c>
      <c r="C36" s="249" t="s">
        <v>67</v>
      </c>
      <c r="D36" s="250">
        <v>0.82363636363636361</v>
      </c>
      <c r="E36" s="251">
        <v>1474</v>
      </c>
      <c r="F36" s="252" t="s">
        <v>128</v>
      </c>
      <c r="G36" s="312" t="s">
        <v>280</v>
      </c>
      <c r="H36" s="253">
        <v>1</v>
      </c>
      <c r="I36" s="254">
        <v>1268.627</v>
      </c>
      <c r="J36" s="255">
        <v>9.9869326270372993E-3</v>
      </c>
      <c r="K36" s="255">
        <v>0.48217875461251442</v>
      </c>
      <c r="L36" s="255">
        <v>0.13715615385767449</v>
      </c>
      <c r="M36" s="256">
        <v>7.8979999999999997</v>
      </c>
      <c r="N36" s="257">
        <v>7.8825375780272697E-2</v>
      </c>
      <c r="O36" s="257">
        <v>0.86707913358299959</v>
      </c>
      <c r="P36" s="258">
        <v>95</v>
      </c>
      <c r="Q36" s="259">
        <v>1</v>
      </c>
      <c r="R36" s="259">
        <v>11</v>
      </c>
    </row>
    <row r="37" spans="1:18" ht="16.5">
      <c r="A37" s="247" t="s">
        <v>118</v>
      </c>
      <c r="B37" s="248" t="s">
        <v>328</v>
      </c>
      <c r="C37" s="249" t="s">
        <v>70</v>
      </c>
      <c r="D37" s="250">
        <v>0.72457234508945545</v>
      </c>
      <c r="E37" s="251">
        <v>4906</v>
      </c>
      <c r="F37" s="252" t="s">
        <v>128</v>
      </c>
      <c r="G37" s="312" t="s">
        <v>275</v>
      </c>
      <c r="H37" s="253">
        <v>7</v>
      </c>
      <c r="I37" s="254">
        <v>1038.595</v>
      </c>
      <c r="J37" s="255">
        <v>1.9745318274306797E-2</v>
      </c>
      <c r="K37" s="255">
        <v>0.49216833469530835</v>
      </c>
      <c r="L37" s="255">
        <v>0.10001867015176165</v>
      </c>
      <c r="M37" s="256">
        <v>13.782</v>
      </c>
      <c r="N37" s="257">
        <v>0</v>
      </c>
      <c r="O37" s="257">
        <v>2.1182462846441585</v>
      </c>
      <c r="P37" s="258">
        <v>103</v>
      </c>
      <c r="Q37" s="259">
        <v>0</v>
      </c>
      <c r="R37" s="259">
        <v>25</v>
      </c>
    </row>
    <row r="38" spans="1:18" ht="16.5">
      <c r="A38" s="247" t="s">
        <v>118</v>
      </c>
      <c r="B38" s="248" t="s">
        <v>330</v>
      </c>
      <c r="C38" s="249" t="s">
        <v>70</v>
      </c>
      <c r="D38" s="250">
        <v>0.6978108831029316</v>
      </c>
      <c r="E38" s="251">
        <v>8920</v>
      </c>
      <c r="F38" s="252" t="s">
        <v>123</v>
      </c>
      <c r="G38" s="312" t="s">
        <v>256</v>
      </c>
      <c r="H38" s="253">
        <v>2</v>
      </c>
      <c r="I38" s="254">
        <v>884.32500000000005</v>
      </c>
      <c r="J38" s="255">
        <v>2.7914707027408298E-2</v>
      </c>
      <c r="K38" s="255">
        <v>0.46390917653804448</v>
      </c>
      <c r="L38" s="255">
        <v>8.933367257512792E-2</v>
      </c>
      <c r="M38" s="256">
        <v>10.597</v>
      </c>
      <c r="N38" s="257">
        <v>0.22616119639272891</v>
      </c>
      <c r="O38" s="257">
        <v>1.470047776552738</v>
      </c>
      <c r="P38" s="258">
        <v>144</v>
      </c>
      <c r="Q38" s="259">
        <v>2</v>
      </c>
      <c r="R38" s="259">
        <v>13</v>
      </c>
    </row>
    <row r="39" spans="1:18" ht="16.5">
      <c r="A39" s="247" t="s">
        <v>118</v>
      </c>
      <c r="B39" s="248" t="s">
        <v>332</v>
      </c>
      <c r="C39" s="249" t="s">
        <v>70</v>
      </c>
      <c r="D39" s="250">
        <v>0.77956521739130435</v>
      </c>
      <c r="E39" s="251">
        <v>9573</v>
      </c>
      <c r="F39" s="252" t="s">
        <v>119</v>
      </c>
      <c r="G39" s="312" t="s">
        <v>219</v>
      </c>
      <c r="H39" s="253">
        <v>1</v>
      </c>
      <c r="I39" s="254">
        <v>2039.498</v>
      </c>
      <c r="J39" s="255">
        <v>1.146033915690498E-2</v>
      </c>
      <c r="K39" s="255">
        <v>0.45375180940781223</v>
      </c>
      <c r="L39" s="255">
        <v>0.23682298291050052</v>
      </c>
      <c r="M39" s="256">
        <v>18.626999999999999</v>
      </c>
      <c r="N39" s="257">
        <v>0.39225338784347913</v>
      </c>
      <c r="O39" s="257">
        <v>22.358443107078308</v>
      </c>
      <c r="P39" s="258">
        <v>72</v>
      </c>
      <c r="Q39" s="259">
        <v>8</v>
      </c>
      <c r="R39" s="259">
        <v>456</v>
      </c>
    </row>
    <row r="40" spans="1:18" ht="16.5">
      <c r="A40" s="247" t="s">
        <v>118</v>
      </c>
      <c r="B40" s="248" t="s">
        <v>334</v>
      </c>
      <c r="C40" s="249" t="s">
        <v>70</v>
      </c>
      <c r="D40" s="250">
        <v>0.75045454545454537</v>
      </c>
      <c r="E40" s="251">
        <v>4546</v>
      </c>
      <c r="F40" s="252" t="s">
        <v>128</v>
      </c>
      <c r="G40" s="312" t="s">
        <v>279</v>
      </c>
      <c r="H40" s="253">
        <v>1</v>
      </c>
      <c r="I40" s="254">
        <v>893.18899999999996</v>
      </c>
      <c r="J40" s="255">
        <v>2.2395672531173628E-2</v>
      </c>
      <c r="K40" s="255">
        <v>0.45744642172577699</v>
      </c>
      <c r="L40" s="255">
        <v>8.8447125972218654E-2</v>
      </c>
      <c r="M40" s="256">
        <v>13.757999999999999</v>
      </c>
      <c r="N40" s="257">
        <v>0</v>
      </c>
      <c r="O40" s="257">
        <v>5.5979193653302941</v>
      </c>
      <c r="P40" s="258">
        <v>74</v>
      </c>
      <c r="Q40" s="259">
        <v>0</v>
      </c>
      <c r="R40" s="259">
        <v>50</v>
      </c>
    </row>
    <row r="41" spans="1:18" ht="16.5">
      <c r="A41" s="247" t="s">
        <v>118</v>
      </c>
      <c r="B41" s="248" t="s">
        <v>336</v>
      </c>
      <c r="C41" s="249" t="s">
        <v>70</v>
      </c>
      <c r="D41" s="250">
        <v>0.7223688223287652</v>
      </c>
      <c r="E41" s="251">
        <v>690</v>
      </c>
      <c r="F41" s="252" t="s">
        <v>123</v>
      </c>
      <c r="G41" s="312" t="s">
        <v>258</v>
      </c>
      <c r="H41" s="253">
        <v>2</v>
      </c>
      <c r="I41" s="254">
        <v>1464.4069999999999</v>
      </c>
      <c r="J41" s="255">
        <v>2.3927762795272988E-2</v>
      </c>
      <c r="K41" s="255">
        <v>0.44373295830516446</v>
      </c>
      <c r="L41" s="255">
        <v>8.5358725164025331E-2</v>
      </c>
      <c r="M41" s="256">
        <v>9.2680000000000007</v>
      </c>
      <c r="N41" s="257">
        <v>0</v>
      </c>
      <c r="O41" s="257">
        <v>0.13657405352473731</v>
      </c>
      <c r="P41" s="258">
        <v>230</v>
      </c>
      <c r="Q41" s="259">
        <v>0</v>
      </c>
      <c r="R41" s="259">
        <v>2</v>
      </c>
    </row>
    <row r="42" spans="1:18" ht="16.5">
      <c r="A42" s="247" t="s">
        <v>118</v>
      </c>
      <c r="B42" s="248" t="s">
        <v>338</v>
      </c>
      <c r="C42" s="249" t="s">
        <v>70</v>
      </c>
      <c r="D42" s="250">
        <v>0.73259259259259257</v>
      </c>
      <c r="E42" s="251">
        <v>6232</v>
      </c>
      <c r="F42" s="252" t="s">
        <v>127</v>
      </c>
      <c r="G42" s="312" t="s">
        <v>270</v>
      </c>
      <c r="H42" s="253">
        <v>3</v>
      </c>
      <c r="I42" s="254">
        <v>1529.4839999999999</v>
      </c>
      <c r="J42" s="255">
        <v>2.4108098675267572E-2</v>
      </c>
      <c r="K42" s="255">
        <v>0.45864757179241927</v>
      </c>
      <c r="L42" s="255">
        <v>0.23079679159768918</v>
      </c>
      <c r="M42" s="256">
        <v>8.14</v>
      </c>
      <c r="N42" s="257">
        <v>0</v>
      </c>
      <c r="O42" s="257">
        <v>0</v>
      </c>
      <c r="P42" s="258">
        <v>53</v>
      </c>
      <c r="Q42" s="259">
        <v>1</v>
      </c>
      <c r="R42" s="259">
        <v>20</v>
      </c>
    </row>
    <row r="43" spans="1:18" ht="16.5">
      <c r="A43" s="247" t="s">
        <v>118</v>
      </c>
      <c r="B43" s="248" t="s">
        <v>340</v>
      </c>
      <c r="C43" s="249" t="s">
        <v>70</v>
      </c>
      <c r="D43" s="250">
        <v>0.76525966610901641</v>
      </c>
      <c r="E43" s="251">
        <v>3142</v>
      </c>
      <c r="F43" s="252" t="s">
        <v>128</v>
      </c>
      <c r="G43" s="312" t="s">
        <v>278</v>
      </c>
      <c r="H43" s="253">
        <v>2</v>
      </c>
      <c r="I43" s="254">
        <v>650.03599999999994</v>
      </c>
      <c r="J43" s="255">
        <v>3.2578836468468049E-3</v>
      </c>
      <c r="K43" s="255">
        <v>0.46414104427290509</v>
      </c>
      <c r="L43" s="255">
        <v>2.7690774049437265E-2</v>
      </c>
      <c r="M43" s="256">
        <v>11.259</v>
      </c>
      <c r="N43" s="257">
        <v>0</v>
      </c>
      <c r="O43" s="257">
        <v>3.2305903057676808</v>
      </c>
      <c r="P43" s="258">
        <v>40</v>
      </c>
      <c r="Q43" s="259">
        <v>0</v>
      </c>
      <c r="R43" s="259">
        <v>21</v>
      </c>
    </row>
    <row r="44" spans="1:18" ht="16.5">
      <c r="A44" s="247" t="s">
        <v>118</v>
      </c>
      <c r="B44" s="248" t="s">
        <v>346</v>
      </c>
      <c r="C44" s="249" t="s">
        <v>70</v>
      </c>
      <c r="D44" s="250">
        <v>0.77409090909090905</v>
      </c>
      <c r="E44" s="251">
        <v>5288</v>
      </c>
      <c r="F44" s="252" t="s">
        <v>128</v>
      </c>
      <c r="G44" s="312" t="s">
        <v>279</v>
      </c>
      <c r="H44" s="253">
        <v>1</v>
      </c>
      <c r="I44" s="254">
        <v>876.62599999999998</v>
      </c>
      <c r="J44" s="255">
        <v>7.2799283026926251E-3</v>
      </c>
      <c r="K44" s="255">
        <v>0.42768382441877484</v>
      </c>
      <c r="L44" s="255">
        <v>0.30685834095726117</v>
      </c>
      <c r="M44" s="256">
        <v>15.724</v>
      </c>
      <c r="N44" s="257">
        <v>0.22814746539573319</v>
      </c>
      <c r="O44" s="257">
        <v>0.57036866348933302</v>
      </c>
      <c r="P44" s="258">
        <v>16</v>
      </c>
      <c r="Q44" s="259">
        <v>2</v>
      </c>
      <c r="R44" s="259">
        <v>5</v>
      </c>
    </row>
    <row r="45" spans="1:18" ht="16.5">
      <c r="A45" s="247" t="s">
        <v>118</v>
      </c>
      <c r="B45" s="248" t="s">
        <v>348</v>
      </c>
      <c r="C45" s="249" t="s">
        <v>70</v>
      </c>
      <c r="D45" s="250">
        <v>0.79073548753159861</v>
      </c>
      <c r="E45" s="251">
        <v>6158</v>
      </c>
      <c r="F45" s="252" t="s">
        <v>119</v>
      </c>
      <c r="G45" s="312" t="s">
        <v>216</v>
      </c>
      <c r="H45" s="253">
        <v>2</v>
      </c>
      <c r="I45" s="254">
        <v>2242.1200000000003</v>
      </c>
      <c r="J45" s="255">
        <v>6.110826824266808E-2</v>
      </c>
      <c r="K45" s="255">
        <v>0.39962170301087846</v>
      </c>
      <c r="L45" s="255">
        <v>0.22077319679588961</v>
      </c>
      <c r="M45" s="256">
        <v>18.413</v>
      </c>
      <c r="N45" s="257">
        <v>0.53520774980821717</v>
      </c>
      <c r="O45" s="257">
        <v>17.884858972757922</v>
      </c>
      <c r="P45" s="258">
        <v>37</v>
      </c>
      <c r="Q45" s="259">
        <v>12</v>
      </c>
      <c r="R45" s="259">
        <v>401</v>
      </c>
    </row>
    <row r="46" spans="1:18" ht="16.5">
      <c r="A46" s="247" t="s">
        <v>118</v>
      </c>
      <c r="B46" s="248" t="s">
        <v>350</v>
      </c>
      <c r="C46" s="249" t="s">
        <v>70</v>
      </c>
      <c r="D46" s="250">
        <v>0.67787234042553191</v>
      </c>
      <c r="E46" s="251">
        <v>8610</v>
      </c>
      <c r="F46" s="252" t="s">
        <v>126</v>
      </c>
      <c r="G46" s="312" t="s">
        <v>268</v>
      </c>
      <c r="H46" s="253">
        <v>2</v>
      </c>
      <c r="I46" s="254">
        <v>610.13099999999997</v>
      </c>
      <c r="J46" s="255">
        <v>3.5104019215466208E-2</v>
      </c>
      <c r="K46" s="255">
        <v>0.43288453039637509</v>
      </c>
      <c r="L46" s="255">
        <v>0.29501861075736197</v>
      </c>
      <c r="M46" s="256">
        <v>9.6649999999999991</v>
      </c>
      <c r="N46" s="257">
        <v>0</v>
      </c>
      <c r="O46" s="257">
        <v>0</v>
      </c>
      <c r="P46" s="258">
        <v>43</v>
      </c>
      <c r="Q46" s="259">
        <v>0</v>
      </c>
      <c r="R46" s="259">
        <v>4</v>
      </c>
    </row>
    <row r="47" spans="1:18" ht="16.5">
      <c r="A47" s="247" t="s">
        <v>118</v>
      </c>
      <c r="B47" s="248" t="s">
        <v>352</v>
      </c>
      <c r="C47" s="249" t="s">
        <v>70</v>
      </c>
      <c r="D47" s="250">
        <v>0.78230769230769226</v>
      </c>
      <c r="E47" s="251">
        <v>2400</v>
      </c>
      <c r="F47" s="252" t="s">
        <v>120</v>
      </c>
      <c r="G47" s="312" t="s">
        <v>244</v>
      </c>
      <c r="H47" s="253">
        <v>1</v>
      </c>
      <c r="I47" s="254">
        <v>1605.0329999999999</v>
      </c>
      <c r="J47" s="255">
        <v>2.7277704845380907E-2</v>
      </c>
      <c r="K47" s="255">
        <v>0.39395262387578767</v>
      </c>
      <c r="L47" s="255">
        <v>4.8597131647760514E-2</v>
      </c>
      <c r="M47" s="256">
        <v>13.272</v>
      </c>
      <c r="N47" s="257">
        <v>6.23040149330263E-2</v>
      </c>
      <c r="O47" s="257">
        <v>5.2335372543742098</v>
      </c>
      <c r="P47" s="258">
        <v>21</v>
      </c>
      <c r="Q47" s="259">
        <v>1</v>
      </c>
      <c r="R47" s="259">
        <v>84</v>
      </c>
    </row>
    <row r="48" spans="1:18" ht="16.5">
      <c r="A48" s="247" t="s">
        <v>118</v>
      </c>
      <c r="B48" s="248" t="s">
        <v>354</v>
      </c>
      <c r="C48" s="249" t="s">
        <v>70</v>
      </c>
      <c r="D48" s="250">
        <v>0.79598981394249935</v>
      </c>
      <c r="E48" s="251">
        <v>711</v>
      </c>
      <c r="F48" s="252" t="s">
        <v>119</v>
      </c>
      <c r="G48" s="312" t="s">
        <v>224</v>
      </c>
      <c r="H48" s="253">
        <v>3</v>
      </c>
      <c r="I48" s="254">
        <v>1622.1340000000002</v>
      </c>
      <c r="J48" s="255">
        <v>3.0362030271683499E-3</v>
      </c>
      <c r="K48" s="255">
        <v>0.41258695805189372</v>
      </c>
      <c r="L48" s="255">
        <v>0.12822615147700497</v>
      </c>
      <c r="M48" s="256">
        <v>15.736000000000001</v>
      </c>
      <c r="N48" s="257">
        <v>0.24658875284039417</v>
      </c>
      <c r="O48" s="257">
        <v>33.8443063273441</v>
      </c>
      <c r="P48" s="258">
        <v>30</v>
      </c>
      <c r="Q48" s="259">
        <v>4</v>
      </c>
      <c r="R48" s="259">
        <v>549</v>
      </c>
    </row>
    <row r="49" spans="1:18" ht="16.5">
      <c r="A49" s="247" t="s">
        <v>118</v>
      </c>
      <c r="B49" s="248" t="s">
        <v>356</v>
      </c>
      <c r="C49" s="249" t="s">
        <v>70</v>
      </c>
      <c r="D49" s="250">
        <v>0.74696599972728517</v>
      </c>
      <c r="E49" s="251">
        <v>3674</v>
      </c>
      <c r="F49" s="252" t="s">
        <v>123</v>
      </c>
      <c r="G49" s="312" t="s">
        <v>257</v>
      </c>
      <c r="H49" s="253">
        <v>2</v>
      </c>
      <c r="I49" s="254">
        <v>1320.06</v>
      </c>
      <c r="J49" s="255">
        <v>1.5485539437872842E-2</v>
      </c>
      <c r="K49" s="255">
        <v>0.4342752628195779</v>
      </c>
      <c r="L49" s="255">
        <v>0.13635743829825916</v>
      </c>
      <c r="M49" s="256">
        <v>8.2530000000000001</v>
      </c>
      <c r="N49" s="257">
        <v>0</v>
      </c>
      <c r="O49" s="257">
        <v>0.5302789267154524</v>
      </c>
      <c r="P49" s="258">
        <v>197</v>
      </c>
      <c r="Q49" s="259">
        <v>0</v>
      </c>
      <c r="R49" s="259">
        <v>7</v>
      </c>
    </row>
    <row r="50" spans="1:18" ht="16.5">
      <c r="A50" s="247" t="s">
        <v>118</v>
      </c>
      <c r="B50" s="248" t="s">
        <v>561</v>
      </c>
      <c r="C50" s="249" t="s">
        <v>70</v>
      </c>
      <c r="D50" s="250">
        <v>0.76331734845791432</v>
      </c>
      <c r="E50" s="251">
        <v>9118</v>
      </c>
      <c r="F50" s="252" t="s">
        <v>120</v>
      </c>
      <c r="G50" s="312" t="s">
        <v>559</v>
      </c>
      <c r="H50" s="253">
        <v>4</v>
      </c>
      <c r="I50" s="254">
        <v>1351.2170000000001</v>
      </c>
      <c r="J50" s="255">
        <v>2.8540632573609934E-2</v>
      </c>
      <c r="K50" s="255">
        <v>0.36643051038838054</v>
      </c>
      <c r="L50" s="255">
        <v>0.1842783209506689</v>
      </c>
      <c r="M50" s="256">
        <v>10.257999999999999</v>
      </c>
      <c r="N50" s="257">
        <v>0</v>
      </c>
      <c r="O50" s="257">
        <v>15.54154514041786</v>
      </c>
      <c r="P50" s="258">
        <v>10</v>
      </c>
      <c r="Q50" s="259">
        <v>0</v>
      </c>
      <c r="R50" s="259">
        <v>210</v>
      </c>
    </row>
    <row r="51" spans="1:18" ht="16.5">
      <c r="A51" s="247" t="s">
        <v>118</v>
      </c>
      <c r="B51" s="248" t="s">
        <v>563</v>
      </c>
      <c r="C51" s="249" t="s">
        <v>70</v>
      </c>
      <c r="D51" s="250">
        <v>0.78</v>
      </c>
      <c r="E51" s="251">
        <v>899</v>
      </c>
      <c r="F51" s="252" t="s">
        <v>129</v>
      </c>
      <c r="G51" s="312" t="s">
        <v>560</v>
      </c>
      <c r="H51" s="253">
        <v>1</v>
      </c>
      <c r="I51" s="254">
        <v>840.86699999999996</v>
      </c>
      <c r="J51" s="255">
        <v>4.4320054453487571E-2</v>
      </c>
      <c r="K51" s="255">
        <v>0.38069908368175537</v>
      </c>
      <c r="L51" s="255">
        <v>0.19860453555675275</v>
      </c>
      <c r="M51" s="256">
        <v>11.528</v>
      </c>
      <c r="N51" s="257">
        <v>0</v>
      </c>
      <c r="O51" s="257">
        <v>1.7838730738630486</v>
      </c>
      <c r="P51" s="258">
        <v>26</v>
      </c>
      <c r="Q51" s="259">
        <v>0</v>
      </c>
      <c r="R51" s="259">
        <v>15</v>
      </c>
    </row>
    <row r="52" spans="1:18" ht="16.5">
      <c r="A52" s="247" t="s">
        <v>118</v>
      </c>
      <c r="B52" s="248" t="s">
        <v>359</v>
      </c>
      <c r="C52" s="249" t="s">
        <v>70</v>
      </c>
      <c r="D52" s="250">
        <v>0.7368529871471986</v>
      </c>
      <c r="E52" s="251">
        <v>15</v>
      </c>
      <c r="F52" s="252" t="s">
        <v>127</v>
      </c>
      <c r="G52" s="312" t="s">
        <v>271</v>
      </c>
      <c r="H52" s="253">
        <v>2</v>
      </c>
      <c r="I52" s="254">
        <v>1411.481</v>
      </c>
      <c r="J52" s="255">
        <v>1.007685160886217E-2</v>
      </c>
      <c r="K52" s="255">
        <v>0.4306962241009884</v>
      </c>
      <c r="L52" s="255">
        <v>0.22104442071838021</v>
      </c>
      <c r="M52" s="256">
        <v>7.1959999999999997</v>
      </c>
      <c r="N52" s="257">
        <v>0</v>
      </c>
      <c r="O52" s="257">
        <v>0.77932327817377633</v>
      </c>
      <c r="P52" s="258">
        <v>32</v>
      </c>
      <c r="Q52" s="259">
        <v>0</v>
      </c>
      <c r="R52" s="259">
        <v>11</v>
      </c>
    </row>
    <row r="53" spans="1:18" ht="16.5">
      <c r="A53" s="247" t="s">
        <v>118</v>
      </c>
      <c r="B53" s="248" t="s">
        <v>363</v>
      </c>
      <c r="C53" s="249" t="s">
        <v>67</v>
      </c>
      <c r="D53" s="250">
        <v>0.83489935792604097</v>
      </c>
      <c r="E53" s="251">
        <v>3283</v>
      </c>
      <c r="F53" s="252" t="s">
        <v>119</v>
      </c>
      <c r="G53" s="312" t="s">
        <v>220</v>
      </c>
      <c r="H53" s="253">
        <v>12</v>
      </c>
      <c r="I53" s="254">
        <v>1975.3249999999998</v>
      </c>
      <c r="J53" s="255">
        <v>3.3604802940715141E-2</v>
      </c>
      <c r="K53" s="255">
        <v>0.43570700365373566</v>
      </c>
      <c r="L53" s="255">
        <v>0.12655754369019523</v>
      </c>
      <c r="M53" s="256">
        <v>16.613</v>
      </c>
      <c r="N53" s="257">
        <v>0.55687038841709602</v>
      </c>
      <c r="O53" s="257">
        <v>7.239315049422248</v>
      </c>
      <c r="P53" s="258">
        <v>57</v>
      </c>
      <c r="Q53" s="259">
        <v>11</v>
      </c>
      <c r="R53" s="259">
        <v>143</v>
      </c>
    </row>
    <row r="54" spans="1:18" ht="16.5">
      <c r="A54" s="247" t="s">
        <v>118</v>
      </c>
      <c r="B54" s="248" t="s">
        <v>365</v>
      </c>
      <c r="C54" s="249" t="s">
        <v>70</v>
      </c>
      <c r="D54" s="250">
        <v>0.79149285706226558</v>
      </c>
      <c r="E54" s="251">
        <v>7788</v>
      </c>
      <c r="F54" s="252" t="s">
        <v>119</v>
      </c>
      <c r="G54" s="312" t="s">
        <v>229</v>
      </c>
      <c r="H54" s="253">
        <v>3</v>
      </c>
      <c r="I54" s="254">
        <v>2277.4170000000004</v>
      </c>
      <c r="J54" s="255">
        <v>1.5036960278192341E-2</v>
      </c>
      <c r="K54" s="255">
        <v>0.47039708688755033</v>
      </c>
      <c r="L54" s="255">
        <v>0.1220554661736958</v>
      </c>
      <c r="M54" s="256">
        <v>17.507999999999999</v>
      </c>
      <c r="N54" s="257">
        <v>0.26345636306394477</v>
      </c>
      <c r="O54" s="257">
        <v>21.164327832803561</v>
      </c>
      <c r="P54" s="258">
        <v>108</v>
      </c>
      <c r="Q54" s="259">
        <v>6</v>
      </c>
      <c r="R54" s="259">
        <v>486</v>
      </c>
    </row>
    <row r="55" spans="1:18" ht="16.5">
      <c r="A55" s="247" t="s">
        <v>118</v>
      </c>
      <c r="B55" s="248" t="s">
        <v>367</v>
      </c>
      <c r="C55" s="249" t="s">
        <v>70</v>
      </c>
      <c r="D55" s="250">
        <v>0.72301268675529606</v>
      </c>
      <c r="E55" s="251">
        <v>5447</v>
      </c>
      <c r="F55" s="252" t="s">
        <v>120</v>
      </c>
      <c r="G55" s="312" t="s">
        <v>245</v>
      </c>
      <c r="H55" s="253">
        <v>2</v>
      </c>
      <c r="I55" s="254">
        <v>1597.4590000000001</v>
      </c>
      <c r="J55" s="255">
        <v>1.9699036677408483E-2</v>
      </c>
      <c r="K55" s="255">
        <v>0.38575895856499598</v>
      </c>
      <c r="L55" s="255">
        <v>6.5729386481906571E-2</v>
      </c>
      <c r="M55" s="256">
        <v>11.502000000000001</v>
      </c>
      <c r="N55" s="257">
        <v>6.2599415697053878E-2</v>
      </c>
      <c r="O55" s="257">
        <v>1.627584808123401</v>
      </c>
      <c r="P55" s="258">
        <v>23</v>
      </c>
      <c r="Q55" s="259">
        <v>1</v>
      </c>
      <c r="R55" s="259">
        <v>26</v>
      </c>
    </row>
    <row r="56" spans="1:18" ht="16.5">
      <c r="A56" s="247" t="s">
        <v>118</v>
      </c>
      <c r="B56" s="248" t="s">
        <v>369</v>
      </c>
      <c r="C56" s="249" t="s">
        <v>70</v>
      </c>
      <c r="D56" s="250">
        <v>0.79318181818181821</v>
      </c>
      <c r="E56" s="251">
        <v>4475</v>
      </c>
      <c r="F56" s="252" t="s">
        <v>128</v>
      </c>
      <c r="G56" s="312" t="s">
        <v>276</v>
      </c>
      <c r="H56" s="253">
        <v>1</v>
      </c>
      <c r="I56" s="254">
        <v>1450.528</v>
      </c>
      <c r="J56" s="255">
        <v>6.246289098548418E-3</v>
      </c>
      <c r="K56" s="255">
        <v>0.40442346544896518</v>
      </c>
      <c r="L56" s="255">
        <v>5.1521073836568287E-2</v>
      </c>
      <c r="M56" s="256">
        <v>8.2620000000000005</v>
      </c>
      <c r="N56" s="257">
        <v>0</v>
      </c>
      <c r="O56" s="257">
        <v>1.7924507489686514</v>
      </c>
      <c r="P56" s="258">
        <v>11</v>
      </c>
      <c r="Q56" s="259">
        <v>0</v>
      </c>
      <c r="R56" s="259">
        <v>26</v>
      </c>
    </row>
    <row r="57" spans="1:18" ht="16.5">
      <c r="A57" s="247" t="s">
        <v>118</v>
      </c>
      <c r="B57" s="248" t="s">
        <v>371</v>
      </c>
      <c r="C57" s="249" t="s">
        <v>67</v>
      </c>
      <c r="D57" s="250">
        <v>0.80853742784723404</v>
      </c>
      <c r="E57" s="251">
        <v>2770</v>
      </c>
      <c r="F57" s="252" t="s">
        <v>119</v>
      </c>
      <c r="G57" s="312" t="s">
        <v>225</v>
      </c>
      <c r="H57" s="253">
        <v>3</v>
      </c>
      <c r="I57" s="254">
        <v>1679.7460000000001</v>
      </c>
      <c r="J57" s="255">
        <v>1.8770208185620026E-2</v>
      </c>
      <c r="K57" s="255">
        <v>0.44460349964658147</v>
      </c>
      <c r="L57" s="255">
        <v>0.20122089887399641</v>
      </c>
      <c r="M57" s="256">
        <v>15.667999999999999</v>
      </c>
      <c r="N57" s="257">
        <v>0.23813124127100169</v>
      </c>
      <c r="O57" s="257">
        <v>11.966094873867835</v>
      </c>
      <c r="P57" s="258">
        <v>61</v>
      </c>
      <c r="Q57" s="259">
        <v>4</v>
      </c>
      <c r="R57" s="259">
        <v>201</v>
      </c>
    </row>
    <row r="58" spans="1:18" ht="16.5">
      <c r="A58" s="247" t="s">
        <v>118</v>
      </c>
      <c r="B58" s="248" t="s">
        <v>375</v>
      </c>
      <c r="C58" s="249" t="s">
        <v>70</v>
      </c>
      <c r="D58" s="250">
        <v>0.69018181818181812</v>
      </c>
      <c r="E58" s="251">
        <v>7987</v>
      </c>
      <c r="F58" s="252" t="s">
        <v>127</v>
      </c>
      <c r="G58" s="312" t="s">
        <v>274</v>
      </c>
      <c r="H58" s="253">
        <v>2</v>
      </c>
      <c r="I58" s="254">
        <v>1333.1510000000001</v>
      </c>
      <c r="J58" s="255">
        <v>1.0434467726779936E-2</v>
      </c>
      <c r="K58" s="255">
        <v>0.4870289266129878</v>
      </c>
      <c r="L58" s="255">
        <v>0.28353877392733456</v>
      </c>
      <c r="M58" s="256">
        <v>6.7690000000000001</v>
      </c>
      <c r="N58" s="257">
        <v>0</v>
      </c>
      <c r="O58" s="257">
        <v>0.82511283418007408</v>
      </c>
      <c r="P58" s="258">
        <v>156</v>
      </c>
      <c r="Q58" s="259">
        <v>0</v>
      </c>
      <c r="R58" s="259">
        <v>11</v>
      </c>
    </row>
    <row r="59" spans="1:18" ht="16.5">
      <c r="A59" s="247" t="s">
        <v>118</v>
      </c>
      <c r="B59" s="248" t="s">
        <v>379</v>
      </c>
      <c r="C59" s="249" t="s">
        <v>67</v>
      </c>
      <c r="D59" s="250">
        <v>0.81224653695952953</v>
      </c>
      <c r="E59" s="251">
        <v>1891</v>
      </c>
      <c r="F59" s="252" t="s">
        <v>119</v>
      </c>
      <c r="G59" s="312" t="s">
        <v>224</v>
      </c>
      <c r="H59" s="253">
        <v>2</v>
      </c>
      <c r="I59" s="254">
        <v>1438.8870000000002</v>
      </c>
      <c r="J59" s="255">
        <v>3.1641286099664268E-2</v>
      </c>
      <c r="K59" s="255">
        <v>0.36511576287622882</v>
      </c>
      <c r="L59" s="255">
        <v>0.18486510754492883</v>
      </c>
      <c r="M59" s="256">
        <v>14.688000000000001</v>
      </c>
      <c r="N59" s="257">
        <v>0.27799264292470499</v>
      </c>
      <c r="O59" s="257">
        <v>14.386119271353483</v>
      </c>
      <c r="P59" s="258">
        <v>16</v>
      </c>
      <c r="Q59" s="259">
        <v>4</v>
      </c>
      <c r="R59" s="259">
        <v>207</v>
      </c>
    </row>
    <row r="60" spans="1:18" ht="16.5">
      <c r="A60" s="247" t="s">
        <v>118</v>
      </c>
      <c r="B60" s="248" t="s">
        <v>381</v>
      </c>
      <c r="C60" s="249" t="s">
        <v>70</v>
      </c>
      <c r="D60" s="250">
        <v>0.79797970746470792</v>
      </c>
      <c r="E60" s="251">
        <v>5490</v>
      </c>
      <c r="F60" s="252" t="s">
        <v>126</v>
      </c>
      <c r="G60" s="312" t="s">
        <v>267</v>
      </c>
      <c r="H60" s="253">
        <v>2</v>
      </c>
      <c r="I60" s="254">
        <v>1682.752</v>
      </c>
      <c r="J60" s="255">
        <v>1.1067582217808918E-2</v>
      </c>
      <c r="K60" s="255">
        <v>0.33614123661562079</v>
      </c>
      <c r="L60" s="255">
        <v>0.26504202639485797</v>
      </c>
      <c r="M60" s="256">
        <v>6.5309999999999997</v>
      </c>
      <c r="N60" s="257">
        <v>0</v>
      </c>
      <c r="O60" s="257">
        <v>0.17827938995169818</v>
      </c>
      <c r="P60" s="258">
        <v>21</v>
      </c>
      <c r="Q60" s="259">
        <v>0</v>
      </c>
      <c r="R60" s="259">
        <v>3</v>
      </c>
    </row>
    <row r="61" spans="1:18" ht="16.5">
      <c r="A61" s="247" t="s">
        <v>118</v>
      </c>
      <c r="B61" s="248" t="s">
        <v>383</v>
      </c>
      <c r="C61" s="249" t="s">
        <v>70</v>
      </c>
      <c r="D61" s="250">
        <v>0.72342454949552581</v>
      </c>
      <c r="E61" s="251">
        <v>3804</v>
      </c>
      <c r="F61" s="252" t="s">
        <v>128</v>
      </c>
      <c r="G61" s="312" t="s">
        <v>282</v>
      </c>
      <c r="H61" s="253">
        <v>3</v>
      </c>
      <c r="I61" s="254">
        <v>1419.0540000000001</v>
      </c>
      <c r="J61" s="255">
        <v>2.3300395049617995E-2</v>
      </c>
      <c r="K61" s="255">
        <v>0.47707589163325909</v>
      </c>
      <c r="L61" s="255">
        <v>0.27260832894553855</v>
      </c>
      <c r="M61" s="256">
        <v>16.510000000000002</v>
      </c>
      <c r="N61" s="257">
        <v>7.0469481781524873E-2</v>
      </c>
      <c r="O61" s="257">
        <v>1.9026760081011715</v>
      </c>
      <c r="P61" s="258">
        <v>128</v>
      </c>
      <c r="Q61" s="259">
        <v>1</v>
      </c>
      <c r="R61" s="259">
        <v>28</v>
      </c>
    </row>
    <row r="62" spans="1:18" ht="16.5">
      <c r="A62" s="247" t="s">
        <v>118</v>
      </c>
      <c r="B62" s="248" t="s">
        <v>565</v>
      </c>
      <c r="C62" s="249" t="s">
        <v>67</v>
      </c>
      <c r="D62" s="250">
        <v>0.80704296792394259</v>
      </c>
      <c r="E62" s="251">
        <v>5398</v>
      </c>
      <c r="F62" s="252" t="s">
        <v>127</v>
      </c>
      <c r="G62" s="312" t="s">
        <v>274</v>
      </c>
      <c r="H62" s="253">
        <v>6</v>
      </c>
      <c r="I62" s="254">
        <v>1159.971</v>
      </c>
      <c r="J62" s="255">
        <v>1.0062932567359642E-2</v>
      </c>
      <c r="K62" s="255">
        <v>0.43339876100050828</v>
      </c>
      <c r="L62" s="255">
        <v>0.23362653031843036</v>
      </c>
      <c r="M62" s="256">
        <v>6.165</v>
      </c>
      <c r="N62" s="257">
        <v>8.6209051778018589E-2</v>
      </c>
      <c r="O62" s="257">
        <v>0.51725431066811156</v>
      </c>
      <c r="P62" s="258">
        <v>28</v>
      </c>
      <c r="Q62" s="259">
        <v>1</v>
      </c>
      <c r="R62" s="259">
        <v>8</v>
      </c>
    </row>
    <row r="63" spans="1:18" ht="16.5">
      <c r="A63" s="247" t="s">
        <v>118</v>
      </c>
      <c r="B63" s="248" t="s">
        <v>387</v>
      </c>
      <c r="C63" s="249" t="s">
        <v>70</v>
      </c>
      <c r="D63" s="250">
        <v>0.7415622686119</v>
      </c>
      <c r="E63" s="251">
        <v>1245</v>
      </c>
      <c r="F63" s="252" t="s">
        <v>120</v>
      </c>
      <c r="G63" s="312" t="s">
        <v>242</v>
      </c>
      <c r="H63" s="253">
        <v>2</v>
      </c>
      <c r="I63" s="254">
        <v>1465.7269999999999</v>
      </c>
      <c r="J63" s="255">
        <v>3.4431590296599236E-2</v>
      </c>
      <c r="K63" s="255">
        <v>0.35539253974227419</v>
      </c>
      <c r="L63" s="255">
        <v>0.11939467581616495</v>
      </c>
      <c r="M63" s="256">
        <v>8.7620000000000005</v>
      </c>
      <c r="N63" s="257">
        <v>6.8225529037808541E-2</v>
      </c>
      <c r="O63" s="257">
        <v>8.6646421878016859</v>
      </c>
      <c r="P63" s="258">
        <v>18</v>
      </c>
      <c r="Q63" s="259">
        <v>1</v>
      </c>
      <c r="R63" s="259">
        <v>127</v>
      </c>
    </row>
    <row r="64" spans="1:18" ht="16.5">
      <c r="A64" s="247" t="s">
        <v>118</v>
      </c>
      <c r="B64" s="248" t="s">
        <v>393</v>
      </c>
      <c r="C64" s="249" t="s">
        <v>70</v>
      </c>
      <c r="D64" s="250">
        <v>0.66447368421052633</v>
      </c>
      <c r="E64" s="251">
        <v>1414</v>
      </c>
      <c r="F64" s="252" t="s">
        <v>125</v>
      </c>
      <c r="G64" s="312" t="s">
        <v>266</v>
      </c>
      <c r="H64" s="253">
        <v>2</v>
      </c>
      <c r="I64" s="254">
        <v>1380.491</v>
      </c>
      <c r="J64" s="255">
        <v>4.5796802174785482E-3</v>
      </c>
      <c r="K64" s="255">
        <v>0.40514958639281906</v>
      </c>
      <c r="L64" s="255">
        <v>0.25353298210564212</v>
      </c>
      <c r="M64" s="256">
        <v>7.2679999999999998</v>
      </c>
      <c r="N64" s="257">
        <v>0</v>
      </c>
      <c r="O64" s="257">
        <v>0.21731398466197896</v>
      </c>
      <c r="P64" s="258">
        <v>68</v>
      </c>
      <c r="Q64" s="259">
        <v>0</v>
      </c>
      <c r="R64" s="259">
        <v>3</v>
      </c>
    </row>
    <row r="65" spans="1:18" ht="16.5">
      <c r="A65" s="247" t="s">
        <v>118</v>
      </c>
      <c r="B65" s="248" t="s">
        <v>397</v>
      </c>
      <c r="C65" s="249" t="s">
        <v>70</v>
      </c>
      <c r="D65" s="250">
        <v>0.69240000000000002</v>
      </c>
      <c r="E65" s="251">
        <v>9915</v>
      </c>
      <c r="F65" s="252" t="s">
        <v>123</v>
      </c>
      <c r="G65" s="312" t="s">
        <v>259</v>
      </c>
      <c r="H65" s="253">
        <v>2</v>
      </c>
      <c r="I65" s="254">
        <v>1325.614</v>
      </c>
      <c r="J65" s="255">
        <v>2.48564415772752E-2</v>
      </c>
      <c r="K65" s="255">
        <v>0.43404242169185253</v>
      </c>
      <c r="L65" s="255">
        <v>0.14257544051284915</v>
      </c>
      <c r="M65" s="256">
        <v>9.17</v>
      </c>
      <c r="N65" s="257">
        <v>0</v>
      </c>
      <c r="O65" s="257">
        <v>1.5841715612538794</v>
      </c>
      <c r="P65" s="258">
        <v>221</v>
      </c>
      <c r="Q65" s="259">
        <v>0</v>
      </c>
      <c r="R65" s="259">
        <v>21</v>
      </c>
    </row>
    <row r="66" spans="1:18" ht="16.5">
      <c r="A66" s="247" t="s">
        <v>118</v>
      </c>
      <c r="B66" s="248" t="s">
        <v>399</v>
      </c>
      <c r="C66" s="249" t="s">
        <v>67</v>
      </c>
      <c r="D66" s="250">
        <v>0.80511157014642043</v>
      </c>
      <c r="E66" s="251">
        <v>6897</v>
      </c>
      <c r="F66" s="252" t="s">
        <v>120</v>
      </c>
      <c r="G66" s="312" t="s">
        <v>248</v>
      </c>
      <c r="H66" s="253">
        <v>4</v>
      </c>
      <c r="I66" s="254">
        <v>1210.1039999999998</v>
      </c>
      <c r="J66" s="255">
        <v>2.6662785707376131E-2</v>
      </c>
      <c r="K66" s="255">
        <v>0.39450802999707507</v>
      </c>
      <c r="L66" s="255">
        <v>0.2057674381706035</v>
      </c>
      <c r="M66" s="256">
        <v>13.742000000000001</v>
      </c>
      <c r="N66" s="257">
        <v>0</v>
      </c>
      <c r="O66" s="257">
        <v>2.8096758625704901</v>
      </c>
      <c r="P66" s="258">
        <v>22</v>
      </c>
      <c r="Q66" s="259">
        <v>0</v>
      </c>
      <c r="R66" s="259">
        <v>34</v>
      </c>
    </row>
    <row r="67" spans="1:18" ht="16.5">
      <c r="A67" s="247" t="s">
        <v>118</v>
      </c>
      <c r="B67" s="248" t="s">
        <v>401</v>
      </c>
      <c r="C67" s="249" t="s">
        <v>70</v>
      </c>
      <c r="D67" s="250">
        <v>0.72634845236406909</v>
      </c>
      <c r="E67" s="251">
        <v>8894</v>
      </c>
      <c r="F67" s="252" t="s">
        <v>120</v>
      </c>
      <c r="G67" s="312" t="s">
        <v>246</v>
      </c>
      <c r="H67" s="253">
        <v>2</v>
      </c>
      <c r="I67" s="254">
        <v>1198.71</v>
      </c>
      <c r="J67" s="255">
        <v>2.9279993723836589E-2</v>
      </c>
      <c r="K67" s="255">
        <v>0.37213346243597173</v>
      </c>
      <c r="L67" s="255">
        <v>0.23108174621050961</v>
      </c>
      <c r="M67" s="256">
        <v>13.057</v>
      </c>
      <c r="N67" s="257">
        <v>0</v>
      </c>
      <c r="O67" s="257">
        <v>1.9187293006648813</v>
      </c>
      <c r="P67" s="258">
        <v>13</v>
      </c>
      <c r="Q67" s="259">
        <v>0</v>
      </c>
      <c r="R67" s="259">
        <v>23</v>
      </c>
    </row>
    <row r="68" spans="1:18" ht="16.5">
      <c r="A68" s="247" t="s">
        <v>118</v>
      </c>
      <c r="B68" s="248" t="s">
        <v>407</v>
      </c>
      <c r="C68" s="249" t="s">
        <v>70</v>
      </c>
      <c r="D68" s="250">
        <v>0.79774999999999996</v>
      </c>
      <c r="E68" s="251">
        <v>8165</v>
      </c>
      <c r="F68" s="252" t="s">
        <v>124</v>
      </c>
      <c r="G68" s="312" t="s">
        <v>261</v>
      </c>
      <c r="H68" s="253">
        <v>1</v>
      </c>
      <c r="I68" s="254">
        <v>1192.876</v>
      </c>
      <c r="J68" s="255">
        <v>8.940247390954819E-3</v>
      </c>
      <c r="K68" s="255">
        <v>0.46629574455897882</v>
      </c>
      <c r="L68" s="255">
        <v>0.13245299595263885</v>
      </c>
      <c r="M68" s="256">
        <v>8.6910000000000007</v>
      </c>
      <c r="N68" s="257">
        <v>0</v>
      </c>
      <c r="O68" s="257">
        <v>2.1796062625117782</v>
      </c>
      <c r="P68" s="258">
        <v>69</v>
      </c>
      <c r="Q68" s="259">
        <v>0</v>
      </c>
      <c r="R68" s="259">
        <v>26</v>
      </c>
    </row>
    <row r="69" spans="1:18" ht="16.5">
      <c r="A69" s="247" t="s">
        <v>118</v>
      </c>
      <c r="B69" s="248" t="s">
        <v>409</v>
      </c>
      <c r="C69" s="249" t="s">
        <v>70</v>
      </c>
      <c r="D69" s="250">
        <v>0.70550000000000002</v>
      </c>
      <c r="E69" s="251">
        <v>555</v>
      </c>
      <c r="F69" s="252" t="s">
        <v>124</v>
      </c>
      <c r="G69" s="312" t="s">
        <v>264</v>
      </c>
      <c r="H69" s="253">
        <v>3</v>
      </c>
      <c r="I69" s="254">
        <v>3760.5029999999997</v>
      </c>
      <c r="J69" s="255">
        <v>4.1384710952575218E-2</v>
      </c>
      <c r="K69" s="255">
        <v>0.47988953887948665</v>
      </c>
      <c r="L69" s="255">
        <v>0.20981235754897681</v>
      </c>
      <c r="M69" s="256">
        <v>9.4570000000000007</v>
      </c>
      <c r="N69" s="257">
        <v>0.23932968541708385</v>
      </c>
      <c r="O69" s="257">
        <v>0.85094999259407589</v>
      </c>
      <c r="P69" s="258">
        <v>352</v>
      </c>
      <c r="Q69" s="259">
        <v>183</v>
      </c>
      <c r="R69" s="259">
        <v>107</v>
      </c>
    </row>
    <row r="70" spans="1:18" ht="16.5">
      <c r="A70" s="247" t="s">
        <v>118</v>
      </c>
      <c r="B70" s="248" t="s">
        <v>411</v>
      </c>
      <c r="C70" s="249" t="s">
        <v>70</v>
      </c>
      <c r="D70" s="250">
        <v>0.76545454545454539</v>
      </c>
      <c r="E70" s="251">
        <v>6627</v>
      </c>
      <c r="F70" s="252" t="s">
        <v>128</v>
      </c>
      <c r="G70" s="312" t="s">
        <v>277</v>
      </c>
      <c r="H70" s="253">
        <v>1</v>
      </c>
      <c r="I70" s="254">
        <v>935.52200000000005</v>
      </c>
      <c r="J70" s="255">
        <v>1.484734183757128E-2</v>
      </c>
      <c r="K70" s="255">
        <v>0.43300136434213493</v>
      </c>
      <c r="L70" s="255">
        <v>8.9791072020890678E-2</v>
      </c>
      <c r="M70" s="256">
        <v>12.853999999999999</v>
      </c>
      <c r="N70" s="257">
        <v>0</v>
      </c>
      <c r="O70" s="257">
        <v>3.8481190180455402</v>
      </c>
      <c r="P70" s="258">
        <v>37</v>
      </c>
      <c r="Q70" s="259">
        <v>0</v>
      </c>
      <c r="R70" s="259">
        <v>40</v>
      </c>
    </row>
    <row r="71" spans="1:18" ht="16.5">
      <c r="A71" s="247" t="s">
        <v>118</v>
      </c>
      <c r="B71" s="248" t="s">
        <v>415</v>
      </c>
      <c r="C71" s="249" t="s">
        <v>70</v>
      </c>
      <c r="D71" s="250">
        <v>0.76666666666666661</v>
      </c>
      <c r="E71" s="251">
        <v>3863</v>
      </c>
      <c r="F71" s="252" t="s">
        <v>120</v>
      </c>
      <c r="G71" s="312" t="s">
        <v>246</v>
      </c>
      <c r="H71" s="253">
        <v>1</v>
      </c>
      <c r="I71" s="254">
        <v>1141.7429999999999</v>
      </c>
      <c r="J71" s="255">
        <v>1.5356010255338531E-2</v>
      </c>
      <c r="K71" s="255">
        <v>0.39102483493080092</v>
      </c>
      <c r="L71" s="255">
        <v>0.21370833891690164</v>
      </c>
      <c r="M71" s="256">
        <v>14.164999999999999</v>
      </c>
      <c r="N71" s="257">
        <v>0</v>
      </c>
      <c r="O71" s="257">
        <v>3.9413423160903989</v>
      </c>
      <c r="P71" s="258">
        <v>10</v>
      </c>
      <c r="Q71" s="259">
        <v>0</v>
      </c>
      <c r="R71" s="259">
        <v>45</v>
      </c>
    </row>
    <row r="72" spans="1:18" ht="16.5">
      <c r="A72" s="247" t="s">
        <v>118</v>
      </c>
      <c r="B72" s="248" t="s">
        <v>419</v>
      </c>
      <c r="C72" s="249" t="s">
        <v>70</v>
      </c>
      <c r="D72" s="250">
        <v>0.74124999999999996</v>
      </c>
      <c r="E72" s="251">
        <v>9615</v>
      </c>
      <c r="F72" s="252" t="s">
        <v>124</v>
      </c>
      <c r="G72" s="312" t="s">
        <v>262</v>
      </c>
      <c r="H72" s="253">
        <v>1</v>
      </c>
      <c r="I72" s="254">
        <v>1258.434</v>
      </c>
      <c r="J72" s="255">
        <v>3.9037129015626497E-2</v>
      </c>
      <c r="K72" s="255">
        <v>0.43690390796298562</v>
      </c>
      <c r="L72" s="255">
        <v>0.22885586371633315</v>
      </c>
      <c r="M72" s="256">
        <v>9.8190000000000008</v>
      </c>
      <c r="N72" s="257">
        <v>4.3705112862494184</v>
      </c>
      <c r="O72" s="257">
        <v>1.4303491482270823</v>
      </c>
      <c r="P72" s="258">
        <v>114</v>
      </c>
      <c r="Q72" s="259">
        <v>55</v>
      </c>
      <c r="R72" s="259">
        <v>18</v>
      </c>
    </row>
    <row r="73" spans="1:18" ht="16.5">
      <c r="A73" s="247" t="s">
        <v>118</v>
      </c>
      <c r="B73" s="248" t="s">
        <v>427</v>
      </c>
      <c r="C73" s="249" t="s">
        <v>67</v>
      </c>
      <c r="D73" s="250">
        <v>0.84538461538461529</v>
      </c>
      <c r="E73" s="251">
        <v>3511</v>
      </c>
      <c r="F73" s="252" t="s">
        <v>120</v>
      </c>
      <c r="G73" s="312" t="s">
        <v>244</v>
      </c>
      <c r="H73" s="253">
        <v>1</v>
      </c>
      <c r="I73" s="254">
        <v>1579.3409999999999</v>
      </c>
      <c r="J73" s="255">
        <v>1.2919885483594984E-2</v>
      </c>
      <c r="K73" s="255">
        <v>0.37262623010281326</v>
      </c>
      <c r="L73" s="255">
        <v>0.19248534673639198</v>
      </c>
      <c r="M73" s="256">
        <v>11.856</v>
      </c>
      <c r="N73" s="257">
        <v>0</v>
      </c>
      <c r="O73" s="257">
        <v>5.0654038614839987</v>
      </c>
      <c r="P73" s="258">
        <v>2</v>
      </c>
      <c r="Q73" s="259">
        <v>0</v>
      </c>
      <c r="R73" s="259">
        <v>80</v>
      </c>
    </row>
    <row r="74" spans="1:18" ht="16.5">
      <c r="A74" s="247" t="s">
        <v>118</v>
      </c>
      <c r="B74" s="248" t="s">
        <v>429</v>
      </c>
      <c r="C74" s="249" t="s">
        <v>70</v>
      </c>
      <c r="D74" s="250">
        <v>0.72655567250791453</v>
      </c>
      <c r="E74" s="251">
        <v>1728</v>
      </c>
      <c r="F74" s="252" t="s">
        <v>120</v>
      </c>
      <c r="G74" s="312" t="s">
        <v>247</v>
      </c>
      <c r="H74" s="253">
        <v>2</v>
      </c>
      <c r="I74" s="254">
        <v>517.46299999999997</v>
      </c>
      <c r="J74" s="255">
        <v>4.8691727564646355E-3</v>
      </c>
      <c r="K74" s="255">
        <v>0.36902351784097376</v>
      </c>
      <c r="L74" s="255">
        <v>0.15653293085689218</v>
      </c>
      <c r="M74" s="256">
        <v>10.675000000000001</v>
      </c>
      <c r="N74" s="257">
        <v>0</v>
      </c>
      <c r="O74" s="257">
        <v>0</v>
      </c>
      <c r="P74" s="258">
        <v>0</v>
      </c>
      <c r="Q74" s="259">
        <v>0</v>
      </c>
      <c r="R74" s="259">
        <v>0</v>
      </c>
    </row>
    <row r="75" spans="1:18" ht="16.5">
      <c r="A75" s="247" t="s">
        <v>118</v>
      </c>
      <c r="B75" s="248" t="s">
        <v>431</v>
      </c>
      <c r="C75" s="249" t="s">
        <v>70</v>
      </c>
      <c r="D75" s="250">
        <v>0.75072727272727269</v>
      </c>
      <c r="E75" s="251">
        <v>6690</v>
      </c>
      <c r="F75" s="252" t="s">
        <v>126</v>
      </c>
      <c r="G75" s="312" t="s">
        <v>268</v>
      </c>
      <c r="H75" s="253">
        <v>1</v>
      </c>
      <c r="I75" s="254">
        <v>452.83499999999998</v>
      </c>
      <c r="J75" s="255">
        <v>5.2749666508219932E-2</v>
      </c>
      <c r="K75" s="255">
        <v>0.28044550305917537</v>
      </c>
      <c r="L75" s="255">
        <v>0.27383042388507955</v>
      </c>
      <c r="M75" s="256">
        <v>5.6429999999999998</v>
      </c>
      <c r="N75" s="257">
        <v>0</v>
      </c>
      <c r="O75" s="257">
        <v>0.22083098700409642</v>
      </c>
      <c r="P75" s="258">
        <v>1</v>
      </c>
      <c r="Q75" s="259">
        <v>0</v>
      </c>
      <c r="R75" s="259">
        <v>1</v>
      </c>
    </row>
    <row r="76" spans="1:18" ht="16.5">
      <c r="A76" s="247" t="s">
        <v>118</v>
      </c>
      <c r="B76" s="248" t="s">
        <v>433</v>
      </c>
      <c r="C76" s="249" t="s">
        <v>67</v>
      </c>
      <c r="D76" s="250">
        <v>0.81348650609993212</v>
      </c>
      <c r="E76" s="251">
        <v>2656</v>
      </c>
      <c r="F76" s="252" t="s">
        <v>119</v>
      </c>
      <c r="G76" s="312" t="s">
        <v>223</v>
      </c>
      <c r="H76" s="253">
        <v>2</v>
      </c>
      <c r="I76" s="254">
        <v>1694.066</v>
      </c>
      <c r="J76" s="255">
        <v>2.5081133112554024E-2</v>
      </c>
      <c r="K76" s="255">
        <v>0.45596222786089391</v>
      </c>
      <c r="L76" s="255">
        <v>0.16646340815529029</v>
      </c>
      <c r="M76" s="256">
        <v>20.783999999999999</v>
      </c>
      <c r="N76" s="257">
        <v>0.41320704152022414</v>
      </c>
      <c r="O76" s="257">
        <v>25.500777419533833</v>
      </c>
      <c r="P76" s="258">
        <v>58</v>
      </c>
      <c r="Q76" s="259">
        <v>7</v>
      </c>
      <c r="R76" s="259">
        <v>432</v>
      </c>
    </row>
    <row r="77" spans="1:18" ht="16.5">
      <c r="A77" s="247" t="s">
        <v>118</v>
      </c>
      <c r="B77" s="248" t="s">
        <v>435</v>
      </c>
      <c r="C77" s="249" t="s">
        <v>70</v>
      </c>
      <c r="D77" s="250">
        <v>0.686032371481341</v>
      </c>
      <c r="E77" s="251">
        <v>7114</v>
      </c>
      <c r="F77" s="252" t="s">
        <v>123</v>
      </c>
      <c r="G77" s="312" t="s">
        <v>259</v>
      </c>
      <c r="H77" s="253">
        <v>5</v>
      </c>
      <c r="I77" s="254">
        <v>1379.0409999999999</v>
      </c>
      <c r="J77" s="255">
        <v>1.1222432579521664E-2</v>
      </c>
      <c r="K77" s="255">
        <v>0.47634733547038677</v>
      </c>
      <c r="L77" s="255">
        <v>9.1367841855318307E-2</v>
      </c>
      <c r="M77" s="256">
        <v>10.66</v>
      </c>
      <c r="N77" s="257">
        <v>0</v>
      </c>
      <c r="O77" s="257">
        <v>0.58011328162106857</v>
      </c>
      <c r="P77" s="258">
        <v>231</v>
      </c>
      <c r="Q77" s="259">
        <v>0</v>
      </c>
      <c r="R77" s="259">
        <v>8</v>
      </c>
    </row>
    <row r="78" spans="1:18" ht="16.5">
      <c r="A78" s="247" t="s">
        <v>118</v>
      </c>
      <c r="B78" s="248" t="s">
        <v>439</v>
      </c>
      <c r="C78" s="249" t="s">
        <v>67</v>
      </c>
      <c r="D78" s="250">
        <v>0.82644836322638471</v>
      </c>
      <c r="E78" s="251">
        <v>6455</v>
      </c>
      <c r="F78" s="252" t="s">
        <v>91</v>
      </c>
      <c r="G78" s="312" t="s">
        <v>283</v>
      </c>
      <c r="H78" s="253">
        <v>5</v>
      </c>
      <c r="I78" s="254">
        <v>624.53499999999985</v>
      </c>
      <c r="J78" s="255">
        <v>8.54857679955216E-2</v>
      </c>
      <c r="K78" s="255">
        <v>0.36303035545505002</v>
      </c>
      <c r="L78" s="255">
        <v>7.845837302953397E-2</v>
      </c>
      <c r="M78" s="256">
        <v>8.1120000000000001</v>
      </c>
      <c r="N78" s="257">
        <v>0.96071477179021214</v>
      </c>
      <c r="O78" s="257">
        <v>1.9214295435804243</v>
      </c>
      <c r="P78" s="258">
        <v>17</v>
      </c>
      <c r="Q78" s="259">
        <v>15</v>
      </c>
      <c r="R78" s="259">
        <v>15</v>
      </c>
    </row>
    <row r="79" spans="1:18" ht="16.5">
      <c r="A79" s="247" t="s">
        <v>118</v>
      </c>
      <c r="B79" s="248" t="s">
        <v>443</v>
      </c>
      <c r="C79" s="249" t="s">
        <v>70</v>
      </c>
      <c r="D79" s="250">
        <v>0.77090909090909088</v>
      </c>
      <c r="E79" s="251">
        <v>998</v>
      </c>
      <c r="F79" s="252" t="s">
        <v>128</v>
      </c>
      <c r="G79" s="312" t="s">
        <v>277</v>
      </c>
      <c r="H79" s="253">
        <v>1</v>
      </c>
      <c r="I79" s="254">
        <v>987.11599999999999</v>
      </c>
      <c r="J79" s="255">
        <v>3.1952319149096325E-2</v>
      </c>
      <c r="K79" s="255">
        <v>0.41782167788159547</v>
      </c>
      <c r="L79" s="255">
        <v>0.12725948714426683</v>
      </c>
      <c r="M79" s="256">
        <v>12.367000000000001</v>
      </c>
      <c r="N79" s="257">
        <v>0</v>
      </c>
      <c r="O79" s="257">
        <v>1.6208834625312527</v>
      </c>
      <c r="P79" s="258">
        <v>35</v>
      </c>
      <c r="Q79" s="259">
        <v>0</v>
      </c>
      <c r="R79" s="259">
        <v>16</v>
      </c>
    </row>
    <row r="80" spans="1:18" ht="16.5">
      <c r="A80" s="247" t="s">
        <v>118</v>
      </c>
      <c r="B80" s="248" t="s">
        <v>445</v>
      </c>
      <c r="C80" s="249" t="s">
        <v>70</v>
      </c>
      <c r="D80" s="250">
        <v>0.70401833738266262</v>
      </c>
      <c r="E80" s="251">
        <v>9676</v>
      </c>
      <c r="F80" s="252" t="s">
        <v>123</v>
      </c>
      <c r="G80" s="312" t="s">
        <v>258</v>
      </c>
      <c r="H80" s="253">
        <v>5</v>
      </c>
      <c r="I80" s="254">
        <v>1439.3329999999999</v>
      </c>
      <c r="J80" s="255">
        <v>1.1922885556039252E-2</v>
      </c>
      <c r="K80" s="255">
        <v>0.5048892539422728</v>
      </c>
      <c r="L80" s="255">
        <v>8.6845782039319599E-2</v>
      </c>
      <c r="M80" s="256">
        <v>11.69</v>
      </c>
      <c r="N80" s="257">
        <v>0</v>
      </c>
      <c r="O80" s="257">
        <v>2.7095883996267718</v>
      </c>
      <c r="P80" s="258">
        <v>242</v>
      </c>
      <c r="Q80" s="259">
        <v>0</v>
      </c>
      <c r="R80" s="259">
        <v>39</v>
      </c>
    </row>
    <row r="81" spans="1:18" ht="16.5">
      <c r="A81" s="247" t="s">
        <v>118</v>
      </c>
      <c r="B81" s="248" t="s">
        <v>447</v>
      </c>
      <c r="C81" s="249" t="s">
        <v>67</v>
      </c>
      <c r="D81" s="250">
        <v>0.80409090909090897</v>
      </c>
      <c r="E81" s="251">
        <v>5463</v>
      </c>
      <c r="F81" s="252" t="s">
        <v>128</v>
      </c>
      <c r="G81" s="312" t="s">
        <v>281</v>
      </c>
      <c r="H81" s="253">
        <v>1</v>
      </c>
      <c r="I81" s="254">
        <v>696.601</v>
      </c>
      <c r="J81" s="255">
        <v>1.3596852494582883E-2</v>
      </c>
      <c r="K81" s="255">
        <v>0.39017017794744113</v>
      </c>
      <c r="L81" s="255">
        <v>0.12489215490646725</v>
      </c>
      <c r="M81" s="256">
        <v>11.574999999999999</v>
      </c>
      <c r="N81" s="257">
        <v>0</v>
      </c>
      <c r="O81" s="257">
        <v>2.5839756187544949</v>
      </c>
      <c r="P81" s="258">
        <v>8</v>
      </c>
      <c r="Q81" s="259">
        <v>0</v>
      </c>
      <c r="R81" s="259">
        <v>18</v>
      </c>
    </row>
    <row r="82" spans="1:18" ht="16.5">
      <c r="A82" s="247" t="s">
        <v>118</v>
      </c>
      <c r="B82" s="248" t="s">
        <v>449</v>
      </c>
      <c r="C82" s="249" t="s">
        <v>67</v>
      </c>
      <c r="D82" s="250">
        <v>0.81319962749462149</v>
      </c>
      <c r="E82" s="251">
        <v>7758</v>
      </c>
      <c r="F82" s="252" t="s">
        <v>119</v>
      </c>
      <c r="G82" s="312" t="s">
        <v>232</v>
      </c>
      <c r="H82" s="253">
        <v>4</v>
      </c>
      <c r="I82" s="254">
        <v>2173.1579999999999</v>
      </c>
      <c r="J82" s="255">
        <v>2.1631838384192189E-2</v>
      </c>
      <c r="K82" s="255">
        <v>0.42879812302512288</v>
      </c>
      <c r="L82" s="255">
        <v>0.18038265050217242</v>
      </c>
      <c r="M82" s="256">
        <v>16.297999999999998</v>
      </c>
      <c r="N82" s="257">
        <v>0.5061758049805859</v>
      </c>
      <c r="O82" s="257">
        <v>3.5892466171350637</v>
      </c>
      <c r="P82" s="258">
        <v>61</v>
      </c>
      <c r="Q82" s="259">
        <v>11</v>
      </c>
      <c r="R82" s="259">
        <v>78</v>
      </c>
    </row>
    <row r="83" spans="1:18" ht="16.5">
      <c r="A83" s="247" t="s">
        <v>118</v>
      </c>
      <c r="B83" s="248" t="s">
        <v>451</v>
      </c>
      <c r="C83" s="249" t="s">
        <v>70</v>
      </c>
      <c r="D83" s="250">
        <v>0.71499999999999997</v>
      </c>
      <c r="E83" s="251">
        <v>8108</v>
      </c>
      <c r="F83" s="252" t="s">
        <v>124</v>
      </c>
      <c r="G83" s="312" t="s">
        <v>265</v>
      </c>
      <c r="H83" s="253">
        <v>1</v>
      </c>
      <c r="I83" s="254">
        <v>602.22299999999996</v>
      </c>
      <c r="J83" s="255">
        <v>2.839379915767961E-2</v>
      </c>
      <c r="K83" s="255">
        <v>0.40258680957103865</v>
      </c>
      <c r="L83" s="255">
        <v>0.25073768354911719</v>
      </c>
      <c r="M83" s="256">
        <v>4.3970000000000002</v>
      </c>
      <c r="N83" s="257">
        <v>0</v>
      </c>
      <c r="O83" s="257">
        <v>0.49815433817705407</v>
      </c>
      <c r="P83" s="258">
        <v>11</v>
      </c>
      <c r="Q83" s="259">
        <v>0</v>
      </c>
      <c r="R83" s="259">
        <v>3</v>
      </c>
    </row>
    <row r="84" spans="1:18" ht="16.5">
      <c r="A84" s="247" t="s">
        <v>118</v>
      </c>
      <c r="B84" s="248" t="s">
        <v>453</v>
      </c>
      <c r="C84" s="249" t="s">
        <v>70</v>
      </c>
      <c r="D84" s="250">
        <v>0.66309090909090906</v>
      </c>
      <c r="E84" s="251">
        <v>8782</v>
      </c>
      <c r="F84" s="252" t="s">
        <v>127</v>
      </c>
      <c r="G84" s="312" t="s">
        <v>273</v>
      </c>
      <c r="H84" s="253">
        <v>3</v>
      </c>
      <c r="I84" s="254">
        <v>1326.8939999999998</v>
      </c>
      <c r="J84" s="255">
        <v>1.8393883324098539E-2</v>
      </c>
      <c r="K84" s="255">
        <v>0.45531267127658492</v>
      </c>
      <c r="L84" s="255">
        <v>0.26452753573382654</v>
      </c>
      <c r="M84" s="256">
        <v>7.8079999999999998</v>
      </c>
      <c r="N84" s="257">
        <v>0</v>
      </c>
      <c r="O84" s="257">
        <v>0.15072794058907496</v>
      </c>
      <c r="P84" s="258">
        <v>47</v>
      </c>
      <c r="Q84" s="259">
        <v>3</v>
      </c>
      <c r="R84" s="259">
        <v>20</v>
      </c>
    </row>
    <row r="85" spans="1:18" ht="16.5">
      <c r="A85" s="247" t="s">
        <v>118</v>
      </c>
      <c r="B85" s="248" t="s">
        <v>455</v>
      </c>
      <c r="C85" s="249" t="s">
        <v>70</v>
      </c>
      <c r="D85" s="250">
        <v>0.72195339192023011</v>
      </c>
      <c r="E85" s="251">
        <v>735</v>
      </c>
      <c r="F85" s="252" t="s">
        <v>122</v>
      </c>
      <c r="G85" s="312" t="s">
        <v>254</v>
      </c>
      <c r="H85" s="253">
        <v>3</v>
      </c>
      <c r="I85" s="254">
        <v>1206.47</v>
      </c>
      <c r="J85" s="255">
        <v>1.3851817574031791E-2</v>
      </c>
      <c r="K85" s="255">
        <v>0.56474294106204237</v>
      </c>
      <c r="L85" s="255">
        <v>0.22627959869769046</v>
      </c>
      <c r="M85" s="256">
        <v>14.911</v>
      </c>
      <c r="N85" s="257">
        <v>0.74597793563039283</v>
      </c>
      <c r="O85" s="257">
        <v>0.91175081021492455</v>
      </c>
      <c r="P85" s="258">
        <v>248</v>
      </c>
      <c r="Q85" s="259">
        <v>9</v>
      </c>
      <c r="R85" s="259">
        <v>11</v>
      </c>
    </row>
    <row r="86" spans="1:18" ht="16.5">
      <c r="A86" s="247" t="s">
        <v>118</v>
      </c>
      <c r="B86" s="248" t="s">
        <v>457</v>
      </c>
      <c r="C86" s="249" t="s">
        <v>67</v>
      </c>
      <c r="D86" s="250">
        <v>0.80964983209649466</v>
      </c>
      <c r="E86" s="251">
        <v>7030</v>
      </c>
      <c r="F86" s="252" t="s">
        <v>126</v>
      </c>
      <c r="G86" s="312" t="s">
        <v>267</v>
      </c>
      <c r="H86" s="253">
        <v>5</v>
      </c>
      <c r="I86" s="254">
        <v>740.98199999999997</v>
      </c>
      <c r="J86" s="255">
        <v>1.3189744511939749E-2</v>
      </c>
      <c r="K86" s="255">
        <v>0.39893868178806763</v>
      </c>
      <c r="L86" s="255">
        <v>0.14575252840149963</v>
      </c>
      <c r="M86" s="256">
        <v>5.5170000000000003</v>
      </c>
      <c r="N86" s="257">
        <v>0.13495604481620338</v>
      </c>
      <c r="O86" s="257">
        <v>0.80973626889722017</v>
      </c>
      <c r="P86" s="258">
        <v>39</v>
      </c>
      <c r="Q86" s="259">
        <v>1</v>
      </c>
      <c r="R86" s="259">
        <v>6</v>
      </c>
    </row>
    <row r="87" spans="1:18" ht="16.5">
      <c r="A87" s="247" t="s">
        <v>118</v>
      </c>
      <c r="B87" s="248" t="s">
        <v>459</v>
      </c>
      <c r="C87" s="249" t="s">
        <v>70</v>
      </c>
      <c r="D87" s="250">
        <v>0.78538461538461524</v>
      </c>
      <c r="E87" s="251">
        <v>1844</v>
      </c>
      <c r="F87" s="252" t="s">
        <v>120</v>
      </c>
      <c r="G87" s="312" t="s">
        <v>244</v>
      </c>
      <c r="H87" s="253">
        <v>1</v>
      </c>
      <c r="I87" s="254">
        <v>915.50099999999998</v>
      </c>
      <c r="J87" s="255">
        <v>2.0966173398960543E-2</v>
      </c>
      <c r="K87" s="255">
        <v>0.37985915027128375</v>
      </c>
      <c r="L87" s="255">
        <v>0.1015837230106794</v>
      </c>
      <c r="M87" s="256">
        <v>11.797000000000001</v>
      </c>
      <c r="N87" s="257">
        <v>0</v>
      </c>
      <c r="O87" s="257">
        <v>1.5292173356446361</v>
      </c>
      <c r="P87" s="258">
        <v>13</v>
      </c>
      <c r="Q87" s="259">
        <v>0</v>
      </c>
      <c r="R87" s="259">
        <v>14</v>
      </c>
    </row>
    <row r="88" spans="1:18" ht="16.5">
      <c r="A88" s="247" t="s">
        <v>118</v>
      </c>
      <c r="B88" s="248" t="s">
        <v>463</v>
      </c>
      <c r="C88" s="249" t="s">
        <v>67</v>
      </c>
      <c r="D88" s="250">
        <v>0.8019928039873393</v>
      </c>
      <c r="E88" s="251">
        <v>3658</v>
      </c>
      <c r="F88" s="252" t="s">
        <v>126</v>
      </c>
      <c r="G88" s="312" t="s">
        <v>267</v>
      </c>
      <c r="H88" s="253">
        <v>3</v>
      </c>
      <c r="I88" s="254">
        <v>1314.8109999999999</v>
      </c>
      <c r="J88" s="255">
        <v>7.220057788889736E-2</v>
      </c>
      <c r="K88" s="255">
        <v>0.32217484081920922</v>
      </c>
      <c r="L88" s="255">
        <v>0.30726849714521709</v>
      </c>
      <c r="M88" s="256">
        <v>6.2949999999999999</v>
      </c>
      <c r="N88" s="257">
        <v>0</v>
      </c>
      <c r="O88" s="257">
        <v>0.22816967609793348</v>
      </c>
      <c r="P88" s="258">
        <v>49</v>
      </c>
      <c r="Q88" s="259">
        <v>0</v>
      </c>
      <c r="R88" s="259">
        <v>3</v>
      </c>
    </row>
    <row r="89" spans="1:18" ht="16.5">
      <c r="A89" s="247" t="s">
        <v>118</v>
      </c>
      <c r="B89" s="248" t="s">
        <v>465</v>
      </c>
      <c r="C89" s="249" t="s">
        <v>67</v>
      </c>
      <c r="D89" s="250">
        <v>0.80478260869565221</v>
      </c>
      <c r="E89" s="251">
        <v>6417</v>
      </c>
      <c r="F89" s="252" t="s">
        <v>128</v>
      </c>
      <c r="G89" s="312" t="s">
        <v>275</v>
      </c>
      <c r="H89" s="253">
        <v>1</v>
      </c>
      <c r="I89" s="254">
        <v>1622.9059999999999</v>
      </c>
      <c r="J89" s="255">
        <v>9.0019647788512364E-3</v>
      </c>
      <c r="K89" s="255">
        <v>0.42516720471496139</v>
      </c>
      <c r="L89" s="255">
        <v>0.21381398552966099</v>
      </c>
      <c r="M89" s="256">
        <v>9.6050000000000004</v>
      </c>
      <c r="N89" s="257">
        <v>0</v>
      </c>
      <c r="O89" s="257">
        <v>2.5263323938663116</v>
      </c>
      <c r="P89" s="258">
        <v>38</v>
      </c>
      <c r="Q89" s="259">
        <v>0</v>
      </c>
      <c r="R89" s="259">
        <v>41</v>
      </c>
    </row>
    <row r="90" spans="1:18" ht="16.5">
      <c r="A90" s="247" t="s">
        <v>118</v>
      </c>
      <c r="B90" s="248" t="s">
        <v>471</v>
      </c>
      <c r="C90" s="249" t="s">
        <v>67</v>
      </c>
      <c r="D90" s="250">
        <v>0.83089727709271155</v>
      </c>
      <c r="E90" s="251">
        <v>6490</v>
      </c>
      <c r="F90" s="252" t="s">
        <v>119</v>
      </c>
      <c r="G90" s="312" t="s">
        <v>221</v>
      </c>
      <c r="H90" s="253">
        <v>12</v>
      </c>
      <c r="I90" s="254">
        <v>2335.7290000000003</v>
      </c>
      <c r="J90" s="255">
        <v>1.0253600251148924E-2</v>
      </c>
      <c r="K90" s="255">
        <v>0.47126538875023283</v>
      </c>
      <c r="L90" s="255">
        <v>0.11911501333204257</v>
      </c>
      <c r="M90" s="256">
        <v>17.561</v>
      </c>
      <c r="N90" s="257">
        <v>0.51375823137016319</v>
      </c>
      <c r="O90" s="257">
        <v>10.189538255508236</v>
      </c>
      <c r="P90" s="258">
        <v>84</v>
      </c>
      <c r="Q90" s="259">
        <v>12</v>
      </c>
      <c r="R90" s="259">
        <v>242</v>
      </c>
    </row>
    <row r="91" spans="1:18" ht="16.5">
      <c r="A91" s="247" t="s">
        <v>118</v>
      </c>
      <c r="B91" s="248" t="s">
        <v>473</v>
      </c>
      <c r="C91" s="249" t="s">
        <v>70</v>
      </c>
      <c r="D91" s="250">
        <v>0.69856637430275148</v>
      </c>
      <c r="E91" s="251">
        <v>802</v>
      </c>
      <c r="F91" s="252" t="s">
        <v>120</v>
      </c>
      <c r="G91" s="312" t="s">
        <v>243</v>
      </c>
      <c r="H91" s="253">
        <v>3</v>
      </c>
      <c r="I91" s="254">
        <v>1135.0770000000002</v>
      </c>
      <c r="J91" s="255">
        <v>3.732882218736748E-2</v>
      </c>
      <c r="K91" s="255">
        <v>0.36585510890627065</v>
      </c>
      <c r="L91" s="255">
        <v>0.11541067257992189</v>
      </c>
      <c r="M91" s="256">
        <v>9.2889999999999997</v>
      </c>
      <c r="N91" s="257">
        <v>0</v>
      </c>
      <c r="O91" s="257">
        <v>1.585795501098163</v>
      </c>
      <c r="P91" s="258">
        <v>27</v>
      </c>
      <c r="Q91" s="259">
        <v>0</v>
      </c>
      <c r="R91" s="259">
        <v>18</v>
      </c>
    </row>
    <row r="92" spans="1:18" ht="16.5">
      <c r="A92" s="247" t="s">
        <v>118</v>
      </c>
      <c r="B92" s="248" t="s">
        <v>475</v>
      </c>
      <c r="C92" s="249" t="s">
        <v>70</v>
      </c>
      <c r="D92" s="250">
        <v>0.68854545454545457</v>
      </c>
      <c r="E92" s="251">
        <v>3382</v>
      </c>
      <c r="F92" s="252" t="s">
        <v>127</v>
      </c>
      <c r="G92" s="312" t="s">
        <v>269</v>
      </c>
      <c r="H92" s="253">
        <v>4</v>
      </c>
      <c r="I92" s="254">
        <v>1541.4909999999998</v>
      </c>
      <c r="J92" s="255">
        <v>1.7508149487024338E-2</v>
      </c>
      <c r="K92" s="255">
        <v>0.50660628242878825</v>
      </c>
      <c r="L92" s="255">
        <v>0.20894881334486423</v>
      </c>
      <c r="M92" s="256">
        <v>10.755000000000001</v>
      </c>
      <c r="N92" s="257">
        <v>0</v>
      </c>
      <c r="O92" s="257">
        <v>6.4872256795531089E-2</v>
      </c>
      <c r="P92" s="258">
        <v>104</v>
      </c>
      <c r="Q92" s="259">
        <v>1</v>
      </c>
      <c r="R92" s="259">
        <v>84</v>
      </c>
    </row>
    <row r="93" spans="1:18" ht="16.5">
      <c r="A93" s="247" t="s">
        <v>118</v>
      </c>
      <c r="B93" s="248" t="s">
        <v>477</v>
      </c>
      <c r="C93" s="249" t="s">
        <v>70</v>
      </c>
      <c r="D93" s="250">
        <v>0.77409090909090905</v>
      </c>
      <c r="E93" s="251">
        <v>7176</v>
      </c>
      <c r="F93" s="252" t="s">
        <v>119</v>
      </c>
      <c r="G93" s="312" t="s">
        <v>220</v>
      </c>
      <c r="H93" s="253">
        <v>1</v>
      </c>
      <c r="I93" s="254">
        <v>1449.5930000000001</v>
      </c>
      <c r="J93" s="255">
        <v>2.2054478679950546E-2</v>
      </c>
      <c r="K93" s="255">
        <v>0.39855430267871145</v>
      </c>
      <c r="L93" s="255">
        <v>0.13590021474993325</v>
      </c>
      <c r="M93" s="256">
        <v>18.091999999999999</v>
      </c>
      <c r="N93" s="257">
        <v>0.27593952233488983</v>
      </c>
      <c r="O93" s="257">
        <v>28.007861516991319</v>
      </c>
      <c r="P93" s="258">
        <v>35</v>
      </c>
      <c r="Q93" s="259">
        <v>4</v>
      </c>
      <c r="R93" s="259">
        <v>406</v>
      </c>
    </row>
    <row r="94" spans="1:18" ht="16.5">
      <c r="A94" s="247" t="s">
        <v>118</v>
      </c>
      <c r="B94" s="248" t="s">
        <v>479</v>
      </c>
      <c r="C94" s="249" t="s">
        <v>70</v>
      </c>
      <c r="D94" s="250">
        <v>0.71798894829825821</v>
      </c>
      <c r="E94" s="251">
        <v>8493</v>
      </c>
      <c r="F94" s="252" t="s">
        <v>123</v>
      </c>
      <c r="G94" s="312" t="s">
        <v>257</v>
      </c>
      <c r="H94" s="253">
        <v>2</v>
      </c>
      <c r="I94" s="254">
        <v>1411.1129999999998</v>
      </c>
      <c r="J94" s="255">
        <v>1.3221942848485463E-2</v>
      </c>
      <c r="K94" s="255">
        <v>0.41060862398553849</v>
      </c>
      <c r="L94" s="255">
        <v>0.16936985202460753</v>
      </c>
      <c r="M94" s="256">
        <v>7.9160000000000004</v>
      </c>
      <c r="N94" s="257">
        <v>0</v>
      </c>
      <c r="O94" s="257">
        <v>0.14173209374444146</v>
      </c>
      <c r="P94" s="258">
        <v>214</v>
      </c>
      <c r="Q94" s="259">
        <v>0</v>
      </c>
      <c r="R94" s="259">
        <v>2</v>
      </c>
    </row>
    <row r="95" spans="1:18" ht="16.5">
      <c r="A95" s="247" t="s">
        <v>118</v>
      </c>
      <c r="B95" s="248" t="s">
        <v>485</v>
      </c>
      <c r="C95" s="249" t="s">
        <v>70</v>
      </c>
      <c r="D95" s="250">
        <v>0.77995031679673121</v>
      </c>
      <c r="E95" s="251">
        <v>3904</v>
      </c>
      <c r="F95" s="252" t="s">
        <v>128</v>
      </c>
      <c r="G95" s="312" t="s">
        <v>281</v>
      </c>
      <c r="H95" s="253">
        <v>3</v>
      </c>
      <c r="I95" s="254">
        <v>1036.751</v>
      </c>
      <c r="J95" s="255">
        <v>4.329219597163563E-3</v>
      </c>
      <c r="K95" s="255">
        <v>0.42109205388957521</v>
      </c>
      <c r="L95" s="255">
        <v>0.1346932929379927</v>
      </c>
      <c r="M95" s="256">
        <v>12.702999999999999</v>
      </c>
      <c r="N95" s="257">
        <v>0</v>
      </c>
      <c r="O95" s="257">
        <v>3.4723863299866604</v>
      </c>
      <c r="P95" s="258">
        <v>21</v>
      </c>
      <c r="Q95" s="259">
        <v>0</v>
      </c>
      <c r="R95" s="259">
        <v>37</v>
      </c>
    </row>
    <row r="96" spans="1:18" ht="16.5">
      <c r="A96" s="247" t="s">
        <v>118</v>
      </c>
      <c r="B96" s="248" t="s">
        <v>487</v>
      </c>
      <c r="C96" s="249" t="s">
        <v>70</v>
      </c>
      <c r="D96" s="250">
        <v>0.78106589708723795</v>
      </c>
      <c r="E96" s="251">
        <v>7435</v>
      </c>
      <c r="F96" s="252" t="s">
        <v>120</v>
      </c>
      <c r="G96" s="312" t="s">
        <v>245</v>
      </c>
      <c r="H96" s="253">
        <v>3</v>
      </c>
      <c r="I96" s="254">
        <v>1372.277</v>
      </c>
      <c r="J96" s="255">
        <v>2.1889142851089567E-2</v>
      </c>
      <c r="K96" s="255">
        <v>0.38121357600272354</v>
      </c>
      <c r="L96" s="255">
        <v>5.9754699670693308E-2</v>
      </c>
      <c r="M96" s="256">
        <v>11.677</v>
      </c>
      <c r="N96" s="257">
        <v>0</v>
      </c>
      <c r="O96" s="257">
        <v>2.259019133892064</v>
      </c>
      <c r="P96" s="258">
        <v>5</v>
      </c>
      <c r="Q96" s="259">
        <v>0</v>
      </c>
      <c r="R96" s="259">
        <v>31</v>
      </c>
    </row>
    <row r="97" spans="1:18" ht="16.5">
      <c r="A97" s="247" t="s">
        <v>118</v>
      </c>
      <c r="B97" s="248" t="s">
        <v>569</v>
      </c>
      <c r="C97" s="249" t="s">
        <v>70</v>
      </c>
      <c r="D97" s="250">
        <v>0.78280000000000005</v>
      </c>
      <c r="E97" s="251">
        <v>4168</v>
      </c>
      <c r="F97" s="252" t="s">
        <v>129</v>
      </c>
      <c r="G97" s="312" t="s">
        <v>560</v>
      </c>
      <c r="H97" s="253">
        <v>1</v>
      </c>
      <c r="I97" s="254">
        <v>903.02700000000004</v>
      </c>
      <c r="J97" s="255">
        <v>4.2278730325694507E-2</v>
      </c>
      <c r="K97" s="255">
        <v>0.37100045663226733</v>
      </c>
      <c r="L97" s="255">
        <v>0.16057105712232303</v>
      </c>
      <c r="M97" s="256">
        <v>10.944000000000001</v>
      </c>
      <c r="N97" s="257">
        <v>0</v>
      </c>
      <c r="O97" s="257">
        <v>2.4362505218559356</v>
      </c>
      <c r="P97" s="258">
        <v>6</v>
      </c>
      <c r="Q97" s="259">
        <v>0</v>
      </c>
      <c r="R97" s="259">
        <v>22</v>
      </c>
    </row>
    <row r="98" spans="1:18" ht="16.5">
      <c r="A98" s="247" t="s">
        <v>118</v>
      </c>
      <c r="B98" s="248" t="s">
        <v>489</v>
      </c>
      <c r="C98" s="249" t="s">
        <v>67</v>
      </c>
      <c r="D98" s="250">
        <v>0.84644377111135727</v>
      </c>
      <c r="E98" s="251">
        <v>4942</v>
      </c>
      <c r="F98" s="252" t="s">
        <v>124</v>
      </c>
      <c r="G98" s="312" t="s">
        <v>263</v>
      </c>
      <c r="H98" s="253">
        <v>4</v>
      </c>
      <c r="I98" s="254">
        <v>1118.0149999999999</v>
      </c>
      <c r="J98" s="255">
        <v>5.3650209436159169E-2</v>
      </c>
      <c r="K98" s="255">
        <v>0.44408954932380623</v>
      </c>
      <c r="L98" s="255">
        <v>0.26117717561928955</v>
      </c>
      <c r="M98" s="256">
        <v>8.6790000000000003</v>
      </c>
      <c r="N98" s="257">
        <v>0</v>
      </c>
      <c r="O98" s="257">
        <v>0.71555390580627276</v>
      </c>
      <c r="P98" s="258">
        <v>48</v>
      </c>
      <c r="Q98" s="259">
        <v>0</v>
      </c>
      <c r="R98" s="259">
        <v>20</v>
      </c>
    </row>
    <row r="99" spans="1:18" ht="16.5">
      <c r="A99" s="247" t="s">
        <v>118</v>
      </c>
      <c r="B99" s="248" t="s">
        <v>491</v>
      </c>
      <c r="C99" s="249" t="s">
        <v>70</v>
      </c>
      <c r="D99" s="250">
        <v>0.73416425861814683</v>
      </c>
      <c r="E99" s="251">
        <v>2138</v>
      </c>
      <c r="F99" s="252" t="s">
        <v>120</v>
      </c>
      <c r="G99" s="312" t="s">
        <v>242</v>
      </c>
      <c r="H99" s="253">
        <v>2</v>
      </c>
      <c r="I99" s="254">
        <v>1560.903</v>
      </c>
      <c r="J99" s="255">
        <v>2.8459923990246088E-2</v>
      </c>
      <c r="K99" s="255">
        <v>0.35917327153188172</v>
      </c>
      <c r="L99" s="255">
        <v>6.1502860844011444E-2</v>
      </c>
      <c r="M99" s="256">
        <v>8.2560000000000002</v>
      </c>
      <c r="N99" s="257">
        <v>0</v>
      </c>
      <c r="O99" s="257">
        <v>2.6266846818796554</v>
      </c>
      <c r="P99" s="258">
        <v>21</v>
      </c>
      <c r="Q99" s="259">
        <v>0</v>
      </c>
      <c r="R99" s="259">
        <v>41</v>
      </c>
    </row>
    <row r="100" spans="1:18" ht="16.5">
      <c r="A100" s="247" t="s">
        <v>118</v>
      </c>
      <c r="B100" s="248" t="s">
        <v>493</v>
      </c>
      <c r="C100" s="249" t="s">
        <v>70</v>
      </c>
      <c r="D100" s="250">
        <v>0.70520435190072361</v>
      </c>
      <c r="E100" s="251">
        <v>7578</v>
      </c>
      <c r="F100" s="252" t="s">
        <v>122</v>
      </c>
      <c r="G100" s="312" t="s">
        <v>251</v>
      </c>
      <c r="H100" s="253">
        <v>3</v>
      </c>
      <c r="I100" s="254">
        <v>1612.3069999999998</v>
      </c>
      <c r="J100" s="255">
        <v>1.2009312123562075E-2</v>
      </c>
      <c r="K100" s="255">
        <v>0.5621084664404099</v>
      </c>
      <c r="L100" s="255">
        <v>0.22328253862322747</v>
      </c>
      <c r="M100" s="256">
        <v>14.842000000000001</v>
      </c>
      <c r="N100" s="257">
        <v>6.2022927395340967E-2</v>
      </c>
      <c r="O100" s="257">
        <v>1.2404585479068193</v>
      </c>
      <c r="P100" s="258">
        <v>324</v>
      </c>
      <c r="Q100" s="259">
        <v>1</v>
      </c>
      <c r="R100" s="259">
        <v>20</v>
      </c>
    </row>
    <row r="101" spans="1:18" ht="16.5">
      <c r="A101" s="247" t="s">
        <v>118</v>
      </c>
      <c r="B101" s="248" t="s">
        <v>781</v>
      </c>
      <c r="C101" s="249" t="s">
        <v>70</v>
      </c>
      <c r="D101" s="250">
        <v>0.74272727272727257</v>
      </c>
      <c r="E101" s="251">
        <v>8865</v>
      </c>
      <c r="F101" s="252" t="s">
        <v>128</v>
      </c>
      <c r="G101" s="312" t="s">
        <v>640</v>
      </c>
      <c r="H101" s="253">
        <v>1</v>
      </c>
      <c r="I101" s="254">
        <v>1120.0250000000001</v>
      </c>
      <c r="J101" s="255">
        <v>2.4265264846942244E-2</v>
      </c>
      <c r="K101" s="255">
        <v>0.47262281991140354</v>
      </c>
      <c r="L101" s="255">
        <v>8.6605209705140504E-2</v>
      </c>
      <c r="M101" s="256">
        <v>9.9499999999999993</v>
      </c>
      <c r="N101" s="257">
        <v>0</v>
      </c>
      <c r="O101" s="257">
        <v>4.999888395348318</v>
      </c>
      <c r="P101" s="258">
        <v>95</v>
      </c>
      <c r="Q101" s="259">
        <v>0</v>
      </c>
      <c r="R101" s="259">
        <v>56</v>
      </c>
    </row>
    <row r="102" spans="1:18" ht="16.5">
      <c r="A102" s="247" t="s">
        <v>118</v>
      </c>
      <c r="B102" s="248" t="s">
        <v>571</v>
      </c>
      <c r="C102" s="249" t="s">
        <v>70</v>
      </c>
      <c r="D102" s="250">
        <v>0.66366140156118025</v>
      </c>
      <c r="E102" s="251">
        <v>4669</v>
      </c>
      <c r="F102" s="252" t="s">
        <v>120</v>
      </c>
      <c r="G102" s="312" t="s">
        <v>559</v>
      </c>
      <c r="H102" s="253">
        <v>2</v>
      </c>
      <c r="I102" s="254">
        <v>885.48399999999992</v>
      </c>
      <c r="J102" s="255">
        <v>1.0496871994591889E-2</v>
      </c>
      <c r="K102" s="255">
        <v>0.38278799227854354</v>
      </c>
      <c r="L102" s="255">
        <v>0.17871272884221126</v>
      </c>
      <c r="M102" s="256">
        <v>14.288</v>
      </c>
      <c r="N102" s="257">
        <v>0</v>
      </c>
      <c r="O102" s="257">
        <v>5.0819664725731917</v>
      </c>
      <c r="P102" s="258">
        <v>0</v>
      </c>
      <c r="Q102" s="259">
        <v>0</v>
      </c>
      <c r="R102" s="259">
        <v>46</v>
      </c>
    </row>
    <row r="103" spans="1:18" ht="16.5">
      <c r="A103" s="247" t="s">
        <v>118</v>
      </c>
      <c r="B103" s="248" t="s">
        <v>497</v>
      </c>
      <c r="C103" s="249" t="s">
        <v>70</v>
      </c>
      <c r="D103" s="250">
        <v>0.75350012124204291</v>
      </c>
      <c r="E103" s="251">
        <v>6959</v>
      </c>
      <c r="F103" s="252" t="s">
        <v>125</v>
      </c>
      <c r="G103" s="312" t="s">
        <v>266</v>
      </c>
      <c r="H103" s="253">
        <v>4</v>
      </c>
      <c r="I103" s="254">
        <v>985.38</v>
      </c>
      <c r="J103" s="255">
        <v>2.1456043938941641E-2</v>
      </c>
      <c r="K103" s="255">
        <v>0.51691570421959065</v>
      </c>
      <c r="L103" s="255">
        <v>0.15019586352473158</v>
      </c>
      <c r="M103" s="256">
        <v>9.7579999999999991</v>
      </c>
      <c r="N103" s="257">
        <v>0.10148369157076458</v>
      </c>
      <c r="O103" s="257">
        <v>0.10148369157076458</v>
      </c>
      <c r="P103" s="258">
        <v>150</v>
      </c>
      <c r="Q103" s="259">
        <v>1</v>
      </c>
      <c r="R103" s="259">
        <v>4</v>
      </c>
    </row>
    <row r="104" spans="1:18" ht="16.5">
      <c r="A104" s="247" t="s">
        <v>118</v>
      </c>
      <c r="B104" s="248" t="s">
        <v>499</v>
      </c>
      <c r="C104" s="249" t="s">
        <v>70</v>
      </c>
      <c r="D104" s="250">
        <v>0.67239713727003048</v>
      </c>
      <c r="E104" s="251">
        <v>5262</v>
      </c>
      <c r="F104" s="252" t="s">
        <v>120</v>
      </c>
      <c r="G104" s="312" t="s">
        <v>243</v>
      </c>
      <c r="H104" s="253">
        <v>2</v>
      </c>
      <c r="I104" s="254">
        <v>1149.0729999999999</v>
      </c>
      <c r="J104" s="255">
        <v>1.0240211809691271E-2</v>
      </c>
      <c r="K104" s="255">
        <v>0.33477908423064068</v>
      </c>
      <c r="L104" s="255">
        <v>4.0032269490276072E-2</v>
      </c>
      <c r="M104" s="256">
        <v>9.0299999999999994</v>
      </c>
      <c r="N104" s="257">
        <v>0.17405334560989599</v>
      </c>
      <c r="O104" s="257">
        <v>6.9621338243958402</v>
      </c>
      <c r="P104" s="258">
        <v>2</v>
      </c>
      <c r="Q104" s="259">
        <v>2</v>
      </c>
      <c r="R104" s="259">
        <v>80</v>
      </c>
    </row>
    <row r="105" spans="1:18" ht="16.5">
      <c r="A105" s="247" t="s">
        <v>118</v>
      </c>
      <c r="B105" s="248" t="s">
        <v>501</v>
      </c>
      <c r="C105" s="249" t="s">
        <v>70</v>
      </c>
      <c r="D105" s="250">
        <v>0.66712486040028529</v>
      </c>
      <c r="E105" s="251">
        <v>2320</v>
      </c>
      <c r="F105" s="252" t="s">
        <v>124</v>
      </c>
      <c r="G105" s="312" t="s">
        <v>260</v>
      </c>
      <c r="H105" s="253">
        <v>3</v>
      </c>
      <c r="I105" s="254">
        <v>3603.68</v>
      </c>
      <c r="J105" s="255">
        <v>2.6595331565641554E-2</v>
      </c>
      <c r="K105" s="255">
        <v>0.50160407947078511</v>
      </c>
      <c r="L105" s="255">
        <v>0.13957954091373265</v>
      </c>
      <c r="M105" s="256">
        <v>10.898999999999999</v>
      </c>
      <c r="N105" s="257">
        <v>3.2744305820716604</v>
      </c>
      <c r="O105" s="257">
        <v>3.4131776406340189</v>
      </c>
      <c r="P105" s="258">
        <v>382</v>
      </c>
      <c r="Q105" s="259">
        <v>118</v>
      </c>
      <c r="R105" s="259">
        <v>126</v>
      </c>
    </row>
    <row r="106" spans="1:18" ht="16.5">
      <c r="A106" s="247" t="s">
        <v>118</v>
      </c>
      <c r="B106" s="248" t="s">
        <v>503</v>
      </c>
      <c r="C106" s="249" t="s">
        <v>70</v>
      </c>
      <c r="D106" s="250">
        <v>0.79428571428571426</v>
      </c>
      <c r="E106" s="251">
        <v>2800</v>
      </c>
      <c r="F106" s="252" t="s">
        <v>128</v>
      </c>
      <c r="G106" s="312" t="s">
        <v>278</v>
      </c>
      <c r="H106" s="253">
        <v>1</v>
      </c>
      <c r="I106" s="254">
        <v>418.78100000000001</v>
      </c>
      <c r="J106" s="255">
        <v>1.3172271606787276E-2</v>
      </c>
      <c r="K106" s="255">
        <v>0.43216149827293121</v>
      </c>
      <c r="L106" s="255">
        <v>0.18625486829631716</v>
      </c>
      <c r="M106" s="256">
        <v>11.374000000000001</v>
      </c>
      <c r="N106" s="257">
        <v>0</v>
      </c>
      <c r="O106" s="257">
        <v>1.1939414634379306</v>
      </c>
      <c r="P106" s="258">
        <v>20</v>
      </c>
      <c r="Q106" s="259">
        <v>0</v>
      </c>
      <c r="R106" s="259">
        <v>5</v>
      </c>
    </row>
    <row r="107" spans="1:18" ht="16.5">
      <c r="A107" s="247" t="s">
        <v>118</v>
      </c>
      <c r="B107" s="248" t="s">
        <v>511</v>
      </c>
      <c r="C107" s="249" t="s">
        <v>67</v>
      </c>
      <c r="D107" s="250">
        <v>0.80370123330825771</v>
      </c>
      <c r="E107" s="251">
        <v>8383</v>
      </c>
      <c r="F107" s="252" t="s">
        <v>119</v>
      </c>
      <c r="G107" s="312" t="s">
        <v>230</v>
      </c>
      <c r="H107" s="253">
        <v>4</v>
      </c>
      <c r="I107" s="254">
        <v>1608.05</v>
      </c>
      <c r="J107" s="255">
        <v>1.3159930942029878E-2</v>
      </c>
      <c r="K107" s="255">
        <v>0.42595048901826466</v>
      </c>
      <c r="L107" s="255">
        <v>0.14738347688193776</v>
      </c>
      <c r="M107" s="256">
        <v>17.754999999999999</v>
      </c>
      <c r="N107" s="257">
        <v>0.55968408942508008</v>
      </c>
      <c r="O107" s="257">
        <v>31.591057491993411</v>
      </c>
      <c r="P107" s="258">
        <v>51</v>
      </c>
      <c r="Q107" s="259">
        <v>9</v>
      </c>
      <c r="R107" s="259">
        <v>508</v>
      </c>
    </row>
    <row r="108" spans="1:18" ht="16.5">
      <c r="A108" s="247" t="s">
        <v>118</v>
      </c>
      <c r="B108" s="248" t="s">
        <v>513</v>
      </c>
      <c r="C108" s="249" t="s">
        <v>70</v>
      </c>
      <c r="D108" s="250">
        <v>0.72587418562442374</v>
      </c>
      <c r="E108" s="251">
        <v>5721</v>
      </c>
      <c r="F108" s="252" t="s">
        <v>122</v>
      </c>
      <c r="G108" s="312" t="s">
        <v>254</v>
      </c>
      <c r="H108" s="253">
        <v>5</v>
      </c>
      <c r="I108" s="254">
        <v>1522.3319999999999</v>
      </c>
      <c r="J108" s="255">
        <v>1.4547452820358213E-2</v>
      </c>
      <c r="K108" s="255">
        <v>0.54586615677662775</v>
      </c>
      <c r="L108" s="255">
        <v>0.191810984726065</v>
      </c>
      <c r="M108" s="256">
        <v>14.061</v>
      </c>
      <c r="N108" s="257">
        <v>0.13137738679867467</v>
      </c>
      <c r="O108" s="257">
        <v>0.45982085379536136</v>
      </c>
      <c r="P108" s="258">
        <v>278</v>
      </c>
      <c r="Q108" s="259">
        <v>2</v>
      </c>
      <c r="R108" s="259">
        <v>7</v>
      </c>
    </row>
    <row r="109" spans="1:18" ht="16.5">
      <c r="A109" s="247" t="s">
        <v>118</v>
      </c>
      <c r="B109" s="248" t="s">
        <v>517</v>
      </c>
      <c r="C109" s="249" t="s">
        <v>70</v>
      </c>
      <c r="D109" s="250">
        <v>0.698555313831554</v>
      </c>
      <c r="E109" s="251">
        <v>4435</v>
      </c>
      <c r="F109" s="252" t="s">
        <v>127</v>
      </c>
      <c r="G109" s="312" t="s">
        <v>269</v>
      </c>
      <c r="H109" s="253">
        <v>6</v>
      </c>
      <c r="I109" s="254">
        <v>1486.5149999999999</v>
      </c>
      <c r="J109" s="255">
        <v>7.9638371385168192E-3</v>
      </c>
      <c r="K109" s="255">
        <v>0.45036740065447523</v>
      </c>
      <c r="L109" s="255">
        <v>0.3363571844212806</v>
      </c>
      <c r="M109" s="256">
        <v>7.7649999999999997</v>
      </c>
      <c r="N109" s="257">
        <v>0.13454287376851226</v>
      </c>
      <c r="O109" s="257">
        <v>1.0090715532638421</v>
      </c>
      <c r="P109" s="258">
        <v>51</v>
      </c>
      <c r="Q109" s="259">
        <v>2</v>
      </c>
      <c r="R109" s="259">
        <v>16</v>
      </c>
    </row>
    <row r="110" spans="1:18" ht="16.5">
      <c r="A110" s="247" t="s">
        <v>118</v>
      </c>
      <c r="B110" s="248" t="s">
        <v>519</v>
      </c>
      <c r="C110" s="249" t="s">
        <v>70</v>
      </c>
      <c r="D110" s="250">
        <v>0.67846147803293677</v>
      </c>
      <c r="E110" s="251">
        <v>5422</v>
      </c>
      <c r="F110" s="252" t="s">
        <v>123</v>
      </c>
      <c r="G110" s="312" t="s">
        <v>259</v>
      </c>
      <c r="H110" s="253">
        <v>2</v>
      </c>
      <c r="I110" s="254">
        <v>1506.164</v>
      </c>
      <c r="J110" s="255">
        <v>2.1852718238447554E-2</v>
      </c>
      <c r="K110" s="255">
        <v>0.45555242337358548</v>
      </c>
      <c r="L110" s="255">
        <v>0.12814009629761433</v>
      </c>
      <c r="M110" s="256">
        <v>9.52</v>
      </c>
      <c r="N110" s="257">
        <v>0</v>
      </c>
      <c r="O110" s="257">
        <v>1.1286951487354631</v>
      </c>
      <c r="P110" s="258">
        <v>260</v>
      </c>
      <c r="Q110" s="259">
        <v>0</v>
      </c>
      <c r="R110" s="259">
        <v>17</v>
      </c>
    </row>
    <row r="111" spans="1:18" ht="16.5">
      <c r="A111" s="247" t="s">
        <v>118</v>
      </c>
      <c r="B111" s="248" t="s">
        <v>525</v>
      </c>
      <c r="C111" s="249" t="s">
        <v>70</v>
      </c>
      <c r="D111" s="250">
        <v>0.65909090909090906</v>
      </c>
      <c r="E111" s="251">
        <v>3591</v>
      </c>
      <c r="F111" s="252" t="s">
        <v>127</v>
      </c>
      <c r="G111" s="312" t="s">
        <v>274</v>
      </c>
      <c r="H111" s="253">
        <v>2</v>
      </c>
      <c r="I111" s="254">
        <v>1448.3919999999998</v>
      </c>
      <c r="J111" s="255">
        <v>1.512854820932125E-2</v>
      </c>
      <c r="K111" s="255">
        <v>0.46111986082442363</v>
      </c>
      <c r="L111" s="255">
        <v>0.22991013482537875</v>
      </c>
      <c r="M111" s="256">
        <v>8.6989999999999998</v>
      </c>
      <c r="N111" s="257">
        <v>0</v>
      </c>
      <c r="O111" s="257">
        <v>1.587967898193307</v>
      </c>
      <c r="P111" s="258">
        <v>40</v>
      </c>
      <c r="Q111" s="259">
        <v>0</v>
      </c>
      <c r="R111" s="259">
        <v>23</v>
      </c>
    </row>
    <row r="112" spans="1:18" ht="16.5">
      <c r="A112" s="247" t="s">
        <v>118</v>
      </c>
      <c r="B112" s="248" t="s">
        <v>529</v>
      </c>
      <c r="C112" s="249" t="s">
        <v>70</v>
      </c>
      <c r="D112" s="250">
        <v>0.75090909090909086</v>
      </c>
      <c r="E112" s="251">
        <v>7042</v>
      </c>
      <c r="F112" s="252" t="s">
        <v>128</v>
      </c>
      <c r="G112" s="312" t="s">
        <v>280</v>
      </c>
      <c r="H112" s="253">
        <v>2</v>
      </c>
      <c r="I112" s="254">
        <v>1123.6779999999999</v>
      </c>
      <c r="J112" s="255">
        <v>1.1321004318984824E-2</v>
      </c>
      <c r="K112" s="255">
        <v>0.53502802034496511</v>
      </c>
      <c r="L112" s="255">
        <v>9.9672682031685222E-2</v>
      </c>
      <c r="M112" s="256">
        <v>12.212</v>
      </c>
      <c r="N112" s="257">
        <v>0.44496733049859483</v>
      </c>
      <c r="O112" s="257">
        <v>18.599634414841265</v>
      </c>
      <c r="P112" s="258">
        <v>123</v>
      </c>
      <c r="Q112" s="259">
        <v>5</v>
      </c>
      <c r="R112" s="259">
        <v>212</v>
      </c>
    </row>
    <row r="113" spans="1:18" ht="16.5">
      <c r="A113" s="247" t="s">
        <v>118</v>
      </c>
      <c r="B113" s="248" t="s">
        <v>533</v>
      </c>
      <c r="C113" s="249" t="s">
        <v>70</v>
      </c>
      <c r="D113" s="250">
        <v>0.73425799475150644</v>
      </c>
      <c r="E113" s="251">
        <v>6140</v>
      </c>
      <c r="F113" s="252" t="s">
        <v>128</v>
      </c>
      <c r="G113" s="312" t="s">
        <v>279</v>
      </c>
      <c r="H113" s="253">
        <v>2</v>
      </c>
      <c r="I113" s="254">
        <v>552.29700000000003</v>
      </c>
      <c r="J113" s="255">
        <v>8.8961659114474463E-3</v>
      </c>
      <c r="K113" s="255">
        <v>0.48011926212166461</v>
      </c>
      <c r="L113" s="255">
        <v>0.19515605696520449</v>
      </c>
      <c r="M113" s="256">
        <v>11.93</v>
      </c>
      <c r="N113" s="257">
        <v>0</v>
      </c>
      <c r="O113" s="257">
        <v>11.587968067905493</v>
      </c>
      <c r="P113" s="258">
        <v>55</v>
      </c>
      <c r="Q113" s="259">
        <v>0</v>
      </c>
      <c r="R113" s="259">
        <v>71</v>
      </c>
    </row>
    <row r="114" spans="1:18" ht="16.5">
      <c r="A114" s="247" t="s">
        <v>118</v>
      </c>
      <c r="B114" s="248" t="s">
        <v>535</v>
      </c>
      <c r="C114" s="249" t="s">
        <v>70</v>
      </c>
      <c r="D114" s="250">
        <v>0.70147293526313925</v>
      </c>
      <c r="E114" s="251">
        <v>8866</v>
      </c>
      <c r="F114" s="252" t="s">
        <v>120</v>
      </c>
      <c r="G114" s="312" t="s">
        <v>243</v>
      </c>
      <c r="H114" s="253">
        <v>3</v>
      </c>
      <c r="I114" s="254">
        <v>597.98099999999999</v>
      </c>
      <c r="J114" s="255">
        <v>2.6459623328536911E-2</v>
      </c>
      <c r="K114" s="255">
        <v>0.40991145144830027</v>
      </c>
      <c r="L114" s="255">
        <v>0.12876663305355857</v>
      </c>
      <c r="M114" s="256">
        <v>10.955</v>
      </c>
      <c r="N114" s="257">
        <v>0</v>
      </c>
      <c r="O114" s="257">
        <v>3.3445878715210013</v>
      </c>
      <c r="P114" s="258">
        <v>13</v>
      </c>
      <c r="Q114" s="259">
        <v>0</v>
      </c>
      <c r="R114" s="259">
        <v>20</v>
      </c>
    </row>
    <row r="115" spans="1:18" ht="16.5">
      <c r="A115" s="247" t="s">
        <v>118</v>
      </c>
      <c r="B115" s="248" t="s">
        <v>537</v>
      </c>
      <c r="C115" s="249" t="s">
        <v>67</v>
      </c>
      <c r="D115" s="250">
        <v>0.83818181818181814</v>
      </c>
      <c r="E115" s="251">
        <v>8844</v>
      </c>
      <c r="F115" s="252" t="s">
        <v>119</v>
      </c>
      <c r="G115" s="312" t="s">
        <v>223</v>
      </c>
      <c r="H115" s="253">
        <v>1</v>
      </c>
      <c r="I115" s="254">
        <v>477.77499999999998</v>
      </c>
      <c r="J115" s="255">
        <v>3.0561905704716234E-3</v>
      </c>
      <c r="K115" s="255">
        <v>0.48002057315691365</v>
      </c>
      <c r="L115" s="255">
        <v>0.12286689419795221</v>
      </c>
      <c r="M115" s="256">
        <v>23.061</v>
      </c>
      <c r="N115" s="257">
        <v>0.41860708492491239</v>
      </c>
      <c r="O115" s="257">
        <v>55.256135210088431</v>
      </c>
      <c r="P115" s="258">
        <v>17</v>
      </c>
      <c r="Q115" s="259">
        <v>2</v>
      </c>
      <c r="R115" s="259">
        <v>311</v>
      </c>
    </row>
    <row r="116" spans="1:18" ht="16.5">
      <c r="A116" s="247" t="s">
        <v>118</v>
      </c>
      <c r="B116" s="248" t="s">
        <v>539</v>
      </c>
      <c r="C116" s="249" t="s">
        <v>70</v>
      </c>
      <c r="D116" s="250">
        <v>0.68208555994000641</v>
      </c>
      <c r="E116" s="251">
        <v>4530</v>
      </c>
      <c r="F116" s="252" t="s">
        <v>124</v>
      </c>
      <c r="G116" s="312" t="s">
        <v>260</v>
      </c>
      <c r="H116" s="253">
        <v>6</v>
      </c>
      <c r="I116" s="254">
        <v>1949.5430000000001</v>
      </c>
      <c r="J116" s="255">
        <v>1.2798756963426871E-2</v>
      </c>
      <c r="K116" s="255">
        <v>0.48061137049756064</v>
      </c>
      <c r="L116" s="255">
        <v>0.21851274888525157</v>
      </c>
      <c r="M116" s="256">
        <v>9.2249999999999996</v>
      </c>
      <c r="N116" s="257">
        <v>3.2315265680213257</v>
      </c>
      <c r="O116" s="257">
        <v>2.1543510453475507</v>
      </c>
      <c r="P116" s="258">
        <v>216</v>
      </c>
      <c r="Q116" s="259">
        <v>66</v>
      </c>
      <c r="R116" s="259">
        <v>50</v>
      </c>
    </row>
    <row r="117" spans="1:18" ht="16.5">
      <c r="A117" s="247" t="s">
        <v>118</v>
      </c>
      <c r="B117" s="248" t="s">
        <v>541</v>
      </c>
      <c r="C117" s="249" t="s">
        <v>67</v>
      </c>
      <c r="D117" s="250">
        <v>0.80849938330314475</v>
      </c>
      <c r="E117" s="251">
        <v>1289</v>
      </c>
      <c r="F117" s="252" t="s">
        <v>124</v>
      </c>
      <c r="G117" s="312" t="s">
        <v>261</v>
      </c>
      <c r="H117" s="253">
        <v>2</v>
      </c>
      <c r="I117" s="254">
        <v>1650.73</v>
      </c>
      <c r="J117" s="255">
        <v>3.7569719157684145E-2</v>
      </c>
      <c r="K117" s="255">
        <v>0.45440493616426281</v>
      </c>
      <c r="L117" s="255">
        <v>0.25867343538919146</v>
      </c>
      <c r="M117" s="256">
        <v>8.282</v>
      </c>
      <c r="N117" s="257">
        <v>0.12115851774669388</v>
      </c>
      <c r="O117" s="257">
        <v>1.8173777662004083</v>
      </c>
      <c r="P117" s="258">
        <v>106</v>
      </c>
      <c r="Q117" s="259">
        <v>2</v>
      </c>
      <c r="R117" s="259">
        <v>30</v>
      </c>
    </row>
    <row r="118" spans="1:18" ht="16.5">
      <c r="A118" s="247" t="s">
        <v>118</v>
      </c>
      <c r="B118" s="248" t="s">
        <v>543</v>
      </c>
      <c r="C118" s="249" t="s">
        <v>67</v>
      </c>
      <c r="D118" s="250">
        <v>0.80598537808185611</v>
      </c>
      <c r="E118" s="251">
        <v>1649</v>
      </c>
      <c r="F118" s="252" t="s">
        <v>119</v>
      </c>
      <c r="G118" s="312" t="s">
        <v>234</v>
      </c>
      <c r="H118" s="253">
        <v>2</v>
      </c>
      <c r="I118" s="254">
        <v>2298.2710000000002</v>
      </c>
      <c r="J118" s="255">
        <v>3.3337442933696502E-3</v>
      </c>
      <c r="K118" s="255">
        <v>0.38800819251766</v>
      </c>
      <c r="L118" s="255">
        <v>0.18883760879374101</v>
      </c>
      <c r="M118" s="256">
        <v>16.347000000000001</v>
      </c>
      <c r="N118" s="257">
        <v>0.17404387907257238</v>
      </c>
      <c r="O118" s="257">
        <v>16.012036874676657</v>
      </c>
      <c r="P118" s="258">
        <v>14</v>
      </c>
      <c r="Q118" s="259">
        <v>4</v>
      </c>
      <c r="R118" s="259">
        <v>368</v>
      </c>
    </row>
  </sheetData>
  <phoneticPr fontId="2" type="noConversion"/>
  <conditionalFormatting sqref="C14:D11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90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281" t="s">
        <v>813</v>
      </c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</row>
    <row r="4" spans="1:13" ht="17.25">
      <c r="A4" s="176" t="s">
        <v>196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</row>
    <row r="5" spans="1:13" ht="26.25">
      <c r="A5" s="173" t="s">
        <v>193</v>
      </c>
    </row>
    <row r="6" spans="1:13" ht="26.25">
      <c r="A6" s="173" t="s">
        <v>194</v>
      </c>
    </row>
    <row r="7" spans="1:13" ht="26.25">
      <c r="A7" s="173"/>
    </row>
    <row r="8" spans="1:13" ht="17.25">
      <c r="A8" s="174" t="s">
        <v>195</v>
      </c>
    </row>
    <row r="9" spans="1:13" ht="40.5">
      <c r="A9" s="241" t="s">
        <v>0</v>
      </c>
      <c r="B9" s="242" t="s">
        <v>74</v>
      </c>
      <c r="C9" s="243" t="s">
        <v>65</v>
      </c>
      <c r="D9" s="243" t="s">
        <v>167</v>
      </c>
      <c r="E9" s="244" t="s">
        <v>153</v>
      </c>
      <c r="F9" s="242" t="s">
        <v>158</v>
      </c>
      <c r="G9" s="244" t="s">
        <v>156</v>
      </c>
      <c r="H9" s="244" t="s">
        <v>160</v>
      </c>
      <c r="I9" s="245" t="s">
        <v>162</v>
      </c>
      <c r="J9" s="244" t="s">
        <v>11</v>
      </c>
      <c r="K9" s="244" t="s">
        <v>12</v>
      </c>
      <c r="L9" s="244" t="s">
        <v>13</v>
      </c>
      <c r="M9" s="244" t="s">
        <v>189</v>
      </c>
    </row>
    <row r="10" spans="1:13" ht="16.5">
      <c r="A10" s="247" t="s">
        <v>118</v>
      </c>
      <c r="B10" s="248">
        <v>667</v>
      </c>
      <c r="C10" s="249" t="s">
        <v>70</v>
      </c>
      <c r="D10" s="250">
        <v>0.73399999999999999</v>
      </c>
      <c r="E10" s="251">
        <v>667</v>
      </c>
      <c r="F10" s="252" t="s">
        <v>124</v>
      </c>
      <c r="G10" s="260" t="s">
        <v>262</v>
      </c>
      <c r="H10" s="253">
        <v>3</v>
      </c>
      <c r="I10" s="254">
        <v>521.66100000000006</v>
      </c>
      <c r="J10" s="255">
        <v>1.8669402175469793E-2</v>
      </c>
      <c r="K10" s="255">
        <v>0.52753274097935998</v>
      </c>
      <c r="L10" s="255">
        <v>0.1782766969353661</v>
      </c>
      <c r="M10" s="261">
        <v>62</v>
      </c>
    </row>
    <row r="11" spans="1:13" ht="16.5">
      <c r="A11" s="247" t="s">
        <v>118</v>
      </c>
      <c r="B11" s="248">
        <v>2835</v>
      </c>
      <c r="C11" s="249" t="s">
        <v>70</v>
      </c>
      <c r="D11" s="250">
        <v>0.77193255941886274</v>
      </c>
      <c r="E11" s="251">
        <v>2835</v>
      </c>
      <c r="F11" s="252" t="s">
        <v>122</v>
      </c>
      <c r="G11" s="260" t="s">
        <v>252</v>
      </c>
      <c r="H11" s="253">
        <v>3</v>
      </c>
      <c r="I11" s="254">
        <v>1307.9179999999999</v>
      </c>
      <c r="J11" s="255">
        <v>9.9809039097805748E-3</v>
      </c>
      <c r="K11" s="255">
        <v>0.55697120163303282</v>
      </c>
      <c r="L11" s="255">
        <v>0.19726007287918662</v>
      </c>
      <c r="M11" s="261">
        <v>251</v>
      </c>
    </row>
    <row r="12" spans="1:13" ht="16.5">
      <c r="A12" s="247" t="s">
        <v>118</v>
      </c>
      <c r="B12" s="248">
        <v>2843</v>
      </c>
      <c r="C12" s="249" t="s">
        <v>67</v>
      </c>
      <c r="D12" s="250">
        <v>0.82699706971977327</v>
      </c>
      <c r="E12" s="251">
        <v>2843</v>
      </c>
      <c r="F12" s="252" t="s">
        <v>128</v>
      </c>
      <c r="G12" s="260" t="s">
        <v>279</v>
      </c>
      <c r="H12" s="253">
        <v>7</v>
      </c>
      <c r="I12" s="254">
        <v>1591.8319999999999</v>
      </c>
      <c r="J12" s="255">
        <v>1.6454897766230926E-3</v>
      </c>
      <c r="K12" s="255">
        <v>0.47633198494604961</v>
      </c>
      <c r="L12" s="255">
        <v>1.9672719716614474E-2</v>
      </c>
      <c r="M12" s="261">
        <v>128</v>
      </c>
    </row>
    <row r="13" spans="1:13" ht="16.5">
      <c r="A13" s="247" t="s">
        <v>118</v>
      </c>
      <c r="B13" s="248">
        <v>5233</v>
      </c>
      <c r="C13" s="249" t="s">
        <v>70</v>
      </c>
      <c r="D13" s="250">
        <v>0.67308251105552053</v>
      </c>
      <c r="E13" s="251">
        <v>5233</v>
      </c>
      <c r="F13" s="252" t="s">
        <v>127</v>
      </c>
      <c r="G13" s="260" t="s">
        <v>630</v>
      </c>
      <c r="H13" s="253">
        <v>5</v>
      </c>
      <c r="I13" s="254">
        <v>1478.377</v>
      </c>
      <c r="J13" s="255">
        <v>1.1990623229762099E-2</v>
      </c>
      <c r="K13" s="255">
        <v>0.43377584520251861</v>
      </c>
      <c r="L13" s="255">
        <v>0.18533838121128779</v>
      </c>
      <c r="M13" s="261">
        <v>49</v>
      </c>
    </row>
    <row r="14" spans="1:13" ht="16.5">
      <c r="A14" s="247" t="s">
        <v>118</v>
      </c>
      <c r="B14" s="248">
        <v>7915</v>
      </c>
      <c r="C14" s="249" t="s">
        <v>70</v>
      </c>
      <c r="D14" s="250">
        <v>0.67119402194534172</v>
      </c>
      <c r="E14" s="251">
        <v>7915</v>
      </c>
      <c r="F14" s="252" t="s">
        <v>123</v>
      </c>
      <c r="G14" s="260" t="s">
        <v>257</v>
      </c>
      <c r="H14" s="253">
        <v>5</v>
      </c>
      <c r="I14" s="254">
        <v>856.31899999999996</v>
      </c>
      <c r="J14" s="255">
        <v>1.9160322333623594E-2</v>
      </c>
      <c r="K14" s="255">
        <v>0.49485185787816444</v>
      </c>
      <c r="L14" s="255">
        <v>0.1237856453027435</v>
      </c>
      <c r="M14" s="261">
        <v>141</v>
      </c>
    </row>
    <row r="15" spans="1:13" ht="16.5">
      <c r="A15" s="247" t="s">
        <v>118</v>
      </c>
      <c r="B15" s="248">
        <v>9228</v>
      </c>
      <c r="C15" s="249" t="s">
        <v>70</v>
      </c>
      <c r="D15" s="250">
        <v>0.75282807335295721</v>
      </c>
      <c r="E15" s="251">
        <v>9228</v>
      </c>
      <c r="F15" s="252" t="s">
        <v>124</v>
      </c>
      <c r="G15" s="260" t="s">
        <v>262</v>
      </c>
      <c r="H15" s="253">
        <v>5</v>
      </c>
      <c r="I15" s="254">
        <v>760.55900000000008</v>
      </c>
      <c r="J15" s="255">
        <v>6.3112013300188272E-2</v>
      </c>
      <c r="K15" s="255">
        <v>0.42246283024004216</v>
      </c>
      <c r="L15" s="255">
        <v>0.103870968590208</v>
      </c>
      <c r="M15" s="261">
        <v>50</v>
      </c>
    </row>
    <row r="16" spans="1:13" ht="16.5">
      <c r="A16" s="247" t="s">
        <v>118</v>
      </c>
      <c r="B16" s="248" t="s">
        <v>286</v>
      </c>
      <c r="C16" s="249" t="s">
        <v>67</v>
      </c>
      <c r="D16" s="250">
        <v>0.82086956521739129</v>
      </c>
      <c r="E16" s="251">
        <v>380</v>
      </c>
      <c r="F16" s="252" t="s">
        <v>128</v>
      </c>
      <c r="G16" s="260" t="s">
        <v>275</v>
      </c>
      <c r="H16" s="253">
        <v>1</v>
      </c>
      <c r="I16" s="254">
        <v>1542.0129999999999</v>
      </c>
      <c r="J16" s="255">
        <v>1.4132306908318867E-2</v>
      </c>
      <c r="K16" s="255">
        <v>0.36276576918146725</v>
      </c>
      <c r="L16" s="255">
        <v>0.22373352235033039</v>
      </c>
      <c r="M16" s="261">
        <v>42</v>
      </c>
    </row>
    <row r="17" spans="1:13" ht="16.5">
      <c r="A17" s="247" t="s">
        <v>118</v>
      </c>
      <c r="B17" s="248" t="s">
        <v>672</v>
      </c>
      <c r="C17" s="249" t="s">
        <v>67</v>
      </c>
      <c r="D17" s="250">
        <v>0.81136363636363629</v>
      </c>
      <c r="E17" s="251">
        <v>7939</v>
      </c>
      <c r="F17" s="252" t="s">
        <v>128</v>
      </c>
      <c r="G17" s="260" t="s">
        <v>640</v>
      </c>
      <c r="H17" s="253">
        <v>1</v>
      </c>
      <c r="I17" s="254">
        <v>840.34500000000003</v>
      </c>
      <c r="J17" s="255">
        <v>3.7528125464326621E-2</v>
      </c>
      <c r="K17" s="255">
        <v>0.42915935825132179</v>
      </c>
      <c r="L17" s="255">
        <v>4.4029535488400599E-2</v>
      </c>
      <c r="M17" s="261">
        <v>37</v>
      </c>
    </row>
    <row r="18" spans="1:13" ht="16.5">
      <c r="A18" s="247" t="s">
        <v>118</v>
      </c>
      <c r="B18" s="248" t="s">
        <v>294</v>
      </c>
      <c r="C18" s="249" t="s">
        <v>70</v>
      </c>
      <c r="D18" s="250">
        <v>0.69636363636363641</v>
      </c>
      <c r="E18" s="251">
        <v>5470</v>
      </c>
      <c r="F18" s="252" t="s">
        <v>127</v>
      </c>
      <c r="G18" s="260" t="s">
        <v>269</v>
      </c>
      <c r="H18" s="253">
        <v>5</v>
      </c>
      <c r="I18" s="254">
        <v>1275.7629999999997</v>
      </c>
      <c r="J18" s="255">
        <v>1.2193211180777387E-2</v>
      </c>
      <c r="K18" s="255">
        <v>0.48914369108303185</v>
      </c>
      <c r="L18" s="255">
        <v>0.21546323424366551</v>
      </c>
      <c r="M18" s="261">
        <v>86</v>
      </c>
    </row>
    <row r="19" spans="1:13" ht="16.5">
      <c r="A19" s="247" t="s">
        <v>118</v>
      </c>
      <c r="B19" s="248" t="s">
        <v>296</v>
      </c>
      <c r="C19" s="249" t="s">
        <v>70</v>
      </c>
      <c r="D19" s="250">
        <v>0.6791124567245167</v>
      </c>
      <c r="E19" s="251">
        <v>4773</v>
      </c>
      <c r="F19" s="252" t="s">
        <v>127</v>
      </c>
      <c r="G19" s="260" t="s">
        <v>270</v>
      </c>
      <c r="H19" s="253">
        <v>5</v>
      </c>
      <c r="I19" s="254">
        <v>1217.7409999999998</v>
      </c>
      <c r="J19" s="255">
        <v>4.3933966848760039E-2</v>
      </c>
      <c r="K19" s="255">
        <v>0.44826597082792702</v>
      </c>
      <c r="L19" s="255">
        <v>0.20500534621785235</v>
      </c>
      <c r="M19" s="261">
        <v>73</v>
      </c>
    </row>
    <row r="20" spans="1:13" ht="16.5">
      <c r="A20" s="247" t="s">
        <v>118</v>
      </c>
      <c r="B20" s="248" t="s">
        <v>300</v>
      </c>
      <c r="C20" s="249" t="s">
        <v>70</v>
      </c>
      <c r="D20" s="250">
        <v>0.78731086598591649</v>
      </c>
      <c r="E20" s="251">
        <v>6808</v>
      </c>
      <c r="F20" s="252" t="s">
        <v>119</v>
      </c>
      <c r="G20" s="260" t="s">
        <v>220</v>
      </c>
      <c r="H20" s="253">
        <v>9</v>
      </c>
      <c r="I20" s="254">
        <v>1998.1490000000003</v>
      </c>
      <c r="J20" s="255">
        <v>9.8572915276768716E-3</v>
      </c>
      <c r="K20" s="255">
        <v>0.48638918154448607</v>
      </c>
      <c r="L20" s="255">
        <v>0.17516211253515129</v>
      </c>
      <c r="M20" s="261">
        <v>85</v>
      </c>
    </row>
    <row r="21" spans="1:13" ht="16.5">
      <c r="A21" s="247" t="s">
        <v>118</v>
      </c>
      <c r="B21" s="248" t="s">
        <v>304</v>
      </c>
      <c r="C21" s="249" t="s">
        <v>70</v>
      </c>
      <c r="D21" s="250">
        <v>0.73211424298065952</v>
      </c>
      <c r="E21" s="251">
        <v>8717</v>
      </c>
      <c r="F21" s="252" t="s">
        <v>122</v>
      </c>
      <c r="G21" s="260" t="s">
        <v>253</v>
      </c>
      <c r="H21" s="253">
        <v>2</v>
      </c>
      <c r="I21" s="254">
        <v>1486.7850000000001</v>
      </c>
      <c r="J21" s="255">
        <v>2.1517941496698625E-2</v>
      </c>
      <c r="K21" s="255">
        <v>0.54853936586726437</v>
      </c>
      <c r="L21" s="255">
        <v>0.210521359846918</v>
      </c>
      <c r="M21" s="261">
        <v>280</v>
      </c>
    </row>
    <row r="22" spans="1:13" ht="16.5">
      <c r="A22" s="247" t="s">
        <v>118</v>
      </c>
      <c r="B22" s="248" t="s">
        <v>306</v>
      </c>
      <c r="C22" s="249" t="s">
        <v>70</v>
      </c>
      <c r="D22" s="250">
        <v>0.73692439878420257</v>
      </c>
      <c r="E22" s="251">
        <v>6741</v>
      </c>
      <c r="F22" s="252" t="s">
        <v>122</v>
      </c>
      <c r="G22" s="260" t="s">
        <v>253</v>
      </c>
      <c r="H22" s="253">
        <v>2</v>
      </c>
      <c r="I22" s="254">
        <v>1515.0549999999998</v>
      </c>
      <c r="J22" s="255">
        <v>1.4665586738965133E-2</v>
      </c>
      <c r="K22" s="255">
        <v>0.55880597673968868</v>
      </c>
      <c r="L22" s="255">
        <v>0.21583374860978644</v>
      </c>
      <c r="M22" s="261">
        <v>281</v>
      </c>
    </row>
    <row r="23" spans="1:13" ht="16.5">
      <c r="A23" s="247" t="s">
        <v>118</v>
      </c>
      <c r="B23" s="248" t="s">
        <v>308</v>
      </c>
      <c r="C23" s="249" t="s">
        <v>70</v>
      </c>
      <c r="D23" s="250">
        <v>0.67740740740740735</v>
      </c>
      <c r="E23" s="251">
        <v>9130</v>
      </c>
      <c r="F23" s="252" t="s">
        <v>121</v>
      </c>
      <c r="G23" s="260" t="s">
        <v>249</v>
      </c>
      <c r="H23" s="253">
        <v>1</v>
      </c>
      <c r="I23" s="254">
        <v>1728.3019999999999</v>
      </c>
      <c r="J23" s="255">
        <v>8.7642119462671322E-2</v>
      </c>
      <c r="K23" s="255">
        <v>0.4849721761112728</v>
      </c>
      <c r="L23" s="255">
        <v>0.18920304437534644</v>
      </c>
      <c r="M23" s="261">
        <v>140</v>
      </c>
    </row>
    <row r="24" spans="1:13" ht="16.5">
      <c r="A24" s="247" t="s">
        <v>118</v>
      </c>
      <c r="B24" s="248" t="s">
        <v>310</v>
      </c>
      <c r="C24" s="249" t="s">
        <v>67</v>
      </c>
      <c r="D24" s="250">
        <v>0.84086035635171164</v>
      </c>
      <c r="E24" s="251">
        <v>3208</v>
      </c>
      <c r="F24" s="252" t="s">
        <v>119</v>
      </c>
      <c r="G24" s="260" t="s">
        <v>234</v>
      </c>
      <c r="H24" s="253">
        <v>12</v>
      </c>
      <c r="I24" s="254">
        <v>2252.9189999999999</v>
      </c>
      <c r="J24" s="255">
        <v>2.2383684251100062E-2</v>
      </c>
      <c r="K24" s="255">
        <v>0.39921456282552453</v>
      </c>
      <c r="L24" s="255">
        <v>0.1694448470158223</v>
      </c>
      <c r="M24" s="261">
        <v>45</v>
      </c>
    </row>
    <row r="25" spans="1:13" ht="16.5">
      <c r="A25" s="247" t="s">
        <v>118</v>
      </c>
      <c r="B25" s="248" t="s">
        <v>312</v>
      </c>
      <c r="C25" s="249" t="s">
        <v>70</v>
      </c>
      <c r="D25" s="250">
        <v>0.70768110708003862</v>
      </c>
      <c r="E25" s="251">
        <v>9155</v>
      </c>
      <c r="F25" s="252" t="s">
        <v>122</v>
      </c>
      <c r="G25" s="260" t="s">
        <v>254</v>
      </c>
      <c r="H25" s="253">
        <v>3</v>
      </c>
      <c r="I25" s="254">
        <v>1607.2370000000001</v>
      </c>
      <c r="J25" s="255">
        <v>2.1648970275523021E-2</v>
      </c>
      <c r="K25" s="255">
        <v>0.54593697415209708</v>
      </c>
      <c r="L25" s="255">
        <v>0.20781004917134185</v>
      </c>
      <c r="M25" s="261">
        <v>318</v>
      </c>
    </row>
    <row r="26" spans="1:13" ht="16.5">
      <c r="A26" s="247" t="s">
        <v>118</v>
      </c>
      <c r="B26" s="248" t="s">
        <v>316</v>
      </c>
      <c r="C26" s="249" t="s">
        <v>69</v>
      </c>
      <c r="D26" s="250">
        <v>0.8630813763414662</v>
      </c>
      <c r="E26" s="251">
        <v>3081</v>
      </c>
      <c r="F26" s="252" t="s">
        <v>119</v>
      </c>
      <c r="G26" s="260" t="s">
        <v>223</v>
      </c>
      <c r="H26" s="253">
        <v>12</v>
      </c>
      <c r="I26" s="254">
        <v>2018.8350000000003</v>
      </c>
      <c r="J26" s="255">
        <v>5.0348998197257966E-3</v>
      </c>
      <c r="K26" s="255">
        <v>0.47994032229798306</v>
      </c>
      <c r="L26" s="255">
        <v>0.13324516367112715</v>
      </c>
      <c r="M26" s="261">
        <v>77</v>
      </c>
    </row>
    <row r="27" spans="1:13" ht="16.5">
      <c r="A27" s="247" t="s">
        <v>118</v>
      </c>
      <c r="B27" s="248" t="s">
        <v>320</v>
      </c>
      <c r="C27" s="249" t="s">
        <v>70</v>
      </c>
      <c r="D27" s="250">
        <v>0.72922904646142994</v>
      </c>
      <c r="E27" s="251">
        <v>3983</v>
      </c>
      <c r="F27" s="252" t="s">
        <v>123</v>
      </c>
      <c r="G27" s="260" t="s">
        <v>258</v>
      </c>
      <c r="H27" s="253">
        <v>3</v>
      </c>
      <c r="I27" s="254">
        <v>1453.3129999999999</v>
      </c>
      <c r="J27" s="255">
        <v>1.4665216837747365E-2</v>
      </c>
      <c r="K27" s="255">
        <v>0.44841911488447295</v>
      </c>
      <c r="L27" s="255">
        <v>9.7019706009648293E-2</v>
      </c>
      <c r="M27" s="261">
        <v>229</v>
      </c>
    </row>
    <row r="28" spans="1:13" ht="16.5">
      <c r="A28" s="247" t="s">
        <v>118</v>
      </c>
      <c r="B28" s="248" t="s">
        <v>322</v>
      </c>
      <c r="C28" s="249" t="s">
        <v>67</v>
      </c>
      <c r="D28" s="250">
        <v>0.81923777717023571</v>
      </c>
      <c r="E28" s="251">
        <v>4074</v>
      </c>
      <c r="F28" s="252" t="s">
        <v>119</v>
      </c>
      <c r="G28" s="260" t="s">
        <v>226</v>
      </c>
      <c r="H28" s="253">
        <v>11</v>
      </c>
      <c r="I28" s="254">
        <v>1755.5060000000001</v>
      </c>
      <c r="J28" s="255">
        <v>2.4391968572506448E-2</v>
      </c>
      <c r="K28" s="255">
        <v>0.44081116123973485</v>
      </c>
      <c r="L28" s="255">
        <v>0.14411799219142515</v>
      </c>
      <c r="M28" s="261">
        <v>45</v>
      </c>
    </row>
    <row r="29" spans="1:13" ht="16.5">
      <c r="A29" s="247" t="s">
        <v>118</v>
      </c>
      <c r="B29" s="248" t="s">
        <v>324</v>
      </c>
      <c r="C29" s="249" t="s">
        <v>67</v>
      </c>
      <c r="D29" s="250">
        <v>0.82363636363636361</v>
      </c>
      <c r="E29" s="251">
        <v>1474</v>
      </c>
      <c r="F29" s="252" t="s">
        <v>128</v>
      </c>
      <c r="G29" s="260" t="s">
        <v>280</v>
      </c>
      <c r="H29" s="253">
        <v>1</v>
      </c>
      <c r="I29" s="254">
        <v>1268.627</v>
      </c>
      <c r="J29" s="255">
        <v>9.9869326270372993E-3</v>
      </c>
      <c r="K29" s="255">
        <v>0.48217875461251442</v>
      </c>
      <c r="L29" s="255">
        <v>0.13715615385767449</v>
      </c>
      <c r="M29" s="261">
        <v>95</v>
      </c>
    </row>
    <row r="30" spans="1:13" ht="16.5">
      <c r="A30" s="247" t="s">
        <v>118</v>
      </c>
      <c r="B30" s="248" t="s">
        <v>326</v>
      </c>
      <c r="C30" s="249" t="s">
        <v>69</v>
      </c>
      <c r="D30" s="250">
        <v>0.8510101413441854</v>
      </c>
      <c r="E30" s="251">
        <v>5522</v>
      </c>
      <c r="F30" s="252" t="s">
        <v>119</v>
      </c>
      <c r="G30" s="260" t="s">
        <v>223</v>
      </c>
      <c r="H30" s="253">
        <v>9</v>
      </c>
      <c r="I30" s="254">
        <v>2116.471</v>
      </c>
      <c r="J30" s="255">
        <v>7.0766360180685731E-2</v>
      </c>
      <c r="K30" s="255">
        <v>0.37780095099184802</v>
      </c>
      <c r="L30" s="255">
        <v>0.14679391893456326</v>
      </c>
      <c r="M30" s="261">
        <v>38</v>
      </c>
    </row>
    <row r="31" spans="1:13" ht="16.5">
      <c r="A31" s="247" t="s">
        <v>118</v>
      </c>
      <c r="B31" s="248" t="s">
        <v>328</v>
      </c>
      <c r="C31" s="249" t="s">
        <v>70</v>
      </c>
      <c r="D31" s="250">
        <v>0.72457234508945545</v>
      </c>
      <c r="E31" s="251">
        <v>4906</v>
      </c>
      <c r="F31" s="252" t="s">
        <v>128</v>
      </c>
      <c r="G31" s="260" t="s">
        <v>275</v>
      </c>
      <c r="H31" s="253">
        <v>7</v>
      </c>
      <c r="I31" s="254">
        <v>1038.595</v>
      </c>
      <c r="J31" s="255">
        <v>1.9745318274306797E-2</v>
      </c>
      <c r="K31" s="255">
        <v>0.49216833469530835</v>
      </c>
      <c r="L31" s="255">
        <v>0.10001867015176165</v>
      </c>
      <c r="M31" s="261">
        <v>103</v>
      </c>
    </row>
    <row r="32" spans="1:13" ht="16.5">
      <c r="A32" s="247" t="s">
        <v>118</v>
      </c>
      <c r="B32" s="248" t="s">
        <v>330</v>
      </c>
      <c r="C32" s="249" t="s">
        <v>70</v>
      </c>
      <c r="D32" s="250">
        <v>0.6978108831029316</v>
      </c>
      <c r="E32" s="251">
        <v>8920</v>
      </c>
      <c r="F32" s="252" t="s">
        <v>123</v>
      </c>
      <c r="G32" s="260" t="s">
        <v>256</v>
      </c>
      <c r="H32" s="253">
        <v>2</v>
      </c>
      <c r="I32" s="254">
        <v>884.32500000000005</v>
      </c>
      <c r="J32" s="255">
        <v>2.7914707027408298E-2</v>
      </c>
      <c r="K32" s="255">
        <v>0.46390917653804448</v>
      </c>
      <c r="L32" s="255">
        <v>8.933367257512792E-2</v>
      </c>
      <c r="M32" s="261">
        <v>144</v>
      </c>
    </row>
    <row r="33" spans="1:13" ht="16.5">
      <c r="A33" s="247" t="s">
        <v>118</v>
      </c>
      <c r="B33" s="248" t="s">
        <v>332</v>
      </c>
      <c r="C33" s="249" t="s">
        <v>70</v>
      </c>
      <c r="D33" s="250">
        <v>0.77956521739130435</v>
      </c>
      <c r="E33" s="251">
        <v>9573</v>
      </c>
      <c r="F33" s="252" t="s">
        <v>119</v>
      </c>
      <c r="G33" s="260" t="s">
        <v>219</v>
      </c>
      <c r="H33" s="253">
        <v>1</v>
      </c>
      <c r="I33" s="254">
        <v>2039.498</v>
      </c>
      <c r="J33" s="255">
        <v>1.146033915690498E-2</v>
      </c>
      <c r="K33" s="255">
        <v>0.45375180940781223</v>
      </c>
      <c r="L33" s="255">
        <v>0.23682298291050052</v>
      </c>
      <c r="M33" s="261">
        <v>72</v>
      </c>
    </row>
    <row r="34" spans="1:13" ht="16.5">
      <c r="A34" s="247" t="s">
        <v>118</v>
      </c>
      <c r="B34" s="248" t="s">
        <v>334</v>
      </c>
      <c r="C34" s="249" t="s">
        <v>70</v>
      </c>
      <c r="D34" s="250">
        <v>0.75045454545454537</v>
      </c>
      <c r="E34" s="251">
        <v>4546</v>
      </c>
      <c r="F34" s="252" t="s">
        <v>128</v>
      </c>
      <c r="G34" s="260" t="s">
        <v>279</v>
      </c>
      <c r="H34" s="253">
        <v>1</v>
      </c>
      <c r="I34" s="254">
        <v>893.18899999999996</v>
      </c>
      <c r="J34" s="255">
        <v>2.2395672531173628E-2</v>
      </c>
      <c r="K34" s="255">
        <v>0.45744642172577699</v>
      </c>
      <c r="L34" s="255">
        <v>8.8447125972218654E-2</v>
      </c>
      <c r="M34" s="261">
        <v>74</v>
      </c>
    </row>
    <row r="35" spans="1:13" ht="16.5">
      <c r="A35" s="247" t="s">
        <v>118</v>
      </c>
      <c r="B35" s="248" t="s">
        <v>336</v>
      </c>
      <c r="C35" s="249" t="s">
        <v>70</v>
      </c>
      <c r="D35" s="250">
        <v>0.7223688223287652</v>
      </c>
      <c r="E35" s="251">
        <v>690</v>
      </c>
      <c r="F35" s="252" t="s">
        <v>123</v>
      </c>
      <c r="G35" s="260" t="s">
        <v>258</v>
      </c>
      <c r="H35" s="253">
        <v>2</v>
      </c>
      <c r="I35" s="254">
        <v>1464.4069999999999</v>
      </c>
      <c r="J35" s="255">
        <v>2.3927762795272988E-2</v>
      </c>
      <c r="K35" s="255">
        <v>0.44373295830516446</v>
      </c>
      <c r="L35" s="255">
        <v>8.5358725164025331E-2</v>
      </c>
      <c r="M35" s="261">
        <v>230</v>
      </c>
    </row>
    <row r="36" spans="1:13" ht="16.5">
      <c r="A36" s="247" t="s">
        <v>118</v>
      </c>
      <c r="B36" s="248" t="s">
        <v>338</v>
      </c>
      <c r="C36" s="249" t="s">
        <v>70</v>
      </c>
      <c r="D36" s="250">
        <v>0.73259259259259257</v>
      </c>
      <c r="E36" s="251">
        <v>6232</v>
      </c>
      <c r="F36" s="252" t="s">
        <v>127</v>
      </c>
      <c r="G36" s="260" t="s">
        <v>270</v>
      </c>
      <c r="H36" s="253">
        <v>3</v>
      </c>
      <c r="I36" s="254">
        <v>1529.4839999999999</v>
      </c>
      <c r="J36" s="255">
        <v>2.4108098675267572E-2</v>
      </c>
      <c r="K36" s="255">
        <v>0.45864757179241927</v>
      </c>
      <c r="L36" s="255">
        <v>0.23079679159768918</v>
      </c>
      <c r="M36" s="261">
        <v>53</v>
      </c>
    </row>
    <row r="37" spans="1:13" ht="16.5">
      <c r="A37" s="247" t="s">
        <v>118</v>
      </c>
      <c r="B37" s="248" t="s">
        <v>340</v>
      </c>
      <c r="C37" s="249" t="s">
        <v>70</v>
      </c>
      <c r="D37" s="250">
        <v>0.76525966610901641</v>
      </c>
      <c r="E37" s="251">
        <v>3142</v>
      </c>
      <c r="F37" s="252" t="s">
        <v>128</v>
      </c>
      <c r="G37" s="260" t="s">
        <v>278</v>
      </c>
      <c r="H37" s="253">
        <v>2</v>
      </c>
      <c r="I37" s="254">
        <v>650.03599999999994</v>
      </c>
      <c r="J37" s="255">
        <v>3.2578836468468049E-3</v>
      </c>
      <c r="K37" s="255">
        <v>0.46414104427290509</v>
      </c>
      <c r="L37" s="255">
        <v>2.7690774049437265E-2</v>
      </c>
      <c r="M37" s="261">
        <v>40</v>
      </c>
    </row>
    <row r="38" spans="1:13" ht="16.5">
      <c r="A38" s="247" t="s">
        <v>118</v>
      </c>
      <c r="B38" s="248" t="s">
        <v>348</v>
      </c>
      <c r="C38" s="249" t="s">
        <v>70</v>
      </c>
      <c r="D38" s="250">
        <v>0.79073548753159861</v>
      </c>
      <c r="E38" s="251">
        <v>6158</v>
      </c>
      <c r="F38" s="252" t="s">
        <v>119</v>
      </c>
      <c r="G38" s="260" t="s">
        <v>216</v>
      </c>
      <c r="H38" s="253">
        <v>2</v>
      </c>
      <c r="I38" s="254">
        <v>2242.1200000000003</v>
      </c>
      <c r="J38" s="255">
        <v>6.110826824266808E-2</v>
      </c>
      <c r="K38" s="255">
        <v>0.39962170301087846</v>
      </c>
      <c r="L38" s="255">
        <v>0.22077319679588961</v>
      </c>
      <c r="M38" s="261">
        <v>37</v>
      </c>
    </row>
    <row r="39" spans="1:13" ht="16.5">
      <c r="A39" s="247" t="s">
        <v>118</v>
      </c>
      <c r="B39" s="248" t="s">
        <v>350</v>
      </c>
      <c r="C39" s="249" t="s">
        <v>70</v>
      </c>
      <c r="D39" s="250">
        <v>0.67787234042553191</v>
      </c>
      <c r="E39" s="251">
        <v>8610</v>
      </c>
      <c r="F39" s="252" t="s">
        <v>126</v>
      </c>
      <c r="G39" s="260" t="s">
        <v>268</v>
      </c>
      <c r="H39" s="253">
        <v>2</v>
      </c>
      <c r="I39" s="254">
        <v>610.13099999999997</v>
      </c>
      <c r="J39" s="255">
        <v>3.5104019215466208E-2</v>
      </c>
      <c r="K39" s="255">
        <v>0.43288453039637509</v>
      </c>
      <c r="L39" s="255">
        <v>0.29501861075736197</v>
      </c>
      <c r="M39" s="261">
        <v>43</v>
      </c>
    </row>
    <row r="40" spans="1:13" ht="16.5">
      <c r="A40" s="247" t="s">
        <v>118</v>
      </c>
      <c r="B40" s="248" t="s">
        <v>354</v>
      </c>
      <c r="C40" s="249" t="s">
        <v>70</v>
      </c>
      <c r="D40" s="250">
        <v>0.79598981394249935</v>
      </c>
      <c r="E40" s="251">
        <v>711</v>
      </c>
      <c r="F40" s="252" t="s">
        <v>119</v>
      </c>
      <c r="G40" s="260" t="s">
        <v>224</v>
      </c>
      <c r="H40" s="253">
        <v>3</v>
      </c>
      <c r="I40" s="254">
        <v>1622.1340000000002</v>
      </c>
      <c r="J40" s="255">
        <v>3.0362030271683499E-3</v>
      </c>
      <c r="K40" s="255">
        <v>0.41258695805189372</v>
      </c>
      <c r="L40" s="255">
        <v>0.12822615147700497</v>
      </c>
      <c r="M40" s="261">
        <v>30</v>
      </c>
    </row>
    <row r="41" spans="1:13" ht="16.5">
      <c r="A41" s="247" t="s">
        <v>118</v>
      </c>
      <c r="B41" s="248" t="s">
        <v>356</v>
      </c>
      <c r="C41" s="249" t="s">
        <v>70</v>
      </c>
      <c r="D41" s="250">
        <v>0.74696599972728517</v>
      </c>
      <c r="E41" s="251">
        <v>3674</v>
      </c>
      <c r="F41" s="252" t="s">
        <v>123</v>
      </c>
      <c r="G41" s="260" t="s">
        <v>257</v>
      </c>
      <c r="H41" s="253">
        <v>2</v>
      </c>
      <c r="I41" s="254">
        <v>1320.06</v>
      </c>
      <c r="J41" s="255">
        <v>1.5485539437872842E-2</v>
      </c>
      <c r="K41" s="255">
        <v>0.4342752628195779</v>
      </c>
      <c r="L41" s="255">
        <v>0.13635743829825916</v>
      </c>
      <c r="M41" s="261">
        <v>197</v>
      </c>
    </row>
    <row r="42" spans="1:13" ht="16.5">
      <c r="A42" s="247" t="s">
        <v>118</v>
      </c>
      <c r="B42" s="248" t="s">
        <v>359</v>
      </c>
      <c r="C42" s="249" t="s">
        <v>70</v>
      </c>
      <c r="D42" s="250">
        <v>0.7368529871471986</v>
      </c>
      <c r="E42" s="251">
        <v>15</v>
      </c>
      <c r="F42" s="252" t="s">
        <v>127</v>
      </c>
      <c r="G42" s="260" t="s">
        <v>271</v>
      </c>
      <c r="H42" s="253">
        <v>2</v>
      </c>
      <c r="I42" s="254">
        <v>1411.481</v>
      </c>
      <c r="J42" s="255">
        <v>1.007685160886217E-2</v>
      </c>
      <c r="K42" s="255">
        <v>0.4306962241009884</v>
      </c>
      <c r="L42" s="255">
        <v>0.22104442071838021</v>
      </c>
      <c r="M42" s="261">
        <v>32</v>
      </c>
    </row>
    <row r="43" spans="1:13" ht="16.5">
      <c r="A43" s="247" t="s">
        <v>118</v>
      </c>
      <c r="B43" s="248" t="s">
        <v>363</v>
      </c>
      <c r="C43" s="249" t="s">
        <v>67</v>
      </c>
      <c r="D43" s="250">
        <v>0.83489935792604097</v>
      </c>
      <c r="E43" s="251">
        <v>3283</v>
      </c>
      <c r="F43" s="252" t="s">
        <v>119</v>
      </c>
      <c r="G43" s="260" t="s">
        <v>220</v>
      </c>
      <c r="H43" s="253">
        <v>12</v>
      </c>
      <c r="I43" s="254">
        <v>1975.3249999999998</v>
      </c>
      <c r="J43" s="255">
        <v>3.3604802940715141E-2</v>
      </c>
      <c r="K43" s="255">
        <v>0.43570700365373566</v>
      </c>
      <c r="L43" s="255">
        <v>0.12655754369019523</v>
      </c>
      <c r="M43" s="261">
        <v>57</v>
      </c>
    </row>
    <row r="44" spans="1:13" ht="16.5">
      <c r="A44" s="247" t="s">
        <v>118</v>
      </c>
      <c r="B44" s="248" t="s">
        <v>365</v>
      </c>
      <c r="C44" s="249" t="s">
        <v>70</v>
      </c>
      <c r="D44" s="250">
        <v>0.79149285706226558</v>
      </c>
      <c r="E44" s="251">
        <v>7788</v>
      </c>
      <c r="F44" s="252" t="s">
        <v>119</v>
      </c>
      <c r="G44" s="260" t="s">
        <v>229</v>
      </c>
      <c r="H44" s="253">
        <v>3</v>
      </c>
      <c r="I44" s="254">
        <v>2277.4170000000004</v>
      </c>
      <c r="J44" s="255">
        <v>1.5036960278192341E-2</v>
      </c>
      <c r="K44" s="255">
        <v>0.47039708688755033</v>
      </c>
      <c r="L44" s="255">
        <v>0.1220554661736958</v>
      </c>
      <c r="M44" s="261">
        <v>108</v>
      </c>
    </row>
    <row r="45" spans="1:13" ht="16.5">
      <c r="A45" s="247" t="s">
        <v>118</v>
      </c>
      <c r="B45" s="248" t="s">
        <v>371</v>
      </c>
      <c r="C45" s="249" t="s">
        <v>67</v>
      </c>
      <c r="D45" s="250">
        <v>0.80853742784723404</v>
      </c>
      <c r="E45" s="251">
        <v>2770</v>
      </c>
      <c r="F45" s="252" t="s">
        <v>119</v>
      </c>
      <c r="G45" s="260" t="s">
        <v>225</v>
      </c>
      <c r="H45" s="253">
        <v>3</v>
      </c>
      <c r="I45" s="254">
        <v>1679.7460000000001</v>
      </c>
      <c r="J45" s="255">
        <v>1.8770208185620026E-2</v>
      </c>
      <c r="K45" s="255">
        <v>0.44460349964658147</v>
      </c>
      <c r="L45" s="255">
        <v>0.20122089887399641</v>
      </c>
      <c r="M45" s="261">
        <v>61</v>
      </c>
    </row>
    <row r="46" spans="1:13" ht="16.5">
      <c r="A46" s="247" t="s">
        <v>118</v>
      </c>
      <c r="B46" s="248" t="s">
        <v>375</v>
      </c>
      <c r="C46" s="249" t="s">
        <v>70</v>
      </c>
      <c r="D46" s="250">
        <v>0.69018181818181812</v>
      </c>
      <c r="E46" s="251">
        <v>7987</v>
      </c>
      <c r="F46" s="252" t="s">
        <v>127</v>
      </c>
      <c r="G46" s="260" t="s">
        <v>274</v>
      </c>
      <c r="H46" s="253">
        <v>2</v>
      </c>
      <c r="I46" s="254">
        <v>1333.1510000000001</v>
      </c>
      <c r="J46" s="255">
        <v>1.0434467726779936E-2</v>
      </c>
      <c r="K46" s="255">
        <v>0.4870289266129878</v>
      </c>
      <c r="L46" s="255">
        <v>0.28353877392733456</v>
      </c>
      <c r="M46" s="261">
        <v>156</v>
      </c>
    </row>
    <row r="47" spans="1:13" ht="16.5">
      <c r="A47" s="247" t="s">
        <v>118</v>
      </c>
      <c r="B47" s="248" t="s">
        <v>377</v>
      </c>
      <c r="C47" s="249" t="s">
        <v>69</v>
      </c>
      <c r="D47" s="250">
        <v>0.88215050143100748</v>
      </c>
      <c r="E47" s="251">
        <v>2781</v>
      </c>
      <c r="F47" s="252" t="s">
        <v>119</v>
      </c>
      <c r="G47" s="260" t="s">
        <v>237</v>
      </c>
      <c r="H47" s="253">
        <v>4</v>
      </c>
      <c r="I47" s="254">
        <v>2213.212</v>
      </c>
      <c r="J47" s="255">
        <v>3.8472989330064753E-3</v>
      </c>
      <c r="K47" s="255">
        <v>0.46097226592022522</v>
      </c>
      <c r="L47" s="255">
        <v>0.21055371107693252</v>
      </c>
      <c r="M47" s="261">
        <v>110</v>
      </c>
    </row>
    <row r="48" spans="1:13" ht="16.5">
      <c r="A48" s="247" t="s">
        <v>118</v>
      </c>
      <c r="B48" s="248" t="s">
        <v>383</v>
      </c>
      <c r="C48" s="249" t="s">
        <v>70</v>
      </c>
      <c r="D48" s="250">
        <v>0.72342454949552581</v>
      </c>
      <c r="E48" s="251">
        <v>3804</v>
      </c>
      <c r="F48" s="252" t="s">
        <v>128</v>
      </c>
      <c r="G48" s="260" t="s">
        <v>282</v>
      </c>
      <c r="H48" s="253">
        <v>3</v>
      </c>
      <c r="I48" s="254">
        <v>1419.0540000000001</v>
      </c>
      <c r="J48" s="255">
        <v>2.3300395049617995E-2</v>
      </c>
      <c r="K48" s="255">
        <v>0.47707589163325909</v>
      </c>
      <c r="L48" s="255">
        <v>0.27260832894553855</v>
      </c>
      <c r="M48" s="261">
        <v>128</v>
      </c>
    </row>
    <row r="49" spans="1:13" ht="16.5">
      <c r="A49" s="247" t="s">
        <v>118</v>
      </c>
      <c r="B49" s="248" t="s">
        <v>391</v>
      </c>
      <c r="C49" s="249" t="s">
        <v>69</v>
      </c>
      <c r="D49" s="250">
        <v>0.85340761235236806</v>
      </c>
      <c r="E49" s="251">
        <v>3097</v>
      </c>
      <c r="F49" s="252" t="s">
        <v>119</v>
      </c>
      <c r="G49" s="260" t="s">
        <v>236</v>
      </c>
      <c r="H49" s="253">
        <v>5</v>
      </c>
      <c r="I49" s="254">
        <v>2517.297</v>
      </c>
      <c r="J49" s="255">
        <v>5.1198345907412842E-3</v>
      </c>
      <c r="K49" s="255">
        <v>0.44785344333274707</v>
      </c>
      <c r="L49" s="255">
        <v>0.14062702970686414</v>
      </c>
      <c r="M49" s="261">
        <v>62</v>
      </c>
    </row>
    <row r="50" spans="1:13" ht="16.5">
      <c r="A50" s="247" t="s">
        <v>118</v>
      </c>
      <c r="B50" s="248" t="s">
        <v>393</v>
      </c>
      <c r="C50" s="249" t="s">
        <v>70</v>
      </c>
      <c r="D50" s="250">
        <v>0.66447368421052633</v>
      </c>
      <c r="E50" s="251">
        <v>1414</v>
      </c>
      <c r="F50" s="252" t="s">
        <v>125</v>
      </c>
      <c r="G50" s="260" t="s">
        <v>266</v>
      </c>
      <c r="H50" s="253">
        <v>2</v>
      </c>
      <c r="I50" s="254">
        <v>1380.491</v>
      </c>
      <c r="J50" s="255">
        <v>4.5796802174785482E-3</v>
      </c>
      <c r="K50" s="255">
        <v>0.40514958639281906</v>
      </c>
      <c r="L50" s="255">
        <v>0.25353298210564212</v>
      </c>
      <c r="M50" s="261">
        <v>68</v>
      </c>
    </row>
    <row r="51" spans="1:13" ht="16.5">
      <c r="A51" s="247" t="s">
        <v>118</v>
      </c>
      <c r="B51" s="248" t="s">
        <v>397</v>
      </c>
      <c r="C51" s="249" t="s">
        <v>70</v>
      </c>
      <c r="D51" s="250">
        <v>0.69240000000000002</v>
      </c>
      <c r="E51" s="251">
        <v>9915</v>
      </c>
      <c r="F51" s="252" t="s">
        <v>123</v>
      </c>
      <c r="G51" s="260" t="s">
        <v>259</v>
      </c>
      <c r="H51" s="253">
        <v>2</v>
      </c>
      <c r="I51" s="254">
        <v>1325.614</v>
      </c>
      <c r="J51" s="255">
        <v>2.48564415772752E-2</v>
      </c>
      <c r="K51" s="255">
        <v>0.43404242169185253</v>
      </c>
      <c r="L51" s="255">
        <v>0.14257544051284915</v>
      </c>
      <c r="M51" s="261">
        <v>221</v>
      </c>
    </row>
    <row r="52" spans="1:13" ht="16.5">
      <c r="A52" s="247" t="s">
        <v>118</v>
      </c>
      <c r="B52" s="248" t="s">
        <v>407</v>
      </c>
      <c r="C52" s="249" t="s">
        <v>70</v>
      </c>
      <c r="D52" s="250">
        <v>0.79774999999999996</v>
      </c>
      <c r="E52" s="251">
        <v>8165</v>
      </c>
      <c r="F52" s="252" t="s">
        <v>124</v>
      </c>
      <c r="G52" s="260" t="s">
        <v>261</v>
      </c>
      <c r="H52" s="253">
        <v>1</v>
      </c>
      <c r="I52" s="254">
        <v>1192.876</v>
      </c>
      <c r="J52" s="255">
        <v>8.940247390954819E-3</v>
      </c>
      <c r="K52" s="255">
        <v>0.46629574455897882</v>
      </c>
      <c r="L52" s="255">
        <v>0.13245299595263885</v>
      </c>
      <c r="M52" s="261">
        <v>69</v>
      </c>
    </row>
    <row r="53" spans="1:13" ht="16.5">
      <c r="A53" s="247" t="s">
        <v>118</v>
      </c>
      <c r="B53" s="248" t="s">
        <v>409</v>
      </c>
      <c r="C53" s="249" t="s">
        <v>70</v>
      </c>
      <c r="D53" s="250">
        <v>0.70550000000000002</v>
      </c>
      <c r="E53" s="251">
        <v>555</v>
      </c>
      <c r="F53" s="252" t="s">
        <v>124</v>
      </c>
      <c r="G53" s="260" t="s">
        <v>264</v>
      </c>
      <c r="H53" s="253">
        <v>3</v>
      </c>
      <c r="I53" s="254">
        <v>3760.5029999999997</v>
      </c>
      <c r="J53" s="255">
        <v>4.1384710952575218E-2</v>
      </c>
      <c r="K53" s="255">
        <v>0.47988953887948665</v>
      </c>
      <c r="L53" s="255">
        <v>0.20981235754897681</v>
      </c>
      <c r="M53" s="261">
        <v>352</v>
      </c>
    </row>
    <row r="54" spans="1:13" ht="16.5">
      <c r="A54" s="247" t="s">
        <v>118</v>
      </c>
      <c r="B54" s="248" t="s">
        <v>411</v>
      </c>
      <c r="C54" s="249" t="s">
        <v>70</v>
      </c>
      <c r="D54" s="250">
        <v>0.76545454545454539</v>
      </c>
      <c r="E54" s="251">
        <v>6627</v>
      </c>
      <c r="F54" s="252" t="s">
        <v>128</v>
      </c>
      <c r="G54" s="260" t="s">
        <v>277</v>
      </c>
      <c r="H54" s="253">
        <v>1</v>
      </c>
      <c r="I54" s="254">
        <v>935.52200000000005</v>
      </c>
      <c r="J54" s="255">
        <v>1.484734183757128E-2</v>
      </c>
      <c r="K54" s="255">
        <v>0.43300136434213493</v>
      </c>
      <c r="L54" s="255">
        <v>8.9791072020890678E-2</v>
      </c>
      <c r="M54" s="261">
        <v>37</v>
      </c>
    </row>
    <row r="55" spans="1:13" ht="16.5">
      <c r="A55" s="247" t="s">
        <v>118</v>
      </c>
      <c r="B55" s="248" t="s">
        <v>419</v>
      </c>
      <c r="C55" s="249" t="s">
        <v>70</v>
      </c>
      <c r="D55" s="250">
        <v>0.74124999999999996</v>
      </c>
      <c r="E55" s="251">
        <v>9615</v>
      </c>
      <c r="F55" s="252" t="s">
        <v>124</v>
      </c>
      <c r="G55" s="260" t="s">
        <v>262</v>
      </c>
      <c r="H55" s="253">
        <v>1</v>
      </c>
      <c r="I55" s="254">
        <v>1258.434</v>
      </c>
      <c r="J55" s="255">
        <v>3.9037129015626497E-2</v>
      </c>
      <c r="K55" s="255">
        <v>0.43690390796298562</v>
      </c>
      <c r="L55" s="255">
        <v>0.22885586371633315</v>
      </c>
      <c r="M55" s="261">
        <v>114</v>
      </c>
    </row>
    <row r="56" spans="1:13" ht="16.5">
      <c r="A56" s="247" t="s">
        <v>118</v>
      </c>
      <c r="B56" s="248" t="s">
        <v>423</v>
      </c>
      <c r="C56" s="249" t="s">
        <v>69</v>
      </c>
      <c r="D56" s="250">
        <v>0.89088558478512703</v>
      </c>
      <c r="E56" s="251">
        <v>1958</v>
      </c>
      <c r="F56" s="252" t="s">
        <v>119</v>
      </c>
      <c r="G56" s="260" t="s">
        <v>212</v>
      </c>
      <c r="H56" s="253">
        <v>2</v>
      </c>
      <c r="I56" s="254">
        <v>2311.7379999999998</v>
      </c>
      <c r="J56" s="255">
        <v>3.3029371369488504E-2</v>
      </c>
      <c r="K56" s="255">
        <v>0.44040737026116755</v>
      </c>
      <c r="L56" s="255">
        <v>0.20973217849462458</v>
      </c>
      <c r="M56" s="261">
        <v>77</v>
      </c>
    </row>
    <row r="57" spans="1:13" ht="16.5">
      <c r="A57" s="247" t="s">
        <v>118</v>
      </c>
      <c r="B57" s="248" t="s">
        <v>425</v>
      </c>
      <c r="C57" s="249" t="s">
        <v>69</v>
      </c>
      <c r="D57" s="250">
        <v>0.87466457556483312</v>
      </c>
      <c r="E57" s="251">
        <v>4740</v>
      </c>
      <c r="F57" s="252" t="s">
        <v>119</v>
      </c>
      <c r="G57" s="260" t="s">
        <v>212</v>
      </c>
      <c r="H57" s="253">
        <v>3</v>
      </c>
      <c r="I57" s="254">
        <v>1953.3039999999999</v>
      </c>
      <c r="J57" s="255">
        <v>1.2306962268567825E-2</v>
      </c>
      <c r="K57" s="255">
        <v>0.47300736240182545</v>
      </c>
      <c r="L57" s="255">
        <v>0.22986693315531018</v>
      </c>
      <c r="M57" s="261">
        <v>86</v>
      </c>
    </row>
    <row r="58" spans="1:13" ht="16.5">
      <c r="A58" s="247" t="s">
        <v>118</v>
      </c>
      <c r="B58" s="248" t="s">
        <v>433</v>
      </c>
      <c r="C58" s="249" t="s">
        <v>67</v>
      </c>
      <c r="D58" s="250">
        <v>0.81348650609993212</v>
      </c>
      <c r="E58" s="251">
        <v>2656</v>
      </c>
      <c r="F58" s="252" t="s">
        <v>119</v>
      </c>
      <c r="G58" s="260" t="s">
        <v>223</v>
      </c>
      <c r="H58" s="253">
        <v>2</v>
      </c>
      <c r="I58" s="254">
        <v>1694.066</v>
      </c>
      <c r="J58" s="255">
        <v>2.5081133112554024E-2</v>
      </c>
      <c r="K58" s="255">
        <v>0.45596222786089391</v>
      </c>
      <c r="L58" s="255">
        <v>0.16646340815529029</v>
      </c>
      <c r="M58" s="261">
        <v>58</v>
      </c>
    </row>
    <row r="59" spans="1:13" ht="16.5">
      <c r="A59" s="247" t="s">
        <v>118</v>
      </c>
      <c r="B59" s="248" t="s">
        <v>435</v>
      </c>
      <c r="C59" s="249" t="s">
        <v>70</v>
      </c>
      <c r="D59" s="250">
        <v>0.686032371481341</v>
      </c>
      <c r="E59" s="251">
        <v>7114</v>
      </c>
      <c r="F59" s="252" t="s">
        <v>123</v>
      </c>
      <c r="G59" s="260" t="s">
        <v>259</v>
      </c>
      <c r="H59" s="253">
        <v>5</v>
      </c>
      <c r="I59" s="254">
        <v>1379.0409999999999</v>
      </c>
      <c r="J59" s="255">
        <v>1.1222432579521664E-2</v>
      </c>
      <c r="K59" s="255">
        <v>0.47634733547038677</v>
      </c>
      <c r="L59" s="255">
        <v>9.1367841855318307E-2</v>
      </c>
      <c r="M59" s="261">
        <v>231</v>
      </c>
    </row>
    <row r="60" spans="1:13" ht="16.5">
      <c r="A60" s="247" t="s">
        <v>118</v>
      </c>
      <c r="B60" s="248" t="s">
        <v>441</v>
      </c>
      <c r="C60" s="249" t="s">
        <v>69</v>
      </c>
      <c r="D60" s="250">
        <v>0.87204133646574611</v>
      </c>
      <c r="E60" s="251">
        <v>9298</v>
      </c>
      <c r="F60" s="252" t="s">
        <v>124</v>
      </c>
      <c r="G60" s="260" t="s">
        <v>263</v>
      </c>
      <c r="H60" s="253">
        <v>4</v>
      </c>
      <c r="I60" s="254">
        <v>1454.22</v>
      </c>
      <c r="J60" s="255">
        <v>1.1420139029225845E-2</v>
      </c>
      <c r="K60" s="255">
        <v>0.40493394002778982</v>
      </c>
      <c r="L60" s="255">
        <v>0.27231092957049141</v>
      </c>
      <c r="M60" s="261">
        <v>49</v>
      </c>
    </row>
    <row r="61" spans="1:13" ht="16.5">
      <c r="A61" s="247" t="s">
        <v>118</v>
      </c>
      <c r="B61" s="248" t="s">
        <v>443</v>
      </c>
      <c r="C61" s="249" t="s">
        <v>70</v>
      </c>
      <c r="D61" s="250">
        <v>0.77090909090909088</v>
      </c>
      <c r="E61" s="251">
        <v>998</v>
      </c>
      <c r="F61" s="252" t="s">
        <v>128</v>
      </c>
      <c r="G61" s="260" t="s">
        <v>277</v>
      </c>
      <c r="H61" s="253">
        <v>1</v>
      </c>
      <c r="I61" s="254">
        <v>987.11599999999999</v>
      </c>
      <c r="J61" s="255">
        <v>3.1952319149096325E-2</v>
      </c>
      <c r="K61" s="255">
        <v>0.41782167788159547</v>
      </c>
      <c r="L61" s="255">
        <v>0.12725948714426683</v>
      </c>
      <c r="M61" s="261">
        <v>35</v>
      </c>
    </row>
    <row r="62" spans="1:13" ht="16.5">
      <c r="A62" s="247" t="s">
        <v>118</v>
      </c>
      <c r="B62" s="248" t="s">
        <v>445</v>
      </c>
      <c r="C62" s="249" t="s">
        <v>70</v>
      </c>
      <c r="D62" s="250">
        <v>0.70401833738266262</v>
      </c>
      <c r="E62" s="251">
        <v>9676</v>
      </c>
      <c r="F62" s="252" t="s">
        <v>123</v>
      </c>
      <c r="G62" s="260" t="s">
        <v>258</v>
      </c>
      <c r="H62" s="253">
        <v>5</v>
      </c>
      <c r="I62" s="254">
        <v>1439.3329999999999</v>
      </c>
      <c r="J62" s="255">
        <v>1.1922885556039252E-2</v>
      </c>
      <c r="K62" s="255">
        <v>0.5048892539422728</v>
      </c>
      <c r="L62" s="255">
        <v>8.6845782039319599E-2</v>
      </c>
      <c r="M62" s="261">
        <v>242</v>
      </c>
    </row>
    <row r="63" spans="1:13" ht="16.5">
      <c r="A63" s="247" t="s">
        <v>118</v>
      </c>
      <c r="B63" s="248" t="s">
        <v>449</v>
      </c>
      <c r="C63" s="249" t="s">
        <v>67</v>
      </c>
      <c r="D63" s="250">
        <v>0.81319962749462149</v>
      </c>
      <c r="E63" s="251">
        <v>7758</v>
      </c>
      <c r="F63" s="252" t="s">
        <v>119</v>
      </c>
      <c r="G63" s="260" t="s">
        <v>232</v>
      </c>
      <c r="H63" s="253">
        <v>4</v>
      </c>
      <c r="I63" s="254">
        <v>2173.1579999999999</v>
      </c>
      <c r="J63" s="255">
        <v>2.1631838384192189E-2</v>
      </c>
      <c r="K63" s="255">
        <v>0.42879812302512288</v>
      </c>
      <c r="L63" s="255">
        <v>0.18038265050217242</v>
      </c>
      <c r="M63" s="261">
        <v>61</v>
      </c>
    </row>
    <row r="64" spans="1:13" ht="16.5">
      <c r="A64" s="247" t="s">
        <v>118</v>
      </c>
      <c r="B64" s="248" t="s">
        <v>453</v>
      </c>
      <c r="C64" s="249" t="s">
        <v>70</v>
      </c>
      <c r="D64" s="250">
        <v>0.66309090909090906</v>
      </c>
      <c r="E64" s="251">
        <v>8782</v>
      </c>
      <c r="F64" s="252" t="s">
        <v>127</v>
      </c>
      <c r="G64" s="260" t="s">
        <v>273</v>
      </c>
      <c r="H64" s="253">
        <v>3</v>
      </c>
      <c r="I64" s="254">
        <v>1326.8939999999998</v>
      </c>
      <c r="J64" s="255">
        <v>1.8393883324098539E-2</v>
      </c>
      <c r="K64" s="255">
        <v>0.45531267127658492</v>
      </c>
      <c r="L64" s="255">
        <v>0.26452753573382654</v>
      </c>
      <c r="M64" s="261">
        <v>47</v>
      </c>
    </row>
    <row r="65" spans="1:13" ht="16.5">
      <c r="A65" s="247" t="s">
        <v>118</v>
      </c>
      <c r="B65" s="248" t="s">
        <v>455</v>
      </c>
      <c r="C65" s="249" t="s">
        <v>70</v>
      </c>
      <c r="D65" s="250">
        <v>0.72195339192023011</v>
      </c>
      <c r="E65" s="251">
        <v>735</v>
      </c>
      <c r="F65" s="252" t="s">
        <v>122</v>
      </c>
      <c r="G65" s="260" t="s">
        <v>254</v>
      </c>
      <c r="H65" s="253">
        <v>3</v>
      </c>
      <c r="I65" s="254">
        <v>1206.47</v>
      </c>
      <c r="J65" s="255">
        <v>1.3851817574031791E-2</v>
      </c>
      <c r="K65" s="255">
        <v>0.56474294106204237</v>
      </c>
      <c r="L65" s="255">
        <v>0.22627959869769046</v>
      </c>
      <c r="M65" s="261">
        <v>248</v>
      </c>
    </row>
    <row r="66" spans="1:13" ht="16.5">
      <c r="A66" s="247" t="s">
        <v>118</v>
      </c>
      <c r="B66" s="248" t="s">
        <v>457</v>
      </c>
      <c r="C66" s="249" t="s">
        <v>67</v>
      </c>
      <c r="D66" s="250">
        <v>0.80964983209649466</v>
      </c>
      <c r="E66" s="251">
        <v>7030</v>
      </c>
      <c r="F66" s="252" t="s">
        <v>126</v>
      </c>
      <c r="G66" s="260" t="s">
        <v>267</v>
      </c>
      <c r="H66" s="253">
        <v>5</v>
      </c>
      <c r="I66" s="254">
        <v>740.98199999999997</v>
      </c>
      <c r="J66" s="255">
        <v>1.3189744511939749E-2</v>
      </c>
      <c r="K66" s="255">
        <v>0.39893868178806763</v>
      </c>
      <c r="L66" s="255">
        <v>0.14575252840149963</v>
      </c>
      <c r="M66" s="261">
        <v>39</v>
      </c>
    </row>
    <row r="67" spans="1:13" ht="16.5">
      <c r="A67" s="247" t="s">
        <v>118</v>
      </c>
      <c r="B67" s="248" t="s">
        <v>461</v>
      </c>
      <c r="C67" s="249" t="s">
        <v>68</v>
      </c>
      <c r="D67" s="250">
        <v>0.93045454545454542</v>
      </c>
      <c r="E67" s="251">
        <v>5844</v>
      </c>
      <c r="F67" s="252" t="s">
        <v>119</v>
      </c>
      <c r="G67" s="260" t="s">
        <v>238</v>
      </c>
      <c r="H67" s="253">
        <v>1</v>
      </c>
      <c r="I67" s="254">
        <v>1632.2280000000001</v>
      </c>
      <c r="J67" s="255">
        <v>1.0182037117225262E-2</v>
      </c>
      <c r="K67" s="255">
        <v>0.41654584412668144</v>
      </c>
      <c r="L67" s="255">
        <v>0.17705859720578251</v>
      </c>
      <c r="M67" s="261">
        <v>33</v>
      </c>
    </row>
    <row r="68" spans="1:13" ht="16.5">
      <c r="A68" s="247" t="s">
        <v>118</v>
      </c>
      <c r="B68" s="248" t="s">
        <v>463</v>
      </c>
      <c r="C68" s="249" t="s">
        <v>67</v>
      </c>
      <c r="D68" s="250">
        <v>0.8019928039873393</v>
      </c>
      <c r="E68" s="251">
        <v>3658</v>
      </c>
      <c r="F68" s="252" t="s">
        <v>126</v>
      </c>
      <c r="G68" s="260" t="s">
        <v>267</v>
      </c>
      <c r="H68" s="253">
        <v>3</v>
      </c>
      <c r="I68" s="254">
        <v>1314.8109999999999</v>
      </c>
      <c r="J68" s="255">
        <v>7.220057788889736E-2</v>
      </c>
      <c r="K68" s="255">
        <v>0.32217484081920922</v>
      </c>
      <c r="L68" s="255">
        <v>0.30726849714521709</v>
      </c>
      <c r="M68" s="261">
        <v>49</v>
      </c>
    </row>
    <row r="69" spans="1:13" ht="16.5">
      <c r="A69" s="247" t="s">
        <v>118</v>
      </c>
      <c r="B69" s="248" t="s">
        <v>465</v>
      </c>
      <c r="C69" s="249" t="s">
        <v>67</v>
      </c>
      <c r="D69" s="250">
        <v>0.80478260869565221</v>
      </c>
      <c r="E69" s="251">
        <v>6417</v>
      </c>
      <c r="F69" s="252" t="s">
        <v>128</v>
      </c>
      <c r="G69" s="260" t="s">
        <v>275</v>
      </c>
      <c r="H69" s="253">
        <v>1</v>
      </c>
      <c r="I69" s="254">
        <v>1622.9059999999999</v>
      </c>
      <c r="J69" s="255">
        <v>9.0019647788512364E-3</v>
      </c>
      <c r="K69" s="255">
        <v>0.42516720471496139</v>
      </c>
      <c r="L69" s="255">
        <v>0.21381398552966099</v>
      </c>
      <c r="M69" s="261">
        <v>38</v>
      </c>
    </row>
    <row r="70" spans="1:13" ht="16.5">
      <c r="A70" s="247" t="s">
        <v>118</v>
      </c>
      <c r="B70" s="248" t="s">
        <v>471</v>
      </c>
      <c r="C70" s="249" t="s">
        <v>67</v>
      </c>
      <c r="D70" s="250">
        <v>0.83089727709271155</v>
      </c>
      <c r="E70" s="251">
        <v>6490</v>
      </c>
      <c r="F70" s="252" t="s">
        <v>119</v>
      </c>
      <c r="G70" s="260" t="s">
        <v>221</v>
      </c>
      <c r="H70" s="253">
        <v>12</v>
      </c>
      <c r="I70" s="254">
        <v>2335.7290000000003</v>
      </c>
      <c r="J70" s="255">
        <v>1.0253600251148924E-2</v>
      </c>
      <c r="K70" s="255">
        <v>0.47126538875023283</v>
      </c>
      <c r="L70" s="255">
        <v>0.11911501333204257</v>
      </c>
      <c r="M70" s="261">
        <v>84</v>
      </c>
    </row>
    <row r="71" spans="1:13" ht="16.5">
      <c r="A71" s="247" t="s">
        <v>118</v>
      </c>
      <c r="B71" s="248" t="s">
        <v>475</v>
      </c>
      <c r="C71" s="249" t="s">
        <v>70</v>
      </c>
      <c r="D71" s="250">
        <v>0.68854545454545457</v>
      </c>
      <c r="E71" s="251">
        <v>3382</v>
      </c>
      <c r="F71" s="252" t="s">
        <v>127</v>
      </c>
      <c r="G71" s="260" t="s">
        <v>269</v>
      </c>
      <c r="H71" s="253">
        <v>4</v>
      </c>
      <c r="I71" s="254">
        <v>1541.4909999999998</v>
      </c>
      <c r="J71" s="255">
        <v>1.7508149487024338E-2</v>
      </c>
      <c r="K71" s="255">
        <v>0.50660628242878825</v>
      </c>
      <c r="L71" s="255">
        <v>0.20894881334486423</v>
      </c>
      <c r="M71" s="261">
        <v>104</v>
      </c>
    </row>
    <row r="72" spans="1:13" ht="16.5">
      <c r="A72" s="247" t="s">
        <v>118</v>
      </c>
      <c r="B72" s="248" t="s">
        <v>477</v>
      </c>
      <c r="C72" s="249" t="s">
        <v>70</v>
      </c>
      <c r="D72" s="250">
        <v>0.77409090909090905</v>
      </c>
      <c r="E72" s="251">
        <v>7176</v>
      </c>
      <c r="F72" s="252" t="s">
        <v>119</v>
      </c>
      <c r="G72" s="260" t="s">
        <v>220</v>
      </c>
      <c r="H72" s="253">
        <v>1</v>
      </c>
      <c r="I72" s="254">
        <v>1449.5930000000001</v>
      </c>
      <c r="J72" s="255">
        <v>2.2054478679950546E-2</v>
      </c>
      <c r="K72" s="255">
        <v>0.39855430267871145</v>
      </c>
      <c r="L72" s="255">
        <v>0.13590021474993325</v>
      </c>
      <c r="M72" s="261">
        <v>35</v>
      </c>
    </row>
    <row r="73" spans="1:13" ht="16.5">
      <c r="A73" s="247" t="s">
        <v>118</v>
      </c>
      <c r="B73" s="248" t="s">
        <v>479</v>
      </c>
      <c r="C73" s="249" t="s">
        <v>70</v>
      </c>
      <c r="D73" s="250">
        <v>0.71798894829825821</v>
      </c>
      <c r="E73" s="251">
        <v>8493</v>
      </c>
      <c r="F73" s="252" t="s">
        <v>123</v>
      </c>
      <c r="G73" s="260" t="s">
        <v>257</v>
      </c>
      <c r="H73" s="253">
        <v>2</v>
      </c>
      <c r="I73" s="254">
        <v>1411.1129999999998</v>
      </c>
      <c r="J73" s="255">
        <v>1.3221942848485463E-2</v>
      </c>
      <c r="K73" s="255">
        <v>0.41060862398553849</v>
      </c>
      <c r="L73" s="255">
        <v>0.16936985202460753</v>
      </c>
      <c r="M73" s="261">
        <v>214</v>
      </c>
    </row>
    <row r="74" spans="1:13" ht="16.5">
      <c r="A74" s="247" t="s">
        <v>118</v>
      </c>
      <c r="B74" s="248" t="s">
        <v>489</v>
      </c>
      <c r="C74" s="249" t="s">
        <v>67</v>
      </c>
      <c r="D74" s="250">
        <v>0.84644377111135727</v>
      </c>
      <c r="E74" s="251">
        <v>4942</v>
      </c>
      <c r="F74" s="252" t="s">
        <v>124</v>
      </c>
      <c r="G74" s="260" t="s">
        <v>263</v>
      </c>
      <c r="H74" s="253">
        <v>4</v>
      </c>
      <c r="I74" s="254">
        <v>1118.0149999999999</v>
      </c>
      <c r="J74" s="255">
        <v>5.3650209436159169E-2</v>
      </c>
      <c r="K74" s="255">
        <v>0.44408954932380623</v>
      </c>
      <c r="L74" s="255">
        <v>0.26117717561928955</v>
      </c>
      <c r="M74" s="261">
        <v>48</v>
      </c>
    </row>
    <row r="75" spans="1:13" ht="16.5">
      <c r="A75" s="247" t="s">
        <v>118</v>
      </c>
      <c r="B75" s="248" t="s">
        <v>493</v>
      </c>
      <c r="C75" s="249" t="s">
        <v>70</v>
      </c>
      <c r="D75" s="250">
        <v>0.70520435190072361</v>
      </c>
      <c r="E75" s="251">
        <v>7578</v>
      </c>
      <c r="F75" s="252" t="s">
        <v>122</v>
      </c>
      <c r="G75" s="260" t="s">
        <v>251</v>
      </c>
      <c r="H75" s="253">
        <v>3</v>
      </c>
      <c r="I75" s="254">
        <v>1612.3069999999998</v>
      </c>
      <c r="J75" s="255">
        <v>1.2009312123562075E-2</v>
      </c>
      <c r="K75" s="255">
        <v>0.5621084664404099</v>
      </c>
      <c r="L75" s="255">
        <v>0.22328253862322747</v>
      </c>
      <c r="M75" s="261">
        <v>324</v>
      </c>
    </row>
    <row r="76" spans="1:13" ht="16.5">
      <c r="A76" s="247" t="s">
        <v>118</v>
      </c>
      <c r="B76" s="248" t="s">
        <v>781</v>
      </c>
      <c r="C76" s="249" t="s">
        <v>70</v>
      </c>
      <c r="D76" s="250">
        <v>0.74272727272727257</v>
      </c>
      <c r="E76" s="251">
        <v>8865</v>
      </c>
      <c r="F76" s="252" t="s">
        <v>128</v>
      </c>
      <c r="G76" s="260" t="s">
        <v>640</v>
      </c>
      <c r="H76" s="253">
        <v>1</v>
      </c>
      <c r="I76" s="254">
        <v>1120.0250000000001</v>
      </c>
      <c r="J76" s="255">
        <v>2.4265264846942244E-2</v>
      </c>
      <c r="K76" s="255">
        <v>0.47262281991140354</v>
      </c>
      <c r="L76" s="255">
        <v>8.6605209705140504E-2</v>
      </c>
      <c r="M76" s="261">
        <v>95</v>
      </c>
    </row>
    <row r="77" spans="1:13" ht="16.5">
      <c r="A77" s="247" t="s">
        <v>118</v>
      </c>
      <c r="B77" s="248" t="s">
        <v>497</v>
      </c>
      <c r="C77" s="249" t="s">
        <v>70</v>
      </c>
      <c r="D77" s="250">
        <v>0.75350012124204291</v>
      </c>
      <c r="E77" s="251">
        <v>6959</v>
      </c>
      <c r="F77" s="252" t="s">
        <v>125</v>
      </c>
      <c r="G77" s="260" t="s">
        <v>266</v>
      </c>
      <c r="H77" s="253">
        <v>4</v>
      </c>
      <c r="I77" s="254">
        <v>985.38</v>
      </c>
      <c r="J77" s="255">
        <v>2.1456043938941641E-2</v>
      </c>
      <c r="K77" s="255">
        <v>0.51691570421959065</v>
      </c>
      <c r="L77" s="255">
        <v>0.15019586352473158</v>
      </c>
      <c r="M77" s="261">
        <v>150</v>
      </c>
    </row>
    <row r="78" spans="1:13" ht="16.5">
      <c r="A78" s="247" t="s">
        <v>118</v>
      </c>
      <c r="B78" s="248" t="s">
        <v>501</v>
      </c>
      <c r="C78" s="249" t="s">
        <v>70</v>
      </c>
      <c r="D78" s="250">
        <v>0.66712486040028529</v>
      </c>
      <c r="E78" s="251">
        <v>2320</v>
      </c>
      <c r="F78" s="252" t="s">
        <v>124</v>
      </c>
      <c r="G78" s="260" t="s">
        <v>260</v>
      </c>
      <c r="H78" s="253">
        <v>3</v>
      </c>
      <c r="I78" s="254">
        <v>3603.68</v>
      </c>
      <c r="J78" s="255">
        <v>2.6595331565641554E-2</v>
      </c>
      <c r="K78" s="255">
        <v>0.50160407947078511</v>
      </c>
      <c r="L78" s="255">
        <v>0.13957954091373265</v>
      </c>
      <c r="M78" s="261">
        <v>382</v>
      </c>
    </row>
    <row r="79" spans="1:13" ht="16.5">
      <c r="A79" s="247" t="s">
        <v>118</v>
      </c>
      <c r="B79" s="248" t="s">
        <v>507</v>
      </c>
      <c r="C79" s="249" t="s">
        <v>69</v>
      </c>
      <c r="D79" s="250">
        <v>0.87608695652173929</v>
      </c>
      <c r="E79" s="251">
        <v>5031</v>
      </c>
      <c r="F79" s="252" t="s">
        <v>119</v>
      </c>
      <c r="G79" s="260" t="s">
        <v>219</v>
      </c>
      <c r="H79" s="253">
        <v>1</v>
      </c>
      <c r="I79" s="254">
        <v>2573.261</v>
      </c>
      <c r="J79" s="255">
        <v>1.8802322312252175E-2</v>
      </c>
      <c r="K79" s="255">
        <v>0.42611047329695634</v>
      </c>
      <c r="L79" s="255">
        <v>0.23355578777279101</v>
      </c>
      <c r="M79" s="261">
        <v>50</v>
      </c>
    </row>
    <row r="80" spans="1:13" ht="16.5">
      <c r="A80" s="247" t="s">
        <v>118</v>
      </c>
      <c r="B80" s="248" t="s">
        <v>509</v>
      </c>
      <c r="C80" s="249" t="s">
        <v>68</v>
      </c>
      <c r="D80" s="250">
        <v>0.92759999999999998</v>
      </c>
      <c r="E80" s="251">
        <v>5782</v>
      </c>
      <c r="F80" s="252" t="s">
        <v>119</v>
      </c>
      <c r="G80" s="260" t="s">
        <v>214</v>
      </c>
      <c r="H80" s="253">
        <v>1</v>
      </c>
      <c r="I80" s="254">
        <v>2437.2910000000002</v>
      </c>
      <c r="J80" s="255">
        <v>2.6128091481405383E-2</v>
      </c>
      <c r="K80" s="255">
        <v>0.40582917658650847</v>
      </c>
      <c r="L80" s="255">
        <v>0.17027100990402869</v>
      </c>
      <c r="M80" s="261">
        <v>59</v>
      </c>
    </row>
    <row r="81" spans="1:13" ht="16.5">
      <c r="A81" s="247" t="s">
        <v>118</v>
      </c>
      <c r="B81" s="248" t="s">
        <v>511</v>
      </c>
      <c r="C81" s="249" t="s">
        <v>67</v>
      </c>
      <c r="D81" s="250">
        <v>0.80370123330825771</v>
      </c>
      <c r="E81" s="251">
        <v>8383</v>
      </c>
      <c r="F81" s="252" t="s">
        <v>119</v>
      </c>
      <c r="G81" s="260" t="s">
        <v>230</v>
      </c>
      <c r="H81" s="253">
        <v>4</v>
      </c>
      <c r="I81" s="254">
        <v>1608.05</v>
      </c>
      <c r="J81" s="255">
        <v>1.3159930942029878E-2</v>
      </c>
      <c r="K81" s="255">
        <v>0.42595048901826466</v>
      </c>
      <c r="L81" s="255">
        <v>0.14738347688193776</v>
      </c>
      <c r="M81" s="261">
        <v>51</v>
      </c>
    </row>
    <row r="82" spans="1:13" ht="16.5">
      <c r="A82" s="247" t="s">
        <v>118</v>
      </c>
      <c r="B82" s="248" t="s">
        <v>513</v>
      </c>
      <c r="C82" s="249" t="s">
        <v>70</v>
      </c>
      <c r="D82" s="250">
        <v>0.72587418562442374</v>
      </c>
      <c r="E82" s="251">
        <v>5721</v>
      </c>
      <c r="F82" s="252" t="s">
        <v>122</v>
      </c>
      <c r="G82" s="260" t="s">
        <v>254</v>
      </c>
      <c r="H82" s="253">
        <v>5</v>
      </c>
      <c r="I82" s="254">
        <v>1522.3319999999999</v>
      </c>
      <c r="J82" s="255">
        <v>1.4547452820358213E-2</v>
      </c>
      <c r="K82" s="255">
        <v>0.54586615677662775</v>
      </c>
      <c r="L82" s="255">
        <v>0.191810984726065</v>
      </c>
      <c r="M82" s="261">
        <v>278</v>
      </c>
    </row>
    <row r="83" spans="1:13" ht="16.5">
      <c r="A83" s="247" t="s">
        <v>118</v>
      </c>
      <c r="B83" s="248" t="s">
        <v>517</v>
      </c>
      <c r="C83" s="249" t="s">
        <v>70</v>
      </c>
      <c r="D83" s="250">
        <v>0.698555313831554</v>
      </c>
      <c r="E83" s="251">
        <v>4435</v>
      </c>
      <c r="F83" s="252" t="s">
        <v>127</v>
      </c>
      <c r="G83" s="260" t="s">
        <v>269</v>
      </c>
      <c r="H83" s="253">
        <v>6</v>
      </c>
      <c r="I83" s="254">
        <v>1486.5149999999999</v>
      </c>
      <c r="J83" s="255">
        <v>7.9638371385168192E-3</v>
      </c>
      <c r="K83" s="255">
        <v>0.45036740065447523</v>
      </c>
      <c r="L83" s="255">
        <v>0.3363571844212806</v>
      </c>
      <c r="M83" s="261">
        <v>51</v>
      </c>
    </row>
    <row r="84" spans="1:13" ht="16.5">
      <c r="A84" s="247" t="s">
        <v>118</v>
      </c>
      <c r="B84" s="248" t="s">
        <v>519</v>
      </c>
      <c r="C84" s="249" t="s">
        <v>70</v>
      </c>
      <c r="D84" s="250">
        <v>0.67846147803293677</v>
      </c>
      <c r="E84" s="251">
        <v>5422</v>
      </c>
      <c r="F84" s="252" t="s">
        <v>123</v>
      </c>
      <c r="G84" s="260" t="s">
        <v>259</v>
      </c>
      <c r="H84" s="253">
        <v>2</v>
      </c>
      <c r="I84" s="254">
        <v>1506.164</v>
      </c>
      <c r="J84" s="255">
        <v>2.1852718238447554E-2</v>
      </c>
      <c r="K84" s="255">
        <v>0.45555242337358548</v>
      </c>
      <c r="L84" s="255">
        <v>0.12814009629761433</v>
      </c>
      <c r="M84" s="261">
        <v>260</v>
      </c>
    </row>
    <row r="85" spans="1:13" ht="16.5">
      <c r="A85" s="247" t="s">
        <v>118</v>
      </c>
      <c r="B85" s="248" t="s">
        <v>521</v>
      </c>
      <c r="C85" s="249" t="s">
        <v>69</v>
      </c>
      <c r="D85" s="250">
        <v>0.88357115334913172</v>
      </c>
      <c r="E85" s="251">
        <v>6677</v>
      </c>
      <c r="F85" s="252" t="s">
        <v>119</v>
      </c>
      <c r="G85" s="260" t="s">
        <v>215</v>
      </c>
      <c r="H85" s="253">
        <v>3</v>
      </c>
      <c r="I85" s="254">
        <v>2057.4960000000001</v>
      </c>
      <c r="J85" s="255">
        <v>2.5031069358056244E-2</v>
      </c>
      <c r="K85" s="255">
        <v>0.41801722502778949</v>
      </c>
      <c r="L85" s="255">
        <v>0.29987907631412164</v>
      </c>
      <c r="M85" s="261">
        <v>69</v>
      </c>
    </row>
    <row r="86" spans="1:13" ht="16.5">
      <c r="A86" s="247" t="s">
        <v>118</v>
      </c>
      <c r="B86" s="248" t="s">
        <v>525</v>
      </c>
      <c r="C86" s="249" t="s">
        <v>70</v>
      </c>
      <c r="D86" s="250">
        <v>0.65909090909090906</v>
      </c>
      <c r="E86" s="251">
        <v>3591</v>
      </c>
      <c r="F86" s="252" t="s">
        <v>127</v>
      </c>
      <c r="G86" s="260" t="s">
        <v>274</v>
      </c>
      <c r="H86" s="253">
        <v>2</v>
      </c>
      <c r="I86" s="254">
        <v>1448.3919999999998</v>
      </c>
      <c r="J86" s="255">
        <v>1.512854820932125E-2</v>
      </c>
      <c r="K86" s="255">
        <v>0.46111986082442363</v>
      </c>
      <c r="L86" s="255">
        <v>0.22991013482537875</v>
      </c>
      <c r="M86" s="261">
        <v>40</v>
      </c>
    </row>
    <row r="87" spans="1:13" ht="16.5">
      <c r="A87" s="247" t="s">
        <v>118</v>
      </c>
      <c r="B87" s="248" t="s">
        <v>529</v>
      </c>
      <c r="C87" s="249" t="s">
        <v>70</v>
      </c>
      <c r="D87" s="250">
        <v>0.75090909090909086</v>
      </c>
      <c r="E87" s="251">
        <v>7042</v>
      </c>
      <c r="F87" s="252" t="s">
        <v>128</v>
      </c>
      <c r="G87" s="260" t="s">
        <v>280</v>
      </c>
      <c r="H87" s="253">
        <v>2</v>
      </c>
      <c r="I87" s="254">
        <v>1123.6779999999999</v>
      </c>
      <c r="J87" s="255">
        <v>1.1321004318984824E-2</v>
      </c>
      <c r="K87" s="255">
        <v>0.53502802034496511</v>
      </c>
      <c r="L87" s="255">
        <v>9.9672682031685222E-2</v>
      </c>
      <c r="M87" s="261">
        <v>123</v>
      </c>
    </row>
    <row r="88" spans="1:13" ht="16.5">
      <c r="A88" s="247" t="s">
        <v>118</v>
      </c>
      <c r="B88" s="248" t="s">
        <v>533</v>
      </c>
      <c r="C88" s="249" t="s">
        <v>70</v>
      </c>
      <c r="D88" s="250">
        <v>0.73425799475150644</v>
      </c>
      <c r="E88" s="251">
        <v>6140</v>
      </c>
      <c r="F88" s="252" t="s">
        <v>128</v>
      </c>
      <c r="G88" s="260" t="s">
        <v>279</v>
      </c>
      <c r="H88" s="253">
        <v>2</v>
      </c>
      <c r="I88" s="254">
        <v>552.29700000000003</v>
      </c>
      <c r="J88" s="255">
        <v>8.8961659114474463E-3</v>
      </c>
      <c r="K88" s="255">
        <v>0.48011926212166461</v>
      </c>
      <c r="L88" s="255">
        <v>0.19515605696520449</v>
      </c>
      <c r="M88" s="261">
        <v>55</v>
      </c>
    </row>
    <row r="89" spans="1:13" ht="16.5">
      <c r="A89" s="247" t="s">
        <v>118</v>
      </c>
      <c r="B89" s="248" t="s">
        <v>539</v>
      </c>
      <c r="C89" s="249" t="s">
        <v>70</v>
      </c>
      <c r="D89" s="250">
        <v>0.68208555994000641</v>
      </c>
      <c r="E89" s="251">
        <v>4530</v>
      </c>
      <c r="F89" s="252" t="s">
        <v>124</v>
      </c>
      <c r="G89" s="260" t="s">
        <v>260</v>
      </c>
      <c r="H89" s="253">
        <v>6</v>
      </c>
      <c r="I89" s="254">
        <v>1949.5430000000001</v>
      </c>
      <c r="J89" s="255">
        <v>1.2798756963426871E-2</v>
      </c>
      <c r="K89" s="255">
        <v>0.48061137049756064</v>
      </c>
      <c r="L89" s="255">
        <v>0.21851274888525157</v>
      </c>
      <c r="M89" s="261">
        <v>216</v>
      </c>
    </row>
    <row r="90" spans="1:13" ht="16.5">
      <c r="A90" s="247" t="s">
        <v>118</v>
      </c>
      <c r="B90" s="248" t="s">
        <v>541</v>
      </c>
      <c r="C90" s="249" t="s">
        <v>67</v>
      </c>
      <c r="D90" s="250">
        <v>0.80849938330314475</v>
      </c>
      <c r="E90" s="251">
        <v>1289</v>
      </c>
      <c r="F90" s="252" t="s">
        <v>124</v>
      </c>
      <c r="G90" s="260" t="s">
        <v>261</v>
      </c>
      <c r="H90" s="253">
        <v>2</v>
      </c>
      <c r="I90" s="254">
        <v>1650.73</v>
      </c>
      <c r="J90" s="255">
        <v>3.7569719157684145E-2</v>
      </c>
      <c r="K90" s="255">
        <v>0.45440493616426281</v>
      </c>
      <c r="L90" s="255">
        <v>0.25867343538919146</v>
      </c>
      <c r="M90" s="261">
        <v>106</v>
      </c>
    </row>
  </sheetData>
  <mergeCells count="1">
    <mergeCell ref="A2:M2"/>
  </mergeCells>
  <phoneticPr fontId="2" type="noConversion"/>
  <conditionalFormatting sqref="C10:D90">
    <cfRule type="containsText" dxfId="53" priority="1" operator="containsText" text="F">
      <formula>NOT(ISERROR(SEARCH("F",C10)))</formula>
    </cfRule>
    <cfRule type="containsText" dxfId="52" priority="2" operator="containsText" text="D">
      <formula>NOT(ISERROR(SEARCH("D",C10)))</formula>
    </cfRule>
    <cfRule type="containsText" dxfId="51" priority="3" operator="containsText" text="C">
      <formula>NOT(ISERROR(SEARCH("C",C10)))</formula>
    </cfRule>
    <cfRule type="containsText" dxfId="50" priority="4" operator="containsText" text="B">
      <formula>NOT(ISERROR(SEARCH("B",C10)))</formula>
    </cfRule>
    <cfRule type="containsText" dxfId="49" priority="5" operator="containsText" text="A">
      <formula>NOT(ISERROR(SEARCH("A",C10)))</formula>
    </cfRule>
    <cfRule type="containsText" dxfId="48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2024-08-30T02:06:42Z</dcterms:modified>
</cp:coreProperties>
</file>