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5663B677-613D-46D6-8AD6-EBEE25397AEB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externalReferences>
    <externalReference r:id="rId9"/>
  </externalReferences>
  <definedNames>
    <definedName name="_xlnm._FilterDatabase" localSheetId="6" hidden="1">'D,F등급 명단'!$A$13:$R$55</definedName>
    <definedName name="_xlnm._FilterDatabase" localSheetId="4" hidden="1">운전자별!$A$2:$R$141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운전자별!$A$1:$R$141</definedName>
    <definedName name="_xlnm.Print_Area" localSheetId="1">종합!$A$1:$L$123</definedName>
    <definedName name="_xlnm.Print_Area" localSheetId="3">차량별!$A$1:$T$61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1" i="7" l="1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H113" i="70"/>
  <c r="H112" i="70"/>
  <c r="J21" i="70"/>
  <c r="B12" i="7" l="1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F61" i="60" l="1"/>
  <c r="F60" i="60"/>
  <c r="D112" i="70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J27" i="70"/>
  <c r="K27" i="70"/>
  <c r="K64" i="70"/>
  <c r="K67" i="70" s="1"/>
  <c r="J64" i="70"/>
  <c r="J68" i="70" s="1"/>
  <c r="I64" i="70"/>
  <c r="I69" i="70" s="1"/>
  <c r="H64" i="70"/>
  <c r="H70" i="70" s="1"/>
  <c r="G64" i="70"/>
  <c r="G71" i="70" s="1"/>
  <c r="J10" i="70"/>
  <c r="J31" i="70" s="1"/>
  <c r="N51" i="70" a="1"/>
  <c r="S65" i="70" l="1"/>
  <c r="K68" i="70"/>
  <c r="G65" i="70"/>
  <c r="I65" i="70"/>
  <c r="N51" i="70"/>
  <c r="K51" i="70" s="1" a="1"/>
  <c r="K51" i="70" s="1"/>
  <c r="J69" i="70"/>
  <c r="B115" i="70"/>
  <c r="B112" i="70"/>
  <c r="B113" i="70"/>
  <c r="Q65" i="70"/>
  <c r="G67" i="70"/>
  <c r="G68" i="70"/>
  <c r="B114" i="70"/>
  <c r="I70" i="70"/>
  <c r="G66" i="70"/>
  <c r="H71" i="70"/>
  <c r="H65" i="70"/>
  <c r="K69" i="70"/>
  <c r="J70" i="70"/>
  <c r="I71" i="70"/>
  <c r="R65" i="70"/>
  <c r="K70" i="70"/>
  <c r="J71" i="70"/>
  <c r="J65" i="70"/>
  <c r="H66" i="70"/>
  <c r="K71" i="70"/>
  <c r="K65" i="70"/>
  <c r="T65" i="70"/>
  <c r="I66" i="70"/>
  <c r="H67" i="70"/>
  <c r="U65" i="70"/>
  <c r="J66" i="70"/>
  <c r="I67" i="70"/>
  <c r="H68" i="70"/>
  <c r="G69" i="70"/>
  <c r="K66" i="70"/>
  <c r="J67" i="70"/>
  <c r="I68" i="70"/>
  <c r="H69" i="70"/>
  <c r="G70" i="70"/>
  <c r="I51" i="70" a="1"/>
  <c r="F51" i="70" a="1"/>
  <c r="G51" i="70" a="1"/>
  <c r="D51" i="70" a="1"/>
  <c r="J51" i="70" a="1"/>
  <c r="E51" i="70" a="1"/>
  <c r="H51" i="70" a="1"/>
  <c r="H51" i="70" l="1"/>
  <c r="F51" i="70"/>
  <c r="G51" i="70"/>
  <c r="E51" i="70"/>
  <c r="D51" i="70"/>
  <c r="I51" i="70"/>
  <c r="J51" i="70"/>
  <c r="D27" i="70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4" i="60" l="1"/>
  <c r="F56" i="60"/>
  <c r="F58" i="60"/>
  <c r="F53" i="60"/>
  <c r="F51" i="60"/>
  <c r="F57" i="60"/>
  <c r="F59" i="60"/>
  <c r="F52" i="60"/>
  <c r="F55" i="60"/>
  <c r="E27" i="7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27" i="7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G27" i="70" l="1"/>
  <c r="I27" i="70" l="1"/>
  <c r="H27" i="7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14" i="70" l="1"/>
  <c r="I112" i="70"/>
  <c r="F114" i="70"/>
  <c r="J115" i="70"/>
  <c r="E112" i="70"/>
  <c r="D113" i="70"/>
  <c r="I115" i="70"/>
  <c r="G114" i="70"/>
  <c r="D115" i="70"/>
  <c r="F112" i="70"/>
  <c r="I113" i="70"/>
  <c r="I114" i="70"/>
  <c r="J113" i="70"/>
  <c r="D114" i="70"/>
  <c r="H115" i="70"/>
  <c r="G115" i="70"/>
  <c r="E113" i="70"/>
  <c r="H114" i="70"/>
  <c r="E115" i="70"/>
  <c r="J112" i="70"/>
  <c r="G112" i="70"/>
  <c r="F113" i="70"/>
  <c r="J114" i="70"/>
  <c r="F115" i="70"/>
  <c r="G113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<sst xmlns="http://schemas.openxmlformats.org/spreadsheetml/2006/main" count="3835" uniqueCount="750">
  <si>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</si>
  <si>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</si>
  <si>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</si>
  <si>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</si>
  <si>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</si>
  <si>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</si>
  <si>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</si>
  <si>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</si>
  <si>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</si>
  <si>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</si>
  <si>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</si>
  <si>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</si>
  <si>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</si>
  <si>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</si>
  <si>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</si>
  <si>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</si>
  <si>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</si>
  <si>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</si>
  <si>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</si>
  <si>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</si>
  <si>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</si>
  <si>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</si>
  <si>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</si>
  <si>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</si>
  <si>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</si>
  <si>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</si>
  <si>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</si>
  <si>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</si>
  <si>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</si>
  <si>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</si>
  <si>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</si>
  <si>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</si>
  <si>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</si>
  <si>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</si>
  <si>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</si>
  <si>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</si>
  <si>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</si>
  <si>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</si>
  <si>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</si>
  <si>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</si>
  <si>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</si>
  <si>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</si>
  <si>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</si>
  <si>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</si>
  <si>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</si>
  <si>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</si>
  <si>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</si>
  <si>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</si>
  <si>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</si>
  <si>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</si>
  <si>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</si>
  <si>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</si>
  <si>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</si>
  <si>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</si>
  <si>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</si>
  <si>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</si>
  <si>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</si>
  <si>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</si>
  <si>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</si>
  <si>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</si>
  <si>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</si>
  <si>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</si>
  <si>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</si>
  <si>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</si>
  <si>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</si>
  <si>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</si>
  <si>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</si>
  <si>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</si>
  <si>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</si>
  <si>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</si>
  <si>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</si>
  <si>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</si>
  <si>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</si>
  <si>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</si>
  <si>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</si>
  <si>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</si>
  <si>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</si>
  <si>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</si>
  <si>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</si>
  <si>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</si>
  <si>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</si>
  <si>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</si>
  <si>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</si>
  <si>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</si>
  <si>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</si>
  <si>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</si>
  <si>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</si>
  <si>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</si>
  <si>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</si>
  <si>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</si>
  <si>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</si>
  <si>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</si>
  <si>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</si>
  <si>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</si>
  <si>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</si>
  <si>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</si>
  <si>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</si>
  <si>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</si>
  <si>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</si>
  <si>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</si>
  <si>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</si>
  <si>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</si>
  <si>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</si>
  <si>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</si>
  <si>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</si>
  <si>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</si>
  <si>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</si>
  <si>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</si>
  <si>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</si>
  <si>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</si>
  <si>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</si>
  <si>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</si>
  <si>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</si>
  <si>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</si>
  <si>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</si>
  <si>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</si>
  <si>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</si>
  <si>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</si>
  <si>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</si>
  <si>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</si>
  <si>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</si>
  <si>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</si>
  <si>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</si>
  <si>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</si>
  <si>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</si>
  <si>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</si>
  <si>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</si>
  <si>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</si>
  <si>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</si>
  <si>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</si>
  <si>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</si>
  <si>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</si>
  <si>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</si>
  <si>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</si>
  <si>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</si>
  <si>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</si>
  <si>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</si>
  <si>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</si>
  <si>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</si>
  <si>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</si>
  <si>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</si>
  <si>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</si>
  <si>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</si>
  <si>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</si>
  <si>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</si>
  <si>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</si>
  <si>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</si>
  <si>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</si>
  <si>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</si>
  <si>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</si>
  <si>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</si>
  <si>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</si>
  <si>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</si>
  <si>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</si>
  <si>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</si>
  <si>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</si>
  <si>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</si>
  <si>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</si>
  <si>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</si>
  <si>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</si>
  <si>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</si>
  <si>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</si>
  <si>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</si>
  <si>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</si>
  <si>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</si>
  <si>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</si>
  <si>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</si>
  <si>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</si>
  <si>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</si>
  <si>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</si>
  <si>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</si>
  <si>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</si>
  <si>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</si>
  <si>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</si>
  <si>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</si>
  <si>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</si>
  <si>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</si>
  <si>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</si>
  <si>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</si>
  <si>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</si>
  <si>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</si>
  <si>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</si>
  <si>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</si>
  <si>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</si>
  <si>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rjatks</t>
  </si>
  <si>
    <t>운전자코드</t>
  </si>
  <si>
    <t>맥스거리코드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</si>
  <si>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</si>
  <si>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</si>
  <si>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</si>
  <si>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</si>
  <si>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</si>
  <si>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</si>
  <si>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</si>
  <si>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</si>
  <si>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</si>
  <si>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</si>
  <si>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</si>
  <si>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</si>
  <si>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</si>
  <si>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</si>
  <si>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</si>
  <si>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</si>
  <si>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</si>
  <si>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</si>
  <si>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</si>
  <si>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</si>
  <si>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</si>
  <si>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</si>
  <si>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</si>
  <si>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</si>
  <si>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</si>
  <si>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</si>
  <si>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</si>
  <si>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</si>
  <si>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</si>
  <si>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</si>
  <si>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</si>
  <si>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</si>
  <si>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</si>
  <si>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</si>
  <si>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</si>
  <si>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</si>
  <si>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</si>
  <si>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강인여객103C8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</si>
  <si>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</si>
  <si>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</si>
  <si>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</si>
  <si>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</si>
  <si>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</si>
  <si>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</si>
  <si>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</si>
  <si>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</si>
  <si>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</si>
  <si>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</si>
  <si>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</si>
  <si>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</si>
  <si>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</si>
  <si>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</si>
  <si>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</si>
  <si>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</si>
  <si>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</si>
  <si>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</si>
  <si>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강인여객103-1D2</t>
  </si>
  <si>
    <t>70바6095</t>
  </si>
  <si>
    <t>강인여객103-1C1</t>
  </si>
  <si>
    <t>70바6096</t>
  </si>
  <si>
    <t>강인여객103-1D3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</si>
  <si>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</si>
  <si>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</si>
  <si>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</si>
  <si>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</si>
  <si>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</si>
  <si>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</si>
  <si>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</si>
  <si>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</si>
  <si>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</si>
  <si>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</si>
  <si>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</si>
  <si>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</si>
  <si>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강인여객223C2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</si>
  <si>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</si>
  <si>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</si>
  <si>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</si>
  <si>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</si>
  <si>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</si>
  <si>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</si>
  <si>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</si>
  <si>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</si>
  <si>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</si>
  <si>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</si>
  <si>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70바5060</t>
  </si>
  <si>
    <t>예비예비</t>
  </si>
  <si>
    <t>강인여객예비S1</t>
  </si>
  <si>
    <t>72바1340</t>
  </si>
  <si>
    <t>72바1341</t>
  </si>
  <si>
    <t>72바1342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</si>
  <si>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</si>
  <si>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</si>
  <si>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</si>
  <si>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</si>
  <si>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</si>
  <si>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</si>
  <si>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</si>
  <si>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</si>
  <si>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</si>
  <si>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</si>
  <si>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</si>
  <si>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</si>
  <si>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</si>
  <si>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</si>
  <si>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권영근</t>
  </si>
  <si>
    <t>5024155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</si>
  <si>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</si>
  <si>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</si>
  <si>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</si>
  <si>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</si>
  <si>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</si>
  <si>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</si>
  <si>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</si>
  <si>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</si>
  <si>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</si>
  <si>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</si>
  <si>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</si>
  <si>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</si>
  <si>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</si>
  <si>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</si>
  <si>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502705</t>
  </si>
  <si>
    <t>김성수</t>
  </si>
  <si>
    <t>5024754</t>
  </si>
  <si>
    <t>김순철</t>
  </si>
  <si>
    <t>502852</t>
  </si>
  <si>
    <t>김시용</t>
  </si>
  <si>
    <t>5027127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</si>
  <si>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</si>
  <si>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</si>
  <si>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</si>
  <si>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</si>
  <si>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</si>
  <si>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</si>
  <si>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</si>
  <si>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</si>
  <si>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</si>
  <si>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</si>
  <si>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</si>
  <si>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</si>
  <si>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</si>
  <si>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</si>
  <si>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</si>
  <si>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</si>
  <si>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</si>
  <si>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</si>
  <si>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</si>
  <si>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</si>
  <si>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</si>
  <si>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</si>
  <si>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</si>
  <si>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</si>
  <si>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나재웅</t>
  </si>
  <si>
    <t>5029478</t>
  </si>
  <si>
    <t>남우선</t>
  </si>
  <si>
    <t>5021964</t>
  </si>
  <si>
    <t>라병규</t>
  </si>
  <si>
    <t>5027050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</si>
  <si>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</si>
  <si>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</si>
  <si>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</si>
  <si>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</si>
  <si>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</si>
  <si>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</si>
  <si>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</si>
  <si>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</si>
  <si>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박영민</t>
  </si>
  <si>
    <t>5026389</t>
  </si>
  <si>
    <t>박영우</t>
  </si>
  <si>
    <t>5021104</t>
  </si>
  <si>
    <t>박정래</t>
  </si>
  <si>
    <t>5028577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</si>
  <si>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</si>
  <si>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</si>
  <si>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</si>
  <si>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</si>
  <si>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</si>
  <si>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</si>
  <si>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</si>
  <si>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</si>
  <si>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</si>
  <si>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</si>
  <si>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</si>
  <si>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</si>
  <si>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</si>
  <si>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</si>
  <si>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</si>
  <si>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</si>
  <si>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</si>
  <si>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</si>
  <si>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</si>
  <si>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</si>
  <si>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</si>
  <si>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</si>
  <si>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</si>
  <si>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</si>
  <si>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</si>
  <si>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</si>
  <si>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</si>
  <si>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</si>
  <si>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</si>
  <si>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</si>
  <si>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송기해</t>
  </si>
  <si>
    <t>5027164</t>
  </si>
  <si>
    <t>송우진</t>
  </si>
  <si>
    <t>502606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</si>
  <si>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</si>
  <si>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</si>
  <si>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</si>
  <si>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</si>
  <si>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</si>
  <si>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</si>
  <si>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</si>
  <si>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</si>
  <si>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</si>
  <si>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</si>
  <si>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</si>
  <si>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</si>
  <si>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이건철</t>
  </si>
  <si>
    <t>5029106</t>
  </si>
  <si>
    <t>이광재</t>
  </si>
  <si>
    <t>5022993</t>
  </si>
  <si>
    <t>이동희</t>
  </si>
  <si>
    <t>5028002</t>
  </si>
  <si>
    <t>이승호</t>
  </si>
  <si>
    <t>5022025</t>
  </si>
  <si>
    <t>이영우</t>
  </si>
  <si>
    <t>502868</t>
  </si>
  <si>
    <t>이용준</t>
  </si>
  <si>
    <t>5024691</t>
  </si>
  <si>
    <t>이유섭</t>
  </si>
  <si>
    <t>5024</t>
  </si>
  <si>
    <t>이인호</t>
  </si>
  <si>
    <t>5025933</t>
  </si>
  <si>
    <t>72바1343</t>
  </si>
  <si>
    <t>이재영</t>
  </si>
  <si>
    <t>5021525</t>
  </si>
  <si>
    <t>이치규</t>
  </si>
  <si>
    <t>5024376</t>
  </si>
  <si>
    <t>이태근</t>
  </si>
  <si>
    <t>5027136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</si>
  <si>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</si>
  <si>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</si>
  <si>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</si>
  <si>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</si>
  <si>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</si>
  <si>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</si>
  <si>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</si>
  <si>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</si>
  <si>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</si>
  <si>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</si>
  <si>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</si>
  <si>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</si>
  <si>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</si>
  <si>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</si>
  <si>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</si>
  <si>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</si>
  <si>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</si>
  <si>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</si>
  <si>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전종길</t>
  </si>
  <si>
    <t>50291</t>
  </si>
  <si>
    <t>전진국</t>
  </si>
  <si>
    <t>5024408</t>
  </si>
  <si>
    <t>정강조</t>
  </si>
  <si>
    <t>5027017</t>
  </si>
  <si>
    <t>조경주</t>
  </si>
  <si>
    <t>5026487</t>
  </si>
  <si>
    <t>조광래</t>
  </si>
  <si>
    <t>5025939</t>
  </si>
  <si>
    <t>조남정</t>
  </si>
  <si>
    <t>5028819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</si>
  <si>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</si>
  <si>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</si>
  <si>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</si>
  <si>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</si>
  <si>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</si>
  <si>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</si>
  <si>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</si>
  <si>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</si>
  <si>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</si>
  <si>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</si>
  <si>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</si>
  <si>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</si>
  <si>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</si>
  <si>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</si>
  <si>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</si>
  <si>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</si>
  <si>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</si>
  <si>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</si>
  <si>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</si>
  <si>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</si>
  <si>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최이수</t>
  </si>
  <si>
    <t>502364</t>
  </si>
  <si>
    <t>최이정</t>
  </si>
  <si>
    <t>5029198</t>
  </si>
  <si>
    <t>최현우</t>
  </si>
  <si>
    <t>5028880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</si>
  <si>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</si>
  <si>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</si>
  <si>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</si>
  <si>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</si>
  <si>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</si>
  <si>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</si>
  <si>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</si>
  <si>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</si>
  <si>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</si>
  <si>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</si>
  <si>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</si>
  <si>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</si>
  <si>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</si>
  <si>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</si>
  <si>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황지영</t>
  </si>
  <si>
    <t>5023195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</si>
  <si>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</si>
  <si>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</si>
  <si>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</si>
  <si>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</si>
  <si>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</si>
  <si>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31%(5명)</t>
  </si>
  <si>
    <t>강인여객103B5</t>
  </si>
  <si>
    <t>강인여객103C10</t>
  </si>
  <si>
    <t>강인여객103C9</t>
  </si>
  <si>
    <t>강인여객103B2</t>
  </si>
  <si>
    <t>강인여객103-1B5</t>
  </si>
  <si>
    <t>강인여객103-1B4</t>
  </si>
  <si>
    <t>강상혁</t>
  </si>
  <si>
    <t>5022887</t>
  </si>
  <si>
    <t>구동욱</t>
  </si>
  <si>
    <t>5028237</t>
  </si>
  <si>
    <t>권용국</t>
  </si>
  <si>
    <t>50247</t>
  </si>
  <si>
    <t>문정일</t>
  </si>
  <si>
    <t>5024646</t>
  </si>
  <si>
    <t>박희덕</t>
  </si>
  <si>
    <t>5027080</t>
  </si>
  <si>
    <t>송유필</t>
  </si>
  <si>
    <t>5028255</t>
  </si>
  <si>
    <t>최명진</t>
  </si>
  <si>
    <t>5027531</t>
  </si>
  <si>
    <t>홍사봉</t>
  </si>
  <si>
    <t>5027554</t>
  </si>
  <si>
    <t>개선율(유카전)</t>
  </si>
  <si>
    <t>인천전체</t>
  </si>
  <si>
    <t>C</t>
    <phoneticPr fontId="3" type="noConversion"/>
  </si>
  <si>
    <t>25%(4명)</t>
  </si>
  <si>
    <t>38%(3명)</t>
  </si>
  <si>
    <t>강인여객103D3</t>
  </si>
  <si>
    <t>강인여객103D6</t>
  </si>
  <si>
    <t>강인여객103D7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</si>
  <si>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</si>
  <si>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</si>
  <si>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</si>
  <si>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</si>
  <si>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</si>
  <si>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</si>
  <si>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</si>
  <si>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강인여객103-1D4</t>
  </si>
  <si>
    <t>강인여객103-1C3</t>
  </si>
  <si>
    <t>강인여객103-1C4</t>
  </si>
  <si>
    <t>강인여객103-1C5</t>
  </si>
  <si>
    <t>강인여객103-1F1</t>
  </si>
  <si>
    <t>강인여객223D2</t>
  </si>
  <si>
    <t>강인여객223F1</t>
  </si>
  <si>
    <t>강인여객223D3</t>
  </si>
  <si>
    <t>강인여객223F3</t>
  </si>
  <si>
    <t>강인여객223F2</t>
  </si>
  <si>
    <t>강인여객급행91B1</t>
  </si>
  <si>
    <t>강인여객급행91C1</t>
  </si>
  <si>
    <t>강인여객예비B4</t>
  </si>
  <si>
    <t>70바5061</t>
  </si>
  <si>
    <t>강인여객예비C9</t>
  </si>
  <si>
    <t>강인여객예비F2</t>
  </si>
  <si>
    <t>강인여객예비D4</t>
  </si>
  <si>
    <t>NULL</t>
  </si>
  <si>
    <t>5023725</t>
  </si>
  <si>
    <t>5023798</t>
  </si>
  <si>
    <t>5023976</t>
  </si>
  <si>
    <t>5024928</t>
  </si>
  <si>
    <t>김성학</t>
  </si>
  <si>
    <t>502533</t>
  </si>
  <si>
    <t>이칠선</t>
  </si>
  <si>
    <t>5028938</t>
  </si>
  <si>
    <t>장덕근</t>
  </si>
  <si>
    <t>5022240</t>
  </si>
  <si>
    <t>진동환</t>
  </si>
  <si>
    <t>5022116</t>
  </si>
  <si>
    <t>최병철</t>
  </si>
  <si>
    <t>5026086</t>
  </si>
  <si>
    <t>24'09</t>
    <phoneticPr fontId="3" type="noConversion"/>
  </si>
  <si>
    <t>9%(13명)</t>
  </si>
  <si>
    <t>13%(18명)</t>
  </si>
  <si>
    <t>15%(20명)</t>
  </si>
  <si>
    <t>32%(44명)</t>
  </si>
  <si>
    <t>18%(25명)</t>
  </si>
  <si>
    <t>12%(17명)</t>
  </si>
  <si>
    <t>40%(2명)</t>
  </si>
  <si>
    <t>13%(2명)</t>
  </si>
  <si>
    <t>5%(1명)</t>
  </si>
  <si>
    <t>60%(3명)</t>
  </si>
  <si>
    <t>14%(3명)</t>
  </si>
  <si>
    <t>13%(1명)</t>
  </si>
  <si>
    <t>68%(15명)</t>
  </si>
  <si>
    <t>강인교통예비C8</t>
  </si>
  <si>
    <t>72바1603</t>
  </si>
  <si>
    <t>502391</t>
  </si>
  <si>
    <t>502391275.067</t>
  </si>
  <si>
    <t>5023499</t>
  </si>
  <si>
    <t>5023499311.598</t>
  </si>
  <si>
    <t>5023725274.827</t>
  </si>
  <si>
    <t>5023798839.718</t>
  </si>
  <si>
    <t>5023976424.638</t>
  </si>
  <si>
    <t>5024928375.48</t>
  </si>
  <si>
    <t>5029842</t>
  </si>
  <si>
    <t>5029842367.561</t>
  </si>
  <si>
    <t>50238931579.586</t>
  </si>
  <si>
    <t>5022887113.264</t>
  </si>
  <si>
    <t>5021408365.738</t>
  </si>
  <si>
    <t>5028873212.029</t>
  </si>
  <si>
    <t>5021614374.744</t>
  </si>
  <si>
    <t>50221723.534</t>
  </si>
  <si>
    <t>5026671015.19</t>
  </si>
  <si>
    <t>50227371880.142</t>
  </si>
  <si>
    <t>5028237409.349</t>
  </si>
  <si>
    <t>50241551950.511</t>
  </si>
  <si>
    <t>502471048.171</t>
  </si>
  <si>
    <t>5025366606.157</t>
  </si>
  <si>
    <t>50293892941.279</t>
  </si>
  <si>
    <t>50224881908.433</t>
  </si>
  <si>
    <t>50210461067.471</t>
  </si>
  <si>
    <t>50222782664.942</t>
  </si>
  <si>
    <t>50233691152.639</t>
  </si>
  <si>
    <t>50240963204.74</t>
  </si>
  <si>
    <t>502705489.635</t>
  </si>
  <si>
    <t>5024754627.907</t>
  </si>
  <si>
    <t>5025331560.119</t>
  </si>
  <si>
    <t>502852237.789</t>
  </si>
  <si>
    <t>50271271785.317</t>
  </si>
  <si>
    <t>5024554221.426</t>
  </si>
  <si>
    <t>50284021829.025</t>
  </si>
  <si>
    <t>50265102164.878</t>
  </si>
  <si>
    <t>50299141057.669</t>
  </si>
  <si>
    <t>5025010965.506</t>
  </si>
  <si>
    <t>50277512219.647</t>
  </si>
  <si>
    <t>50285183000.431</t>
  </si>
  <si>
    <t>5029059985.625</t>
  </si>
  <si>
    <t>50229751649.004</t>
  </si>
  <si>
    <t>50284633039.426</t>
  </si>
  <si>
    <t>50226841657.456</t>
  </si>
  <si>
    <t>50235511239.65</t>
  </si>
  <si>
    <t>50294781725.981</t>
  </si>
  <si>
    <t>50219641951.967</t>
  </si>
  <si>
    <t>50270502182.42</t>
  </si>
  <si>
    <t>50277502116.63</t>
  </si>
  <si>
    <t>5028293386.585</t>
  </si>
  <si>
    <t>50219601150.306</t>
  </si>
  <si>
    <t>50287841370.572</t>
  </si>
  <si>
    <t>5024646303.851</t>
  </si>
  <si>
    <t>문희돈</t>
  </si>
  <si>
    <t>5021258</t>
  </si>
  <si>
    <t>5021258269.427</t>
  </si>
  <si>
    <t>5026389383.955</t>
  </si>
  <si>
    <t>5021104899.13</t>
  </si>
  <si>
    <t>50285771761.483</t>
  </si>
  <si>
    <t>5024916891.476</t>
  </si>
  <si>
    <t>50258831505.719</t>
  </si>
  <si>
    <t>50298962890.554</t>
  </si>
  <si>
    <t>5027080376.651</t>
  </si>
  <si>
    <t>50234581160.768</t>
  </si>
  <si>
    <t>5022601979.107</t>
  </si>
  <si>
    <t>50281971649.979</t>
  </si>
  <si>
    <t>50275612017.216</t>
  </si>
  <si>
    <t>5025388388.86</t>
  </si>
  <si>
    <t>50294001029.082</t>
  </si>
  <si>
    <t>5028691410.646</t>
  </si>
  <si>
    <t>50251072032.508</t>
  </si>
  <si>
    <t>50214452322.858</t>
  </si>
  <si>
    <t>50272192037.098</t>
  </si>
  <si>
    <t>50218811035.59</t>
  </si>
  <si>
    <t>50260002385.707</t>
  </si>
  <si>
    <t>5027164222.303</t>
  </si>
  <si>
    <t>502606965.693</t>
  </si>
  <si>
    <t>5028255292.262</t>
  </si>
  <si>
    <t>신현중</t>
  </si>
  <si>
    <t>5026259</t>
  </si>
  <si>
    <t>50262592078.372</t>
  </si>
  <si>
    <t>5025908624.968</t>
  </si>
  <si>
    <t>5021370763.035</t>
  </si>
  <si>
    <t>50235943127.889</t>
  </si>
  <si>
    <t>50233141835.916</t>
  </si>
  <si>
    <t>50266901234.898</t>
  </si>
  <si>
    <t>50215853129.306</t>
  </si>
  <si>
    <t>유철종</t>
  </si>
  <si>
    <t>5021633</t>
  </si>
  <si>
    <t>5021633161.795</t>
  </si>
  <si>
    <t>5029106386.114</t>
  </si>
  <si>
    <t>50229931841.506</t>
  </si>
  <si>
    <t>이광철</t>
  </si>
  <si>
    <t>5025183</t>
  </si>
  <si>
    <t>5025183206.938</t>
  </si>
  <si>
    <t>50280023062.821</t>
  </si>
  <si>
    <t>50220251674.136</t>
  </si>
  <si>
    <t>5028681805.694</t>
  </si>
  <si>
    <t>50246913071.298</t>
  </si>
  <si>
    <t>5024935.225</t>
  </si>
  <si>
    <t>50259331171.631</t>
  </si>
  <si>
    <t>50215252907.065</t>
  </si>
  <si>
    <t>50243763061.992</t>
  </si>
  <si>
    <t>5028938577.514</t>
  </si>
  <si>
    <t>50271361522.987</t>
  </si>
  <si>
    <t>5027755635.439</t>
  </si>
  <si>
    <t>5026377509.951</t>
  </si>
  <si>
    <t>50269011718.637</t>
  </si>
  <si>
    <t>50286232014.149</t>
  </si>
  <si>
    <t>50260622131.896</t>
  </si>
  <si>
    <t>50271311175.367</t>
  </si>
  <si>
    <t>50216422346.692</t>
  </si>
  <si>
    <t>5022443953.62</t>
  </si>
  <si>
    <t>50213502120.261</t>
  </si>
  <si>
    <t>50222402022.135</t>
  </si>
  <si>
    <t>502912290.698</t>
  </si>
  <si>
    <t>50244081489.652</t>
  </si>
  <si>
    <t>5027017274.036</t>
  </si>
  <si>
    <t>5026487941.371</t>
  </si>
  <si>
    <t>50259391389.862</t>
  </si>
  <si>
    <t>50288191249.84</t>
  </si>
  <si>
    <t>조성열</t>
  </si>
  <si>
    <t>5029707</t>
  </si>
  <si>
    <t>5029707409.931</t>
  </si>
  <si>
    <t>5028033268.662</t>
  </si>
  <si>
    <t>50291191999.307</t>
  </si>
  <si>
    <t>50230411227.118</t>
  </si>
  <si>
    <t>5025288271.828</t>
  </si>
  <si>
    <t>50289881327.135</t>
  </si>
  <si>
    <t>5022116988.983</t>
  </si>
  <si>
    <t>502257949.574</t>
  </si>
  <si>
    <t>50231141670.647</t>
  </si>
  <si>
    <t>50275311748.545</t>
  </si>
  <si>
    <t>50260861350.005</t>
  </si>
  <si>
    <t>50252951232.411</t>
  </si>
  <si>
    <t>50221371690.607</t>
  </si>
  <si>
    <t>5024685306.226</t>
  </si>
  <si>
    <t>최원식</t>
  </si>
  <si>
    <t>5028585</t>
  </si>
  <si>
    <t>5028585385.198</t>
  </si>
  <si>
    <t>502364430.597</t>
  </si>
  <si>
    <t>5029198808.642</t>
  </si>
  <si>
    <t>50288801329.634</t>
  </si>
  <si>
    <t>502231443.725</t>
  </si>
  <si>
    <t>50229991703.332</t>
  </si>
  <si>
    <t>50244061049.478</t>
  </si>
  <si>
    <t>50279592594.699</t>
  </si>
  <si>
    <t>50255231800.98</t>
  </si>
  <si>
    <t>5027554453.543</t>
  </si>
  <si>
    <t>50229471393.337</t>
  </si>
  <si>
    <t>5024339305.009</t>
  </si>
  <si>
    <t>50231951530.57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</si>
  <si>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</si>
  <si>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</si>
  <si>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</si>
  <si>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</si>
  <si>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</si>
  <si>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-</t>
  </si>
  <si>
    <t>[24년10월] 급감속관리 명단</t>
    <phoneticPr fontId="3" type="noConversion"/>
  </si>
  <si>
    <t>분석기간: 24.09.01-24.09.30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</si>
</sst>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2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9" fillId="14" borderId="0" xfId="0" applyNumberFormat="1" applyFont="1" applyFill="1" applyAlignment="1">
      <alignment horizontal="center"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91" fontId="7" fillId="16" borderId="0" xfId="562" applyNumberFormat="1" applyFont="1" applyFill="1" applyAlignment="1">
      <alignment horizontal="right" vertical="center"/>
    </xf>
    <xf numFmtId="0" fontId="4" fillId="7" borderId="0" xfId="568" applyFill="1">
      <alignment vertical="center"/>
    </xf>
    <xf numFmtId="0" fontId="35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1" fillId="2" borderId="0" xfId="568" applyFont="1" applyFill="1">
      <alignment vertical="center"/>
    </xf>
    <xf numFmtId="0" fontId="4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49" fontId="82" fillId="15" borderId="0" xfId="562" applyNumberFormat="1" applyFont="1" applyFill="1" applyAlignment="1">
      <alignment horizontal="center" vertical="center" wrapText="1"/>
    </xf>
    <xf numFmtId="191" fontId="82" fillId="16" borderId="0" xfId="562" applyNumberFormat="1" applyFont="1" applyFill="1" applyAlignment="1">
      <alignment horizontal="right" vertical="center"/>
    </xf>
    <xf numFmtId="0" fontId="11" fillId="7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8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177" fontId="31" fillId="0" borderId="0" xfId="4" applyNumberFormat="1" applyFont="1" applyFill="1" applyBorder="1">
      <alignment vertical="center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0" fontId="52" fillId="13" borderId="0" xfId="568" applyFont="1" applyFill="1" applyAlignment="1">
      <alignment horizontal="center" vertical="center"/>
    </xf>
    <xf numFmtId="185" fontId="38" fillId="0" borderId="0" xfId="568" applyNumberFormat="1" applyFont="1" applyAlignment="1">
      <alignment horizontal="center" vertical="center"/>
    </xf>
    <xf numFmtId="187" fontId="55" fillId="10" borderId="26" xfId="569" applyNumberFormat="1" applyFont="1" applyFill="1" applyBorder="1" applyAlignment="1">
      <alignment horizontal="centerContinuous" vertical="center"/>
    </xf>
    <xf numFmtId="187" fontId="55" fillId="10" borderId="50" xfId="569" applyNumberFormat="1" applyFont="1" applyFill="1" applyBorder="1" applyAlignment="1">
      <alignment horizontal="centerContinuous"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3" fillId="0" borderId="0" xfId="569" applyNumberFormat="1" applyFont="1">
      <alignment vertical="center"/>
    </xf>
    <xf numFmtId="179" fontId="83" fillId="0" borderId="0" xfId="4" applyNumberFormat="1" applyFont="1">
      <alignment vertical="center"/>
    </xf>
    <xf numFmtId="181" fontId="83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41" fontId="31" fillId="0" borderId="0" xfId="4" applyFont="1">
      <alignment vertical="center"/>
    </xf>
    <xf numFmtId="9" fontId="31" fillId="0" borderId="0" xfId="569" applyFont="1" applyFill="1" applyBorder="1" applyAlignment="1">
      <alignment vertical="center" wrapText="1"/>
    </xf>
    <xf numFmtId="0" fontId="20" fillId="0" borderId="0" xfId="568" applyFont="1">
      <alignment vertical="center"/>
    </xf>
    <xf numFmtId="0" fontId="36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78" fillId="0" borderId="0" xfId="568" applyFont="1">
      <alignment vertical="center"/>
    </xf>
    <xf numFmtId="0" fontId="37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3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8" fillId="15" borderId="0" xfId="569" applyFont="1" applyFill="1" applyBorder="1" applyAlignment="1">
      <alignment horizontal="center" vertical="center" wrapText="1"/>
    </xf>
    <xf numFmtId="49" fontId="68" fillId="15" borderId="0" xfId="568" applyNumberFormat="1" applyFont="1" applyFill="1" applyAlignment="1">
      <alignment horizontal="center" vertical="center" wrapText="1"/>
    </xf>
    <xf numFmtId="49" fontId="76" fillId="15" borderId="0" xfId="568" applyNumberFormat="1" applyFont="1" applyFill="1" applyAlignment="1">
      <alignment horizontal="center" vertical="center" wrapText="1"/>
    </xf>
    <xf numFmtId="180" fontId="63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7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6" fillId="16" borderId="0" xfId="568" applyNumberFormat="1" applyFont="1" applyFill="1" applyAlignment="1">
      <alignment horizontal="right" vertical="center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747-4099-B0A9-8C9E0EB45B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1.7952276952405914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9.4890510948905105E-2</c:v>
                </c:pt>
                <c:pt idx="1">
                  <c:v>0.13138686131386862</c:v>
                </c:pt>
                <c:pt idx="2">
                  <c:v>0.145985401459854</c:v>
                </c:pt>
                <c:pt idx="3">
                  <c:v>0.32116788321167883</c:v>
                </c:pt>
                <c:pt idx="4">
                  <c:v>0.18248175182481752</c:v>
                </c:pt>
                <c:pt idx="5">
                  <c:v>0.12408759124087591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0.13636363636363635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0.68181818181818177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0.6</c:v>
                </c:pt>
                <c:pt idx="1">
                  <c:v>0.3125</c:v>
                </c:pt>
                <c:pt idx="2">
                  <c:v>0.13636363636363635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4.5454545454545456E-2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0.4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21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116538</xdr:colOff>
      <xdr:row>11</xdr:row>
      <xdr:rowOff>4484</xdr:rowOff>
    </xdr:from>
    <xdr:to>
      <xdr:col>6</xdr:col>
      <xdr:colOff>273425</xdr:colOff>
      <xdr:row>12</xdr:row>
      <xdr:rowOff>194985</xdr:rowOff>
    </xdr:to>
    <xdr:sp macro="" textlink="$K$18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3769656" y="36463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34ED312-145A-4AD2-8B99-F08C8E1E4A9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618563</xdr:colOff>
      <xdr:row>12</xdr:row>
      <xdr:rowOff>170330</xdr:rowOff>
    </xdr:from>
    <xdr:to>
      <xdr:col>6</xdr:col>
      <xdr:colOff>89648</xdr:colOff>
      <xdr:row>13</xdr:row>
      <xdr:rowOff>89647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>
          <a:off x="4271681" y="4103595"/>
          <a:ext cx="345143" cy="2106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795615</xdr:colOff>
      <xdr:row>11</xdr:row>
      <xdr:rowOff>1</xdr:rowOff>
    </xdr:from>
    <xdr:to>
      <xdr:col>6</xdr:col>
      <xdr:colOff>952502</xdr:colOff>
      <xdr:row>12</xdr:row>
      <xdr:rowOff>190502</xdr:rowOff>
    </xdr:to>
    <xdr:sp macro="" textlink="$K$19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448733" y="36419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132228</xdr:colOff>
      <xdr:row>12</xdr:row>
      <xdr:rowOff>145676</xdr:rowOff>
    </xdr:from>
    <xdr:to>
      <xdr:col>6</xdr:col>
      <xdr:colOff>493059</xdr:colOff>
      <xdr:row>13</xdr:row>
      <xdr:rowOff>76201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4659404" y="4078941"/>
          <a:ext cx="360831" cy="2218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60;&#50976;&#51221;\Desktop\&#50868;&#51204;&#49457;&#54693;&#48516;&#49437;&#54364;_&#51089;&#50629;&#50857;\&#51064;&#52380;&#50868;&#51204;&#49457;&#54693;\9&#50900;\&#51221;&#47532;&#50857;%20(8&#50900;).xlsx" TargetMode="External"/><Relationship Id="rId1" Type="http://schemas.openxmlformats.org/officeDocument/2006/relationships/externalLinkPath" Target="&#51221;&#47532;&#50857;%20(8&#5090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종합(4)"/>
      <sheetName val="운수사별노선개수"/>
      <sheetName val="숨김 (최종)"/>
      <sheetName val="운수사월별연비"/>
      <sheetName val="전체확인"/>
      <sheetName val="서버정보"/>
      <sheetName val="차량별"/>
      <sheetName val="운전자별"/>
      <sheetName val="D,F등급 명단"/>
      <sheetName val="급감속과다 명단"/>
      <sheetName val="공회전과다 명단"/>
    </sheetNames>
    <sheetDataSet>
      <sheetData sheetId="0">
        <row r="5">
          <cell r="C5" t="str">
            <v>마니교통</v>
          </cell>
        </row>
      </sheetData>
      <sheetData sheetId="1"/>
      <sheetData sheetId="2">
        <row r="2">
          <cell r="F2" t="str">
            <v>연비현황</v>
          </cell>
        </row>
        <row r="3">
          <cell r="F3" t="str">
            <v>운수사</v>
          </cell>
          <cell r="J3" t="str">
            <v>순위</v>
          </cell>
        </row>
        <row r="4">
          <cell r="F4" t="str">
            <v>강인교통</v>
          </cell>
          <cell r="J4">
            <v>25</v>
          </cell>
        </row>
        <row r="5">
          <cell r="F5" t="str">
            <v>강인여객</v>
          </cell>
          <cell r="J5">
            <v>5</v>
          </cell>
        </row>
        <row r="6">
          <cell r="F6" t="str">
            <v>강화교통</v>
          </cell>
          <cell r="J6">
            <v>15</v>
          </cell>
        </row>
        <row r="7">
          <cell r="F7" t="str">
            <v>공영급행</v>
          </cell>
          <cell r="J7">
            <v>26</v>
          </cell>
        </row>
        <row r="8">
          <cell r="F8" t="str">
            <v>대인교통</v>
          </cell>
          <cell r="J8">
            <v>23</v>
          </cell>
        </row>
        <row r="9">
          <cell r="F9" t="str">
            <v>도영운수</v>
          </cell>
          <cell r="J9">
            <v>22</v>
          </cell>
        </row>
        <row r="10">
          <cell r="F10" t="str">
            <v>동화운수</v>
          </cell>
          <cell r="J10">
            <v>16</v>
          </cell>
        </row>
        <row r="11">
          <cell r="F11" t="str">
            <v>마니교통</v>
          </cell>
          <cell r="J11">
            <v>21</v>
          </cell>
        </row>
        <row r="12">
          <cell r="F12" t="str">
            <v>명진교통</v>
          </cell>
          <cell r="J12">
            <v>9</v>
          </cell>
        </row>
        <row r="13">
          <cell r="F13" t="str">
            <v>미래교통</v>
          </cell>
          <cell r="J13">
            <v>10</v>
          </cell>
        </row>
        <row r="14">
          <cell r="F14" t="str">
            <v>미추홀교통</v>
          </cell>
          <cell r="J14">
            <v>18</v>
          </cell>
        </row>
        <row r="15">
          <cell r="F15" t="str">
            <v>부성여객</v>
          </cell>
          <cell r="J15">
            <v>2</v>
          </cell>
        </row>
        <row r="16">
          <cell r="F16" t="str">
            <v>삼환교통</v>
          </cell>
          <cell r="J16">
            <v>11</v>
          </cell>
        </row>
        <row r="17">
          <cell r="F17" t="str">
            <v>삼환운수</v>
          </cell>
          <cell r="J17">
            <v>14</v>
          </cell>
        </row>
        <row r="18">
          <cell r="F18" t="str">
            <v>선진여객</v>
          </cell>
          <cell r="J18">
            <v>19</v>
          </cell>
        </row>
        <row r="19">
          <cell r="F19" t="str">
            <v>성산여객</v>
          </cell>
          <cell r="J19">
            <v>28</v>
          </cell>
        </row>
        <row r="20">
          <cell r="F20" t="str">
            <v>성원운수</v>
          </cell>
          <cell r="J20">
            <v>29</v>
          </cell>
        </row>
        <row r="21">
          <cell r="F21" t="str">
            <v>세운교통</v>
          </cell>
          <cell r="J21">
            <v>1</v>
          </cell>
        </row>
        <row r="22">
          <cell r="F22" t="str">
            <v>송도버스</v>
          </cell>
          <cell r="J22">
            <v>8</v>
          </cell>
        </row>
        <row r="23">
          <cell r="F23" t="str">
            <v>시영운수</v>
          </cell>
          <cell r="J23">
            <v>7</v>
          </cell>
        </row>
        <row r="24">
          <cell r="F24" t="str">
            <v>신동아교통</v>
          </cell>
          <cell r="J24">
            <v>12</v>
          </cell>
        </row>
        <row r="25">
          <cell r="F25" t="str">
            <v>신화여객</v>
          </cell>
          <cell r="J25">
            <v>20</v>
          </cell>
        </row>
        <row r="26">
          <cell r="F26" t="str">
            <v>신흥교통</v>
          </cell>
          <cell r="J26">
            <v>3</v>
          </cell>
        </row>
        <row r="27">
          <cell r="F27" t="str">
            <v>영종운수</v>
          </cell>
          <cell r="J27">
            <v>17</v>
          </cell>
        </row>
        <row r="28">
          <cell r="F28" t="str">
            <v>원진운수</v>
          </cell>
          <cell r="J28">
            <v>32</v>
          </cell>
        </row>
        <row r="29">
          <cell r="F29" t="str">
            <v>인천교통공사</v>
          </cell>
          <cell r="J29">
            <v>31</v>
          </cell>
        </row>
        <row r="30">
          <cell r="F30" t="str">
            <v>인천스마트</v>
          </cell>
          <cell r="J30">
            <v>4</v>
          </cell>
        </row>
        <row r="31">
          <cell r="F31" t="str">
            <v>인천제물포교통</v>
          </cell>
          <cell r="J31">
            <v>27</v>
          </cell>
        </row>
        <row r="32">
          <cell r="F32" t="str">
            <v>청라교통</v>
          </cell>
          <cell r="J32">
            <v>6</v>
          </cell>
        </row>
        <row r="33">
          <cell r="F33" t="str">
            <v>청룡교통</v>
          </cell>
          <cell r="J33">
            <v>13</v>
          </cell>
        </row>
        <row r="34">
          <cell r="F34" t="str">
            <v>태양여객</v>
          </cell>
          <cell r="J34">
            <v>24</v>
          </cell>
        </row>
        <row r="35">
          <cell r="F35" t="str">
            <v>해성운수</v>
          </cell>
          <cell r="J35">
            <v>30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144" customWidth="1"/>
    <col min="2" max="2" width="14" style="144" customWidth="1"/>
    <col min="3" max="6" width="13.140625" style="144" customWidth="1"/>
    <col min="7" max="7" width="17.28515625" style="144" customWidth="1"/>
    <col min="8" max="8" width="13.7109375" style="144" customWidth="1"/>
    <col min="9" max="11" width="13.140625" style="144" customWidth="1"/>
    <col min="12" max="12" width="2.5703125" style="150" customWidth="1"/>
    <col min="13" max="23" width="11.5703125" style="150" customWidth="1"/>
    <col min="24" max="25" width="9.140625" style="150"/>
    <col min="26" max="26" width="9.42578125" style="143" bestFit="1" customWidth="1"/>
    <col min="27" max="30" width="9.140625" style="143"/>
    <col min="31" max="34" width="9.140625" style="142"/>
    <col min="35" max="16384" width="9.140625" style="144"/>
  </cols>
  <sheetData>
    <row r="1" spans="1:34" ht="9.75" customHeight="1">
      <c r="A1" s="141"/>
      <c r="B1" s="141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34" ht="38.25" customHeight="1">
      <c r="B2" s="145" t="s">
        <v>111</v>
      </c>
      <c r="C2" s="146"/>
      <c r="D2" s="146"/>
      <c r="E2" s="146"/>
      <c r="F2" s="146"/>
      <c r="G2" s="146"/>
      <c r="H2" s="146"/>
      <c r="I2" s="146"/>
      <c r="J2" s="146"/>
      <c r="K2" s="147" t="s">
        <v>749</v>
      </c>
      <c r="L2" s="148"/>
    </row>
    <row r="3" spans="1:34" ht="15.75" customHeight="1">
      <c r="B3" s="149"/>
      <c r="C3" s="149"/>
      <c r="D3" s="149"/>
      <c r="E3" s="149"/>
      <c r="F3" s="149"/>
      <c r="G3" s="149"/>
    </row>
    <row r="4" spans="1:34" ht="16.5" customHeight="1">
      <c r="B4" s="151" t="s">
        <v>113</v>
      </c>
      <c r="C4" s="320" t="s">
        <v>38</v>
      </c>
      <c r="D4" s="320"/>
      <c r="E4" s="151" t="s">
        <v>112</v>
      </c>
      <c r="F4" s="151" t="s">
        <v>64</v>
      </c>
      <c r="G4" s="277" t="s">
        <v>115</v>
      </c>
      <c r="H4" s="152"/>
      <c r="I4" s="152"/>
      <c r="J4" s="153" t="s">
        <v>35</v>
      </c>
      <c r="K4" s="153" t="s">
        <v>36</v>
      </c>
    </row>
    <row r="5" spans="1:34" ht="48.75" customHeight="1">
      <c r="B5" s="154" t="s">
        <v>574</v>
      </c>
      <c r="C5" s="321" t="s">
        <v>190</v>
      </c>
      <c r="D5" s="321"/>
      <c r="E5" s="155">
        <v>4</v>
      </c>
      <c r="F5" s="154">
        <v>67</v>
      </c>
      <c r="G5" s="278" t="s">
        <v>69</v>
      </c>
      <c r="H5" s="152"/>
      <c r="I5" s="152"/>
      <c r="J5" s="156" t="s">
        <v>50</v>
      </c>
      <c r="K5" s="157"/>
    </row>
    <row r="6" spans="1:34" ht="15.75" customHeight="1">
      <c r="B6" s="158"/>
      <c r="C6" s="158"/>
      <c r="D6" s="158"/>
      <c r="E6" s="158"/>
      <c r="F6" s="158"/>
      <c r="G6" s="158"/>
      <c r="H6" s="158"/>
      <c r="I6" s="158"/>
      <c r="M6" s="272"/>
    </row>
    <row r="7" spans="1:34" ht="16.5" customHeight="1">
      <c r="B7" s="159" t="s">
        <v>126</v>
      </c>
      <c r="C7" s="159"/>
      <c r="D7" s="160"/>
      <c r="E7" s="160"/>
      <c r="F7" s="160"/>
      <c r="G7" s="160"/>
      <c r="H7" s="160"/>
      <c r="I7" s="160"/>
      <c r="J7" s="160"/>
      <c r="K7" s="160"/>
    </row>
    <row r="8" spans="1:34" ht="10.5" customHeight="1">
      <c r="B8" s="161"/>
      <c r="C8" s="161"/>
      <c r="E8" s="162"/>
      <c r="F8" s="161"/>
      <c r="G8" s="161"/>
      <c r="H8" s="161"/>
      <c r="I8" s="161"/>
      <c r="J8" s="161"/>
      <c r="K8" s="161"/>
    </row>
    <row r="9" spans="1:34" ht="69" customHeight="1">
      <c r="B9" s="161"/>
      <c r="C9" s="161"/>
      <c r="E9" s="163"/>
      <c r="F9" s="161"/>
      <c r="G9" s="161"/>
      <c r="H9" s="161"/>
      <c r="I9" s="161"/>
      <c r="J9" s="161"/>
      <c r="K9" s="161"/>
      <c r="O9" s="322"/>
      <c r="P9" s="322"/>
    </row>
    <row r="10" spans="1:34" ht="23.25" customHeight="1" thickBot="1">
      <c r="G10" s="161"/>
      <c r="H10" s="164" t="s">
        <v>91</v>
      </c>
      <c r="I10" s="165" t="s">
        <v>92</v>
      </c>
      <c r="J10" s="166" t="str">
        <f>C5</f>
        <v>강인여객</v>
      </c>
      <c r="K10" s="167" t="s">
        <v>93</v>
      </c>
      <c r="X10" s="272"/>
      <c r="Z10" s="150"/>
      <c r="AA10" s="168"/>
      <c r="AB10" s="168"/>
    </row>
    <row r="11" spans="1:34" ht="23.25" customHeight="1" thickTop="1">
      <c r="G11" s="161"/>
      <c r="H11" s="169">
        <v>1</v>
      </c>
      <c r="I11" s="170">
        <v>2.0099999999999998</v>
      </c>
      <c r="J11" s="171">
        <v>1.7952276952405914</v>
      </c>
      <c r="K11" s="172"/>
      <c r="M11" s="143"/>
      <c r="Y11" s="273"/>
      <c r="Z11" s="274"/>
      <c r="AA11" s="173"/>
      <c r="AB11" s="168"/>
    </row>
    <row r="12" spans="1:34" ht="23.25" customHeight="1">
      <c r="G12" s="161"/>
      <c r="H12" s="174">
        <v>2</v>
      </c>
      <c r="I12" s="175">
        <v>2.3662575846193561</v>
      </c>
      <c r="J12" s="171">
        <v>2.2592241370456914</v>
      </c>
      <c r="K12" s="176">
        <v>0.27560112990094554</v>
      </c>
      <c r="M12" s="281"/>
      <c r="Y12" s="273"/>
      <c r="Z12" s="274"/>
      <c r="AA12" s="173"/>
      <c r="AB12" s="168"/>
    </row>
    <row r="13" spans="1:34" ht="23.25" customHeight="1">
      <c r="G13" s="161"/>
      <c r="H13" s="174">
        <v>3</v>
      </c>
      <c r="I13" s="175">
        <v>2.37</v>
      </c>
      <c r="J13" s="171">
        <v>2.2180453735485735</v>
      </c>
      <c r="K13" s="177">
        <v>-1.8226949164488859E-2</v>
      </c>
      <c r="M13" s="281"/>
      <c r="Y13" s="273"/>
      <c r="Z13" s="274"/>
      <c r="AA13" s="173"/>
      <c r="AB13" s="168"/>
    </row>
    <row r="14" spans="1:34" ht="23.25" customHeight="1">
      <c r="G14" s="161"/>
      <c r="H14" s="174">
        <v>4</v>
      </c>
      <c r="I14" s="175">
        <v>2.33</v>
      </c>
      <c r="J14" s="171">
        <v>2.1459378503693789</v>
      </c>
      <c r="K14" s="177">
        <v>-3.2509489679118819E-2</v>
      </c>
      <c r="M14" s="281"/>
      <c r="Y14" s="273"/>
      <c r="Z14" s="274"/>
      <c r="AA14" s="173"/>
      <c r="AB14" s="168"/>
    </row>
    <row r="15" spans="1:34" ht="23.25" customHeight="1">
      <c r="G15" s="161"/>
      <c r="H15" s="174">
        <v>5</v>
      </c>
      <c r="I15" s="175">
        <v>2.2850259626150282</v>
      </c>
      <c r="J15" s="171">
        <v>2.1185093864858913</v>
      </c>
      <c r="K15" s="177">
        <v>-1.2781574209507651E-2</v>
      </c>
      <c r="M15" s="281"/>
      <c r="Y15" s="273"/>
      <c r="Z15" s="274"/>
      <c r="AA15" s="173"/>
      <c r="AB15" s="168"/>
    </row>
    <row r="16" spans="1:34" s="143" customFormat="1" ht="23.25" customHeight="1">
      <c r="A16" s="144"/>
      <c r="B16" s="144"/>
      <c r="C16" s="144"/>
      <c r="D16" s="144"/>
      <c r="E16" s="144"/>
      <c r="F16" s="144"/>
      <c r="G16" s="161"/>
      <c r="H16" s="174">
        <v>6</v>
      </c>
      <c r="I16" s="175">
        <v>2.0664933427553414</v>
      </c>
      <c r="J16" s="171">
        <v>2.060963575943759</v>
      </c>
      <c r="K16" s="177">
        <v>-2.7163349338558906E-2</v>
      </c>
      <c r="L16" s="150"/>
      <c r="M16" s="281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273"/>
      <c r="Z16" s="274"/>
      <c r="AA16" s="173"/>
      <c r="AB16" s="168"/>
      <c r="AE16" s="142"/>
      <c r="AF16" s="142"/>
      <c r="AG16" s="142"/>
      <c r="AH16" s="142"/>
    </row>
    <row r="17" spans="1:34" s="143" customFormat="1" ht="23.25" customHeight="1">
      <c r="A17" s="144"/>
      <c r="B17" s="144"/>
      <c r="C17" s="144"/>
      <c r="D17" s="144"/>
      <c r="E17" s="144"/>
      <c r="F17" s="144"/>
      <c r="G17" s="161"/>
      <c r="H17" s="174">
        <v>7</v>
      </c>
      <c r="I17" s="175">
        <v>2.13</v>
      </c>
      <c r="J17" s="171">
        <v>2.0006355596555445</v>
      </c>
      <c r="K17" s="177">
        <v>-2.9271752782233929E-2</v>
      </c>
      <c r="L17" s="150"/>
      <c r="M17" s="281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273"/>
      <c r="Z17" s="274"/>
      <c r="AA17" s="173"/>
      <c r="AB17" s="168"/>
      <c r="AE17" s="142"/>
      <c r="AF17" s="142"/>
      <c r="AG17" s="142"/>
      <c r="AH17" s="142"/>
    </row>
    <row r="18" spans="1:34" s="143" customFormat="1" ht="23.25" customHeight="1">
      <c r="A18" s="144"/>
      <c r="B18" s="144"/>
      <c r="C18" s="144"/>
      <c r="D18" s="144"/>
      <c r="E18" s="144"/>
      <c r="F18" s="144"/>
      <c r="G18" s="161"/>
      <c r="H18" s="174">
        <v>8</v>
      </c>
      <c r="I18" s="175">
        <v>2.08</v>
      </c>
      <c r="J18" s="171">
        <v>1.9541652305841921</v>
      </c>
      <c r="K18" s="177">
        <v>-2.3227783214726738E-2</v>
      </c>
      <c r="L18" s="150"/>
      <c r="M18" s="281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273"/>
      <c r="Z18" s="274"/>
      <c r="AA18" s="173"/>
      <c r="AB18" s="168"/>
      <c r="AE18" s="142"/>
      <c r="AF18" s="142"/>
      <c r="AG18" s="142"/>
      <c r="AH18" s="142"/>
    </row>
    <row r="19" spans="1:34" s="143" customFormat="1" ht="23.25" customHeight="1">
      <c r="A19" s="144"/>
      <c r="B19" s="144"/>
      <c r="C19" s="144"/>
      <c r="D19" s="144"/>
      <c r="E19" s="144"/>
      <c r="F19" s="144"/>
      <c r="G19" s="161"/>
      <c r="H19" s="174">
        <v>9</v>
      </c>
      <c r="I19" s="175">
        <v>2.13</v>
      </c>
      <c r="J19" s="171">
        <v>1.9971140077082929</v>
      </c>
      <c r="K19" s="177">
        <v>2.1978068410960949E-2</v>
      </c>
      <c r="L19" s="150"/>
      <c r="M19" s="281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273"/>
      <c r="Z19" s="274"/>
      <c r="AA19" s="173"/>
      <c r="AB19" s="168"/>
      <c r="AE19" s="142"/>
      <c r="AF19" s="142"/>
      <c r="AG19" s="142"/>
      <c r="AH19" s="142"/>
    </row>
    <row r="20" spans="1:34" s="143" customFormat="1" ht="23.25" customHeight="1">
      <c r="A20" s="144"/>
      <c r="B20" s="144"/>
      <c r="C20" s="144"/>
      <c r="D20" s="144"/>
      <c r="E20" s="144"/>
      <c r="F20" s="144"/>
      <c r="G20" s="161"/>
      <c r="H20" s="178" t="s">
        <v>527</v>
      </c>
      <c r="I20" s="179">
        <v>5.9701492537313383E-2</v>
      </c>
      <c r="J20" s="180">
        <v>0.12760874098353447</v>
      </c>
      <c r="K20" s="181">
        <v>6.7907248446221091E-2</v>
      </c>
      <c r="L20" s="150"/>
      <c r="M20" s="281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273"/>
      <c r="Z20" s="274"/>
      <c r="AA20" s="173"/>
      <c r="AB20" s="168"/>
      <c r="AE20" s="142"/>
      <c r="AF20" s="142"/>
      <c r="AG20" s="142"/>
      <c r="AH20" s="142"/>
    </row>
    <row r="21" spans="1:34" s="143" customFormat="1" ht="23.25" customHeight="1">
      <c r="A21" s="144"/>
      <c r="B21" s="144"/>
      <c r="C21" s="144"/>
      <c r="D21" s="144"/>
      <c r="E21" s="144"/>
      <c r="F21" s="144"/>
      <c r="G21" s="144"/>
      <c r="H21" s="182" t="s">
        <v>108</v>
      </c>
      <c r="I21" s="183"/>
      <c r="J21" s="279" t="str">
        <f>SUMIFS('[1]숨김 (최종)'!J:J,'[1]숨김 (최종)'!F:F,'[1]종합(4)'!C5)&amp;"위/(32개사)"</f>
        <v>21위/(32개사)</v>
      </c>
      <c r="K21" s="280"/>
      <c r="L21" s="150"/>
      <c r="M21" s="281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AA21" s="144"/>
      <c r="AB21" s="168"/>
      <c r="AE21" s="142"/>
      <c r="AF21" s="142"/>
      <c r="AG21" s="142"/>
      <c r="AH21" s="142"/>
    </row>
    <row r="22" spans="1:34" s="143" customFormat="1" ht="9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50"/>
      <c r="M22" s="281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AA22" s="144"/>
      <c r="AB22" s="173"/>
      <c r="AE22" s="142"/>
      <c r="AF22" s="142"/>
      <c r="AG22" s="142"/>
      <c r="AH22" s="142"/>
    </row>
    <row r="23" spans="1:34" s="143" customFormat="1" ht="16.5" customHeight="1">
      <c r="A23" s="144"/>
      <c r="B23" s="159" t="s">
        <v>127</v>
      </c>
      <c r="C23" s="159"/>
      <c r="D23" s="160"/>
      <c r="E23" s="160"/>
      <c r="F23" s="160"/>
      <c r="G23" s="160"/>
      <c r="H23" s="160"/>
      <c r="I23" s="160"/>
      <c r="J23" s="160"/>
      <c r="K23" s="160"/>
      <c r="L23" s="150"/>
      <c r="M23" s="281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AA23" s="144"/>
      <c r="AB23" s="173"/>
      <c r="AE23" s="142"/>
      <c r="AF23" s="142"/>
      <c r="AG23" s="142"/>
      <c r="AH23" s="142"/>
    </row>
    <row r="24" spans="1:34" s="143" customFormat="1" ht="27.75" customHeight="1">
      <c r="A24" s="144"/>
      <c r="B24" s="184" t="s">
        <v>62</v>
      </c>
      <c r="C24" s="184" t="s">
        <v>100</v>
      </c>
      <c r="D24" s="184" t="s">
        <v>102</v>
      </c>
      <c r="E24" s="184" t="s">
        <v>103</v>
      </c>
      <c r="F24" s="184" t="s">
        <v>104</v>
      </c>
      <c r="G24" s="184" t="s">
        <v>105</v>
      </c>
      <c r="H24" s="184" t="s">
        <v>6</v>
      </c>
      <c r="I24" s="184" t="s">
        <v>7</v>
      </c>
      <c r="J24" s="184" t="s">
        <v>106</v>
      </c>
      <c r="K24" s="184" t="s">
        <v>72</v>
      </c>
      <c r="L24" s="150"/>
      <c r="M24" s="281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AA24" s="144"/>
      <c r="AB24" s="173"/>
      <c r="AE24" s="142"/>
      <c r="AF24" s="142"/>
      <c r="AG24" s="142"/>
      <c r="AH24" s="142"/>
    </row>
    <row r="25" spans="1:34" s="143" customFormat="1" ht="23.25" customHeight="1">
      <c r="A25" s="144"/>
      <c r="B25" s="185" t="s">
        <v>528</v>
      </c>
      <c r="C25" s="186">
        <v>9</v>
      </c>
      <c r="D25" s="187">
        <v>2.1929773979701906E-2</v>
      </c>
      <c r="E25" s="187">
        <v>0.35443444266069357</v>
      </c>
      <c r="F25" s="187">
        <v>0.17354309130607254</v>
      </c>
      <c r="G25" s="188">
        <v>14.094085500311389</v>
      </c>
      <c r="H25" s="189">
        <v>0.2233632246242625</v>
      </c>
      <c r="I25" s="189">
        <v>15.78444596090093</v>
      </c>
      <c r="J25" s="190">
        <v>2.130414149109618</v>
      </c>
      <c r="K25" s="191" t="s">
        <v>67</v>
      </c>
      <c r="L25" s="150"/>
      <c r="M25" s="281"/>
      <c r="N25" s="282" t="s">
        <v>117</v>
      </c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AA25" s="144"/>
      <c r="AB25" s="144"/>
      <c r="AE25" s="142"/>
      <c r="AF25" s="142"/>
      <c r="AG25" s="142"/>
      <c r="AH25" s="142"/>
    </row>
    <row r="26" spans="1:34" s="143" customFormat="1" ht="22.5" customHeight="1">
      <c r="A26" s="144"/>
      <c r="B26" s="192" t="s">
        <v>117</v>
      </c>
      <c r="C26" s="193">
        <v>9</v>
      </c>
      <c r="D26" s="194">
        <v>1.730396502853002E-2</v>
      </c>
      <c r="E26" s="194">
        <v>0.34460482267438908</v>
      </c>
      <c r="F26" s="194">
        <v>0.18557602548326457</v>
      </c>
      <c r="G26" s="195">
        <v>17.036684210526314</v>
      </c>
      <c r="H26" s="196">
        <v>0.32497861831855362</v>
      </c>
      <c r="I26" s="196">
        <v>27.194901911894803</v>
      </c>
      <c r="J26" s="197">
        <v>1.9971140077082929</v>
      </c>
      <c r="K26" s="198" t="s">
        <v>69</v>
      </c>
      <c r="L26" s="150"/>
      <c r="M26" s="281"/>
      <c r="N26" s="150" t="s">
        <v>69</v>
      </c>
      <c r="O26" s="150">
        <v>137</v>
      </c>
      <c r="P26" s="150"/>
      <c r="Q26" s="150"/>
      <c r="R26" s="150"/>
      <c r="S26" s="150"/>
      <c r="T26" s="150"/>
      <c r="U26" s="150"/>
      <c r="V26" s="150"/>
      <c r="W26" s="150"/>
      <c r="X26" s="150"/>
      <c r="AA26" s="144"/>
      <c r="AB26" s="144"/>
      <c r="AE26" s="142"/>
      <c r="AF26" s="142"/>
      <c r="AG26" s="142"/>
      <c r="AH26" s="142"/>
    </row>
    <row r="27" spans="1:34" s="143" customFormat="1" ht="22.5" customHeight="1">
      <c r="A27" s="144"/>
      <c r="B27" s="199" t="s">
        <v>107</v>
      </c>
      <c r="C27" s="199"/>
      <c r="D27" s="200">
        <f>D26/D25-1</f>
        <v>-0.21093737470589136</v>
      </c>
      <c r="E27" s="200">
        <f t="shared" ref="E27:J27" si="0">E26/E25-1</f>
        <v>-2.7733252763232574E-2</v>
      </c>
      <c r="F27" s="200">
        <f t="shared" si="0"/>
        <v>6.9336866634292615E-2</v>
      </c>
      <c r="G27" s="200">
        <f t="shared" si="0"/>
        <v>0.20878252158679711</v>
      </c>
      <c r="H27" s="200">
        <f t="shared" si="0"/>
        <v>0.45493341110752072</v>
      </c>
      <c r="I27" s="200">
        <f t="shared" si="0"/>
        <v>0.72289239541624029</v>
      </c>
      <c r="J27" s="200">
        <f t="shared" si="0"/>
        <v>-6.257006012518096E-2</v>
      </c>
      <c r="K27" s="201" t="str">
        <f>J21</f>
        <v>21위/(32개사)</v>
      </c>
      <c r="L27" s="150"/>
      <c r="M27" s="143" t="s">
        <v>71</v>
      </c>
      <c r="N27" s="283">
        <v>9.4890510948905105E-2</v>
      </c>
      <c r="O27" s="150">
        <v>13</v>
      </c>
      <c r="P27" s="150"/>
      <c r="Q27" s="150"/>
      <c r="R27" s="150"/>
      <c r="S27" s="150"/>
      <c r="T27" s="150"/>
      <c r="U27" s="150"/>
      <c r="V27" s="150"/>
      <c r="W27" s="150"/>
      <c r="AA27" s="144"/>
      <c r="AB27" s="144"/>
      <c r="AE27" s="142"/>
      <c r="AF27" s="142"/>
      <c r="AG27" s="142"/>
      <c r="AH27" s="142"/>
    </row>
    <row r="28" spans="1:34" s="143" customFormat="1" ht="22.5" customHeight="1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50"/>
      <c r="M28" s="143" t="s">
        <v>66</v>
      </c>
      <c r="N28" s="283">
        <v>0.13138686131386862</v>
      </c>
      <c r="O28" s="150">
        <v>18</v>
      </c>
      <c r="P28" s="150"/>
      <c r="Q28" s="150"/>
      <c r="R28" s="150"/>
      <c r="S28" s="150"/>
      <c r="T28" s="150"/>
      <c r="U28" s="150"/>
      <c r="V28" s="150"/>
      <c r="W28" s="150"/>
      <c r="AA28" s="144"/>
      <c r="AB28" s="144"/>
      <c r="AE28" s="142"/>
      <c r="AF28" s="142"/>
      <c r="AG28" s="142"/>
      <c r="AH28" s="142"/>
    </row>
    <row r="29" spans="1:34" s="143" customFormat="1" ht="17.25" customHeight="1">
      <c r="A29" s="144"/>
      <c r="B29" s="159" t="s">
        <v>128</v>
      </c>
      <c r="C29" s="159"/>
      <c r="D29" s="160"/>
      <c r="E29" s="160"/>
      <c r="F29" s="160"/>
      <c r="G29" s="160"/>
      <c r="H29" s="160"/>
      <c r="I29" s="160"/>
      <c r="J29" s="160"/>
      <c r="K29" s="160"/>
      <c r="L29" s="150"/>
      <c r="M29" s="143" t="s">
        <v>68</v>
      </c>
      <c r="N29" s="283">
        <v>0.145985401459854</v>
      </c>
      <c r="O29" s="150">
        <v>20</v>
      </c>
      <c r="P29" s="150"/>
      <c r="Q29" s="150"/>
      <c r="R29" s="150"/>
      <c r="S29" s="150"/>
      <c r="T29" s="150"/>
      <c r="U29" s="150"/>
      <c r="V29" s="150"/>
      <c r="W29" s="150"/>
      <c r="AA29" s="144"/>
      <c r="AB29" s="144"/>
      <c r="AE29" s="142"/>
      <c r="AF29" s="142"/>
      <c r="AG29" s="142"/>
      <c r="AH29" s="142"/>
    </row>
    <row r="30" spans="1:34" s="143" customFormat="1" ht="22.5" customHeight="1">
      <c r="A30" s="144"/>
      <c r="B30" s="202"/>
      <c r="C30" s="202"/>
      <c r="D30" s="144"/>
      <c r="E30" s="144"/>
      <c r="F30" s="144"/>
      <c r="G30" s="144"/>
      <c r="H30" s="144"/>
      <c r="I30" s="144"/>
      <c r="J30" s="144"/>
      <c r="K30" s="144"/>
      <c r="L30" s="150"/>
      <c r="M30" s="143" t="s">
        <v>69</v>
      </c>
      <c r="N30" s="283">
        <v>0.32116788321167883</v>
      </c>
      <c r="O30" s="150">
        <v>44</v>
      </c>
      <c r="P30" s="284"/>
      <c r="Q30" s="284"/>
      <c r="R30" s="285"/>
      <c r="S30" s="286"/>
      <c r="T30" s="286"/>
      <c r="U30" s="150"/>
      <c r="V30" s="150"/>
      <c r="W30" s="150"/>
      <c r="AA30" s="144"/>
      <c r="AB30" s="144"/>
      <c r="AE30" s="142"/>
      <c r="AF30" s="142"/>
      <c r="AG30" s="142"/>
      <c r="AH30" s="142"/>
    </row>
    <row r="31" spans="1:34" s="143" customFormat="1" ht="22.5" customHeight="1" thickBot="1">
      <c r="A31" s="144"/>
      <c r="B31" s="144"/>
      <c r="C31" s="144"/>
      <c r="D31" s="144"/>
      <c r="E31" s="144"/>
      <c r="F31" s="144"/>
      <c r="G31" s="144"/>
      <c r="H31" s="204" t="s">
        <v>91</v>
      </c>
      <c r="I31" s="205" t="s">
        <v>92</v>
      </c>
      <c r="J31" s="206" t="str">
        <f>J10</f>
        <v>강인여객</v>
      </c>
      <c r="K31" s="207" t="s">
        <v>116</v>
      </c>
      <c r="L31" s="150"/>
      <c r="M31" s="143" t="s">
        <v>67</v>
      </c>
      <c r="N31" s="283">
        <v>0.18248175182481752</v>
      </c>
      <c r="O31" s="150">
        <v>25</v>
      </c>
      <c r="P31" s="150"/>
      <c r="Q31" s="150"/>
      <c r="R31" s="150"/>
      <c r="S31" s="150"/>
      <c r="T31" s="150"/>
      <c r="U31" s="150"/>
      <c r="V31" s="150"/>
      <c r="W31" s="150"/>
      <c r="AA31" s="144"/>
      <c r="AB31" s="144"/>
      <c r="AE31" s="142"/>
      <c r="AF31" s="142"/>
      <c r="AG31" s="142"/>
      <c r="AH31" s="142"/>
    </row>
    <row r="32" spans="1:34" s="143" customFormat="1" ht="22.5" customHeight="1" thickTop="1">
      <c r="A32" s="144"/>
      <c r="B32" s="144"/>
      <c r="C32" s="144"/>
      <c r="D32" s="144"/>
      <c r="E32" s="144"/>
      <c r="F32" s="144"/>
      <c r="G32" s="144"/>
      <c r="H32" s="208" t="s">
        <v>110</v>
      </c>
      <c r="I32" s="209" t="s">
        <v>67</v>
      </c>
      <c r="J32" s="210" t="s">
        <v>69</v>
      </c>
      <c r="K32" s="211"/>
      <c r="L32" s="150"/>
      <c r="M32" s="143" t="s">
        <v>70</v>
      </c>
      <c r="N32" s="283">
        <v>0.12408759124087591</v>
      </c>
      <c r="O32" s="150">
        <v>17</v>
      </c>
      <c r="P32" s="150"/>
      <c r="Q32" s="150"/>
      <c r="R32" s="150"/>
      <c r="S32" s="150"/>
      <c r="T32" s="150"/>
      <c r="U32" s="150"/>
      <c r="V32" s="150"/>
      <c r="W32" s="150"/>
      <c r="Y32" s="150"/>
      <c r="Z32" s="150"/>
      <c r="AA32" s="168"/>
      <c r="AB32" s="168"/>
      <c r="AE32" s="142"/>
      <c r="AF32" s="142"/>
      <c r="AG32" s="142"/>
      <c r="AH32" s="142"/>
    </row>
    <row r="33" spans="1:34" s="143" customFormat="1" ht="21" customHeight="1">
      <c r="A33" s="144"/>
      <c r="B33" s="144"/>
      <c r="C33" s="144"/>
      <c r="D33" s="144"/>
      <c r="E33" s="144"/>
      <c r="F33" s="144"/>
      <c r="G33" s="144"/>
      <c r="H33" s="212" t="s">
        <v>94</v>
      </c>
      <c r="I33" s="213">
        <v>4.0834575260804772E-2</v>
      </c>
      <c r="J33" s="214" t="s">
        <v>575</v>
      </c>
      <c r="K33" s="215">
        <v>5.4055935688100333E-2</v>
      </c>
      <c r="L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Y33" s="150"/>
      <c r="Z33" s="150"/>
      <c r="AA33" s="168"/>
      <c r="AB33" s="168"/>
      <c r="AE33" s="142"/>
      <c r="AF33" s="142"/>
      <c r="AG33" s="142"/>
      <c r="AH33" s="142"/>
    </row>
    <row r="34" spans="1:34" s="143" customFormat="1" ht="21" customHeight="1">
      <c r="A34" s="144"/>
      <c r="B34" s="144"/>
      <c r="C34" s="144"/>
      <c r="D34" s="144"/>
      <c r="E34" s="144"/>
      <c r="F34" s="144"/>
      <c r="G34" s="144"/>
      <c r="H34" s="216" t="s">
        <v>95</v>
      </c>
      <c r="I34" s="217">
        <v>6.9448584202682559E-2</v>
      </c>
      <c r="J34" s="218" t="s">
        <v>576</v>
      </c>
      <c r="K34" s="219">
        <v>6.193827711118606E-2</v>
      </c>
      <c r="L34" s="144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Y34" s="150"/>
      <c r="Z34" s="150"/>
      <c r="AA34" s="168"/>
      <c r="AB34" s="168"/>
      <c r="AE34" s="142"/>
      <c r="AF34" s="142"/>
      <c r="AG34" s="142"/>
      <c r="AH34" s="142"/>
    </row>
    <row r="35" spans="1:34" s="143" customFormat="1" ht="21" customHeight="1">
      <c r="A35" s="144"/>
      <c r="B35" s="144"/>
      <c r="C35" s="144"/>
      <c r="D35" s="144"/>
      <c r="E35" s="144"/>
      <c r="F35" s="144"/>
      <c r="G35" s="144"/>
      <c r="H35" s="220" t="s">
        <v>96</v>
      </c>
      <c r="I35" s="217">
        <v>0.12071535022354694</v>
      </c>
      <c r="J35" s="218" t="s">
        <v>577</v>
      </c>
      <c r="K35" s="219">
        <v>2.5270051236307059E-2</v>
      </c>
      <c r="L35" s="144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Y35" s="150"/>
      <c r="Z35" s="150"/>
      <c r="AA35" s="168"/>
      <c r="AB35" s="168"/>
      <c r="AE35" s="142"/>
      <c r="AF35" s="142"/>
      <c r="AG35" s="142"/>
      <c r="AH35" s="142"/>
    </row>
    <row r="36" spans="1:34" s="143" customFormat="1" ht="21" customHeight="1">
      <c r="A36" s="144"/>
      <c r="B36" s="144"/>
      <c r="C36" s="144"/>
      <c r="D36" s="144"/>
      <c r="E36" s="144"/>
      <c r="F36" s="144"/>
      <c r="G36" s="144"/>
      <c r="H36" s="220" t="s">
        <v>99</v>
      </c>
      <c r="I36" s="217">
        <v>0.21818181818181817</v>
      </c>
      <c r="J36" s="218" t="s">
        <v>578</v>
      </c>
      <c r="K36" s="219">
        <v>0.10298606502986066</v>
      </c>
      <c r="L36" s="144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Y36" s="150"/>
      <c r="Z36" s="150"/>
      <c r="AA36" s="168"/>
      <c r="AB36" s="168"/>
      <c r="AE36" s="142"/>
      <c r="AF36" s="142"/>
      <c r="AG36" s="142"/>
      <c r="AH36" s="142"/>
    </row>
    <row r="37" spans="1:34" s="143" customFormat="1" ht="21" customHeight="1">
      <c r="A37" s="144"/>
      <c r="B37" s="144"/>
      <c r="C37" s="144"/>
      <c r="D37" s="144"/>
      <c r="E37" s="144"/>
      <c r="F37" s="144"/>
      <c r="G37" s="144"/>
      <c r="H37" s="221" t="s">
        <v>97</v>
      </c>
      <c r="I37" s="217">
        <v>0.23487332339791356</v>
      </c>
      <c r="J37" s="218" t="s">
        <v>579</v>
      </c>
      <c r="K37" s="219">
        <v>-5.2391571573096041E-2</v>
      </c>
      <c r="L37" s="144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Y37" s="150"/>
      <c r="Z37" s="150"/>
      <c r="AA37" s="168"/>
      <c r="AB37" s="168"/>
      <c r="AE37" s="142"/>
      <c r="AF37" s="142"/>
      <c r="AG37" s="142"/>
      <c r="AH37" s="142"/>
    </row>
    <row r="38" spans="1:34" s="143" customFormat="1" ht="21" customHeight="1">
      <c r="A38" s="144"/>
      <c r="B38" s="144"/>
      <c r="C38" s="144"/>
      <c r="D38" s="144"/>
      <c r="E38" s="144"/>
      <c r="F38" s="144"/>
      <c r="G38" s="144"/>
      <c r="H38" s="222" t="s">
        <v>98</v>
      </c>
      <c r="I38" s="223">
        <v>0.31594634873323396</v>
      </c>
      <c r="J38" s="224" t="s">
        <v>580</v>
      </c>
      <c r="K38" s="225">
        <v>-0.19185875749235803</v>
      </c>
      <c r="L38" s="144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Y38" s="150"/>
      <c r="Z38" s="150"/>
      <c r="AA38" s="168"/>
      <c r="AB38" s="168"/>
      <c r="AE38" s="142"/>
      <c r="AF38" s="142"/>
      <c r="AG38" s="142"/>
      <c r="AH38" s="142"/>
    </row>
    <row r="39" spans="1:34" s="143" customFormat="1" ht="22.5" customHeight="1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Y39" s="150"/>
      <c r="Z39" s="150"/>
      <c r="AA39" s="168"/>
      <c r="AB39" s="168"/>
      <c r="AE39" s="142"/>
      <c r="AF39" s="142"/>
      <c r="AG39" s="142"/>
      <c r="AH39" s="142"/>
    </row>
    <row r="40" spans="1:34" s="143" customFormat="1" ht="18" customHeight="1">
      <c r="A40" s="144"/>
      <c r="B40" s="159" t="s">
        <v>129</v>
      </c>
      <c r="C40" s="159"/>
      <c r="D40" s="160"/>
      <c r="E40" s="160"/>
      <c r="F40" s="160"/>
      <c r="G40" s="160"/>
      <c r="H40" s="160"/>
      <c r="I40" s="160"/>
      <c r="J40" s="160"/>
      <c r="K40" s="160"/>
      <c r="L40" s="144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Y40" s="150"/>
      <c r="Z40" s="150"/>
      <c r="AA40" s="168"/>
      <c r="AB40" s="168"/>
      <c r="AE40" s="142"/>
      <c r="AF40" s="142"/>
      <c r="AG40" s="142"/>
      <c r="AH40" s="142"/>
    </row>
    <row r="41" spans="1:34" s="143" customFormat="1" ht="30.75" customHeight="1">
      <c r="A41" s="144"/>
      <c r="B41" s="184" t="s">
        <v>62</v>
      </c>
      <c r="C41" s="184" t="s">
        <v>101</v>
      </c>
      <c r="D41" s="184" t="s">
        <v>102</v>
      </c>
      <c r="E41" s="184" t="s">
        <v>103</v>
      </c>
      <c r="F41" s="184" t="s">
        <v>104</v>
      </c>
      <c r="G41" s="184" t="s">
        <v>105</v>
      </c>
      <c r="H41" s="184" t="s">
        <v>6</v>
      </c>
      <c r="I41" s="184" t="s">
        <v>7</v>
      </c>
      <c r="J41" s="184" t="s">
        <v>106</v>
      </c>
      <c r="K41" s="184" t="s">
        <v>72</v>
      </c>
      <c r="L41" s="144"/>
      <c r="N41" s="150" t="s">
        <v>122</v>
      </c>
      <c r="O41" s="150"/>
      <c r="P41" s="150"/>
      <c r="Q41" s="150"/>
      <c r="R41" s="150"/>
      <c r="S41" s="150"/>
      <c r="T41" s="150"/>
      <c r="U41" s="150"/>
      <c r="V41" s="150"/>
      <c r="W41" s="150"/>
      <c r="Y41" s="150"/>
      <c r="Z41" s="150"/>
      <c r="AA41" s="168"/>
      <c r="AB41" s="168"/>
      <c r="AE41" s="142"/>
      <c r="AF41" s="142"/>
      <c r="AG41" s="142"/>
      <c r="AH41" s="142"/>
    </row>
    <row r="42" spans="1:34" s="143" customFormat="1" ht="22.5" customHeight="1">
      <c r="A42" s="144"/>
      <c r="B42" s="226" t="s">
        <v>117</v>
      </c>
      <c r="C42" s="186">
        <v>1</v>
      </c>
      <c r="D42" s="187">
        <v>7.2810907347990048E-2</v>
      </c>
      <c r="E42" s="187">
        <v>0.4266474047995869</v>
      </c>
      <c r="F42" s="187">
        <v>0.2357022066717534</v>
      </c>
      <c r="G42" s="188">
        <v>20.463946428571425</v>
      </c>
      <c r="H42" s="189">
        <v>4.7314697334380797</v>
      </c>
      <c r="I42" s="189">
        <v>71.066628803726573</v>
      </c>
      <c r="J42" s="190">
        <v>1.7952276952405914</v>
      </c>
      <c r="K42" s="227" t="s">
        <v>70</v>
      </c>
      <c r="L42" s="144"/>
      <c r="N42" s="150">
        <v>1</v>
      </c>
      <c r="O42" s="150"/>
      <c r="P42" s="150"/>
      <c r="Q42" s="150"/>
      <c r="R42" s="150"/>
      <c r="S42" s="150"/>
      <c r="T42" s="150"/>
      <c r="U42" s="150"/>
      <c r="V42" s="150"/>
      <c r="W42" s="150"/>
      <c r="Y42" s="150"/>
      <c r="Z42" s="150"/>
      <c r="AA42" s="168"/>
      <c r="AB42" s="168"/>
      <c r="AE42" s="142"/>
      <c r="AF42" s="142"/>
      <c r="AG42" s="142"/>
      <c r="AH42" s="142"/>
    </row>
    <row r="43" spans="1:34" s="143" customFormat="1" ht="22.5" customHeight="1">
      <c r="A43" s="144"/>
      <c r="B43" s="192" t="s">
        <v>117</v>
      </c>
      <c r="C43" s="193">
        <v>2</v>
      </c>
      <c r="D43" s="194">
        <v>4.5612249145184455E-2</v>
      </c>
      <c r="E43" s="194">
        <v>0.3515907834212339</v>
      </c>
      <c r="F43" s="194">
        <v>0.18597370028542498</v>
      </c>
      <c r="G43" s="203">
        <v>13.800365079365081</v>
      </c>
      <c r="H43" s="196">
        <v>0.31254480156757203</v>
      </c>
      <c r="I43" s="196">
        <v>19.233434487305207</v>
      </c>
      <c r="J43" s="197">
        <v>2.2061634326474495</v>
      </c>
      <c r="K43" s="198" t="s">
        <v>71</v>
      </c>
      <c r="L43" s="150"/>
      <c r="N43" s="150">
        <v>6</v>
      </c>
      <c r="O43" s="150"/>
      <c r="P43" s="150"/>
      <c r="Q43" s="150"/>
      <c r="R43" s="150"/>
      <c r="S43" s="150"/>
      <c r="T43" s="150"/>
      <c r="U43" s="150"/>
      <c r="V43" s="150"/>
      <c r="W43" s="150"/>
      <c r="Y43" s="150"/>
      <c r="Z43" s="150"/>
      <c r="AA43" s="168"/>
      <c r="AB43" s="168"/>
      <c r="AE43" s="142"/>
      <c r="AF43" s="142"/>
      <c r="AG43" s="142"/>
      <c r="AH43" s="142"/>
    </row>
    <row r="44" spans="1:34" s="143" customFormat="1" ht="22.5" customHeight="1">
      <c r="A44" s="144"/>
      <c r="B44" s="192" t="s">
        <v>117</v>
      </c>
      <c r="C44" s="193">
        <v>3</v>
      </c>
      <c r="D44" s="194">
        <v>1.6606869664515966E-2</v>
      </c>
      <c r="E44" s="194">
        <v>0.35006068204173379</v>
      </c>
      <c r="F44" s="194">
        <v>0.19419710692095968</v>
      </c>
      <c r="G44" s="203">
        <v>13.979104477611944</v>
      </c>
      <c r="H44" s="196">
        <v>0.30061263916447234</v>
      </c>
      <c r="I44" s="196">
        <v>22.524699276084959</v>
      </c>
      <c r="J44" s="197">
        <v>2.2126467791262057</v>
      </c>
      <c r="K44" s="198" t="s">
        <v>66</v>
      </c>
      <c r="L44" s="150"/>
      <c r="N44" s="150">
        <v>5</v>
      </c>
      <c r="O44" s="150"/>
      <c r="P44" s="150"/>
      <c r="Q44" s="150"/>
      <c r="R44" s="150"/>
      <c r="S44" s="150"/>
      <c r="T44" s="150"/>
      <c r="U44" s="150"/>
      <c r="V44" s="150"/>
      <c r="W44" s="150"/>
      <c r="Y44" s="150"/>
      <c r="Z44" s="150"/>
      <c r="AA44" s="168"/>
      <c r="AB44" s="168"/>
      <c r="AE44" s="142"/>
      <c r="AF44" s="142"/>
      <c r="AG44" s="142"/>
      <c r="AH44" s="142"/>
    </row>
    <row r="45" spans="1:34" s="143" customFormat="1" ht="22.5" customHeight="1">
      <c r="A45" s="144"/>
      <c r="B45" s="192" t="s">
        <v>117</v>
      </c>
      <c r="C45" s="193">
        <v>4</v>
      </c>
      <c r="D45" s="194">
        <v>1.2979885201975953E-2</v>
      </c>
      <c r="E45" s="194">
        <v>0.34658488567278761</v>
      </c>
      <c r="F45" s="194">
        <v>0.20208082896279148</v>
      </c>
      <c r="G45" s="203">
        <v>14.946246153846154</v>
      </c>
      <c r="H45" s="196">
        <v>0.29191012699083485</v>
      </c>
      <c r="I45" s="196">
        <v>24.056201792069281</v>
      </c>
      <c r="J45" s="197">
        <v>2.1459378503693789</v>
      </c>
      <c r="K45" s="198" t="s">
        <v>68</v>
      </c>
      <c r="L45" s="150"/>
      <c r="N45" s="150">
        <v>4</v>
      </c>
      <c r="O45" s="150"/>
      <c r="P45" s="150"/>
      <c r="Q45" s="150"/>
      <c r="R45" s="150"/>
      <c r="S45" s="150"/>
      <c r="T45" s="150"/>
      <c r="U45" s="150"/>
      <c r="V45" s="150"/>
      <c r="W45" s="150"/>
      <c r="Y45" s="150"/>
      <c r="Z45" s="150"/>
      <c r="AA45" s="168"/>
      <c r="AB45" s="168"/>
      <c r="AE45" s="142"/>
      <c r="AF45" s="142"/>
      <c r="AG45" s="142"/>
      <c r="AH45" s="142"/>
    </row>
    <row r="46" spans="1:34" s="143" customFormat="1" ht="22.5" customHeight="1">
      <c r="A46" s="144"/>
      <c r="B46" s="192" t="s">
        <v>117</v>
      </c>
      <c r="C46" s="193">
        <v>5</v>
      </c>
      <c r="D46" s="194">
        <v>1.260415423980253E-2</v>
      </c>
      <c r="E46" s="194">
        <v>0.34406554708833537</v>
      </c>
      <c r="F46" s="194">
        <v>0.19764719101393646</v>
      </c>
      <c r="G46" s="203">
        <v>15.205532258064515</v>
      </c>
      <c r="H46" s="196">
        <v>0.45729330065487861</v>
      </c>
      <c r="I46" s="196">
        <v>23.21391809685748</v>
      </c>
      <c r="J46" s="197">
        <v>2.0992614547503572</v>
      </c>
      <c r="K46" s="198" t="s">
        <v>66</v>
      </c>
      <c r="L46" s="150"/>
      <c r="N46" s="150">
        <v>5</v>
      </c>
      <c r="O46" s="150"/>
      <c r="P46" s="150"/>
      <c r="Q46" s="150"/>
      <c r="R46" s="150"/>
      <c r="S46" s="150"/>
      <c r="T46" s="150"/>
      <c r="U46" s="150"/>
      <c r="V46" s="150"/>
      <c r="W46" s="150"/>
      <c r="Y46" s="150"/>
      <c r="Z46" s="150"/>
      <c r="AA46" s="168"/>
      <c r="AB46" s="168"/>
      <c r="AE46" s="142"/>
      <c r="AF46" s="142"/>
      <c r="AG46" s="142"/>
      <c r="AH46" s="142"/>
    </row>
    <row r="47" spans="1:34" s="143" customFormat="1" ht="22.5" customHeight="1">
      <c r="A47" s="144"/>
      <c r="B47" s="192" t="s">
        <v>117</v>
      </c>
      <c r="C47" s="193">
        <v>6</v>
      </c>
      <c r="D47" s="194">
        <v>1.4298797324654449E-2</v>
      </c>
      <c r="E47" s="194">
        <v>0.33954774429221157</v>
      </c>
      <c r="F47" s="194">
        <v>0.18553851433016308</v>
      </c>
      <c r="G47" s="203">
        <v>16.106068965517242</v>
      </c>
      <c r="H47" s="196">
        <v>0.45297403397956842</v>
      </c>
      <c r="I47" s="196">
        <v>23.43681234921203</v>
      </c>
      <c r="J47" s="197">
        <v>2.0607631804322688</v>
      </c>
      <c r="K47" s="198" t="s">
        <v>69</v>
      </c>
      <c r="L47" s="150"/>
      <c r="N47" s="150">
        <v>3</v>
      </c>
      <c r="O47" s="150"/>
      <c r="P47" s="150"/>
      <c r="Q47" s="150"/>
      <c r="R47" s="150"/>
      <c r="S47" s="150"/>
      <c r="T47" s="150"/>
      <c r="U47" s="150"/>
      <c r="V47" s="150"/>
      <c r="W47" s="150"/>
      <c r="Y47" s="150"/>
      <c r="Z47" s="150"/>
      <c r="AA47" s="168"/>
      <c r="AB47" s="168"/>
      <c r="AE47" s="142"/>
      <c r="AF47" s="142"/>
      <c r="AG47" s="142"/>
      <c r="AH47" s="142"/>
    </row>
    <row r="48" spans="1:34" s="143" customFormat="1" ht="22.5" customHeight="1">
      <c r="A48" s="144"/>
      <c r="B48" s="192" t="s">
        <v>117</v>
      </c>
      <c r="C48" s="193">
        <v>7</v>
      </c>
      <c r="D48" s="194">
        <v>1.7341300098518437E-2</v>
      </c>
      <c r="E48" s="194">
        <v>0.34109696784726146</v>
      </c>
      <c r="F48" s="194">
        <v>0.18513354555722408</v>
      </c>
      <c r="G48" s="203">
        <v>16.808781818181817</v>
      </c>
      <c r="H48" s="196">
        <v>0.39662210196599867</v>
      </c>
      <c r="I48" s="196">
        <v>24.115227027064229</v>
      </c>
      <c r="J48" s="197">
        <v>2.0019765322839556</v>
      </c>
      <c r="K48" s="198" t="s">
        <v>68</v>
      </c>
      <c r="L48" s="150"/>
      <c r="N48" s="150">
        <v>4</v>
      </c>
      <c r="O48" s="150"/>
      <c r="P48" s="150"/>
      <c r="Q48" s="150"/>
      <c r="R48" s="150"/>
      <c r="S48" s="150"/>
      <c r="T48" s="150"/>
      <c r="U48" s="150"/>
      <c r="V48" s="150"/>
      <c r="W48" s="150"/>
      <c r="Y48" s="150"/>
      <c r="Z48" s="150"/>
      <c r="AA48" s="168"/>
      <c r="AB48" s="168"/>
      <c r="AE48" s="142"/>
      <c r="AF48" s="142"/>
      <c r="AG48" s="142"/>
      <c r="AH48" s="142"/>
    </row>
    <row r="49" spans="1:34" s="143" customFormat="1" ht="22.5" customHeight="1">
      <c r="A49" s="144"/>
      <c r="B49" s="192" t="s">
        <v>117</v>
      </c>
      <c r="C49" s="193">
        <v>8</v>
      </c>
      <c r="D49" s="194">
        <v>2.1621465324289775E-2</v>
      </c>
      <c r="E49" s="194">
        <v>0.34394807452574433</v>
      </c>
      <c r="F49" s="194">
        <v>0.17736316530750007</v>
      </c>
      <c r="G49" s="203">
        <v>17.692035087719297</v>
      </c>
      <c r="H49" s="196">
        <v>0.28967974268648672</v>
      </c>
      <c r="I49" s="196">
        <v>25.713543205407866</v>
      </c>
      <c r="J49" s="197">
        <v>1.9541652305841921</v>
      </c>
      <c r="K49" s="198" t="s">
        <v>69</v>
      </c>
      <c r="L49" s="150"/>
      <c r="N49" s="150">
        <v>3</v>
      </c>
      <c r="O49" s="150"/>
      <c r="P49" s="150"/>
      <c r="Q49" s="150"/>
      <c r="R49" s="150"/>
      <c r="S49" s="150"/>
      <c r="T49" s="150"/>
      <c r="U49" s="150"/>
      <c r="V49" s="150"/>
      <c r="W49" s="150"/>
      <c r="Y49" s="150"/>
      <c r="Z49" s="150"/>
      <c r="AA49" s="168"/>
      <c r="AB49" s="168"/>
      <c r="AE49" s="142"/>
      <c r="AF49" s="142"/>
      <c r="AG49" s="142"/>
      <c r="AH49" s="142"/>
    </row>
    <row r="50" spans="1:34" s="143" customFormat="1" ht="22.5" customHeight="1">
      <c r="A50" s="144"/>
      <c r="B50" s="192" t="s">
        <v>117</v>
      </c>
      <c r="C50" s="193">
        <v>9</v>
      </c>
      <c r="D50" s="194">
        <v>1.730396502853002E-2</v>
      </c>
      <c r="E50" s="194">
        <v>0.34460482267438908</v>
      </c>
      <c r="F50" s="194">
        <v>0.18557602548326457</v>
      </c>
      <c r="G50" s="203">
        <v>17.036684210526314</v>
      </c>
      <c r="H50" s="196">
        <v>0.32497861831855362</v>
      </c>
      <c r="I50" s="196">
        <v>27.194901911894803</v>
      </c>
      <c r="J50" s="197">
        <v>1.9971140077082929</v>
      </c>
      <c r="K50" s="198" t="s">
        <v>529</v>
      </c>
      <c r="L50" s="150"/>
      <c r="N50" s="150">
        <v>3</v>
      </c>
      <c r="O50" s="150"/>
      <c r="P50" s="150"/>
      <c r="Q50" s="150"/>
      <c r="R50" s="150"/>
      <c r="S50" s="150"/>
      <c r="T50" s="150"/>
      <c r="U50" s="150"/>
      <c r="V50" s="150"/>
      <c r="W50" s="150"/>
      <c r="Y50" s="150"/>
      <c r="Z50" s="150"/>
      <c r="AA50" s="168"/>
      <c r="AB50" s="168"/>
      <c r="AE50" s="142"/>
      <c r="AF50" s="142"/>
      <c r="AG50" s="142"/>
      <c r="AH50" s="142"/>
    </row>
    <row r="51" spans="1:34" s="143" customFormat="1" ht="25.5" customHeight="1">
      <c r="A51" s="144"/>
      <c r="B51" s="199" t="s">
        <v>107</v>
      </c>
      <c r="C51" s="199"/>
      <c r="D51" s="200" cm="1">
        <f t="array" aca="1" ref="D51" ca="1">(INDIRECT(ADDRESS(ROW()-1,COLUMN()))/INDIRECT(ADDRESS(ROW()-2,COLUMN())))-1</f>
        <v>-0.19968583215816693</v>
      </c>
      <c r="E51" s="200" cm="1">
        <f t="array" aca="1" ref="E51" ca="1">(INDIRECT(ADDRESS(ROW()-1,COLUMN()))/INDIRECT(ADDRESS(ROW()-2,COLUMN())))-1</f>
        <v>1.9094398174792637E-3</v>
      </c>
      <c r="F51" s="200" cm="1">
        <f t="array" aca="1" ref="F51" ca="1">(INDIRECT(ADDRESS(ROW()-1,COLUMN()))/INDIRECT(ADDRESS(ROW()-2,COLUMN())))-1</f>
        <v>4.6305331558137208E-2</v>
      </c>
      <c r="G51" s="200" cm="1">
        <f t="array" aca="1" ref="G51" ca="1">(INDIRECT(ADDRESS(ROW()-1,COLUMN()))/INDIRECT(ADDRESS(ROW()-2,COLUMN())))-1</f>
        <v>-3.7042142068092976E-2</v>
      </c>
      <c r="H51" s="200" cm="1">
        <f t="array" aca="1" ref="H51" ca="1">(INDIRECT(ADDRESS(ROW()-1,COLUMN()))/INDIRECT(ADDRESS(ROW()-2,COLUMN())))-1</f>
        <v>0.121854829421987</v>
      </c>
      <c r="I51" s="200" cm="1">
        <f t="array" aca="1" ref="I51" ca="1">(INDIRECT(ADDRESS(ROW()-1,COLUMN()))/INDIRECT(ADDRESS(ROW()-2,COLUMN())))-1</f>
        <v>5.7610057651463098E-2</v>
      </c>
      <c r="J51" s="200" cm="1">
        <f t="array" aca="1" ref="J51" ca="1">(INDIRECT(ADDRESS(ROW()-1,COLUMN()))/INDIRECT(ADDRESS(ROW()-2,COLUMN())))-1</f>
        <v>2.1978068410960949E-2</v>
      </c>
      <c r="K51" s="228" t="str" cm="1">
        <f t="array" aca="1" ref="K51" ca="1">_xlfn.IFS(N51=0,"등급유지",N51&gt;0,N51&amp;"등급 상승",N51&lt;0,N51&amp;"등급 하락")</f>
        <v>등급유지</v>
      </c>
      <c r="L51" s="150"/>
      <c r="M51" s="287"/>
      <c r="N51" s="150" cm="1">
        <f t="array" aca="1" ref="N51" ca="1">(INDIRECT(ADDRESS(ROW()-1,COLUMN()))-INDIRECT(ADDRESS(ROW()-2,COLUMN())))</f>
        <v>0</v>
      </c>
      <c r="O51" s="150" t="s">
        <v>123</v>
      </c>
      <c r="P51" s="150"/>
      <c r="Q51" s="150"/>
      <c r="R51" s="150"/>
      <c r="S51" s="150"/>
      <c r="T51" s="150"/>
      <c r="U51" s="150"/>
      <c r="V51" s="150"/>
      <c r="W51" s="150"/>
      <c r="X51" s="275"/>
      <c r="Y51" s="150"/>
      <c r="Z51" s="276"/>
      <c r="AA51" s="168"/>
      <c r="AB51" s="168"/>
      <c r="AE51" s="142"/>
      <c r="AF51" s="142"/>
      <c r="AG51" s="142"/>
      <c r="AH51" s="142"/>
    </row>
    <row r="52" spans="1:34" s="143" customFormat="1" ht="25.5" customHeight="1">
      <c r="A52" s="144"/>
      <c r="B52" s="229"/>
      <c r="C52" s="229"/>
      <c r="D52" s="230"/>
      <c r="E52" s="230"/>
      <c r="F52" s="230"/>
      <c r="G52" s="230"/>
      <c r="H52" s="230"/>
      <c r="I52" s="230"/>
      <c r="J52" s="230"/>
      <c r="K52" s="230"/>
      <c r="L52" s="150"/>
      <c r="M52" s="287"/>
      <c r="P52" s="150"/>
      <c r="Q52" s="150"/>
      <c r="R52" s="150"/>
      <c r="S52" s="150"/>
      <c r="T52" s="150"/>
      <c r="U52" s="150"/>
      <c r="V52" s="150"/>
      <c r="W52" s="150"/>
      <c r="X52" s="275"/>
      <c r="Y52" s="150"/>
      <c r="Z52" s="276"/>
      <c r="AA52" s="168"/>
      <c r="AB52" s="168"/>
      <c r="AE52" s="142"/>
      <c r="AF52" s="142"/>
      <c r="AG52" s="142"/>
      <c r="AH52" s="142"/>
    </row>
    <row r="53" spans="1:34" s="143" customFormat="1" ht="18" customHeight="1">
      <c r="A53" s="144"/>
      <c r="B53" s="159" t="s">
        <v>130</v>
      </c>
      <c r="C53" s="159"/>
      <c r="D53" s="160"/>
      <c r="E53" s="160"/>
      <c r="F53" s="160"/>
      <c r="G53" s="160"/>
      <c r="H53" s="160"/>
      <c r="I53" s="160"/>
      <c r="J53" s="160"/>
      <c r="K53" s="160"/>
      <c r="L53" s="150"/>
      <c r="M53" s="287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275"/>
      <c r="Y53" s="150"/>
      <c r="Z53" s="276"/>
      <c r="AA53" s="168"/>
      <c r="AB53" s="168"/>
      <c r="AE53" s="142"/>
      <c r="AF53" s="142"/>
      <c r="AG53" s="142"/>
      <c r="AH53" s="142"/>
    </row>
    <row r="54" spans="1:34" s="143" customFormat="1" ht="21" customHeight="1">
      <c r="A54" s="144"/>
      <c r="B54" s="229"/>
      <c r="C54" s="229"/>
      <c r="D54" s="230"/>
      <c r="E54" s="230"/>
      <c r="F54" s="230"/>
      <c r="G54" s="230"/>
      <c r="H54" s="230"/>
      <c r="I54" s="230"/>
      <c r="J54" s="230"/>
      <c r="K54" s="230"/>
      <c r="L54" s="150"/>
      <c r="M54" s="287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275"/>
      <c r="Y54" s="150"/>
      <c r="Z54" s="276"/>
      <c r="AA54" s="168"/>
      <c r="AB54" s="168"/>
      <c r="AE54" s="142"/>
      <c r="AF54" s="142"/>
      <c r="AG54" s="142"/>
      <c r="AH54" s="142"/>
    </row>
    <row r="55" spans="1:34" s="143" customFormat="1" ht="25.5" customHeight="1">
      <c r="A55" s="144"/>
      <c r="B55" s="229"/>
      <c r="C55" s="229"/>
      <c r="D55" s="230"/>
      <c r="E55" s="230"/>
      <c r="F55" s="230"/>
      <c r="G55" s="230"/>
      <c r="H55" s="230"/>
      <c r="I55" s="230"/>
      <c r="J55" s="230"/>
      <c r="K55" s="230"/>
      <c r="L55" s="150"/>
      <c r="M55" s="287"/>
      <c r="N55" s="275"/>
      <c r="O55" s="150"/>
      <c r="P55" s="276"/>
      <c r="Q55" s="150"/>
      <c r="R55" s="150"/>
      <c r="S55" s="150"/>
      <c r="T55" s="150"/>
      <c r="U55" s="150"/>
      <c r="V55" s="150"/>
      <c r="W55" s="150"/>
      <c r="X55" s="150"/>
      <c r="Y55" s="150"/>
      <c r="AA55" s="231"/>
      <c r="AE55" s="142"/>
      <c r="AF55" s="142"/>
      <c r="AG55" s="142"/>
      <c r="AH55" s="142"/>
    </row>
    <row r="56" spans="1:34" s="143" customFormat="1" ht="25.5" customHeight="1">
      <c r="A56" s="144"/>
      <c r="B56" s="229"/>
      <c r="C56" s="229"/>
      <c r="D56" s="230"/>
      <c r="E56" s="144"/>
      <c r="F56" s="144"/>
      <c r="G56" s="144"/>
      <c r="H56" s="144"/>
      <c r="I56" s="144"/>
      <c r="J56" s="144"/>
      <c r="K56" s="144"/>
      <c r="L56" s="150"/>
      <c r="M56" s="287"/>
      <c r="N56" s="275"/>
      <c r="O56" s="150"/>
      <c r="P56" s="276"/>
      <c r="Q56" s="150"/>
      <c r="R56" s="150"/>
      <c r="S56" s="150"/>
      <c r="T56" s="150"/>
      <c r="U56" s="150"/>
      <c r="V56" s="150"/>
      <c r="W56" s="150"/>
      <c r="X56" s="150"/>
      <c r="Y56" s="150"/>
      <c r="AA56" s="231"/>
      <c r="AE56" s="142"/>
      <c r="AF56" s="142"/>
      <c r="AG56" s="142"/>
      <c r="AH56" s="142"/>
    </row>
    <row r="57" spans="1:34" s="143" customFormat="1" ht="25.5" customHeight="1">
      <c r="A57" s="144"/>
      <c r="B57" s="229"/>
      <c r="C57" s="229"/>
      <c r="D57" s="230"/>
      <c r="E57" s="144"/>
      <c r="F57" s="144"/>
      <c r="G57" s="144"/>
      <c r="H57" s="144"/>
      <c r="I57" s="144"/>
      <c r="J57" s="144"/>
      <c r="K57" s="144"/>
      <c r="L57" s="150"/>
      <c r="M57" s="287"/>
      <c r="N57" s="275"/>
      <c r="O57" s="150"/>
      <c r="P57" s="276"/>
      <c r="Q57" s="150"/>
      <c r="R57" s="150"/>
      <c r="S57" s="150"/>
      <c r="T57" s="150"/>
      <c r="U57" s="150"/>
      <c r="V57" s="150"/>
      <c r="W57" s="150"/>
      <c r="X57" s="150"/>
      <c r="Y57" s="150"/>
      <c r="AA57" s="231"/>
      <c r="AE57" s="142"/>
      <c r="AF57" s="142"/>
      <c r="AG57" s="142"/>
      <c r="AH57" s="142"/>
    </row>
    <row r="58" spans="1:34" s="143" customFormat="1" ht="25.5" customHeight="1">
      <c r="A58" s="144"/>
      <c r="B58" s="229"/>
      <c r="C58" s="229"/>
      <c r="D58" s="230"/>
      <c r="E58" s="144"/>
      <c r="F58" s="144"/>
      <c r="G58" s="144"/>
      <c r="H58" s="144"/>
      <c r="I58" s="144"/>
      <c r="J58" s="144"/>
      <c r="K58" s="144"/>
      <c r="L58" s="150"/>
      <c r="M58" s="287"/>
      <c r="N58" s="275"/>
      <c r="O58" s="150"/>
      <c r="P58" s="276"/>
      <c r="Q58" s="150"/>
      <c r="R58" s="150"/>
      <c r="S58" s="150"/>
      <c r="T58" s="150"/>
      <c r="U58" s="150"/>
      <c r="V58" s="150"/>
      <c r="W58" s="150"/>
      <c r="X58" s="150"/>
      <c r="Y58" s="150"/>
      <c r="AA58" s="231"/>
      <c r="AE58" s="142"/>
      <c r="AF58" s="142"/>
      <c r="AG58" s="142"/>
      <c r="AH58" s="142"/>
    </row>
    <row r="59" spans="1:34" s="143" customFormat="1" ht="25.5" customHeight="1">
      <c r="A59" s="144"/>
      <c r="B59" s="229"/>
      <c r="C59" s="229"/>
      <c r="D59" s="230"/>
      <c r="E59" s="144"/>
      <c r="F59" s="144"/>
      <c r="G59" s="144"/>
      <c r="H59" s="144"/>
      <c r="I59" s="144"/>
      <c r="J59" s="144"/>
      <c r="K59" s="144"/>
      <c r="L59" s="150"/>
      <c r="M59" s="287"/>
      <c r="N59" s="275"/>
      <c r="O59" s="150"/>
      <c r="P59" s="276"/>
      <c r="Q59" s="150"/>
      <c r="R59" s="150"/>
      <c r="S59" s="150"/>
      <c r="T59" s="150"/>
      <c r="U59" s="150"/>
      <c r="V59" s="150"/>
      <c r="W59" s="150"/>
      <c r="X59" s="150"/>
      <c r="Y59" s="150"/>
      <c r="AA59" s="231"/>
      <c r="AE59" s="142"/>
      <c r="AF59" s="142"/>
      <c r="AG59" s="142"/>
      <c r="AH59" s="142"/>
    </row>
    <row r="60" spans="1:34" s="143" customFormat="1" ht="25.5" customHeight="1">
      <c r="A60" s="144"/>
      <c r="B60" s="229"/>
      <c r="C60" s="229"/>
      <c r="D60" s="230"/>
      <c r="E60" s="144"/>
      <c r="F60" s="144"/>
      <c r="G60" s="144"/>
      <c r="H60" s="144"/>
      <c r="I60" s="144"/>
      <c r="J60" s="144"/>
      <c r="K60" s="144"/>
      <c r="L60" s="150"/>
      <c r="M60" s="287"/>
      <c r="N60" s="275"/>
      <c r="O60" s="150"/>
      <c r="P60" s="276"/>
      <c r="Q60" s="150"/>
      <c r="R60" s="150"/>
      <c r="S60" s="150"/>
      <c r="T60" s="150"/>
      <c r="U60" s="150"/>
      <c r="V60" s="150"/>
      <c r="W60" s="150"/>
      <c r="X60" s="150"/>
      <c r="Y60" s="150"/>
      <c r="AA60" s="231"/>
      <c r="AE60" s="142"/>
      <c r="AF60" s="142"/>
      <c r="AG60" s="142"/>
      <c r="AH60" s="142"/>
    </row>
    <row r="61" spans="1:34" s="143" customFormat="1" ht="25.5" customHeight="1">
      <c r="A61" s="144"/>
      <c r="B61" s="229"/>
      <c r="C61" s="229"/>
      <c r="D61" s="230"/>
      <c r="E61" s="144"/>
      <c r="F61" s="144"/>
      <c r="G61" s="144"/>
      <c r="H61" s="144"/>
      <c r="I61" s="144"/>
      <c r="J61" s="144"/>
      <c r="K61" s="144"/>
      <c r="L61" s="150"/>
      <c r="M61" s="287"/>
      <c r="N61" s="275"/>
      <c r="O61" s="150"/>
      <c r="P61" s="276"/>
      <c r="Q61" s="150"/>
      <c r="R61" s="150"/>
      <c r="S61" s="150"/>
      <c r="T61" s="150"/>
      <c r="U61" s="150"/>
      <c r="V61" s="150"/>
      <c r="W61" s="150"/>
      <c r="X61" s="150"/>
      <c r="Y61" s="150"/>
      <c r="AA61" s="231"/>
      <c r="AE61" s="142"/>
      <c r="AF61" s="142"/>
      <c r="AG61" s="142"/>
      <c r="AH61" s="142"/>
    </row>
    <row r="62" spans="1:34" s="143" customFormat="1" ht="25.5" customHeight="1">
      <c r="A62" s="144"/>
      <c r="B62" s="229"/>
      <c r="C62" s="229"/>
      <c r="D62" s="230"/>
      <c r="E62" s="230"/>
      <c r="F62" s="230"/>
      <c r="G62" s="230"/>
      <c r="H62" s="230"/>
      <c r="I62" s="230"/>
      <c r="J62" s="230"/>
      <c r="K62" s="230"/>
      <c r="L62" s="150"/>
      <c r="M62" s="287"/>
      <c r="N62" s="275"/>
      <c r="O62" s="150"/>
      <c r="P62" s="276"/>
      <c r="Q62" s="150"/>
      <c r="R62" s="150"/>
      <c r="S62" s="150"/>
      <c r="T62" s="150"/>
      <c r="U62" s="150"/>
      <c r="V62" s="150"/>
      <c r="W62" s="150"/>
      <c r="X62" s="150"/>
      <c r="Y62" s="150"/>
      <c r="AA62" s="231"/>
      <c r="AE62" s="142"/>
      <c r="AF62" s="142"/>
      <c r="AG62" s="142"/>
      <c r="AH62" s="142"/>
    </row>
    <row r="63" spans="1:34" s="143" customFormat="1" ht="25.5" customHeight="1">
      <c r="A63" s="144"/>
      <c r="B63" s="229"/>
      <c r="C63" s="229"/>
      <c r="D63" s="230"/>
      <c r="E63" s="230"/>
      <c r="F63" s="230"/>
      <c r="G63" s="230"/>
      <c r="H63" s="230"/>
      <c r="I63" s="230"/>
      <c r="J63" s="230"/>
      <c r="K63" s="230"/>
      <c r="L63" s="150"/>
      <c r="M63" s="287"/>
      <c r="N63" s="275"/>
      <c r="O63" s="150"/>
      <c r="P63" s="276"/>
      <c r="Q63" s="150"/>
      <c r="R63" s="150"/>
      <c r="S63" s="150"/>
      <c r="T63" s="150"/>
      <c r="U63" s="150"/>
      <c r="V63" s="150"/>
      <c r="W63" s="150"/>
      <c r="X63" s="150"/>
      <c r="Y63" s="150"/>
      <c r="AA63" s="231"/>
      <c r="AE63" s="142"/>
      <c r="AF63" s="142"/>
      <c r="AG63" s="142"/>
      <c r="AH63" s="142"/>
    </row>
    <row r="64" spans="1:34" s="143" customFormat="1" ht="25.5" customHeight="1" thickBot="1">
      <c r="A64" s="144"/>
      <c r="B64" s="232" t="s">
        <v>91</v>
      </c>
      <c r="C64" s="233" t="s">
        <v>121</v>
      </c>
      <c r="D64" s="233" t="s">
        <v>119</v>
      </c>
      <c r="E64" s="233" t="s">
        <v>118</v>
      </c>
      <c r="F64" s="233" t="s">
        <v>120</v>
      </c>
      <c r="G64" s="233" t="str">
        <f>IFERROR(INDEX(#REF!,MATCH(종합!$C$5&amp;5,#REF!,0),2),"")</f>
        <v/>
      </c>
      <c r="H64" s="233" t="str">
        <f>IFERROR(INDEX(#REF!,MATCH(종합!$C$5&amp;6,#REF!,0),2),"")</f>
        <v/>
      </c>
      <c r="I64" s="233" t="str">
        <f>IFERROR(INDEX(#REF!,MATCH(종합!$C$5&amp;7,#REF!,0),2),"")</f>
        <v/>
      </c>
      <c r="J64" s="233" t="str">
        <f>IFERROR(INDEX(#REF!,MATCH(종합!$C$5&amp;8,#REF!,0),2),"")</f>
        <v/>
      </c>
      <c r="K64" s="234" t="str">
        <f>IFERROR(INDEX(#REF!,MATCH(종합!$C$5&amp;9,#REF!,0),2),"")</f>
        <v/>
      </c>
      <c r="L64" s="150"/>
      <c r="M64" s="288">
        <v>1</v>
      </c>
      <c r="N64" s="289">
        <v>2</v>
      </c>
      <c r="O64" s="289">
        <v>3</v>
      </c>
      <c r="P64" s="288">
        <v>4</v>
      </c>
      <c r="Q64" s="289">
        <v>5</v>
      </c>
      <c r="R64" s="289">
        <v>6</v>
      </c>
      <c r="S64" s="288">
        <v>7</v>
      </c>
      <c r="T64" s="289">
        <v>8</v>
      </c>
      <c r="U64" s="290"/>
      <c r="V64" s="150"/>
      <c r="W64" s="150"/>
      <c r="X64" s="150"/>
      <c r="Y64" s="150"/>
      <c r="AA64" s="231"/>
      <c r="AE64" s="142"/>
      <c r="AF64" s="142"/>
      <c r="AG64" s="142"/>
      <c r="AH64" s="142"/>
    </row>
    <row r="65" spans="1:34" s="143" customFormat="1" ht="25.5" customHeight="1" thickTop="1">
      <c r="A65" s="144"/>
      <c r="B65" s="235" t="s">
        <v>110</v>
      </c>
      <c r="C65" s="236" t="s">
        <v>71</v>
      </c>
      <c r="D65" s="237" t="s">
        <v>68</v>
      </c>
      <c r="E65" s="237" t="s">
        <v>69</v>
      </c>
      <c r="F65" s="237" t="s">
        <v>69</v>
      </c>
      <c r="G65" s="237" t="str">
        <f>IFERROR(INDEX(#REF!,MATCH(종합!$C$5&amp;종합!G$64,#REF!,0),15),"")</f>
        <v/>
      </c>
      <c r="H65" s="237" t="str">
        <f>IFERROR(INDEX(#REF!,MATCH(종합!$C$5&amp;종합!H$64,#REF!,0),15),"")</f>
        <v/>
      </c>
      <c r="I65" s="237" t="str">
        <f>IFERROR(INDEX(#REF!,MATCH(종합!$C$5&amp;종합!I$64,#REF!,0),15),"")</f>
        <v/>
      </c>
      <c r="J65" s="237" t="str">
        <f>IFERROR(INDEX(#REF!,MATCH(종합!$C$5&amp;종합!J$64,#REF!,0),15),"")</f>
        <v/>
      </c>
      <c r="K65" s="237" t="str">
        <f>IFERROR(INDEX(#REF!,MATCH(종합!$C$5&amp;종합!K$64,#REF!,0),15),"")</f>
        <v/>
      </c>
      <c r="L65" s="150"/>
      <c r="M65" s="288" t="s">
        <v>121</v>
      </c>
      <c r="N65" s="288" t="s">
        <v>119</v>
      </c>
      <c r="O65" s="288" t="s">
        <v>118</v>
      </c>
      <c r="P65" s="288" t="s">
        <v>120</v>
      </c>
      <c r="Q65" s="288" t="str">
        <f t="shared" ref="Q65:U65" si="1">G64</f>
        <v/>
      </c>
      <c r="R65" s="288" t="str">
        <f t="shared" si="1"/>
        <v/>
      </c>
      <c r="S65" s="288" t="str">
        <f t="shared" si="1"/>
        <v/>
      </c>
      <c r="T65" s="288" t="str">
        <f t="shared" si="1"/>
        <v/>
      </c>
      <c r="U65" s="287" t="str">
        <f t="shared" si="1"/>
        <v/>
      </c>
      <c r="V65" s="150"/>
      <c r="W65" s="150"/>
      <c r="X65" s="150"/>
      <c r="Y65" s="150"/>
      <c r="AA65" s="231"/>
      <c r="AE65" s="142"/>
      <c r="AF65" s="142"/>
      <c r="AG65" s="142"/>
      <c r="AH65" s="142"/>
    </row>
    <row r="66" spans="1:34" s="143" customFormat="1" ht="25.5" customHeight="1">
      <c r="A66" s="144"/>
      <c r="B66" s="238" t="s">
        <v>94</v>
      </c>
      <c r="C66" s="239" t="s">
        <v>581</v>
      </c>
      <c r="D66" s="239" t="s">
        <v>502</v>
      </c>
      <c r="E66" s="239" t="s">
        <v>503</v>
      </c>
      <c r="F66" s="239" t="s">
        <v>503</v>
      </c>
      <c r="G66" s="213" t="str">
        <f>IFERROR(ROUND(SUMIFS(#REF!,#REF!,종합!$C$5,#REF!,종합!G$64)/SUMIFS(#REF!,#REF!,종합!$C$5,#REF!,종합!G$64)*100,0)&amp;"%("&amp;SUMIFS(#REF!,#REF!,종합!$C$5,#REF!,종합!G$64)&amp;"명)","")</f>
        <v/>
      </c>
      <c r="H66" s="213" t="str">
        <f>IFERROR(ROUND(SUMIFS(#REF!,#REF!,종합!$C$5,#REF!,종합!H$64)/SUMIFS(#REF!,#REF!,종합!$C$5,#REF!,종합!H$64)*100,0)&amp;"%("&amp;SUMIFS(#REF!,#REF!,종합!$C$5,#REF!,종합!H$64)&amp;"명)","")</f>
        <v/>
      </c>
      <c r="I66" s="213" t="str">
        <f>IFERROR(ROUND(SUMIFS(#REF!,#REF!,종합!$C$5,#REF!,종합!I$64)/SUMIFS(#REF!,#REF!,종합!$C$5,#REF!,종합!I$64)*100,0)&amp;"%("&amp;SUMIFS(#REF!,#REF!,종합!$C$5,#REF!,종합!I$64)&amp;"명)","")</f>
        <v/>
      </c>
      <c r="J66" s="213" t="str">
        <f>IFERROR(ROUND(SUMIFS(#REF!,#REF!,종합!$C$5,#REF!,종합!J$64)/SUMIFS(#REF!,#REF!,종합!$C$5,#REF!,종합!J$64)*100,0)&amp;"%("&amp;SUMIFS(#REF!,#REF!,종합!$C$5,#REF!,종합!J$64)&amp;"명)","")</f>
        <v/>
      </c>
      <c r="K66" s="240" t="str">
        <f>IFERROR(ROUND(SUMIFS(#REF!,#REF!,종합!$C$5,#REF!,종합!K$64)/SUMIFS(#REF!,#REF!,종합!$C$5,#REF!,종합!K$64)*100,0)&amp;"%("&amp;SUMIFS(#REF!,#REF!,종합!$C$5,#REF!,종합!K$64)&amp;"명)","")</f>
        <v/>
      </c>
      <c r="L66" s="150"/>
      <c r="M66" s="287"/>
      <c r="N66" s="275"/>
      <c r="O66" s="150"/>
      <c r="P66" s="276"/>
      <c r="Q66" s="150"/>
      <c r="R66" s="150"/>
      <c r="S66" s="150"/>
      <c r="T66" s="150"/>
      <c r="U66" s="150"/>
      <c r="V66" s="150"/>
      <c r="W66" s="150"/>
      <c r="X66" s="150"/>
      <c r="Y66" s="150"/>
      <c r="AA66" s="231"/>
      <c r="AE66" s="142"/>
      <c r="AF66" s="142"/>
      <c r="AG66" s="142"/>
      <c r="AH66" s="142"/>
    </row>
    <row r="67" spans="1:34" s="143" customFormat="1" ht="25.5" customHeight="1">
      <c r="A67" s="144"/>
      <c r="B67" s="241" t="s">
        <v>95</v>
      </c>
      <c r="C67" s="239" t="s">
        <v>503</v>
      </c>
      <c r="D67" s="239" t="s">
        <v>582</v>
      </c>
      <c r="E67" s="239" t="s">
        <v>583</v>
      </c>
      <c r="F67" s="239" t="s">
        <v>503</v>
      </c>
      <c r="G67" s="239" t="str">
        <f>IFERROR(ROUND(SUMIFS(#REF!,#REF!,종합!$C$5,#REF!,종합!G$64)/SUMIFS(#REF!,#REF!,종합!$C$5,#REF!,종합!G$64)*100,0)&amp;"%("&amp;SUMIFS(#REF!,#REF!,종합!$C$5,#REF!,종합!G$64)&amp;"명)","")</f>
        <v/>
      </c>
      <c r="H67" s="239" t="str">
        <f>IFERROR(ROUND(SUMIFS(#REF!,#REF!,종합!$C$5,#REF!,종합!H$64)/SUMIFS(#REF!,#REF!,종합!$C$5,#REF!,종합!H$64)*100,0)&amp;"%("&amp;SUMIFS(#REF!,#REF!,종합!$C$5,#REF!,종합!H$64)&amp;"명)","")</f>
        <v/>
      </c>
      <c r="I67" s="239" t="str">
        <f>IFERROR(ROUND(SUMIFS(#REF!,#REF!,종합!$C$5,#REF!,종합!I$64)/SUMIFS(#REF!,#REF!,종합!$C$5,#REF!,종합!I$64)*100,0)&amp;"%("&amp;SUMIFS(#REF!,#REF!,종합!$C$5,#REF!,종합!I$64)&amp;"명)","")</f>
        <v/>
      </c>
      <c r="J67" s="239" t="str">
        <f>IFERROR(ROUND(SUMIFS(#REF!,#REF!,종합!$C$5,#REF!,종합!J$64)/SUMIFS(#REF!,#REF!,종합!$C$5,#REF!,종합!J$64)*100,0)&amp;"%("&amp;SUMIFS(#REF!,#REF!,종합!$C$5,#REF!,종합!J$64)&amp;"명)","")</f>
        <v/>
      </c>
      <c r="K67" s="242" t="str">
        <f>IFERROR(ROUND(SUMIFS(#REF!,#REF!,종합!$C$5,#REF!,종합!K$64)/SUMIFS(#REF!,#REF!,종합!$C$5,#REF!,종합!K$64)*100,0)&amp;"%("&amp;SUMIFS(#REF!,#REF!,종합!$C$5,#REF!,종합!K$64)&amp;"명)","")</f>
        <v/>
      </c>
      <c r="L67" s="150"/>
      <c r="M67" s="291">
        <v>0.4</v>
      </c>
      <c r="N67" s="291">
        <v>6.25E-2</v>
      </c>
      <c r="O67" s="291">
        <v>0</v>
      </c>
      <c r="P67" s="291">
        <v>0</v>
      </c>
      <c r="Q67" s="291"/>
      <c r="R67" s="291"/>
      <c r="S67" s="291"/>
      <c r="T67" s="291"/>
      <c r="U67" s="150"/>
      <c r="V67" s="150"/>
      <c r="W67" s="150"/>
      <c r="X67" s="150"/>
      <c r="Y67" s="150"/>
      <c r="AA67" s="231"/>
      <c r="AE67" s="142"/>
      <c r="AF67" s="142"/>
      <c r="AG67" s="142"/>
      <c r="AH67" s="142"/>
    </row>
    <row r="68" spans="1:34" s="143" customFormat="1" ht="25.5" customHeight="1">
      <c r="A68" s="144"/>
      <c r="B68" s="243" t="s">
        <v>96</v>
      </c>
      <c r="C68" s="239" t="s">
        <v>584</v>
      </c>
      <c r="D68" s="239" t="s">
        <v>504</v>
      </c>
      <c r="E68" s="239" t="s">
        <v>585</v>
      </c>
      <c r="F68" s="239" t="s">
        <v>586</v>
      </c>
      <c r="G68" s="239" t="str">
        <f>IFERROR(ROUND(SUMIFS(#REF!,#REF!,종합!$C$5,#REF!,종합!G$64)/SUMIFS(#REF!,#REF!,종합!$C$5,#REF!,종합!G$64)*100,0)&amp;"%("&amp;SUMIFS(#REF!,#REF!,종합!$C$5,#REF!,종합!G$64)&amp;"명)","")</f>
        <v/>
      </c>
      <c r="H68" s="239" t="str">
        <f>IFERROR(ROUND(SUMIFS(#REF!,#REF!,종합!$C$5,#REF!,종합!H$64)/SUMIFS(#REF!,#REF!,종합!$C$5,#REF!,종합!H$64)*100,0)&amp;"%("&amp;SUMIFS(#REF!,#REF!,종합!$C$5,#REF!,종합!H$64)&amp;"명)","")</f>
        <v/>
      </c>
      <c r="I68" s="239" t="str">
        <f>IFERROR(ROUND(SUMIFS(#REF!,#REF!,종합!$C$5,#REF!,종합!I$64)/SUMIFS(#REF!,#REF!,종합!$C$5,#REF!,종합!I$64)*100,0)&amp;"%("&amp;SUMIFS(#REF!,#REF!,종합!$C$5,#REF!,종합!I$64)&amp;"명)","")</f>
        <v/>
      </c>
      <c r="J68" s="239" t="str">
        <f>IFERROR(ROUND(SUMIFS(#REF!,#REF!,종합!$C$5,#REF!,종합!J$64)/SUMIFS(#REF!,#REF!,종합!$C$5,#REF!,종합!J$64)*100,0)&amp;"%("&amp;SUMIFS(#REF!,#REF!,종합!$C$5,#REF!,종합!J$64)&amp;"명)","")</f>
        <v/>
      </c>
      <c r="K68" s="242" t="str">
        <f>IFERROR(ROUND(SUMIFS(#REF!,#REF!,종합!$C$5,#REF!,종합!K$64)/SUMIFS(#REF!,#REF!,종합!$C$5,#REF!,종합!K$64)*100,0)&amp;"%("&amp;SUMIFS(#REF!,#REF!,종합!$C$5,#REF!,종합!K$64)&amp;"명)","")</f>
        <v/>
      </c>
      <c r="L68" s="150"/>
      <c r="M68" s="291">
        <v>0</v>
      </c>
      <c r="N68" s="291">
        <v>0.125</v>
      </c>
      <c r="O68" s="291">
        <v>4.5454545454545456E-2</v>
      </c>
      <c r="P68" s="291">
        <v>0</v>
      </c>
      <c r="Q68" s="291"/>
      <c r="R68" s="291"/>
      <c r="S68" s="291"/>
      <c r="T68" s="291"/>
      <c r="U68" s="150"/>
      <c r="V68" s="150"/>
      <c r="W68" s="150"/>
      <c r="X68" s="150"/>
      <c r="Y68" s="150"/>
      <c r="AA68" s="231"/>
      <c r="AE68" s="142"/>
      <c r="AF68" s="142"/>
      <c r="AG68" s="142"/>
      <c r="AH68" s="142"/>
    </row>
    <row r="69" spans="1:34" s="143" customFormat="1" ht="25.5" customHeight="1">
      <c r="A69" s="144"/>
      <c r="B69" s="243" t="s">
        <v>99</v>
      </c>
      <c r="C69" s="239" t="s">
        <v>503</v>
      </c>
      <c r="D69" s="239" t="s">
        <v>530</v>
      </c>
      <c r="E69" s="239" t="s">
        <v>587</v>
      </c>
      <c r="F69" s="239" t="s">
        <v>531</v>
      </c>
      <c r="G69" s="239" t="str">
        <f>IFERROR(ROUND(SUMIFS(#REF!,#REF!,종합!$C$5,#REF!,종합!G$64)/SUMIFS(#REF!,#REF!,종합!$C$5,#REF!,종합!G$64)*100,0)&amp;"%("&amp;SUMIFS(#REF!,#REF!,종합!$C$5,#REF!,종합!G$64)&amp;"명)","")</f>
        <v/>
      </c>
      <c r="H69" s="239" t="str">
        <f>IFERROR(ROUND(SUMIFS(#REF!,#REF!,종합!$C$5,#REF!,종합!H$64)/SUMIFS(#REF!,#REF!,종합!$C$5,#REF!,종합!H$64)*100,0)&amp;"%("&amp;SUMIFS(#REF!,#REF!,종합!$C$5,#REF!,종합!H$64)&amp;"명)","")</f>
        <v/>
      </c>
      <c r="I69" s="239" t="str">
        <f>IFERROR(ROUND(SUMIFS(#REF!,#REF!,종합!$C$5,#REF!,종합!I$64)/SUMIFS(#REF!,#REF!,종합!$C$5,#REF!,종합!I$64)*100,0)&amp;"%("&amp;SUMIFS(#REF!,#REF!,종합!$C$5,#REF!,종합!I$64)&amp;"명)","")</f>
        <v/>
      </c>
      <c r="J69" s="239" t="str">
        <f>IFERROR(ROUND(SUMIFS(#REF!,#REF!,종합!$C$5,#REF!,종합!J$64)/SUMIFS(#REF!,#REF!,종합!$C$5,#REF!,종합!J$64)*100,0)&amp;"%("&amp;SUMIFS(#REF!,#REF!,종합!$C$5,#REF!,종합!J$64)&amp;"명)","")</f>
        <v/>
      </c>
      <c r="K69" s="242" t="str">
        <f>IFERROR(ROUND(SUMIFS(#REF!,#REF!,종합!$C$5,#REF!,종합!K$64)/SUMIFS(#REF!,#REF!,종합!$C$5,#REF!,종합!K$64)*100,0)&amp;"%("&amp;SUMIFS(#REF!,#REF!,종합!$C$5,#REF!,종합!K$64)&amp;"명)","")</f>
        <v/>
      </c>
      <c r="L69" s="150"/>
      <c r="M69" s="291">
        <v>0.6</v>
      </c>
      <c r="N69" s="291">
        <v>0.3125</v>
      </c>
      <c r="O69" s="291">
        <v>0.13636363636363635</v>
      </c>
      <c r="P69" s="291">
        <v>0.125</v>
      </c>
      <c r="Q69" s="291"/>
      <c r="R69" s="291"/>
      <c r="S69" s="291"/>
      <c r="T69" s="291"/>
      <c r="U69" s="150"/>
      <c r="V69" s="150"/>
      <c r="W69" s="150"/>
      <c r="X69" s="150"/>
      <c r="Y69" s="150"/>
      <c r="AA69" s="231"/>
      <c r="AE69" s="142"/>
      <c r="AF69" s="142"/>
      <c r="AG69" s="142"/>
      <c r="AH69" s="142"/>
    </row>
    <row r="70" spans="1:34" s="143" customFormat="1" ht="25.5" customHeight="1">
      <c r="A70" s="144"/>
      <c r="B70" s="244" t="s">
        <v>97</v>
      </c>
      <c r="C70" s="239" t="s">
        <v>503</v>
      </c>
      <c r="D70" s="239" t="s">
        <v>530</v>
      </c>
      <c r="E70" s="239" t="s">
        <v>585</v>
      </c>
      <c r="F70" s="239" t="s">
        <v>531</v>
      </c>
      <c r="G70" s="239" t="str">
        <f>IFERROR(ROUND(SUMIFS(#REF!,#REF!,종합!$C$5,#REF!,종합!G$64)/SUMIFS(#REF!,#REF!,종합!$C$5,#REF!,종합!G$64)*100,0)&amp;"%("&amp;SUMIFS(#REF!,#REF!,종합!$C$5,#REF!,종합!G$64)&amp;"명)","")</f>
        <v/>
      </c>
      <c r="H70" s="239" t="str">
        <f>IFERROR(ROUND(SUMIFS(#REF!,#REF!,종합!$C$5,#REF!,종합!H$64)/SUMIFS(#REF!,#REF!,종합!$C$5,#REF!,종합!H$64)*100,0)&amp;"%("&amp;SUMIFS(#REF!,#REF!,종합!$C$5,#REF!,종합!H$64)&amp;"명)","")</f>
        <v/>
      </c>
      <c r="I70" s="239" t="str">
        <f>IFERROR(ROUND(SUMIFS(#REF!,#REF!,종합!$C$5,#REF!,종합!I$64)/SUMIFS(#REF!,#REF!,종합!$C$5,#REF!,종합!I$64)*100,0)&amp;"%("&amp;SUMIFS(#REF!,#REF!,종합!$C$5,#REF!,종합!I$64)&amp;"명)","")</f>
        <v/>
      </c>
      <c r="J70" s="239" t="str">
        <f>IFERROR(ROUND(SUMIFS(#REF!,#REF!,종합!$C$5,#REF!,종합!J$64)/SUMIFS(#REF!,#REF!,종합!$C$5,#REF!,종합!J$64)*100,0)&amp;"%("&amp;SUMIFS(#REF!,#REF!,종합!$C$5,#REF!,종합!J$64)&amp;"명)","")</f>
        <v/>
      </c>
      <c r="K70" s="242" t="str">
        <f>IFERROR(ROUND(SUMIFS(#REF!,#REF!,종합!$C$5,#REF!,종합!K$64)/SUMIFS(#REF!,#REF!,종합!$C$5,#REF!,종합!K$64)*100,0)&amp;"%("&amp;SUMIFS(#REF!,#REF!,종합!$C$5,#REF!,종합!K$64)&amp;"명)","")</f>
        <v/>
      </c>
      <c r="L70" s="150"/>
      <c r="M70" s="291">
        <v>0</v>
      </c>
      <c r="N70" s="291">
        <v>0.25</v>
      </c>
      <c r="O70" s="291">
        <v>0.68181818181818177</v>
      </c>
      <c r="P70" s="291">
        <v>0.375</v>
      </c>
      <c r="Q70" s="291"/>
      <c r="R70" s="291"/>
      <c r="S70" s="291"/>
      <c r="T70" s="291"/>
      <c r="U70" s="150"/>
      <c r="V70" s="150"/>
      <c r="W70" s="150"/>
      <c r="X70" s="150"/>
      <c r="Y70" s="150"/>
      <c r="AA70" s="231"/>
      <c r="AE70" s="142"/>
      <c r="AF70" s="142"/>
      <c r="AG70" s="142"/>
      <c r="AH70" s="142"/>
    </row>
    <row r="71" spans="1:34" s="143" customFormat="1" ht="25.5" customHeight="1">
      <c r="A71" s="144"/>
      <c r="B71" s="245" t="s">
        <v>98</v>
      </c>
      <c r="C71" s="246" t="s">
        <v>503</v>
      </c>
      <c r="D71" s="246" t="s">
        <v>503</v>
      </c>
      <c r="E71" s="246" t="s">
        <v>503</v>
      </c>
      <c r="F71" s="246" t="s">
        <v>586</v>
      </c>
      <c r="G71" s="246" t="str">
        <f>IFERROR(ROUND(SUMIFS(#REF!,#REF!,종합!$C$5,#REF!,종합!G$64)/SUMIFS(#REF!,#REF!,종합!$C$5,#REF!,종합!G$64)*100,0)&amp;"%("&amp;SUMIFS(#REF!,#REF!,종합!$C$5,#REF!,종합!G$64)&amp;"명)","")</f>
        <v/>
      </c>
      <c r="H71" s="246" t="str">
        <f>IFERROR(ROUND(SUMIFS(#REF!,#REF!,종합!$C$5,#REF!,종합!H$64)/SUMIFS(#REF!,#REF!,종합!$C$5,#REF!,종합!H$64)*100,0)&amp;"%("&amp;SUMIFS(#REF!,#REF!,종합!$C$5,#REF!,종합!H$64)&amp;"명)","")</f>
        <v/>
      </c>
      <c r="I71" s="246" t="str">
        <f>IFERROR(ROUND(SUMIFS(#REF!,#REF!,종합!$C$5,#REF!,종합!I$64)/SUMIFS(#REF!,#REF!,종합!$C$5,#REF!,종합!I$64)*100,0)&amp;"%("&amp;SUMIFS(#REF!,#REF!,종합!$C$5,#REF!,종합!I$64)&amp;"명)","")</f>
        <v/>
      </c>
      <c r="J71" s="246" t="str">
        <f>IFERROR(ROUND(SUMIFS(#REF!,#REF!,종합!$C$5,#REF!,종합!J$64)/SUMIFS(#REF!,#REF!,종합!$C$5,#REF!,종합!J$64)*100,0)&amp;"%("&amp;SUMIFS(#REF!,#REF!,종합!$C$5,#REF!,종합!J$64)&amp;"명)","")</f>
        <v/>
      </c>
      <c r="K71" s="247" t="str">
        <f>IFERROR(ROUND(SUMIFS(#REF!,#REF!,종합!$C$5,#REF!,종합!K$64)/SUMIFS(#REF!,#REF!,종합!$C$5,#REF!,종합!K$64)*100,0)&amp;"%("&amp;SUMIFS(#REF!,#REF!,종합!$C$5,#REF!,종합!K$64)&amp;"명)","")</f>
        <v/>
      </c>
      <c r="L71" s="150"/>
      <c r="M71" s="291">
        <v>0</v>
      </c>
      <c r="N71" s="291">
        <v>0.25</v>
      </c>
      <c r="O71" s="291">
        <v>0.13636363636363635</v>
      </c>
      <c r="P71" s="291">
        <v>0.375</v>
      </c>
      <c r="Q71" s="291"/>
      <c r="R71" s="291"/>
      <c r="S71" s="291"/>
      <c r="T71" s="291"/>
      <c r="U71" s="150"/>
      <c r="V71" s="150"/>
      <c r="W71" s="150"/>
      <c r="X71" s="150"/>
      <c r="Y71" s="150"/>
      <c r="AA71" s="231"/>
      <c r="AE71" s="142"/>
      <c r="AF71" s="142"/>
      <c r="AG71" s="142"/>
      <c r="AH71" s="142"/>
    </row>
    <row r="72" spans="1:34" s="143" customFormat="1" ht="15.75" customHeight="1">
      <c r="A72" s="144"/>
      <c r="B72" s="229"/>
      <c r="C72" s="229"/>
      <c r="D72" s="230"/>
      <c r="E72" s="230"/>
      <c r="F72" s="230"/>
      <c r="G72" s="230"/>
      <c r="H72" s="230"/>
      <c r="I72" s="230"/>
      <c r="J72" s="230"/>
      <c r="K72" s="230"/>
      <c r="L72" s="150"/>
      <c r="M72" s="291">
        <v>0</v>
      </c>
      <c r="N72" s="291">
        <v>0</v>
      </c>
      <c r="O72" s="291">
        <v>0</v>
      </c>
      <c r="P72" s="291">
        <v>0.125</v>
      </c>
      <c r="Q72" s="291"/>
      <c r="R72" s="291"/>
      <c r="S72" s="291"/>
      <c r="T72" s="291"/>
      <c r="U72" s="150"/>
      <c r="V72" s="150"/>
      <c r="W72" s="150"/>
      <c r="X72" s="150"/>
      <c r="Y72" s="150"/>
      <c r="AA72" s="231"/>
      <c r="AE72" s="142"/>
      <c r="AF72" s="142"/>
      <c r="AG72" s="142"/>
      <c r="AH72" s="142"/>
    </row>
    <row r="73" spans="1:34" s="143" customFormat="1" ht="17.25" customHeight="1">
      <c r="A73" s="144"/>
      <c r="B73" s="159" t="s">
        <v>131</v>
      </c>
      <c r="C73" s="159"/>
      <c r="D73" s="160"/>
      <c r="E73" s="160"/>
      <c r="F73" s="160"/>
      <c r="G73" s="160"/>
      <c r="H73" s="160"/>
      <c r="I73" s="160"/>
      <c r="J73" s="160"/>
      <c r="K73" s="160"/>
      <c r="L73" s="150"/>
      <c r="M73" s="287"/>
      <c r="N73" s="275"/>
      <c r="O73" s="150"/>
      <c r="P73" s="276"/>
      <c r="Q73" s="150"/>
      <c r="R73" s="150"/>
      <c r="S73" s="150"/>
      <c r="T73" s="150"/>
      <c r="U73" s="150"/>
      <c r="V73" s="150"/>
      <c r="W73" s="150"/>
      <c r="X73" s="150"/>
      <c r="Y73" s="150"/>
      <c r="AA73" s="231"/>
      <c r="AE73" s="142"/>
      <c r="AF73" s="142"/>
      <c r="AG73" s="142"/>
      <c r="AH73" s="142"/>
    </row>
    <row r="74" spans="1:34" s="143" customFormat="1" ht="30.75" customHeight="1">
      <c r="A74" s="144"/>
      <c r="B74" s="184" t="s">
        <v>75</v>
      </c>
      <c r="C74" s="184" t="s">
        <v>101</v>
      </c>
      <c r="D74" s="184" t="s">
        <v>102</v>
      </c>
      <c r="E74" s="184" t="s">
        <v>103</v>
      </c>
      <c r="F74" s="184" t="s">
        <v>104</v>
      </c>
      <c r="G74" s="184" t="s">
        <v>105</v>
      </c>
      <c r="H74" s="184" t="s">
        <v>6</v>
      </c>
      <c r="I74" s="184" t="s">
        <v>7</v>
      </c>
      <c r="J74" s="184" t="s">
        <v>106</v>
      </c>
      <c r="K74" s="184" t="s">
        <v>109</v>
      </c>
      <c r="L74" s="150"/>
      <c r="M74" s="287"/>
      <c r="N74" s="275"/>
      <c r="O74" s="150"/>
      <c r="P74" s="276"/>
      <c r="Q74" s="150"/>
      <c r="R74" s="150"/>
      <c r="S74" s="150"/>
      <c r="T74" s="150"/>
      <c r="U74" s="150"/>
      <c r="V74" s="150"/>
      <c r="W74" s="150"/>
      <c r="X74" s="150"/>
      <c r="Y74" s="150"/>
      <c r="AA74" s="231"/>
      <c r="AE74" s="142"/>
      <c r="AF74" s="142"/>
      <c r="AG74" s="142"/>
      <c r="AH74" s="142"/>
    </row>
    <row r="75" spans="1:34" s="143" customFormat="1" ht="27" customHeight="1">
      <c r="A75" s="144"/>
      <c r="B75" s="248" t="s">
        <v>121</v>
      </c>
      <c r="C75" s="249">
        <v>1</v>
      </c>
      <c r="D75" s="250">
        <v>6.4190239701056001E-2</v>
      </c>
      <c r="E75" s="250">
        <v>0.40810322205664806</v>
      </c>
      <c r="F75" s="250">
        <v>0.25221904618407442</v>
      </c>
      <c r="G75" s="251">
        <v>20.867333333333335</v>
      </c>
      <c r="H75" s="252">
        <v>2.4259059927598128</v>
      </c>
      <c r="I75" s="252">
        <v>54.292296574554236</v>
      </c>
      <c r="J75" s="253">
        <v>2.2015591499802447</v>
      </c>
      <c r="K75" s="198"/>
      <c r="L75" s="150"/>
      <c r="M75" s="287"/>
      <c r="N75" s="275"/>
      <c r="O75" s="150"/>
      <c r="P75" s="276"/>
      <c r="Q75" s="150"/>
      <c r="R75" s="150"/>
      <c r="S75" s="150"/>
      <c r="T75" s="150"/>
      <c r="U75" s="150"/>
      <c r="V75" s="150"/>
      <c r="W75" s="150"/>
      <c r="X75" s="150"/>
      <c r="Y75" s="150"/>
      <c r="AA75" s="231"/>
      <c r="AE75" s="142"/>
      <c r="AF75" s="142"/>
      <c r="AG75" s="142"/>
      <c r="AH75" s="142"/>
    </row>
    <row r="76" spans="1:34" s="143" customFormat="1" ht="20.25" customHeight="1">
      <c r="A76" s="144"/>
      <c r="B76" s="248" t="s">
        <v>121</v>
      </c>
      <c r="C76" s="249">
        <v>2</v>
      </c>
      <c r="D76" s="250">
        <v>4.5612544013041968E-2</v>
      </c>
      <c r="E76" s="250">
        <v>0.30696222593898947</v>
      </c>
      <c r="F76" s="250">
        <v>0.2176852217277587</v>
      </c>
      <c r="G76" s="251">
        <v>14.316800000000001</v>
      </c>
      <c r="H76" s="252">
        <v>0.105583728475361</v>
      </c>
      <c r="I76" s="252">
        <v>11.30964168476463</v>
      </c>
      <c r="J76" s="253">
        <v>2.7444673642237127</v>
      </c>
      <c r="K76" s="198"/>
      <c r="L76" s="150"/>
      <c r="M76" s="287"/>
      <c r="N76" s="275"/>
      <c r="O76" s="150"/>
      <c r="P76" s="276"/>
      <c r="Q76" s="150"/>
      <c r="R76" s="150"/>
      <c r="S76" s="150"/>
      <c r="T76" s="150"/>
      <c r="U76" s="150"/>
      <c r="V76" s="150"/>
      <c r="W76" s="150"/>
      <c r="X76" s="150"/>
      <c r="Y76" s="150"/>
      <c r="AA76" s="231"/>
      <c r="AE76" s="142"/>
      <c r="AF76" s="142"/>
      <c r="AG76" s="142"/>
      <c r="AH76" s="142"/>
    </row>
    <row r="77" spans="1:34" s="143" customFormat="1" ht="20.25" customHeight="1">
      <c r="A77" s="144"/>
      <c r="B77" s="248" t="s">
        <v>121</v>
      </c>
      <c r="C77" s="249">
        <v>3</v>
      </c>
      <c r="D77" s="250">
        <v>2.1054412463848021E-2</v>
      </c>
      <c r="E77" s="250">
        <v>0.30447878620311813</v>
      </c>
      <c r="F77" s="250">
        <v>0.23146530508707552</v>
      </c>
      <c r="G77" s="251">
        <v>14.288166666666667</v>
      </c>
      <c r="H77" s="252">
        <v>0.14164199774992933</v>
      </c>
      <c r="I77" s="252">
        <v>13.226816216850141</v>
      </c>
      <c r="J77" s="253">
        <v>2.8707557824502987</v>
      </c>
      <c r="K77" s="198"/>
      <c r="L77" s="150"/>
      <c r="M77" s="287"/>
      <c r="N77" s="275"/>
      <c r="O77" s="150"/>
      <c r="P77" s="276"/>
      <c r="Q77" s="150"/>
      <c r="R77" s="150"/>
      <c r="S77" s="150"/>
      <c r="T77" s="150"/>
      <c r="U77" s="150"/>
      <c r="V77" s="150"/>
      <c r="W77" s="150"/>
      <c r="X77" s="150"/>
      <c r="Y77" s="150"/>
      <c r="AA77" s="231"/>
      <c r="AE77" s="142"/>
      <c r="AF77" s="142"/>
      <c r="AG77" s="142"/>
      <c r="AH77" s="142"/>
    </row>
    <row r="78" spans="1:34" s="143" customFormat="1" ht="20.25" customHeight="1">
      <c r="A78" s="144"/>
      <c r="B78" s="248" t="s">
        <v>121</v>
      </c>
      <c r="C78" s="249">
        <v>4</v>
      </c>
      <c r="D78" s="250">
        <v>1.6635683785544406E-2</v>
      </c>
      <c r="E78" s="250">
        <v>0.30052090951970672</v>
      </c>
      <c r="F78" s="250">
        <v>0.24382442253232797</v>
      </c>
      <c r="G78" s="251">
        <v>15.133166666666668</v>
      </c>
      <c r="H78" s="252">
        <v>0.15353645637858679</v>
      </c>
      <c r="I78" s="252">
        <v>13.711658534921016</v>
      </c>
      <c r="J78" s="253">
        <v>2.8350825382617098</v>
      </c>
      <c r="K78" s="198"/>
      <c r="L78" s="150"/>
      <c r="M78" s="287"/>
      <c r="N78" s="275"/>
      <c r="O78" s="150"/>
      <c r="P78" s="276"/>
      <c r="Q78" s="150"/>
      <c r="R78" s="150"/>
      <c r="S78" s="150"/>
      <c r="T78" s="150"/>
      <c r="U78" s="150"/>
      <c r="V78" s="150"/>
      <c r="W78" s="150"/>
      <c r="X78" s="150"/>
      <c r="Y78" s="150"/>
      <c r="AA78" s="231"/>
      <c r="AE78" s="142"/>
      <c r="AF78" s="142"/>
      <c r="AG78" s="142"/>
      <c r="AH78" s="142"/>
    </row>
    <row r="79" spans="1:34" s="143" customFormat="1" ht="20.25" customHeight="1">
      <c r="A79" s="144"/>
      <c r="B79" s="248" t="s">
        <v>121</v>
      </c>
      <c r="C79" s="249">
        <v>5</v>
      </c>
      <c r="D79" s="250">
        <v>9.5552830133684794E-3</v>
      </c>
      <c r="E79" s="250">
        <v>0.30237556485036571</v>
      </c>
      <c r="F79" s="250">
        <v>0.25387941864046298</v>
      </c>
      <c r="G79" s="251">
        <v>15.38475</v>
      </c>
      <c r="H79" s="252">
        <v>0.19179074358902942</v>
      </c>
      <c r="I79" s="252">
        <v>14.347092639824112</v>
      </c>
      <c r="J79" s="253">
        <v>2.6544384419999019</v>
      </c>
      <c r="K79" s="198"/>
      <c r="L79" s="150"/>
      <c r="M79" s="287"/>
      <c r="N79" s="275"/>
      <c r="O79" s="150"/>
      <c r="P79" s="276"/>
      <c r="Q79" s="150"/>
      <c r="R79" s="150"/>
      <c r="S79" s="150"/>
      <c r="T79" s="150"/>
      <c r="U79" s="150"/>
      <c r="V79" s="150"/>
      <c r="W79" s="150"/>
      <c r="X79" s="150"/>
      <c r="Y79" s="150"/>
      <c r="AA79" s="231"/>
      <c r="AE79" s="142"/>
      <c r="AF79" s="142"/>
      <c r="AG79" s="142"/>
      <c r="AH79" s="142"/>
    </row>
    <row r="80" spans="1:34" s="143" customFormat="1" ht="20.25" customHeight="1">
      <c r="A80" s="144"/>
      <c r="B80" s="248" t="s">
        <v>121</v>
      </c>
      <c r="C80" s="249">
        <v>6</v>
      </c>
      <c r="D80" s="250">
        <v>2.052100387007269E-2</v>
      </c>
      <c r="E80" s="250">
        <v>0.29803680054464193</v>
      </c>
      <c r="F80" s="250">
        <v>0.23640962519820879</v>
      </c>
      <c r="G80" s="251">
        <v>16.465499999999999</v>
      </c>
      <c r="H80" s="252">
        <v>0.13219326337842094</v>
      </c>
      <c r="I80" s="252">
        <v>13.808187238345969</v>
      </c>
      <c r="J80" s="253">
        <v>2.6988782780838174</v>
      </c>
      <c r="K80" s="198"/>
      <c r="L80" s="150"/>
      <c r="M80" s="287"/>
      <c r="N80" s="275"/>
      <c r="O80" s="150"/>
      <c r="P80" s="276"/>
      <c r="Q80" s="150"/>
      <c r="R80" s="150"/>
      <c r="S80" s="150"/>
      <c r="T80" s="150"/>
      <c r="U80" s="150"/>
      <c r="V80" s="150"/>
      <c r="W80" s="150"/>
      <c r="X80" s="150"/>
      <c r="Y80" s="150"/>
      <c r="AA80" s="231"/>
      <c r="AE80" s="142"/>
      <c r="AF80" s="142"/>
      <c r="AG80" s="142"/>
      <c r="AH80" s="142"/>
    </row>
    <row r="81" spans="1:34" s="143" customFormat="1" ht="20.25" customHeight="1">
      <c r="A81" s="144"/>
      <c r="B81" s="248" t="s">
        <v>121</v>
      </c>
      <c r="C81" s="249">
        <v>7</v>
      </c>
      <c r="D81" s="250">
        <v>2.2593298282424078E-2</v>
      </c>
      <c r="E81" s="250">
        <v>0.3007625233661213</v>
      </c>
      <c r="F81" s="250">
        <v>0.22566476570643715</v>
      </c>
      <c r="G81" s="251">
        <v>17.117000000000001</v>
      </c>
      <c r="H81" s="252">
        <v>0.10842751505414398</v>
      </c>
      <c r="I81" s="252">
        <v>15.358305726106769</v>
      </c>
      <c r="J81" s="253">
        <v>2.6240961910030114</v>
      </c>
      <c r="K81" s="198"/>
      <c r="L81" s="150"/>
      <c r="M81" s="287"/>
      <c r="N81" s="275"/>
      <c r="O81" s="150"/>
      <c r="P81" s="276"/>
      <c r="Q81" s="150"/>
      <c r="R81" s="150"/>
      <c r="S81" s="150"/>
      <c r="T81" s="150"/>
      <c r="U81" s="150"/>
      <c r="V81" s="150"/>
      <c r="W81" s="150"/>
      <c r="X81" s="150"/>
      <c r="Y81" s="150"/>
      <c r="AA81" s="231"/>
      <c r="AE81" s="142"/>
      <c r="AF81" s="142"/>
      <c r="AG81" s="142"/>
      <c r="AH81" s="142"/>
    </row>
    <row r="82" spans="1:34" s="143" customFormat="1" ht="20.25" customHeight="1">
      <c r="A82" s="144"/>
      <c r="B82" s="248" t="s">
        <v>121</v>
      </c>
      <c r="C82" s="249">
        <v>8</v>
      </c>
      <c r="D82" s="250">
        <v>2.8296590084271375E-2</v>
      </c>
      <c r="E82" s="250">
        <v>0.30335368380569078</v>
      </c>
      <c r="F82" s="250">
        <v>0.21044100997689943</v>
      </c>
      <c r="G82" s="251">
        <v>18.149000000000001</v>
      </c>
      <c r="H82" s="252">
        <v>0.1088487982639135</v>
      </c>
      <c r="I82" s="252">
        <v>16.73679855210365</v>
      </c>
      <c r="J82" s="253">
        <v>2.5312562525953397</v>
      </c>
      <c r="K82" s="198"/>
      <c r="L82" s="150"/>
      <c r="M82" s="287"/>
      <c r="N82" s="275"/>
      <c r="O82" s="150"/>
      <c r="P82" s="276"/>
      <c r="Q82" s="150"/>
      <c r="R82" s="150"/>
      <c r="S82" s="150"/>
      <c r="T82" s="150"/>
      <c r="U82" s="150"/>
      <c r="V82" s="150"/>
      <c r="W82" s="150"/>
      <c r="X82" s="150"/>
      <c r="Y82" s="150"/>
      <c r="AA82" s="231"/>
      <c r="AE82" s="142"/>
      <c r="AF82" s="142"/>
      <c r="AG82" s="142"/>
      <c r="AH82" s="142"/>
    </row>
    <row r="83" spans="1:34" s="143" customFormat="1" ht="20.25" customHeight="1">
      <c r="A83" s="144"/>
      <c r="B83" s="248" t="s">
        <v>121</v>
      </c>
      <c r="C83" s="249">
        <v>9</v>
      </c>
      <c r="D83" s="250">
        <v>2.4386215818353898E-2</v>
      </c>
      <c r="E83" s="250">
        <v>0.30225115433372951</v>
      </c>
      <c r="F83" s="250">
        <v>0.21755756314005326</v>
      </c>
      <c r="G83" s="251">
        <v>17.207799999999999</v>
      </c>
      <c r="H83" s="252">
        <v>0.17660684983464495</v>
      </c>
      <c r="I83" s="252">
        <v>17.13914288004656</v>
      </c>
      <c r="J83" s="253">
        <v>2.5913583500972077</v>
      </c>
      <c r="K83" s="198" t="s">
        <v>71</v>
      </c>
      <c r="L83" s="150"/>
      <c r="M83" s="287"/>
      <c r="N83" s="275"/>
      <c r="O83" s="150"/>
      <c r="P83" s="276"/>
      <c r="Q83" s="150"/>
      <c r="R83" s="150"/>
      <c r="S83" s="150"/>
      <c r="T83" s="150"/>
      <c r="U83" s="150"/>
      <c r="V83" s="150"/>
      <c r="W83" s="150"/>
      <c r="X83" s="150"/>
      <c r="Y83" s="150"/>
      <c r="AA83" s="231"/>
      <c r="AE83" s="142"/>
      <c r="AF83" s="142"/>
      <c r="AG83" s="142"/>
      <c r="AH83" s="142"/>
    </row>
    <row r="84" spans="1:34" s="143" customFormat="1" ht="20.25" customHeight="1">
      <c r="A84" s="144"/>
      <c r="B84" s="248" t="s">
        <v>119</v>
      </c>
      <c r="C84" s="249">
        <v>1</v>
      </c>
      <c r="D84" s="250">
        <v>9.2291408694588864E-2</v>
      </c>
      <c r="E84" s="250">
        <v>0.45018897025048032</v>
      </c>
      <c r="F84" s="250">
        <v>0.21788062227600094</v>
      </c>
      <c r="G84" s="251">
        <v>21.492529411764707</v>
      </c>
      <c r="H84" s="252">
        <v>5.3155674944750331</v>
      </c>
      <c r="I84" s="252">
        <v>72.375914557536646</v>
      </c>
      <c r="J84" s="253">
        <v>1.6925242491798287</v>
      </c>
      <c r="K84" s="198"/>
      <c r="L84" s="150"/>
      <c r="M84" s="287"/>
      <c r="N84" s="275"/>
      <c r="O84" s="150"/>
      <c r="P84" s="276"/>
      <c r="Q84" s="150"/>
      <c r="R84" s="150"/>
      <c r="S84" s="150"/>
      <c r="T84" s="150"/>
      <c r="U84" s="150"/>
      <c r="V84" s="150"/>
      <c r="W84" s="150"/>
      <c r="X84" s="150"/>
      <c r="Y84" s="150"/>
      <c r="AA84" s="231"/>
      <c r="AE84" s="142"/>
      <c r="AF84" s="142"/>
      <c r="AG84" s="142"/>
      <c r="AH84" s="142"/>
    </row>
    <row r="85" spans="1:34" s="143" customFormat="1" ht="20.25" customHeight="1">
      <c r="A85" s="144"/>
      <c r="B85" s="248" t="s">
        <v>119</v>
      </c>
      <c r="C85" s="249">
        <v>2</v>
      </c>
      <c r="D85" s="250">
        <v>5.4956897139456069E-2</v>
      </c>
      <c r="E85" s="250">
        <v>0.35835776180517803</v>
      </c>
      <c r="F85" s="250">
        <v>0.16743484088546159</v>
      </c>
      <c r="G85" s="251">
        <v>13.450117647058825</v>
      </c>
      <c r="H85" s="252">
        <v>0.27690654045562185</v>
      </c>
      <c r="I85" s="252">
        <v>17.855051980481893</v>
      </c>
      <c r="J85" s="253">
        <v>2.1631037235600421</v>
      </c>
      <c r="K85" s="198"/>
      <c r="L85" s="150"/>
      <c r="M85" s="287"/>
      <c r="N85" s="275"/>
      <c r="O85" s="150"/>
      <c r="P85" s="276"/>
      <c r="Q85" s="150"/>
      <c r="R85" s="150"/>
      <c r="S85" s="150"/>
      <c r="T85" s="150"/>
      <c r="U85" s="150"/>
      <c r="V85" s="150"/>
      <c r="W85" s="150"/>
      <c r="X85" s="150"/>
      <c r="Y85" s="150"/>
      <c r="AA85" s="231"/>
      <c r="AE85" s="142"/>
      <c r="AF85" s="142"/>
      <c r="AG85" s="142"/>
      <c r="AH85" s="142"/>
    </row>
    <row r="86" spans="1:34" s="143" customFormat="1" ht="20.25" customHeight="1">
      <c r="A86" s="144"/>
      <c r="B86" s="248" t="s">
        <v>119</v>
      </c>
      <c r="C86" s="249">
        <v>3</v>
      </c>
      <c r="D86" s="250">
        <v>2.2886312469227225E-2</v>
      </c>
      <c r="E86" s="250">
        <v>0.35494867805996011</v>
      </c>
      <c r="F86" s="250">
        <v>0.17773868119907102</v>
      </c>
      <c r="G86" s="251">
        <v>13.767833333333332</v>
      </c>
      <c r="H86" s="252">
        <v>0.30037791885004622</v>
      </c>
      <c r="I86" s="252">
        <v>18.846000149537538</v>
      </c>
      <c r="J86" s="253">
        <v>2.1425027941091495</v>
      </c>
      <c r="K86" s="198"/>
      <c r="L86" s="150"/>
      <c r="M86" s="287"/>
      <c r="N86" s="275"/>
      <c r="O86" s="150"/>
      <c r="P86" s="276"/>
      <c r="Q86" s="150"/>
      <c r="R86" s="150"/>
      <c r="S86" s="150"/>
      <c r="T86" s="150"/>
      <c r="U86" s="150"/>
      <c r="V86" s="150"/>
      <c r="W86" s="150"/>
      <c r="X86" s="150"/>
      <c r="Y86" s="150"/>
      <c r="AA86" s="231"/>
      <c r="AE86" s="142"/>
      <c r="AF86" s="142"/>
      <c r="AG86" s="142"/>
      <c r="AH86" s="142"/>
    </row>
    <row r="87" spans="1:34" s="143" customFormat="1" ht="20.25" customHeight="1">
      <c r="A87" s="144"/>
      <c r="B87" s="248" t="s">
        <v>119</v>
      </c>
      <c r="C87" s="249">
        <v>4</v>
      </c>
      <c r="D87" s="250">
        <v>1.531442030759134E-2</v>
      </c>
      <c r="E87" s="250">
        <v>0.35939130966737376</v>
      </c>
      <c r="F87" s="250">
        <v>0.17967054646584496</v>
      </c>
      <c r="G87" s="251">
        <v>15.399749999999999</v>
      </c>
      <c r="H87" s="252">
        <v>0.32974061525833448</v>
      </c>
      <c r="I87" s="252">
        <v>22.758631969958905</v>
      </c>
      <c r="J87" s="253">
        <v>2.0158065159026779</v>
      </c>
      <c r="K87" s="198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AE87" s="142"/>
      <c r="AF87" s="142"/>
      <c r="AG87" s="142"/>
      <c r="AH87" s="142"/>
    </row>
    <row r="88" spans="1:34" s="143" customFormat="1" ht="20.25" customHeight="1">
      <c r="A88" s="144"/>
      <c r="B88" s="248" t="s">
        <v>119</v>
      </c>
      <c r="C88" s="249">
        <v>5</v>
      </c>
      <c r="D88" s="250">
        <v>1.8221053663061926E-2</v>
      </c>
      <c r="E88" s="250">
        <v>0.34811181889294079</v>
      </c>
      <c r="F88" s="250">
        <v>0.18578380937078645</v>
      </c>
      <c r="G88" s="251">
        <v>15.829588235294114</v>
      </c>
      <c r="H88" s="252">
        <v>0.39367668166608666</v>
      </c>
      <c r="I88" s="252">
        <v>20.109095140576866</v>
      </c>
      <c r="J88" s="253">
        <v>1.986311097687514</v>
      </c>
      <c r="K88" s="198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AE88" s="142"/>
      <c r="AF88" s="142"/>
      <c r="AG88" s="142"/>
      <c r="AH88" s="142"/>
    </row>
    <row r="89" spans="1:34" s="143" customFormat="1" ht="20.25" customHeight="1">
      <c r="A89" s="144"/>
      <c r="B89" s="248" t="s">
        <v>119</v>
      </c>
      <c r="C89" s="249">
        <v>6</v>
      </c>
      <c r="D89" s="250">
        <v>1.8062797641155464E-2</v>
      </c>
      <c r="E89" s="250">
        <v>0.34660155488708777</v>
      </c>
      <c r="F89" s="250">
        <v>0.17126572906902907</v>
      </c>
      <c r="G89" s="251">
        <v>16.314874999999997</v>
      </c>
      <c r="H89" s="252">
        <v>0.75331208940614613</v>
      </c>
      <c r="I89" s="252">
        <v>20.946135851242154</v>
      </c>
      <c r="J89" s="253">
        <v>1.9526830946481462</v>
      </c>
      <c r="K89" s="198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AE89" s="142"/>
      <c r="AF89" s="142"/>
      <c r="AG89" s="142"/>
      <c r="AH89" s="142"/>
    </row>
    <row r="90" spans="1:34" s="143" customFormat="1" ht="20.25" customHeight="1">
      <c r="A90" s="144"/>
      <c r="B90" s="248" t="s">
        <v>119</v>
      </c>
      <c r="C90" s="249">
        <v>7</v>
      </c>
      <c r="D90" s="250">
        <v>2.4452583177144827E-2</v>
      </c>
      <c r="E90" s="250">
        <v>0.3472220341874766</v>
      </c>
      <c r="F90" s="250">
        <v>0.17518098721010622</v>
      </c>
      <c r="G90" s="251">
        <v>16.890750000000001</v>
      </c>
      <c r="H90" s="252">
        <v>0.61622069637357813</v>
      </c>
      <c r="I90" s="252">
        <v>20.131512789893787</v>
      </c>
      <c r="J90" s="253">
        <v>1.8993240947050789</v>
      </c>
      <c r="K90" s="198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AE90" s="142"/>
      <c r="AF90" s="142"/>
      <c r="AG90" s="142"/>
      <c r="AH90" s="142"/>
    </row>
    <row r="91" spans="1:34" s="143" customFormat="1" ht="20.25" customHeight="1">
      <c r="A91" s="144"/>
      <c r="B91" s="248" t="s">
        <v>119</v>
      </c>
      <c r="C91" s="249">
        <v>8</v>
      </c>
      <c r="D91" s="250">
        <v>3.109644997850922E-2</v>
      </c>
      <c r="E91" s="250">
        <v>0.35540091787766498</v>
      </c>
      <c r="F91" s="250">
        <v>0.16345977455951327</v>
      </c>
      <c r="G91" s="251">
        <v>17.843562500000001</v>
      </c>
      <c r="H91" s="252">
        <v>0.29286185793305564</v>
      </c>
      <c r="I91" s="252">
        <v>21.29748574666338</v>
      </c>
      <c r="J91" s="253">
        <v>1.8439456087348371</v>
      </c>
      <c r="K91" s="198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AE91" s="142"/>
      <c r="AF91" s="142"/>
      <c r="AG91" s="142"/>
      <c r="AH91" s="142"/>
    </row>
    <row r="92" spans="1:34" s="143" customFormat="1" ht="20.25" customHeight="1">
      <c r="A92" s="144"/>
      <c r="B92" s="248" t="s">
        <v>119</v>
      </c>
      <c r="C92" s="249">
        <v>9</v>
      </c>
      <c r="D92" s="250">
        <v>2.4390005864370876E-2</v>
      </c>
      <c r="E92" s="250">
        <v>0.35351755299263621</v>
      </c>
      <c r="F92" s="250">
        <v>0.17083235516200754</v>
      </c>
      <c r="G92" s="251">
        <v>17.265687499999999</v>
      </c>
      <c r="H92" s="252">
        <v>0.37343644605157789</v>
      </c>
      <c r="I92" s="252">
        <v>24.457123435060481</v>
      </c>
      <c r="J92" s="253">
        <v>1.888813757093825</v>
      </c>
      <c r="K92" s="198" t="s">
        <v>68</v>
      </c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AE92" s="142"/>
      <c r="AF92" s="142"/>
      <c r="AG92" s="142"/>
      <c r="AH92" s="142"/>
    </row>
    <row r="93" spans="1:34" s="143" customFormat="1" ht="20.25" customHeight="1">
      <c r="A93" s="144"/>
      <c r="B93" s="248" t="s">
        <v>118</v>
      </c>
      <c r="C93" s="249">
        <v>1</v>
      </c>
      <c r="D93" s="250">
        <v>7.1838157954911483E-2</v>
      </c>
      <c r="E93" s="250">
        <v>0.42223470101076843</v>
      </c>
      <c r="F93" s="250">
        <v>0.24464059252028597</v>
      </c>
      <c r="G93" s="251">
        <v>20.183958333333333</v>
      </c>
      <c r="H93" s="252">
        <v>5.0789215066556785</v>
      </c>
      <c r="I93" s="252">
        <v>70.520142350760992</v>
      </c>
      <c r="J93" s="253">
        <v>1.6949429106640221</v>
      </c>
      <c r="K93" s="198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AE93" s="142"/>
      <c r="AF93" s="142"/>
      <c r="AG93" s="142"/>
      <c r="AH93" s="142"/>
    </row>
    <row r="94" spans="1:34" s="143" customFormat="1" ht="20.25" customHeight="1">
      <c r="A94" s="144"/>
      <c r="B94" s="248" t="s">
        <v>118</v>
      </c>
      <c r="C94" s="249">
        <v>2</v>
      </c>
      <c r="D94" s="250">
        <v>4.0050077517634904E-2</v>
      </c>
      <c r="E94" s="250">
        <v>0.37161761888844541</v>
      </c>
      <c r="F94" s="250">
        <v>0.18916415863793645</v>
      </c>
      <c r="G94" s="251">
        <v>13.656714285714285</v>
      </c>
      <c r="H94" s="252">
        <v>0.3700900889793966</v>
      </c>
      <c r="I94" s="252">
        <v>19.577536549060248</v>
      </c>
      <c r="J94" s="253">
        <v>2.0408227226439561</v>
      </c>
      <c r="K94" s="198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AE94" s="142"/>
      <c r="AF94" s="142"/>
      <c r="AG94" s="142"/>
      <c r="AH94" s="142"/>
    </row>
    <row r="95" spans="1:34" s="150" customFormat="1" ht="20.25" customHeight="1">
      <c r="A95" s="144"/>
      <c r="B95" s="248" t="s">
        <v>118</v>
      </c>
      <c r="C95" s="249">
        <v>3</v>
      </c>
      <c r="D95" s="250">
        <v>1.3680172702864384E-2</v>
      </c>
      <c r="E95" s="250">
        <v>0.37198739548461446</v>
      </c>
      <c r="F95" s="250">
        <v>0.19828234058696534</v>
      </c>
      <c r="G95" s="251">
        <v>13.936178571428572</v>
      </c>
      <c r="H95" s="252">
        <v>0.35207829392578111</v>
      </c>
      <c r="I95" s="252">
        <v>22.794727852900611</v>
      </c>
      <c r="J95" s="253">
        <v>2.0377622189656068</v>
      </c>
      <c r="K95" s="198"/>
      <c r="Z95" s="143"/>
      <c r="AA95" s="143"/>
      <c r="AB95" s="143"/>
      <c r="AC95" s="143"/>
      <c r="AD95" s="143"/>
      <c r="AE95" s="142"/>
      <c r="AF95" s="142"/>
      <c r="AG95" s="142"/>
      <c r="AH95" s="142"/>
    </row>
    <row r="96" spans="1:34" s="150" customFormat="1" ht="20.25" customHeight="1">
      <c r="A96" s="144"/>
      <c r="B96" s="248" t="s">
        <v>118</v>
      </c>
      <c r="C96" s="249">
        <v>4</v>
      </c>
      <c r="D96" s="250">
        <v>1.2338265906698245E-2</v>
      </c>
      <c r="E96" s="250">
        <v>0.36946150446374471</v>
      </c>
      <c r="F96" s="250">
        <v>0.21177499027418145</v>
      </c>
      <c r="G96" s="251">
        <v>14.508142857142859</v>
      </c>
      <c r="H96" s="252">
        <v>0.31738525130621553</v>
      </c>
      <c r="I96" s="252">
        <v>21.198530580215547</v>
      </c>
      <c r="J96" s="253">
        <v>1.9839687910166828</v>
      </c>
      <c r="K96" s="198"/>
      <c r="Z96" s="143"/>
      <c r="AA96" s="143"/>
      <c r="AB96" s="143"/>
      <c r="AC96" s="143"/>
      <c r="AD96" s="143"/>
      <c r="AE96" s="142"/>
      <c r="AF96" s="142"/>
      <c r="AG96" s="142"/>
      <c r="AH96" s="142"/>
    </row>
    <row r="97" spans="1:34" s="150" customFormat="1" ht="20.25" customHeight="1">
      <c r="A97" s="144"/>
      <c r="B97" s="248" t="s">
        <v>118</v>
      </c>
      <c r="C97" s="249">
        <v>5</v>
      </c>
      <c r="D97" s="250">
        <v>1.1716049508424087E-2</v>
      </c>
      <c r="E97" s="250">
        <v>0.36985533084383454</v>
      </c>
      <c r="F97" s="250">
        <v>0.20279006959124299</v>
      </c>
      <c r="G97" s="251">
        <v>15.02448148148148</v>
      </c>
      <c r="H97" s="252">
        <v>0.66812179518888648</v>
      </c>
      <c r="I97" s="252">
        <v>22.983811282444186</v>
      </c>
      <c r="J97" s="253">
        <v>1.9572075027765967</v>
      </c>
      <c r="K97" s="198"/>
      <c r="Z97" s="143"/>
      <c r="AA97" s="143"/>
      <c r="AB97" s="143"/>
      <c r="AC97" s="143"/>
      <c r="AD97" s="143"/>
      <c r="AE97" s="142"/>
      <c r="AF97" s="142"/>
      <c r="AG97" s="142"/>
      <c r="AH97" s="142"/>
    </row>
    <row r="98" spans="1:34" s="150" customFormat="1" ht="20.25" customHeight="1">
      <c r="A98" s="144"/>
      <c r="B98" s="248" t="s">
        <v>118</v>
      </c>
      <c r="C98" s="249">
        <v>6</v>
      </c>
      <c r="D98" s="250">
        <v>1.3075634719740362E-2</v>
      </c>
      <c r="E98" s="250">
        <v>0.36886044640008508</v>
      </c>
      <c r="F98" s="250">
        <v>0.19173414833353875</v>
      </c>
      <c r="G98" s="251">
        <v>16.107833333333335</v>
      </c>
      <c r="H98" s="252">
        <v>0.44418384963475815</v>
      </c>
      <c r="I98" s="252">
        <v>22.080942215294069</v>
      </c>
      <c r="J98" s="253">
        <v>1.8778984697845311</v>
      </c>
      <c r="K98" s="198"/>
      <c r="Z98" s="143"/>
      <c r="AA98" s="143"/>
      <c r="AB98" s="143"/>
      <c r="AC98" s="143"/>
      <c r="AD98" s="143"/>
      <c r="AE98" s="142"/>
      <c r="AF98" s="142"/>
      <c r="AG98" s="142"/>
      <c r="AH98" s="142"/>
    </row>
    <row r="99" spans="1:34" s="150" customFormat="1" ht="20.25" customHeight="1">
      <c r="A99" s="144"/>
      <c r="B99" s="248" t="s">
        <v>118</v>
      </c>
      <c r="C99" s="249">
        <v>7</v>
      </c>
      <c r="D99" s="250">
        <v>1.4960561410202158E-2</v>
      </c>
      <c r="E99" s="250">
        <v>0.36912494484426156</v>
      </c>
      <c r="F99" s="250">
        <v>0.19118770374673805</v>
      </c>
      <c r="G99" s="251">
        <v>16.647500000000004</v>
      </c>
      <c r="H99" s="252">
        <v>0.38247496713785034</v>
      </c>
      <c r="I99" s="252">
        <v>22.827367127615648</v>
      </c>
      <c r="J99" s="253">
        <v>1.8343846519365075</v>
      </c>
      <c r="K99" s="198"/>
      <c r="Z99" s="143"/>
      <c r="AA99" s="143"/>
      <c r="AB99" s="143"/>
      <c r="AC99" s="143"/>
      <c r="AD99" s="143"/>
      <c r="AE99" s="142"/>
      <c r="AF99" s="142"/>
      <c r="AG99" s="142"/>
      <c r="AH99" s="142"/>
    </row>
    <row r="100" spans="1:34" s="150" customFormat="1" ht="20.25" customHeight="1">
      <c r="A100" s="144"/>
      <c r="B100" s="248" t="s">
        <v>118</v>
      </c>
      <c r="C100" s="249">
        <v>8</v>
      </c>
      <c r="D100" s="250">
        <v>1.8954281554663294E-2</v>
      </c>
      <c r="E100" s="250">
        <v>0.36709857778048</v>
      </c>
      <c r="F100" s="250">
        <v>0.18476316721293615</v>
      </c>
      <c r="G100" s="251">
        <v>17.142608695652179</v>
      </c>
      <c r="H100" s="252">
        <v>0.29053667571567354</v>
      </c>
      <c r="I100" s="252">
        <v>20.660385828670119</v>
      </c>
      <c r="J100" s="253">
        <v>1.8003925388949527</v>
      </c>
      <c r="K100" s="198"/>
      <c r="Z100" s="143"/>
      <c r="AA100" s="143"/>
      <c r="AB100" s="143"/>
      <c r="AC100" s="143"/>
      <c r="AD100" s="143"/>
      <c r="AE100" s="142"/>
      <c r="AF100" s="142"/>
      <c r="AG100" s="142"/>
      <c r="AH100" s="142"/>
    </row>
    <row r="101" spans="1:34" s="150" customFormat="1" ht="20.25" customHeight="1">
      <c r="A101" s="144"/>
      <c r="B101" s="248" t="s">
        <v>118</v>
      </c>
      <c r="C101" s="249">
        <v>9</v>
      </c>
      <c r="D101" s="250">
        <v>1.4666146791968435E-2</v>
      </c>
      <c r="E101" s="250">
        <v>0.37205079088632736</v>
      </c>
      <c r="F101" s="250">
        <v>0.19851143941865326</v>
      </c>
      <c r="G101" s="251">
        <v>16.842045454545453</v>
      </c>
      <c r="H101" s="252">
        <v>0.36029962811195931</v>
      </c>
      <c r="I101" s="252">
        <v>24.062342802217646</v>
      </c>
      <c r="J101" s="253">
        <v>1.8322274138478591</v>
      </c>
      <c r="K101" s="198" t="s">
        <v>69</v>
      </c>
      <c r="Z101" s="143"/>
      <c r="AA101" s="143"/>
      <c r="AB101" s="143"/>
      <c r="AC101" s="143"/>
      <c r="AD101" s="143"/>
      <c r="AE101" s="142"/>
      <c r="AF101" s="142"/>
      <c r="AG101" s="142"/>
      <c r="AH101" s="142"/>
    </row>
    <row r="102" spans="1:34" s="150" customFormat="1" ht="20.25" customHeight="1">
      <c r="A102" s="144"/>
      <c r="B102" s="248" t="s">
        <v>120</v>
      </c>
      <c r="C102" s="249">
        <v>1</v>
      </c>
      <c r="D102" s="250">
        <v>1.8128085741823979E-2</v>
      </c>
      <c r="E102" s="250">
        <v>0.3931413319378278</v>
      </c>
      <c r="F102" s="250">
        <v>0.21376913901822775</v>
      </c>
      <c r="G102" s="251">
        <v>19.474999999999998</v>
      </c>
      <c r="H102" s="252">
        <v>5.0707664920624929</v>
      </c>
      <c r="I102" s="252">
        <v>96.231271956067317</v>
      </c>
      <c r="J102" s="253">
        <v>2.0050704626049076</v>
      </c>
      <c r="K102" s="198"/>
      <c r="Z102" s="143"/>
      <c r="AA102" s="143"/>
      <c r="AB102" s="143"/>
      <c r="AC102" s="143"/>
      <c r="AD102" s="143"/>
      <c r="AE102" s="142"/>
      <c r="AF102" s="142"/>
      <c r="AG102" s="142"/>
      <c r="AH102" s="142"/>
    </row>
    <row r="103" spans="1:34" s="150" customFormat="1" ht="20.25" customHeight="1">
      <c r="A103" s="144"/>
      <c r="B103" s="248" t="s">
        <v>120</v>
      </c>
      <c r="C103" s="249">
        <v>2</v>
      </c>
      <c r="D103" s="250">
        <v>2.9074553751995181E-2</v>
      </c>
      <c r="E103" s="250">
        <v>0.29336038108656665</v>
      </c>
      <c r="F103" s="250">
        <v>0.17475709457788427</v>
      </c>
      <c r="G103" s="251">
        <v>14.275428571428574</v>
      </c>
      <c r="H103" s="252">
        <v>0.38488339971713498</v>
      </c>
      <c r="I103" s="252">
        <v>24.974497182388816</v>
      </c>
      <c r="J103" s="253">
        <v>2.3768585335289649</v>
      </c>
      <c r="K103" s="198"/>
      <c r="Z103" s="143"/>
      <c r="AA103" s="143"/>
      <c r="AB103" s="143"/>
      <c r="AC103" s="143"/>
      <c r="AD103" s="143"/>
      <c r="AE103" s="142"/>
      <c r="AF103" s="142"/>
      <c r="AG103" s="142"/>
      <c r="AH103" s="142"/>
    </row>
    <row r="104" spans="1:34" s="150" customFormat="1" ht="20.25" customHeight="1">
      <c r="A104" s="144"/>
      <c r="B104" s="248" t="s">
        <v>120</v>
      </c>
      <c r="C104" s="249">
        <v>3</v>
      </c>
      <c r="D104" s="250">
        <v>8.5092745831492518E-3</v>
      </c>
      <c r="E104" s="250">
        <v>0.29632958851011987</v>
      </c>
      <c r="F104" s="250">
        <v>0.17076672437772733</v>
      </c>
      <c r="G104" s="251">
        <v>14.73725</v>
      </c>
      <c r="H104" s="252">
        <v>0.29580719386192206</v>
      </c>
      <c r="I104" s="252">
        <v>35.058252596669867</v>
      </c>
      <c r="J104" s="253">
        <v>2.3373264688980062</v>
      </c>
      <c r="K104" s="198"/>
      <c r="Z104" s="143"/>
      <c r="AA104" s="143"/>
      <c r="AB104" s="143"/>
      <c r="AC104" s="143"/>
      <c r="AD104" s="143"/>
      <c r="AE104" s="142"/>
      <c r="AF104" s="142"/>
      <c r="AG104" s="142"/>
      <c r="AH104" s="142"/>
    </row>
    <row r="105" spans="1:34" s="150" customFormat="1" ht="20.25" customHeight="1">
      <c r="A105" s="144"/>
      <c r="B105" s="248" t="s">
        <v>120</v>
      </c>
      <c r="C105" s="249">
        <v>4</v>
      </c>
      <c r="D105" s="250">
        <v>8.3586375843019336E-3</v>
      </c>
      <c r="E105" s="250">
        <v>0.28622833155993338</v>
      </c>
      <c r="F105" s="250">
        <v>0.17843035741756719</v>
      </c>
      <c r="G105" s="251">
        <v>14.871</v>
      </c>
      <c r="H105" s="252">
        <v>0.24852165799339734</v>
      </c>
      <c r="I105" s="252">
        <v>37.422992082236526</v>
      </c>
      <c r="J105" s="253">
        <v>2.3219613442374833</v>
      </c>
      <c r="K105" s="198"/>
      <c r="Z105" s="143"/>
      <c r="AA105" s="143"/>
      <c r="AB105" s="143"/>
      <c r="AC105" s="143"/>
      <c r="AD105" s="143"/>
      <c r="AE105" s="142"/>
      <c r="AF105" s="142"/>
      <c r="AG105" s="142"/>
      <c r="AH105" s="142"/>
    </row>
    <row r="106" spans="1:34" s="150" customFormat="1" ht="20.25" customHeight="1">
      <c r="A106" s="144"/>
      <c r="B106" s="248" t="s">
        <v>120</v>
      </c>
      <c r="C106" s="249">
        <v>5</v>
      </c>
      <c r="D106" s="250">
        <v>6.9511273747487768E-3</v>
      </c>
      <c r="E106" s="250">
        <v>0.28100811189227765</v>
      </c>
      <c r="F106" s="250">
        <v>0.17241455106545026</v>
      </c>
      <c r="G106" s="251">
        <v>14.351875</v>
      </c>
      <c r="H106" s="252">
        <v>0.22884222635302512</v>
      </c>
      <c r="I106" s="252">
        <v>30.905744885361184</v>
      </c>
      <c r="J106" s="253">
        <v>2.34202363782379</v>
      </c>
      <c r="K106" s="198"/>
      <c r="Z106" s="143"/>
      <c r="AA106" s="143"/>
      <c r="AB106" s="143"/>
      <c r="AC106" s="143"/>
      <c r="AD106" s="143"/>
      <c r="AE106" s="142"/>
      <c r="AF106" s="142"/>
      <c r="AG106" s="142"/>
      <c r="AH106" s="142"/>
    </row>
    <row r="107" spans="1:34" s="150" customFormat="1" ht="20.25" customHeight="1">
      <c r="A107" s="144"/>
      <c r="B107" s="248" t="s">
        <v>120</v>
      </c>
      <c r="C107" s="249">
        <v>6</v>
      </c>
      <c r="D107" s="250">
        <v>8.2964173678041781E-3</v>
      </c>
      <c r="E107" s="250">
        <v>0.27914610902990616</v>
      </c>
      <c r="F107" s="250">
        <v>0.16002670688349147</v>
      </c>
      <c r="G107" s="251">
        <v>15.308125000000002</v>
      </c>
      <c r="H107" s="252">
        <v>0.30232865534573305</v>
      </c>
      <c r="I107" s="252">
        <v>33.620724878300493</v>
      </c>
      <c r="J107" s="253">
        <v>2.2518723904748223</v>
      </c>
      <c r="K107" s="198"/>
      <c r="Z107" s="143"/>
      <c r="AA107" s="143"/>
      <c r="AB107" s="143"/>
      <c r="AC107" s="143"/>
      <c r="AD107" s="143"/>
      <c r="AE107" s="142"/>
      <c r="AF107" s="142"/>
      <c r="AG107" s="142"/>
      <c r="AH107" s="142"/>
    </row>
    <row r="108" spans="1:34" s="150" customFormat="1" ht="20.25" customHeight="1">
      <c r="A108" s="144"/>
      <c r="B108" s="248" t="s">
        <v>120</v>
      </c>
      <c r="C108" s="249">
        <v>7</v>
      </c>
      <c r="D108" s="250">
        <v>9.5683494359757922E-3</v>
      </c>
      <c r="E108" s="250">
        <v>0.28753124776817518</v>
      </c>
      <c r="F108" s="250">
        <v>0.16125166201689473</v>
      </c>
      <c r="G108" s="251">
        <v>16.53575</v>
      </c>
      <c r="H108" s="252">
        <v>0.32966405975804203</v>
      </c>
      <c r="I108" s="252">
        <v>34.806579948715893</v>
      </c>
      <c r="J108" s="253">
        <v>2.1325681185958079</v>
      </c>
      <c r="K108" s="198"/>
      <c r="Z108" s="143"/>
      <c r="AA108" s="143"/>
      <c r="AB108" s="143"/>
      <c r="AC108" s="143"/>
      <c r="AD108" s="143"/>
      <c r="AE108" s="142"/>
      <c r="AF108" s="142"/>
      <c r="AG108" s="142"/>
      <c r="AH108" s="142"/>
    </row>
    <row r="109" spans="1:34" s="150" customFormat="1" ht="20.25" customHeight="1">
      <c r="A109" s="144"/>
      <c r="B109" s="248" t="s">
        <v>120</v>
      </c>
      <c r="C109" s="249">
        <v>8</v>
      </c>
      <c r="D109" s="250">
        <v>1.0391436372325907E-2</v>
      </c>
      <c r="E109" s="250">
        <v>0.30088843646051222</v>
      </c>
      <c r="F109" s="250">
        <v>0.15738296416147052</v>
      </c>
      <c r="G109" s="251">
        <v>17.985749999999999</v>
      </c>
      <c r="H109" s="252">
        <v>0.30435783650464737</v>
      </c>
      <c r="I109" s="252">
        <v>40.998419862423951</v>
      </c>
      <c r="J109" s="253">
        <v>2.0437805734582932</v>
      </c>
      <c r="K109" s="198"/>
      <c r="Z109" s="143"/>
      <c r="AA109" s="143"/>
      <c r="AB109" s="143"/>
      <c r="AC109" s="143"/>
      <c r="AD109" s="143"/>
      <c r="AE109" s="142"/>
      <c r="AF109" s="142"/>
      <c r="AG109" s="142"/>
      <c r="AH109" s="142"/>
    </row>
    <row r="110" spans="1:34" s="150" customFormat="1" ht="20.25" customHeight="1">
      <c r="A110" s="144"/>
      <c r="B110" s="248" t="s">
        <v>120</v>
      </c>
      <c r="C110" s="249">
        <v>9</v>
      </c>
      <c r="D110" s="250">
        <v>8.7345501481085608E-3</v>
      </c>
      <c r="E110" s="250">
        <v>0.29143007118304332</v>
      </c>
      <c r="F110" s="250">
        <v>0.1617287746609026</v>
      </c>
      <c r="G110" s="251">
        <v>16.663999999999998</v>
      </c>
      <c r="H110" s="252">
        <v>0.298423161855074</v>
      </c>
      <c r="I110" s="252">
        <v>39.617332642715823</v>
      </c>
      <c r="J110" s="253">
        <v>2.126389020355218</v>
      </c>
      <c r="K110" s="198" t="s">
        <v>69</v>
      </c>
      <c r="Z110" s="143"/>
      <c r="AA110" s="143"/>
      <c r="AB110" s="143"/>
      <c r="AC110" s="143"/>
      <c r="AD110" s="143"/>
      <c r="AE110" s="142"/>
      <c r="AF110" s="142"/>
      <c r="AG110" s="142"/>
      <c r="AH110" s="142"/>
    </row>
    <row r="111" spans="1:34" s="150" customFormat="1" ht="20.25" customHeight="1">
      <c r="A111" s="144"/>
      <c r="B111" s="254" t="s">
        <v>125</v>
      </c>
      <c r="C111" s="255"/>
      <c r="D111" s="254"/>
      <c r="E111" s="254"/>
      <c r="F111" s="254"/>
      <c r="G111" s="254"/>
      <c r="H111" s="254"/>
      <c r="I111" s="254"/>
      <c r="J111" s="254"/>
      <c r="K111" s="255"/>
      <c r="Z111" s="143"/>
      <c r="AA111" s="143"/>
      <c r="AB111" s="143"/>
      <c r="AC111" s="143"/>
      <c r="AD111" s="143"/>
      <c r="AE111" s="142"/>
      <c r="AF111" s="142"/>
      <c r="AG111" s="142"/>
      <c r="AH111" s="142"/>
    </row>
    <row r="112" spans="1:34" s="150" customFormat="1" ht="20.25" customHeight="1">
      <c r="A112" s="144"/>
      <c r="B112" s="256" t="str">
        <f>C64</f>
        <v>급행91</v>
      </c>
      <c r="C112" s="257"/>
      <c r="D112" s="200">
        <f>(SUMIFS(D$75:D$110,$B$75:$B$110,$B112,$C$75:$C$110,MAX($C$75:$C$110))/SUMIFS(D$75:D$110,$B$75:$B$110,$B112,$C$75:$C$110,MAX($C$75:$C$110)-1))-1</f>
        <v>-0.13819242015634436</v>
      </c>
      <c r="E112" s="200">
        <f t="shared" ref="D112:J115" si="2">(SUMIFS(E$75:E$110,$B$75:$B$110,$B112,$C$75:$C$110,MAX($C$75:$C$110))/SUMIFS(E$75:E$110,$B$75:$B$110,$B112,$C$75:$C$110,MAX($C$75:$C$110)-1))-1</f>
        <v>-3.6344687103502249E-3</v>
      </c>
      <c r="F112" s="200">
        <f t="shared" si="2"/>
        <v>3.3817330395510936E-2</v>
      </c>
      <c r="G112" s="200">
        <f t="shared" si="2"/>
        <v>-5.1859606589894858E-2</v>
      </c>
      <c r="H112" s="258">
        <f>(SUMIFS(H$75:H$110,$B$75:$B$110,$B112,$C$75:$C$110,MAX($C$75:$C$110))/SUMIFS(H$75:H$110,$B$75:$B$110,$B112,$C$75:$C$110,MAX($C$75:$C$110)-1))-1</f>
        <v>0.62249701100462396</v>
      </c>
      <c r="I112" s="200">
        <f t="shared" si="2"/>
        <v>2.4039503534105666E-2</v>
      </c>
      <c r="J112" s="258">
        <f t="shared" si="2"/>
        <v>2.3743979867800524E-2</v>
      </c>
      <c r="K112" s="259"/>
      <c r="Z112" s="143"/>
      <c r="AA112" s="143"/>
      <c r="AB112" s="143"/>
      <c r="AC112" s="143"/>
      <c r="AD112" s="143"/>
      <c r="AE112" s="142"/>
      <c r="AF112" s="142"/>
      <c r="AG112" s="142"/>
      <c r="AH112" s="142"/>
    </row>
    <row r="113" spans="1:34" s="150" customFormat="1" ht="20.25" customHeight="1">
      <c r="A113" s="144"/>
      <c r="B113" s="260" t="str">
        <f>D64</f>
        <v>103-1</v>
      </c>
      <c r="C113" s="257"/>
      <c r="D113" s="200">
        <f t="shared" si="2"/>
        <v>-0.21566590780533379</v>
      </c>
      <c r="E113" s="200">
        <f t="shared" si="2"/>
        <v>-5.2992684888817365E-3</v>
      </c>
      <c r="F113" s="200">
        <f t="shared" si="2"/>
        <v>4.5103332745696445E-2</v>
      </c>
      <c r="G113" s="200">
        <f>(SUMIFS(G$75:G$110,$B$75:$B$110,$B113,$C$75:$C$110,MAX($C$75:$C$110))/SUMIFS(G$75:G$110,$B$75:$B$110,$B113,$C$75:$C$110,MAX($C$75:$C$110)-1))-1</f>
        <v>-3.2385629271060812E-2</v>
      </c>
      <c r="H113" s="200">
        <f>(SUMIFS(H$75:H$110,$B$75:$B$110,$B113,$C$75:$C$110,MAX($C$75:$C$110))/SUMIFS(H$75:H$110,$B$75:$B$110,$B113,$C$75:$C$110,MAX($C$75:$C$110)-1))-1</f>
        <v>0.27512831027979257</v>
      </c>
      <c r="I113" s="200">
        <f t="shared" si="2"/>
        <v>0.14835730968347338</v>
      </c>
      <c r="J113" s="258">
        <f t="shared" si="2"/>
        <v>2.4332685382066455E-2</v>
      </c>
      <c r="K113" s="259"/>
      <c r="Z113" s="143"/>
      <c r="AA113" s="143"/>
      <c r="AB113" s="143"/>
      <c r="AC113" s="143"/>
      <c r="AD113" s="143"/>
      <c r="AE113" s="142"/>
      <c r="AF113" s="142"/>
      <c r="AG113" s="142"/>
      <c r="AH113" s="142"/>
    </row>
    <row r="114" spans="1:34" s="150" customFormat="1" ht="20.25" customHeight="1">
      <c r="A114" s="144"/>
      <c r="B114" s="260" t="str">
        <f>E64</f>
        <v>103</v>
      </c>
      <c r="C114" s="257"/>
      <c r="D114" s="200">
        <f t="shared" si="2"/>
        <v>-0.22623567927531685</v>
      </c>
      <c r="E114" s="200">
        <f t="shared" si="2"/>
        <v>1.3490145169695378E-2</v>
      </c>
      <c r="F114" s="200">
        <f t="shared" si="2"/>
        <v>7.4410243194589221E-2</v>
      </c>
      <c r="G114" s="200">
        <f t="shared" si="2"/>
        <v>-1.7533109834266813E-2</v>
      </c>
      <c r="H114" s="200">
        <f t="shared" si="2"/>
        <v>0.24011754187122847</v>
      </c>
      <c r="I114" s="200">
        <f t="shared" si="2"/>
        <v>0.16466086363337329</v>
      </c>
      <c r="J114" s="258">
        <f t="shared" si="2"/>
        <v>1.7682185559625863E-2</v>
      </c>
      <c r="K114" s="259"/>
      <c r="Z114" s="143"/>
      <c r="AA114" s="143"/>
      <c r="AB114" s="143"/>
      <c r="AC114" s="143"/>
      <c r="AD114" s="143"/>
      <c r="AE114" s="142"/>
      <c r="AF114" s="142"/>
      <c r="AG114" s="142"/>
      <c r="AH114" s="142"/>
    </row>
    <row r="115" spans="1:34" s="150" customFormat="1" ht="20.25" customHeight="1">
      <c r="A115" s="144"/>
      <c r="B115" s="260" t="str">
        <f>F64</f>
        <v>223</v>
      </c>
      <c r="C115" s="257"/>
      <c r="D115" s="200">
        <f t="shared" si="2"/>
        <v>-0.15944727608879028</v>
      </c>
      <c r="E115" s="200">
        <f t="shared" si="2"/>
        <v>-3.143479154178197E-2</v>
      </c>
      <c r="F115" s="200">
        <f t="shared" si="2"/>
        <v>2.7612966387984716E-2</v>
      </c>
      <c r="G115" s="200">
        <f t="shared" si="2"/>
        <v>-7.348873413674728E-2</v>
      </c>
      <c r="H115" s="200">
        <f t="shared" si="2"/>
        <v>-1.9499003928169722E-2</v>
      </c>
      <c r="I115" s="200">
        <f t="shared" si="2"/>
        <v>-3.3686352409252884E-2</v>
      </c>
      <c r="J115" s="258">
        <f t="shared" si="2"/>
        <v>4.0419430524844646E-2</v>
      </c>
      <c r="K115" s="259"/>
      <c r="Z115" s="143"/>
      <c r="AA115" s="143"/>
      <c r="AB115" s="143"/>
      <c r="AC115" s="143"/>
      <c r="AD115" s="143"/>
      <c r="AE115" s="142"/>
      <c r="AF115" s="142"/>
      <c r="AG115" s="142"/>
      <c r="AH115" s="142"/>
    </row>
    <row r="116" spans="1:34" s="150" customFormat="1" ht="20.25" customHeight="1" thickBot="1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Z116" s="143"/>
      <c r="AA116" s="143"/>
      <c r="AB116" s="143"/>
      <c r="AC116" s="143"/>
      <c r="AD116" s="143"/>
      <c r="AE116" s="142"/>
      <c r="AF116" s="142"/>
      <c r="AG116" s="142"/>
      <c r="AH116" s="142"/>
    </row>
    <row r="117" spans="1:34" s="150" customFormat="1" ht="17.25" thickTop="1">
      <c r="A117" s="144"/>
      <c r="B117" s="261" t="s">
        <v>51</v>
      </c>
      <c r="C117" s="261"/>
      <c r="D117" s="261"/>
      <c r="E117" s="261"/>
      <c r="F117" s="262" t="s">
        <v>76</v>
      </c>
      <c r="G117" s="263"/>
      <c r="H117" s="261"/>
      <c r="I117" s="261"/>
      <c r="J117" s="144"/>
      <c r="K117" s="144"/>
      <c r="Z117" s="143"/>
      <c r="AA117" s="143"/>
      <c r="AB117" s="143"/>
      <c r="AC117" s="143"/>
      <c r="AD117" s="143"/>
      <c r="AE117" s="142"/>
      <c r="AF117" s="142"/>
      <c r="AG117" s="142"/>
      <c r="AH117" s="142"/>
    </row>
    <row r="118" spans="1:34" s="150" customFormat="1">
      <c r="A118" s="144"/>
      <c r="B118" s="264" t="s">
        <v>33</v>
      </c>
      <c r="C118" s="264" t="s">
        <v>52</v>
      </c>
      <c r="D118" s="264"/>
      <c r="E118" s="264"/>
      <c r="F118" s="265" t="s">
        <v>77</v>
      </c>
      <c r="G118" s="266"/>
      <c r="H118" s="267" t="s">
        <v>80</v>
      </c>
      <c r="I118" s="267"/>
      <c r="J118" s="144"/>
      <c r="K118" s="144"/>
      <c r="Z118" s="143"/>
      <c r="AA118" s="143"/>
      <c r="AB118" s="143"/>
      <c r="AC118" s="143"/>
      <c r="AD118" s="143"/>
      <c r="AE118" s="142"/>
      <c r="AF118" s="142"/>
      <c r="AG118" s="142"/>
      <c r="AH118" s="142"/>
    </row>
    <row r="119" spans="1:34" s="150" customFormat="1">
      <c r="A119" s="144"/>
      <c r="B119" s="264" t="s">
        <v>34</v>
      </c>
      <c r="C119" s="264" t="s">
        <v>53</v>
      </c>
      <c r="D119" s="264"/>
      <c r="E119" s="264"/>
      <c r="F119" s="265" t="s">
        <v>78</v>
      </c>
      <c r="G119" s="266"/>
      <c r="H119" s="267" t="s">
        <v>81</v>
      </c>
      <c r="I119" s="267"/>
      <c r="J119" s="144"/>
      <c r="K119" s="144"/>
      <c r="Z119" s="143"/>
      <c r="AA119" s="143"/>
      <c r="AB119" s="143"/>
      <c r="AC119" s="143"/>
      <c r="AD119" s="143"/>
      <c r="AE119" s="142"/>
      <c r="AF119" s="142"/>
      <c r="AG119" s="142"/>
      <c r="AH119" s="142"/>
    </row>
    <row r="120" spans="1:34" s="150" customFormat="1">
      <c r="A120" s="144"/>
      <c r="B120" s="264" t="s">
        <v>4</v>
      </c>
      <c r="C120" s="264" t="s">
        <v>54</v>
      </c>
      <c r="D120" s="264"/>
      <c r="E120" s="264"/>
      <c r="F120" s="265" t="s">
        <v>79</v>
      </c>
      <c r="G120" s="266"/>
      <c r="H120" s="267" t="s">
        <v>82</v>
      </c>
      <c r="I120" s="267"/>
      <c r="J120" s="144"/>
      <c r="K120" s="144"/>
      <c r="Z120" s="143"/>
      <c r="AA120" s="143"/>
      <c r="AB120" s="143"/>
      <c r="AC120" s="143"/>
      <c r="AD120" s="143"/>
      <c r="AE120" s="142"/>
      <c r="AF120" s="142"/>
      <c r="AG120" s="142"/>
      <c r="AH120" s="142"/>
    </row>
    <row r="121" spans="1:34" s="150" customFormat="1">
      <c r="A121" s="144"/>
      <c r="B121" s="264" t="s">
        <v>5</v>
      </c>
      <c r="C121" s="264" t="s">
        <v>55</v>
      </c>
      <c r="D121" s="264"/>
      <c r="E121" s="264"/>
      <c r="F121" s="265" t="s">
        <v>86</v>
      </c>
      <c r="G121" s="266"/>
      <c r="H121" s="267" t="s">
        <v>83</v>
      </c>
      <c r="I121" s="267"/>
      <c r="J121" s="144"/>
      <c r="K121" s="144"/>
      <c r="Z121" s="143"/>
      <c r="AA121" s="143"/>
      <c r="AB121" s="143"/>
      <c r="AC121" s="143"/>
      <c r="AD121" s="143"/>
      <c r="AE121" s="142"/>
      <c r="AF121" s="142"/>
      <c r="AG121" s="142"/>
      <c r="AH121" s="142"/>
    </row>
    <row r="122" spans="1:34" s="150" customFormat="1">
      <c r="A122" s="144"/>
      <c r="B122" s="264" t="s">
        <v>56</v>
      </c>
      <c r="C122" s="264" t="s">
        <v>57</v>
      </c>
      <c r="D122" s="264"/>
      <c r="E122" s="264"/>
      <c r="F122" s="265" t="s">
        <v>87</v>
      </c>
      <c r="G122" s="266"/>
      <c r="H122" s="267" t="s">
        <v>84</v>
      </c>
      <c r="I122" s="267"/>
      <c r="J122" s="144"/>
      <c r="K122" s="144"/>
      <c r="Z122" s="143"/>
      <c r="AA122" s="143"/>
      <c r="AB122" s="143"/>
      <c r="AC122" s="143"/>
      <c r="AD122" s="143"/>
      <c r="AE122" s="142"/>
      <c r="AF122" s="142"/>
      <c r="AG122" s="142"/>
      <c r="AH122" s="142"/>
    </row>
    <row r="123" spans="1:34" s="150" customFormat="1" ht="17.25" thickBot="1">
      <c r="A123" s="144"/>
      <c r="B123" s="268" t="s">
        <v>58</v>
      </c>
      <c r="C123" s="268" t="s">
        <v>59</v>
      </c>
      <c r="D123" s="268"/>
      <c r="E123" s="268"/>
      <c r="F123" s="269" t="s">
        <v>88</v>
      </c>
      <c r="G123" s="270"/>
      <c r="H123" s="271" t="s">
        <v>85</v>
      </c>
      <c r="I123" s="271"/>
      <c r="J123" s="144"/>
      <c r="K123" s="144"/>
      <c r="Z123" s="143"/>
      <c r="AA123" s="143"/>
      <c r="AB123" s="143"/>
      <c r="AC123" s="143"/>
      <c r="AD123" s="143"/>
      <c r="AE123" s="142"/>
      <c r="AF123" s="142"/>
      <c r="AG123" s="142"/>
      <c r="AH123" s="142"/>
    </row>
    <row r="124" spans="1:34" s="150" customFormat="1" ht="17.25" thickTop="1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Z124" s="143"/>
      <c r="AA124" s="143"/>
      <c r="AB124" s="143"/>
      <c r="AC124" s="143"/>
      <c r="AD124" s="143"/>
      <c r="AE124" s="142"/>
      <c r="AF124" s="142"/>
      <c r="AG124" s="142"/>
      <c r="AH124" s="142"/>
    </row>
    <row r="125" spans="1:34" s="150" customFormat="1" ht="6.75" customHeight="1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Z125" s="143"/>
      <c r="AA125" s="143"/>
      <c r="AB125" s="143"/>
      <c r="AC125" s="143"/>
      <c r="AD125" s="143"/>
      <c r="AE125" s="142"/>
      <c r="AF125" s="142"/>
      <c r="AG125" s="142"/>
      <c r="AH125" s="142"/>
    </row>
  </sheetData>
  <mergeCells count="3">
    <mergeCell ref="C4:D4"/>
    <mergeCell ref="C5:D5"/>
    <mergeCell ref="O9:P9"/>
  </mergeCells>
  <phoneticPr fontId="3" type="noConversion"/>
  <conditionalFormatting sqref="B75:K110">
    <cfRule type="expression" dxfId="42" priority="9">
      <formula>$B75&lt;&gt;$B76</formula>
    </cfRule>
  </conditionalFormatting>
  <conditionalFormatting sqref="C65:K65">
    <cfRule type="containsText" dxfId="41" priority="10" operator="containsText" text="F">
      <formula>NOT(ISERROR(SEARCH("F",C65)))</formula>
    </cfRule>
    <cfRule type="containsText" dxfId="40" priority="11" operator="containsText" text="D">
      <formula>NOT(ISERROR(SEARCH("D",C65)))</formula>
    </cfRule>
    <cfRule type="containsText" dxfId="39" priority="12" operator="containsText" text="S">
      <formula>NOT(ISERROR(SEARCH("S",C65)))</formula>
    </cfRule>
    <cfRule type="containsText" dxfId="38" priority="13" operator="containsText" text="A">
      <formula>NOT(ISERROR(SEARCH("A",C65)))</formula>
    </cfRule>
  </conditionalFormatting>
  <conditionalFormatting sqref="D52:K52 D54:K55 D56:D61 D62:K63 D72:K72 D111:K111 K112:K115">
    <cfRule type="containsText" dxfId="37" priority="27" operator="containsText" text="악화">
      <formula>NOT(ISERROR(SEARCH("악화",D52)))</formula>
    </cfRule>
  </conditionalFormatting>
  <conditionalFormatting sqref="D52:K52 D54:K55 D62:K63 D72:K72 D111:K111 K112:K115 D56:D61">
    <cfRule type="containsText" dxfId="36" priority="26" operator="containsText" text="개선">
      <formula>NOT(ISERROR(SEARCH("개선",D52)))</formula>
    </cfRule>
  </conditionalFormatting>
  <conditionalFormatting sqref="G4:G5">
    <cfRule type="containsText" dxfId="35" priority="16" operator="containsText" text="S">
      <formula>NOT(ISERROR(SEARCH("S",G4)))</formula>
    </cfRule>
    <cfRule type="containsText" dxfId="34" priority="17" operator="containsText" text="A">
      <formula>NOT(ISERROR(SEARCH("A",G4)))</formula>
    </cfRule>
  </conditionalFormatting>
  <conditionalFormatting sqref="G5">
    <cfRule type="containsText" dxfId="33" priority="14" operator="containsText" text="F">
      <formula>NOT(ISERROR(SEARCH("F",G5)))</formula>
    </cfRule>
    <cfRule type="containsText" dxfId="32" priority="15" operator="containsText" text="D">
      <formula>NOT(ISERROR(SEARCH("D",G5)))</formula>
    </cfRule>
  </conditionalFormatting>
  <conditionalFormatting sqref="J21">
    <cfRule type="containsText" dxfId="31" priority="1" operator="containsText" text="D">
      <formula>NOT(ISERROR(SEARCH("D",J21)))</formula>
    </cfRule>
    <cfRule type="containsText" dxfId="30" priority="2" operator="containsText" text="F">
      <formula>NOT(ISERROR(SEARCH("F",J21)))</formula>
    </cfRule>
    <cfRule type="containsText" dxfId="29" priority="3" operator="containsText" text="S">
      <formula>NOT(ISERROR(SEARCH("S",J21)))</formula>
    </cfRule>
    <cfRule type="containsText" dxfId="28" priority="4" operator="containsText" text="A">
      <formula>NOT(ISERROR(SEARCH("A",J21)))</formula>
    </cfRule>
  </conditionalFormatting>
  <conditionalFormatting sqref="K1:K20 K23:K27 K29:K64 K66:K1048576">
    <cfRule type="containsText" dxfId="27" priority="18" operator="containsText" text="D">
      <formula>NOT(ISERROR(SEARCH("D",K1)))</formula>
    </cfRule>
    <cfRule type="containsText" dxfId="26" priority="19" operator="containsText" text="F">
      <formula>NOT(ISERROR(SEARCH("F",K1)))</formula>
    </cfRule>
    <cfRule type="containsText" dxfId="25" priority="20" operator="containsText" text="S">
      <formula>NOT(ISERROR(SEARCH("S",K1)))</formula>
    </cfRule>
    <cfRule type="containsText" dxfId="24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154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140</v>
      </c>
      <c r="C4" s="71" t="s">
        <v>1</v>
      </c>
      <c r="D4" s="71" t="s">
        <v>10</v>
      </c>
      <c r="E4" s="72" t="s">
        <v>139</v>
      </c>
      <c r="F4" s="58" t="s">
        <v>45</v>
      </c>
      <c r="G4" s="82" t="s">
        <v>144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89</v>
      </c>
      <c r="BH4" t="s">
        <v>134</v>
      </c>
      <c r="BI4" t="s">
        <v>135</v>
      </c>
      <c r="BJ4" t="s">
        <v>89</v>
      </c>
      <c r="BL4" t="s">
        <v>136</v>
      </c>
      <c r="BM4" t="s">
        <v>137</v>
      </c>
      <c r="BN4" t="s">
        <v>138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C</v>
      </c>
      <c r="F5" s="84">
        <f>G5/H5</f>
        <v>0.86857142857142855</v>
      </c>
      <c r="G5" s="85">
        <f>AE5</f>
        <v>1.8240000000000001</v>
      </c>
      <c r="H5" s="86">
        <f>AF5</f>
        <v>2.1</v>
      </c>
      <c r="I5" s="87">
        <f>AC5</f>
        <v>4359.9520000000002</v>
      </c>
      <c r="J5" s="88">
        <f>AI5/AH5</f>
        <v>1.7909243587287169E-2</v>
      </c>
      <c r="K5" s="88">
        <f>AJ5/AH5</f>
        <v>0.37159594429670628</v>
      </c>
      <c r="L5" s="88">
        <f>AK5/AC5</f>
        <v>0.22133271191976425</v>
      </c>
      <c r="M5" s="89">
        <f>AG5</f>
        <v>16.879000000000001</v>
      </c>
      <c r="N5" s="90">
        <f>IF(AW5=0,AT5,"속도계이상")</f>
        <v>0.183</v>
      </c>
      <c r="O5" s="90">
        <f>IF(AW5=0,AU5,"속도계이상")</f>
        <v>39.908999999999999</v>
      </c>
      <c r="P5" s="91">
        <f>AQ5/60</f>
        <v>1.0416666666666667</v>
      </c>
      <c r="Q5" s="92">
        <f>AN5</f>
        <v>90</v>
      </c>
      <c r="R5" s="93">
        <f>AC5/(AH5-AI5-AJ5)</f>
        <v>26.388489223960217</v>
      </c>
      <c r="S5" s="78">
        <f>IF(AW5=0,AL5,"속도계이상")</f>
        <v>8</v>
      </c>
      <c r="T5" s="78">
        <f>IF(AW5=0,AM5,"속도계이상")</f>
        <v>1740</v>
      </c>
      <c r="U5" t="s">
        <v>117</v>
      </c>
      <c r="V5" s="5" t="s">
        <v>118</v>
      </c>
      <c r="W5" t="s">
        <v>117</v>
      </c>
      <c r="X5" s="5" t="s">
        <v>118</v>
      </c>
      <c r="Y5" t="s">
        <v>191</v>
      </c>
      <c r="Z5" t="s">
        <v>192</v>
      </c>
      <c r="AA5" t="s">
        <v>48</v>
      </c>
      <c r="AB5">
        <v>502</v>
      </c>
      <c r="AC5" s="1">
        <v>4359.9520000000002</v>
      </c>
      <c r="AD5" s="1">
        <v>2390.88</v>
      </c>
      <c r="AE5" s="21">
        <v>1.8240000000000001</v>
      </c>
      <c r="AF5">
        <v>2.1</v>
      </c>
      <c r="AG5">
        <v>16.879000000000001</v>
      </c>
      <c r="AH5">
        <v>270.63577400000003</v>
      </c>
      <c r="AI5">
        <v>4.8468819999999999</v>
      </c>
      <c r="AJ5">
        <v>100.567156</v>
      </c>
      <c r="AK5">
        <v>965</v>
      </c>
      <c r="AL5">
        <v>8</v>
      </c>
      <c r="AM5">
        <v>1740</v>
      </c>
      <c r="AN5">
        <v>90</v>
      </c>
      <c r="AO5">
        <v>16.110035</v>
      </c>
      <c r="AP5">
        <v>2825.9</v>
      </c>
      <c r="AQ5">
        <v>62.5</v>
      </c>
      <c r="AR5">
        <v>7</v>
      </c>
      <c r="AS5">
        <v>2353</v>
      </c>
      <c r="AT5">
        <v>0.183</v>
      </c>
      <c r="AU5">
        <v>39.908999999999999</v>
      </c>
      <c r="AV5">
        <v>38427</v>
      </c>
      <c r="AW5">
        <v>0</v>
      </c>
      <c r="AX5" s="22">
        <v>0.55000000000000004</v>
      </c>
      <c r="AY5">
        <v>0.86344827586206896</v>
      </c>
      <c r="AZ5" t="s">
        <v>69</v>
      </c>
      <c r="BA5" t="s">
        <v>272</v>
      </c>
      <c r="BB5">
        <v>8</v>
      </c>
      <c r="BC5" t="s">
        <v>588</v>
      </c>
      <c r="BD5">
        <v>19</v>
      </c>
      <c r="BE5">
        <v>23961.872999999996</v>
      </c>
      <c r="BF5">
        <v>0.31080976015522666</v>
      </c>
      <c r="BG5">
        <v>0.26836815152713361</v>
      </c>
      <c r="BH5">
        <v>516956.99700000003</v>
      </c>
      <c r="BI5">
        <v>1.4406583223014195E-2</v>
      </c>
      <c r="BJ5">
        <v>1.2439339444975014E-2</v>
      </c>
      <c r="BK5">
        <v>1</v>
      </c>
      <c r="BL5" t="s">
        <v>537</v>
      </c>
      <c r="BM5" t="s">
        <v>538</v>
      </c>
      <c r="BN5" t="s">
        <v>537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D</v>
      </c>
      <c r="F6" s="94">
        <f>G6/H6</f>
        <v>0.91049999999999998</v>
      </c>
      <c r="G6" s="95">
        <f>AE6</f>
        <v>1.821</v>
      </c>
      <c r="H6" s="96">
        <f>AF6</f>
        <v>2</v>
      </c>
      <c r="I6" s="97">
        <f t="shared" ref="I6:I7" si="4">AC6</f>
        <v>3621.6039999999998</v>
      </c>
      <c r="J6" s="98">
        <f t="shared" ref="J6:J7" si="5">AI6/AH6</f>
        <v>2.7186200067449491E-2</v>
      </c>
      <c r="K6" s="98">
        <f t="shared" ref="K6:K7" si="6">AJ6/AH6</f>
        <v>0.36274301710068524</v>
      </c>
      <c r="L6" s="98">
        <f t="shared" ref="L6:L7" si="7">AK6/AC6</f>
        <v>0.18859046985810707</v>
      </c>
      <c r="M6" s="99">
        <f t="shared" ref="M6:M7" si="8">AG6</f>
        <v>17.774000000000001</v>
      </c>
      <c r="N6" s="100">
        <f t="shared" ref="N6:N7" si="9">IF(AW6=0,AT6,"속도계이상")</f>
        <v>8.3000000000000004E-2</v>
      </c>
      <c r="O6" s="100">
        <f t="shared" ref="O6:O7" si="10">IF(AW6=0,AU6,"속도계이상")</f>
        <v>43.185000000000002</v>
      </c>
      <c r="P6" s="101">
        <f t="shared" ref="P6:P7" si="11">AQ6/60</f>
        <v>2.5099999999999998</v>
      </c>
      <c r="Q6" s="102">
        <f t="shared" ref="Q6:Q7" si="12">AN6</f>
        <v>92</v>
      </c>
      <c r="R6" s="103">
        <f t="shared" ref="R6:R7" si="13">AC6/(AH6-AI6-AJ6)</f>
        <v>27.329528031283974</v>
      </c>
      <c r="S6" s="75">
        <f t="shared" ref="S6:S7" si="14">IF(AW6=0,AL6,"속도계이상")</f>
        <v>3</v>
      </c>
      <c r="T6" s="75">
        <f t="shared" ref="T6:T7" si="15">IF(AW6=0,AM6,"속도계이상")</f>
        <v>1564</v>
      </c>
      <c r="U6" t="s">
        <v>117</v>
      </c>
      <c r="V6" s="5" t="s">
        <v>118</v>
      </c>
      <c r="W6" t="s">
        <v>117</v>
      </c>
      <c r="X6" s="5" t="s">
        <v>118</v>
      </c>
      <c r="Y6" t="s">
        <v>195</v>
      </c>
      <c r="Z6" t="s">
        <v>192</v>
      </c>
      <c r="AA6" t="s">
        <v>48</v>
      </c>
      <c r="AB6">
        <v>502</v>
      </c>
      <c r="AC6" s="1">
        <v>3621.6039999999998</v>
      </c>
      <c r="AD6" s="1">
        <v>1989.0989999999999</v>
      </c>
      <c r="AE6" s="21">
        <v>1.821</v>
      </c>
      <c r="AF6">
        <v>2</v>
      </c>
      <c r="AG6">
        <v>17.774000000000001</v>
      </c>
      <c r="AH6">
        <v>217.214395</v>
      </c>
      <c r="AI6">
        <v>5.9052340000000001</v>
      </c>
      <c r="AJ6">
        <v>78.793004999999994</v>
      </c>
      <c r="AK6">
        <v>683</v>
      </c>
      <c r="AL6">
        <v>3</v>
      </c>
      <c r="AM6">
        <v>1564</v>
      </c>
      <c r="AN6">
        <v>92</v>
      </c>
      <c r="AO6">
        <v>16.672946</v>
      </c>
      <c r="AP6">
        <v>3437</v>
      </c>
      <c r="AQ6">
        <v>150.6</v>
      </c>
      <c r="AR6">
        <v>23</v>
      </c>
      <c r="AS6">
        <v>8874</v>
      </c>
      <c r="AT6">
        <v>8.3000000000000004E-2</v>
      </c>
      <c r="AU6">
        <v>43.185000000000002</v>
      </c>
      <c r="AV6">
        <v>32161</v>
      </c>
      <c r="AW6">
        <v>0</v>
      </c>
      <c r="AX6" s="22">
        <v>0.55000000000000004</v>
      </c>
      <c r="AY6">
        <v>0.84857142857142853</v>
      </c>
      <c r="AZ6" t="s">
        <v>67</v>
      </c>
      <c r="BA6" t="s">
        <v>193</v>
      </c>
      <c r="BB6">
        <v>1</v>
      </c>
      <c r="BC6" t="s">
        <v>194</v>
      </c>
      <c r="BD6">
        <v>12</v>
      </c>
      <c r="BE6">
        <v>99126.9</v>
      </c>
      <c r="BF6">
        <v>4.1619025713504607E-2</v>
      </c>
      <c r="BG6">
        <v>3.5316716105459618E-2</v>
      </c>
      <c r="BH6">
        <v>285487.68799999997</v>
      </c>
      <c r="BI6">
        <v>1.4450938423656294E-2</v>
      </c>
      <c r="BJ6">
        <v>1.2262653462359769E-2</v>
      </c>
      <c r="BK6">
        <v>1</v>
      </c>
      <c r="BL6" t="s">
        <v>537</v>
      </c>
      <c r="BM6" t="s">
        <v>538</v>
      </c>
      <c r="BN6" t="s">
        <v>537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70바5063</v>
      </c>
      <c r="D7" s="65" t="str">
        <f t="shared" si="3"/>
        <v>대형</v>
      </c>
      <c r="E7" s="61" t="str">
        <f t="shared" ref="E7:E45" si="16">AZ7</f>
        <v>C</v>
      </c>
      <c r="F7" s="84">
        <f t="shared" ref="F7:F45" si="17">G7/H7</f>
        <v>0.89904761904761898</v>
      </c>
      <c r="G7" s="85">
        <f t="shared" ref="G7:G45" si="18">AE7</f>
        <v>1.8879999999999999</v>
      </c>
      <c r="H7" s="86">
        <f t="shared" ref="H7:H45" si="19">AF7</f>
        <v>2.1</v>
      </c>
      <c r="I7" s="87">
        <f t="shared" si="4"/>
        <v>4481.4859999999999</v>
      </c>
      <c r="J7" s="88">
        <f t="shared" si="5"/>
        <v>1.2363950285329302E-2</v>
      </c>
      <c r="K7" s="88">
        <f t="shared" si="6"/>
        <v>0.36296937735123147</v>
      </c>
      <c r="L7" s="88">
        <f t="shared" si="7"/>
        <v>0.19301633431410922</v>
      </c>
      <c r="M7" s="89">
        <f t="shared" si="8"/>
        <v>15.147</v>
      </c>
      <c r="N7" s="90">
        <f t="shared" si="9"/>
        <v>8.8999999999999996E-2</v>
      </c>
      <c r="O7" s="90">
        <f t="shared" si="10"/>
        <v>21.087</v>
      </c>
      <c r="P7" s="91">
        <f t="shared" si="11"/>
        <v>2.2516666666666665</v>
      </c>
      <c r="Q7" s="92">
        <f t="shared" si="12"/>
        <v>90</v>
      </c>
      <c r="R7" s="93">
        <f t="shared" si="13"/>
        <v>26.299747067414984</v>
      </c>
      <c r="S7" s="78">
        <f t="shared" si="14"/>
        <v>4</v>
      </c>
      <c r="T7" s="78">
        <f t="shared" si="15"/>
        <v>945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197</v>
      </c>
      <c r="Z7" s="4" t="s">
        <v>192</v>
      </c>
      <c r="AA7" s="4" t="s">
        <v>48</v>
      </c>
      <c r="AB7" s="4">
        <v>502</v>
      </c>
      <c r="AC7" s="4">
        <v>4481.4859999999999</v>
      </c>
      <c r="AD7" s="4">
        <v>2373.4189999999999</v>
      </c>
      <c r="AE7" s="4">
        <v>1.8879999999999999</v>
      </c>
      <c r="AF7" s="4">
        <v>2.1</v>
      </c>
      <c r="AG7" s="4">
        <v>15.147</v>
      </c>
      <c r="AH7" s="4">
        <v>272.78603700000002</v>
      </c>
      <c r="AI7" s="4">
        <v>3.3727130000000001</v>
      </c>
      <c r="AJ7" s="4">
        <v>99.012978000000004</v>
      </c>
      <c r="AK7" s="4">
        <v>865</v>
      </c>
      <c r="AL7" s="4">
        <v>4</v>
      </c>
      <c r="AM7" s="4">
        <v>945</v>
      </c>
      <c r="AN7" s="4">
        <v>90</v>
      </c>
      <c r="AO7" s="4">
        <v>16.428574999999999</v>
      </c>
      <c r="AP7" s="4">
        <v>2780.5</v>
      </c>
      <c r="AQ7" s="4">
        <v>135.1</v>
      </c>
      <c r="AR7" s="4">
        <v>9</v>
      </c>
      <c r="AS7" s="4">
        <v>3398</v>
      </c>
      <c r="AT7" s="4">
        <v>8.8999999999999996E-2</v>
      </c>
      <c r="AU7" s="4">
        <v>21.087</v>
      </c>
      <c r="AV7" s="4">
        <v>40853</v>
      </c>
      <c r="AW7" s="4">
        <v>0</v>
      </c>
      <c r="AX7" s="23">
        <v>0.53</v>
      </c>
      <c r="AY7">
        <v>0.87749999999999995</v>
      </c>
      <c r="AZ7" t="s">
        <v>69</v>
      </c>
      <c r="BA7" t="s">
        <v>193</v>
      </c>
      <c r="BB7">
        <v>2</v>
      </c>
      <c r="BC7" t="s">
        <v>200</v>
      </c>
      <c r="BD7">
        <v>11</v>
      </c>
      <c r="BE7">
        <v>99126.9</v>
      </c>
      <c r="BF7">
        <v>3.536375090918812E-2</v>
      </c>
      <c r="BG7">
        <v>3.1031691422812573E-2</v>
      </c>
      <c r="BH7">
        <v>285487.68799999997</v>
      </c>
      <c r="BI7">
        <v>1.2278984864664288E-2</v>
      </c>
      <c r="BJ7">
        <v>1.0774809218742912E-2</v>
      </c>
      <c r="BK7">
        <v>1</v>
      </c>
      <c r="BL7" t="s">
        <v>537</v>
      </c>
      <c r="BM7" t="s">
        <v>538</v>
      </c>
      <c r="BN7" t="s">
        <v>537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70바5064</v>
      </c>
      <c r="D8" s="48" t="str">
        <f t="shared" ref="D8:D45" si="23">Z8</f>
        <v>대형</v>
      </c>
      <c r="E8" s="44" t="str">
        <f t="shared" si="16"/>
        <v>B</v>
      </c>
      <c r="F8" s="94">
        <f t="shared" si="17"/>
        <v>0.9028571428571428</v>
      </c>
      <c r="G8" s="95">
        <f t="shared" si="18"/>
        <v>1.8959999999999999</v>
      </c>
      <c r="H8" s="96">
        <f t="shared" si="19"/>
        <v>2.1</v>
      </c>
      <c r="I8" s="97">
        <f t="shared" ref="I8:I45" si="24">AC8</f>
        <v>4416.0389999999998</v>
      </c>
      <c r="J8" s="98">
        <f t="shared" ref="J8:J45" si="25">AI8/AH8</f>
        <v>1.2793850811113184E-2</v>
      </c>
      <c r="K8" s="98">
        <f t="shared" ref="K8:K45" si="26">AJ8/AH8</f>
        <v>0.36856960932386507</v>
      </c>
      <c r="L8" s="98">
        <f t="shared" ref="L8:L45" si="27">AK8/AC8</f>
        <v>0.22440925000888806</v>
      </c>
      <c r="M8" s="99">
        <f t="shared" ref="M8:M45" si="28">AG8</f>
        <v>15.878</v>
      </c>
      <c r="N8" s="100">
        <f t="shared" ref="N8:N45" si="29">IF(AW8=0,AT8,"속도계이상")</f>
        <v>0.22600000000000001</v>
      </c>
      <c r="O8" s="100">
        <f t="shared" ref="O8:O45" si="30">IF(AW8=0,AU8,"속도계이상")</f>
        <v>29.37</v>
      </c>
      <c r="P8" s="101">
        <f t="shared" ref="P8:P45" si="31">AQ8/60</f>
        <v>1.2650000000000001</v>
      </c>
      <c r="Q8" s="102">
        <f t="shared" ref="Q8:Q45" si="32">AN8</f>
        <v>88</v>
      </c>
      <c r="R8" s="103">
        <f t="shared" ref="R8:R45" si="33">AC8/(AH8-AI8-AJ8)</f>
        <v>26.281592601168551</v>
      </c>
      <c r="S8" s="75">
        <f t="shared" ref="S8:S45" si="34">IF(AW8=0,AL8,"속도계이상")</f>
        <v>10</v>
      </c>
      <c r="T8" s="75">
        <f t="shared" ref="T8:T45" si="35">IF(AW8=0,AM8,"속도계이상")</f>
        <v>1297</v>
      </c>
      <c r="U8" t="s">
        <v>117</v>
      </c>
      <c r="V8" s="5" t="s">
        <v>118</v>
      </c>
      <c r="W8" t="s">
        <v>117</v>
      </c>
      <c r="X8" s="5" t="s">
        <v>118</v>
      </c>
      <c r="Y8" t="s">
        <v>199</v>
      </c>
      <c r="Z8" t="s">
        <v>192</v>
      </c>
      <c r="AA8" t="s">
        <v>48</v>
      </c>
      <c r="AB8">
        <v>502</v>
      </c>
      <c r="AC8" s="1">
        <v>4416.0389999999998</v>
      </c>
      <c r="AD8" s="1">
        <v>2329.2539999999999</v>
      </c>
      <c r="AE8" s="21">
        <v>1.8959999999999999</v>
      </c>
      <c r="AF8">
        <v>2.1</v>
      </c>
      <c r="AG8">
        <v>15.878</v>
      </c>
      <c r="AH8">
        <v>271.609936</v>
      </c>
      <c r="AI8">
        <v>3.4749370000000002</v>
      </c>
      <c r="AJ8">
        <v>100.107168</v>
      </c>
      <c r="AK8">
        <v>991</v>
      </c>
      <c r="AL8">
        <v>10</v>
      </c>
      <c r="AM8">
        <v>1297</v>
      </c>
      <c r="AN8">
        <v>88</v>
      </c>
      <c r="AO8">
        <v>16.258752999999999</v>
      </c>
      <c r="AP8">
        <v>2715.4</v>
      </c>
      <c r="AQ8">
        <v>75.900000000000006</v>
      </c>
      <c r="AR8">
        <v>16</v>
      </c>
      <c r="AS8">
        <v>6314</v>
      </c>
      <c r="AT8">
        <v>0.22600000000000001</v>
      </c>
      <c r="AU8">
        <v>29.37</v>
      </c>
      <c r="AV8">
        <v>38783</v>
      </c>
      <c r="AW8">
        <v>0</v>
      </c>
      <c r="AX8" s="22">
        <v>0.55000000000000004</v>
      </c>
      <c r="AY8">
        <v>0.91285714285714281</v>
      </c>
      <c r="AZ8" t="s">
        <v>68</v>
      </c>
      <c r="BA8" t="s">
        <v>193</v>
      </c>
      <c r="BB8">
        <v>2</v>
      </c>
      <c r="BC8" t="s">
        <v>508</v>
      </c>
      <c r="BD8">
        <v>14</v>
      </c>
      <c r="BE8">
        <v>99126.9</v>
      </c>
      <c r="BF8">
        <v>5.0436359857919499E-2</v>
      </c>
      <c r="BG8">
        <v>4.6041191356015081E-2</v>
      </c>
      <c r="BH8">
        <v>285487.68799999997</v>
      </c>
      <c r="BI8">
        <v>1.7512489014937838E-2</v>
      </c>
      <c r="BJ8">
        <v>1.5986400686493256E-2</v>
      </c>
      <c r="BK8">
        <v>1</v>
      </c>
      <c r="BL8" t="s">
        <v>537</v>
      </c>
      <c r="BM8" t="s">
        <v>538</v>
      </c>
      <c r="BN8" t="s">
        <v>537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70바5065</v>
      </c>
      <c r="D9" s="65" t="str">
        <f t="shared" si="23"/>
        <v>대형</v>
      </c>
      <c r="E9" s="61" t="str">
        <f t="shared" si="16"/>
        <v>C</v>
      </c>
      <c r="F9" s="84">
        <f t="shared" si="17"/>
        <v>0.85</v>
      </c>
      <c r="G9" s="85">
        <f t="shared" si="18"/>
        <v>1.7849999999999999</v>
      </c>
      <c r="H9" s="86">
        <f t="shared" si="19"/>
        <v>2.1</v>
      </c>
      <c r="I9" s="87">
        <f t="shared" si="24"/>
        <v>4290.6760000000004</v>
      </c>
      <c r="J9" s="88">
        <f t="shared" si="25"/>
        <v>1.9966622257729615E-2</v>
      </c>
      <c r="K9" s="88">
        <f t="shared" si="26"/>
        <v>0.36701103593074802</v>
      </c>
      <c r="L9" s="88">
        <f t="shared" si="27"/>
        <v>0.22024501500462862</v>
      </c>
      <c r="M9" s="89">
        <f t="shared" si="28"/>
        <v>17.742000000000001</v>
      </c>
      <c r="N9" s="90">
        <f t="shared" si="29"/>
        <v>0.60599999999999998</v>
      </c>
      <c r="O9" s="90">
        <f t="shared" si="30"/>
        <v>28.853000000000002</v>
      </c>
      <c r="P9" s="91">
        <f t="shared" si="31"/>
        <v>3.0533333333333332</v>
      </c>
      <c r="Q9" s="92">
        <f t="shared" si="32"/>
        <v>88</v>
      </c>
      <c r="R9" s="93">
        <f t="shared" si="33"/>
        <v>26.280163557647594</v>
      </c>
      <c r="S9" s="78">
        <f t="shared" si="34"/>
        <v>26</v>
      </c>
      <c r="T9" s="78">
        <f t="shared" si="35"/>
        <v>1238</v>
      </c>
      <c r="U9" t="s">
        <v>117</v>
      </c>
      <c r="V9" s="5" t="s">
        <v>118</v>
      </c>
      <c r="W9" t="s">
        <v>117</v>
      </c>
      <c r="X9" s="5" t="s">
        <v>118</v>
      </c>
      <c r="Y9" t="s">
        <v>201</v>
      </c>
      <c r="Z9" t="s">
        <v>192</v>
      </c>
      <c r="AA9" t="s">
        <v>48</v>
      </c>
      <c r="AB9">
        <v>502</v>
      </c>
      <c r="AC9" s="1">
        <v>4290.6760000000004</v>
      </c>
      <c r="AD9" s="1">
        <v>2404.0259999999998</v>
      </c>
      <c r="AE9" s="21">
        <v>1.7849999999999999</v>
      </c>
      <c r="AF9">
        <v>2.1</v>
      </c>
      <c r="AG9">
        <v>17.742000000000001</v>
      </c>
      <c r="AH9">
        <v>266.33077600000001</v>
      </c>
      <c r="AI9">
        <v>5.3177260000000004</v>
      </c>
      <c r="AJ9">
        <v>97.746334000000004</v>
      </c>
      <c r="AK9">
        <v>945</v>
      </c>
      <c r="AL9">
        <v>26</v>
      </c>
      <c r="AM9">
        <v>1238</v>
      </c>
      <c r="AN9">
        <v>88</v>
      </c>
      <c r="AO9">
        <v>16.110327000000002</v>
      </c>
      <c r="AP9">
        <v>3420.5</v>
      </c>
      <c r="AQ9">
        <v>183.2</v>
      </c>
      <c r="AR9">
        <v>25</v>
      </c>
      <c r="AS9">
        <v>8573</v>
      </c>
      <c r="AT9">
        <v>0.60599999999999998</v>
      </c>
      <c r="AU9">
        <v>28.853000000000002</v>
      </c>
      <c r="AV9">
        <v>38029</v>
      </c>
      <c r="AW9">
        <v>0</v>
      </c>
      <c r="AX9" s="22">
        <v>0.56000000000000005</v>
      </c>
      <c r="AY9">
        <v>0.87476190476190474</v>
      </c>
      <c r="AZ9" t="s">
        <v>69</v>
      </c>
      <c r="BA9" t="s">
        <v>193</v>
      </c>
      <c r="BB9">
        <v>3</v>
      </c>
      <c r="BC9" t="s">
        <v>222</v>
      </c>
      <c r="BD9">
        <v>15</v>
      </c>
      <c r="BE9">
        <v>99126.9</v>
      </c>
      <c r="BF9">
        <v>4.7538306958050745E-2</v>
      </c>
      <c r="BG9">
        <v>4.1584699943780577E-2</v>
      </c>
      <c r="BH9">
        <v>285487.68799999997</v>
      </c>
      <c r="BI9">
        <v>1.6506228457740007E-2</v>
      </c>
      <c r="BJ9">
        <v>1.4439019846127806E-2</v>
      </c>
      <c r="BK9">
        <v>1</v>
      </c>
      <c r="BL9" t="s">
        <v>537</v>
      </c>
      <c r="BM9" t="s">
        <v>538</v>
      </c>
      <c r="BN9" t="s">
        <v>537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70바5067</v>
      </c>
      <c r="D10" s="48" t="str">
        <f t="shared" si="23"/>
        <v>대형</v>
      </c>
      <c r="E10" s="44" t="str">
        <f t="shared" si="16"/>
        <v>D</v>
      </c>
      <c r="F10" s="94">
        <f t="shared" si="17"/>
        <v>0.8671428571428571</v>
      </c>
      <c r="G10" s="95">
        <f t="shared" si="18"/>
        <v>1.821</v>
      </c>
      <c r="H10" s="96">
        <f t="shared" si="19"/>
        <v>2.1</v>
      </c>
      <c r="I10" s="97">
        <f t="shared" si="24"/>
        <v>3237.1260000000002</v>
      </c>
      <c r="J10" s="98">
        <f t="shared" si="25"/>
        <v>9.8147103588704047E-3</v>
      </c>
      <c r="K10" s="98">
        <f t="shared" si="26"/>
        <v>0.37500823125086874</v>
      </c>
      <c r="L10" s="98">
        <f t="shared" si="27"/>
        <v>0.13437845792842168</v>
      </c>
      <c r="M10" s="99">
        <f t="shared" si="28"/>
        <v>17.513999999999999</v>
      </c>
      <c r="N10" s="100">
        <f t="shared" si="29"/>
        <v>0.34</v>
      </c>
      <c r="O10" s="100">
        <f t="shared" si="30"/>
        <v>18.010000000000002</v>
      </c>
      <c r="P10" s="101">
        <f t="shared" si="31"/>
        <v>0.48666666666666664</v>
      </c>
      <c r="Q10" s="102">
        <f t="shared" si="32"/>
        <v>90</v>
      </c>
      <c r="R10" s="103">
        <f t="shared" si="33"/>
        <v>27.056267775514236</v>
      </c>
      <c r="S10" s="75">
        <f t="shared" si="34"/>
        <v>11</v>
      </c>
      <c r="T10" s="75">
        <f t="shared" si="35"/>
        <v>583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202</v>
      </c>
      <c r="Z10" s="4" t="s">
        <v>192</v>
      </c>
      <c r="AA10" s="4" t="s">
        <v>48</v>
      </c>
      <c r="AB10" s="4">
        <v>502</v>
      </c>
      <c r="AC10" s="4">
        <v>3237.1260000000002</v>
      </c>
      <c r="AD10" s="4">
        <v>1777.7739999999999</v>
      </c>
      <c r="AE10" s="4">
        <v>1.821</v>
      </c>
      <c r="AF10" s="4">
        <v>2.1</v>
      </c>
      <c r="AG10" s="4">
        <v>17.513999999999999</v>
      </c>
      <c r="AH10" s="4">
        <v>194.48745099999999</v>
      </c>
      <c r="AI10" s="4">
        <v>1.908838</v>
      </c>
      <c r="AJ10" s="4">
        <v>72.934394999999995</v>
      </c>
      <c r="AK10" s="4">
        <v>435</v>
      </c>
      <c r="AL10" s="4">
        <v>11</v>
      </c>
      <c r="AM10" s="4">
        <v>583</v>
      </c>
      <c r="AN10" s="4">
        <v>90</v>
      </c>
      <c r="AO10" s="4">
        <v>16.644394999999999</v>
      </c>
      <c r="AP10" s="4">
        <v>2081.9</v>
      </c>
      <c r="AQ10" s="4">
        <v>29.2</v>
      </c>
      <c r="AR10" s="4">
        <v>11</v>
      </c>
      <c r="AS10" s="4">
        <v>3079</v>
      </c>
      <c r="AT10" s="4">
        <v>0.34</v>
      </c>
      <c r="AU10" s="4">
        <v>18.010000000000002</v>
      </c>
      <c r="AV10" s="4">
        <v>28795</v>
      </c>
      <c r="AW10" s="4">
        <v>0</v>
      </c>
      <c r="AX10" s="23">
        <v>0.55000000000000004</v>
      </c>
      <c r="AY10">
        <v>0.83761904761904749</v>
      </c>
      <c r="AZ10" t="s">
        <v>67</v>
      </c>
      <c r="BA10" t="s">
        <v>193</v>
      </c>
      <c r="BB10">
        <v>3</v>
      </c>
      <c r="BC10" t="s">
        <v>532</v>
      </c>
      <c r="BD10">
        <v>16</v>
      </c>
      <c r="BE10">
        <v>99126.9</v>
      </c>
      <c r="BF10">
        <v>5.3517834210491805E-2</v>
      </c>
      <c r="BG10">
        <v>4.4827557322026222E-2</v>
      </c>
      <c r="BH10">
        <v>285487.68799999997</v>
      </c>
      <c r="BI10">
        <v>1.858243708219039E-2</v>
      </c>
      <c r="BJ10">
        <v>1.5565003251225186E-2</v>
      </c>
      <c r="BK10">
        <v>1</v>
      </c>
      <c r="BL10" t="s">
        <v>537</v>
      </c>
      <c r="BM10" t="s">
        <v>538</v>
      </c>
      <c r="BN10" t="s">
        <v>537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70바5081</v>
      </c>
      <c r="D11" s="65" t="str">
        <f t="shared" si="23"/>
        <v>대형</v>
      </c>
      <c r="E11" s="61" t="str">
        <f t="shared" si="16"/>
        <v>D</v>
      </c>
      <c r="F11" s="84">
        <f t="shared" si="17"/>
        <v>0.89047619047619053</v>
      </c>
      <c r="G11" s="85">
        <f t="shared" si="18"/>
        <v>1.87</v>
      </c>
      <c r="H11" s="86">
        <f t="shared" si="19"/>
        <v>2.1</v>
      </c>
      <c r="I11" s="87">
        <f t="shared" si="24"/>
        <v>4802.6859999999997</v>
      </c>
      <c r="J11" s="88">
        <f t="shared" si="25"/>
        <v>9.7930885306000831E-3</v>
      </c>
      <c r="K11" s="88">
        <f t="shared" si="26"/>
        <v>0.37313668148421814</v>
      </c>
      <c r="L11" s="88">
        <f t="shared" si="27"/>
        <v>0.17948289769516476</v>
      </c>
      <c r="M11" s="89">
        <f t="shared" si="28"/>
        <v>15.875</v>
      </c>
      <c r="N11" s="90">
        <f t="shared" si="29"/>
        <v>2.9980000000000002</v>
      </c>
      <c r="O11" s="90">
        <f t="shared" si="30"/>
        <v>14.782999999999999</v>
      </c>
      <c r="P11" s="91">
        <f t="shared" si="31"/>
        <v>0.59833333333333327</v>
      </c>
      <c r="Q11" s="92">
        <f t="shared" si="32"/>
        <v>87</v>
      </c>
      <c r="R11" s="93">
        <f t="shared" si="33"/>
        <v>26.407357866725736</v>
      </c>
      <c r="S11" s="78">
        <f t="shared" si="34"/>
        <v>144</v>
      </c>
      <c r="T11" s="78">
        <f t="shared" si="35"/>
        <v>710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204</v>
      </c>
      <c r="Z11" t="s">
        <v>192</v>
      </c>
      <c r="AA11" t="s">
        <v>48</v>
      </c>
      <c r="AB11">
        <v>502</v>
      </c>
      <c r="AC11" s="1">
        <v>4802.6859999999997</v>
      </c>
      <c r="AD11" s="1">
        <v>2567.9720000000002</v>
      </c>
      <c r="AE11" s="21">
        <v>1.87</v>
      </c>
      <c r="AF11">
        <v>2.1</v>
      </c>
      <c r="AG11">
        <v>15.875</v>
      </c>
      <c r="AH11">
        <v>294.73020600000001</v>
      </c>
      <c r="AI11">
        <v>2.8863189999999999</v>
      </c>
      <c r="AJ11">
        <v>109.97465099999999</v>
      </c>
      <c r="AK11">
        <v>862</v>
      </c>
      <c r="AL11">
        <v>144</v>
      </c>
      <c r="AM11">
        <v>710</v>
      </c>
      <c r="AN11">
        <v>87</v>
      </c>
      <c r="AO11">
        <v>16.295193999999999</v>
      </c>
      <c r="AP11">
        <v>2006.6</v>
      </c>
      <c r="AQ11">
        <v>35.9</v>
      </c>
      <c r="AR11">
        <v>15</v>
      </c>
      <c r="AS11">
        <v>3439</v>
      </c>
      <c r="AT11">
        <v>2.9980000000000002</v>
      </c>
      <c r="AU11">
        <v>14.782999999999999</v>
      </c>
      <c r="AV11">
        <v>42120</v>
      </c>
      <c r="AW11">
        <v>0</v>
      </c>
      <c r="AX11" s="22">
        <v>0.54</v>
      </c>
      <c r="AY11">
        <v>0.81714285714285706</v>
      </c>
      <c r="AZ11" t="s">
        <v>67</v>
      </c>
      <c r="BA11" t="s">
        <v>193</v>
      </c>
      <c r="BB11">
        <v>6</v>
      </c>
      <c r="BC11" t="s">
        <v>533</v>
      </c>
      <c r="BD11">
        <v>12</v>
      </c>
      <c r="BE11">
        <v>99126.9</v>
      </c>
      <c r="BF11">
        <v>4.5350525437595657E-2</v>
      </c>
      <c r="BG11">
        <v>3.7057857929006732E-2</v>
      </c>
      <c r="BH11">
        <v>285487.68799999997</v>
      </c>
      <c r="BI11">
        <v>1.5746587992964519E-2</v>
      </c>
      <c r="BJ11">
        <v>1.2867211902822435E-2</v>
      </c>
      <c r="BK11">
        <v>1</v>
      </c>
      <c r="BL11" t="s">
        <v>537</v>
      </c>
      <c r="BM11" t="s">
        <v>538</v>
      </c>
      <c r="BN11" t="s">
        <v>537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70바5084</v>
      </c>
      <c r="D12" s="48" t="str">
        <f t="shared" si="23"/>
        <v>대형</v>
      </c>
      <c r="E12" s="44" t="str">
        <f t="shared" si="16"/>
        <v>C</v>
      </c>
      <c r="F12" s="94">
        <f t="shared" si="17"/>
        <v>0.89749999999999996</v>
      </c>
      <c r="G12" s="95">
        <f t="shared" si="18"/>
        <v>1.7949999999999999</v>
      </c>
      <c r="H12" s="96">
        <f t="shared" si="19"/>
        <v>2</v>
      </c>
      <c r="I12" s="97">
        <f t="shared" si="24"/>
        <v>4074.335</v>
      </c>
      <c r="J12" s="98">
        <f t="shared" si="25"/>
        <v>1.2807153263906348E-2</v>
      </c>
      <c r="K12" s="98">
        <f t="shared" si="26"/>
        <v>0.37213803551424074</v>
      </c>
      <c r="L12" s="98">
        <f t="shared" si="27"/>
        <v>0.19905088805903295</v>
      </c>
      <c r="M12" s="99">
        <f t="shared" si="28"/>
        <v>18.283000000000001</v>
      </c>
      <c r="N12" s="100">
        <f t="shared" si="29"/>
        <v>2.5000000000000001E-2</v>
      </c>
      <c r="O12" s="100">
        <f t="shared" si="30"/>
        <v>18.431999999999999</v>
      </c>
      <c r="P12" s="101">
        <f t="shared" si="31"/>
        <v>0.88666666666666671</v>
      </c>
      <c r="Q12" s="102">
        <f t="shared" si="32"/>
        <v>89</v>
      </c>
      <c r="R12" s="103">
        <f t="shared" si="33"/>
        <v>26.540202814835862</v>
      </c>
      <c r="S12" s="75">
        <f t="shared" si="34"/>
        <v>1</v>
      </c>
      <c r="T12" s="75">
        <f t="shared" si="35"/>
        <v>751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205</v>
      </c>
      <c r="Z12" t="s">
        <v>192</v>
      </c>
      <c r="AA12" t="s">
        <v>48</v>
      </c>
      <c r="AB12">
        <v>502</v>
      </c>
      <c r="AC12" s="1">
        <v>4074.335</v>
      </c>
      <c r="AD12" s="1">
        <v>2269.3270000000002</v>
      </c>
      <c r="AE12" s="21">
        <v>1.7949999999999999</v>
      </c>
      <c r="AF12">
        <v>2</v>
      </c>
      <c r="AG12">
        <v>18.283000000000001</v>
      </c>
      <c r="AH12">
        <v>249.59660700000001</v>
      </c>
      <c r="AI12">
        <v>3.1966220000000001</v>
      </c>
      <c r="AJ12">
        <v>92.884390999999994</v>
      </c>
      <c r="AK12">
        <v>811</v>
      </c>
      <c r="AL12">
        <v>1</v>
      </c>
      <c r="AM12">
        <v>751</v>
      </c>
      <c r="AN12">
        <v>89</v>
      </c>
      <c r="AO12">
        <v>16.323678999999998</v>
      </c>
      <c r="AP12">
        <v>2836.1</v>
      </c>
      <c r="AQ12">
        <v>53.2</v>
      </c>
      <c r="AR12">
        <v>25</v>
      </c>
      <c r="AS12">
        <v>9002</v>
      </c>
      <c r="AT12">
        <v>2.5000000000000001E-2</v>
      </c>
      <c r="AU12">
        <v>18.431999999999999</v>
      </c>
      <c r="AV12">
        <v>34426</v>
      </c>
      <c r="AW12">
        <v>0</v>
      </c>
      <c r="AX12" s="22">
        <v>0.56999999999999995</v>
      </c>
      <c r="AY12" s="2">
        <v>0.86285714285714288</v>
      </c>
      <c r="AZ12" s="2" t="s">
        <v>69</v>
      </c>
      <c r="BA12" s="2" t="s">
        <v>193</v>
      </c>
      <c r="BB12" s="2">
        <v>8</v>
      </c>
      <c r="BC12" s="2" t="s">
        <v>224</v>
      </c>
      <c r="BD12" s="2">
        <v>10</v>
      </c>
      <c r="BE12" s="2">
        <v>99126.9</v>
      </c>
      <c r="BF12" s="2">
        <v>4.458723111486388E-2</v>
      </c>
      <c r="BG12" s="2">
        <v>3.8472410847682548E-2</v>
      </c>
      <c r="BH12" s="2">
        <v>285487.68799999997</v>
      </c>
      <c r="BI12" s="2">
        <v>1.5481557299241571E-2</v>
      </c>
      <c r="BJ12" s="2">
        <v>1.3358372298202727E-2</v>
      </c>
      <c r="BK12" s="2">
        <v>1</v>
      </c>
      <c r="BL12" s="2" t="s">
        <v>537</v>
      </c>
      <c r="BM12" s="2" t="s">
        <v>538</v>
      </c>
      <c r="BN12" s="2" t="s">
        <v>537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70바5085</v>
      </c>
      <c r="D13" s="65" t="str">
        <f t="shared" si="23"/>
        <v>대형</v>
      </c>
      <c r="E13" s="61" t="str">
        <f t="shared" si="16"/>
        <v>C</v>
      </c>
      <c r="F13" s="84">
        <f t="shared" si="17"/>
        <v>0.82095238095238088</v>
      </c>
      <c r="G13" s="85">
        <f t="shared" si="18"/>
        <v>1.724</v>
      </c>
      <c r="H13" s="86">
        <f t="shared" si="19"/>
        <v>2.1</v>
      </c>
      <c r="I13" s="87">
        <f t="shared" si="24"/>
        <v>3954.4690000000001</v>
      </c>
      <c r="J13" s="88">
        <f t="shared" si="25"/>
        <v>1.0789464163248143E-2</v>
      </c>
      <c r="K13" s="88">
        <f t="shared" si="26"/>
        <v>0.37235278599962712</v>
      </c>
      <c r="L13" s="88">
        <f t="shared" si="27"/>
        <v>0.26198207648106486</v>
      </c>
      <c r="M13" s="89">
        <f t="shared" si="28"/>
        <v>18.547999999999998</v>
      </c>
      <c r="N13" s="90">
        <f t="shared" si="29"/>
        <v>0.43</v>
      </c>
      <c r="O13" s="90">
        <f t="shared" si="30"/>
        <v>16.815999999999999</v>
      </c>
      <c r="P13" s="91">
        <f t="shared" si="31"/>
        <v>2.1783333333333332</v>
      </c>
      <c r="Q13" s="92">
        <f t="shared" si="32"/>
        <v>92</v>
      </c>
      <c r="R13" s="93">
        <f t="shared" si="33"/>
        <v>27.187398566386136</v>
      </c>
      <c r="S13" s="78">
        <f t="shared" si="34"/>
        <v>17</v>
      </c>
      <c r="T13" s="78">
        <f t="shared" si="35"/>
        <v>665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206</v>
      </c>
      <c r="Z13" s="4" t="s">
        <v>192</v>
      </c>
      <c r="AA13" s="4" t="s">
        <v>48</v>
      </c>
      <c r="AB13" s="4">
        <v>502</v>
      </c>
      <c r="AC13" s="4">
        <v>3954.4690000000001</v>
      </c>
      <c r="AD13" s="4">
        <v>2293.855</v>
      </c>
      <c r="AE13" s="4">
        <v>1.724</v>
      </c>
      <c r="AF13" s="4">
        <v>2.1</v>
      </c>
      <c r="AG13" s="4">
        <v>18.547999999999998</v>
      </c>
      <c r="AH13" s="4">
        <v>235.795491</v>
      </c>
      <c r="AI13" s="4">
        <v>2.5441069999999999</v>
      </c>
      <c r="AJ13" s="4">
        <v>87.799108000000004</v>
      </c>
      <c r="AK13" s="4">
        <v>1036</v>
      </c>
      <c r="AL13" s="4">
        <v>17</v>
      </c>
      <c r="AM13" s="4">
        <v>665</v>
      </c>
      <c r="AN13" s="4">
        <v>92</v>
      </c>
      <c r="AO13" s="4">
        <v>16.770757</v>
      </c>
      <c r="AP13" s="4">
        <v>2534.3000000000002</v>
      </c>
      <c r="AQ13" s="4">
        <v>130.69999999999999</v>
      </c>
      <c r="AR13" s="4">
        <v>9</v>
      </c>
      <c r="AS13" s="4">
        <v>3277</v>
      </c>
      <c r="AT13" s="4">
        <v>0.43</v>
      </c>
      <c r="AU13" s="4">
        <v>16.815999999999999</v>
      </c>
      <c r="AV13" s="4">
        <v>34939</v>
      </c>
      <c r="AW13" s="4">
        <v>0</v>
      </c>
      <c r="AX13" s="23">
        <v>0.54</v>
      </c>
      <c r="AY13">
        <v>0.89349999999999996</v>
      </c>
      <c r="AZ13" t="s">
        <v>69</v>
      </c>
      <c r="BA13" t="s">
        <v>193</v>
      </c>
      <c r="BB13">
        <v>1</v>
      </c>
      <c r="BC13" t="s">
        <v>196</v>
      </c>
      <c r="BD13">
        <v>12</v>
      </c>
      <c r="BE13">
        <v>99126.9</v>
      </c>
      <c r="BF13">
        <v>4.4101550638625843E-2</v>
      </c>
      <c r="BG13">
        <v>3.9404735495612186E-2</v>
      </c>
      <c r="BH13">
        <v>285487.68799999997</v>
      </c>
      <c r="BI13">
        <v>1.5312919553994917E-2</v>
      </c>
      <c r="BJ13">
        <v>1.3682093621494458E-2</v>
      </c>
      <c r="BK13">
        <v>1</v>
      </c>
      <c r="BL13" t="s">
        <v>537</v>
      </c>
      <c r="BM13" t="s">
        <v>538</v>
      </c>
      <c r="BN13" t="s">
        <v>537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70바5086</v>
      </c>
      <c r="D14" s="48" t="str">
        <f t="shared" si="23"/>
        <v>대형</v>
      </c>
      <c r="E14" s="44" t="str">
        <f t="shared" si="16"/>
        <v>D</v>
      </c>
      <c r="F14" s="94">
        <f t="shared" si="17"/>
        <v>0.86950000000000005</v>
      </c>
      <c r="G14" s="95">
        <f t="shared" si="18"/>
        <v>1.7390000000000001</v>
      </c>
      <c r="H14" s="96">
        <f t="shared" si="19"/>
        <v>2</v>
      </c>
      <c r="I14" s="97">
        <f t="shared" si="24"/>
        <v>4177.1239999999998</v>
      </c>
      <c r="J14" s="98">
        <f t="shared" si="25"/>
        <v>1.8324187840990713E-2</v>
      </c>
      <c r="K14" s="98">
        <f t="shared" si="26"/>
        <v>0.37623304327228713</v>
      </c>
      <c r="L14" s="98">
        <f t="shared" si="27"/>
        <v>0.26094509044979275</v>
      </c>
      <c r="M14" s="99">
        <f t="shared" si="28"/>
        <v>18.788</v>
      </c>
      <c r="N14" s="100">
        <f t="shared" si="29"/>
        <v>0.55100000000000005</v>
      </c>
      <c r="O14" s="100">
        <f t="shared" si="30"/>
        <v>23.581</v>
      </c>
      <c r="P14" s="101">
        <f t="shared" si="31"/>
        <v>0.64500000000000002</v>
      </c>
      <c r="Q14" s="102">
        <f t="shared" si="32"/>
        <v>90</v>
      </c>
      <c r="R14" s="103">
        <f t="shared" si="33"/>
        <v>27.172006843968038</v>
      </c>
      <c r="S14" s="75">
        <f t="shared" si="34"/>
        <v>23</v>
      </c>
      <c r="T14" s="75">
        <f t="shared" si="35"/>
        <v>985</v>
      </c>
      <c r="U14" t="s">
        <v>117</v>
      </c>
      <c r="V14" s="5" t="s">
        <v>118</v>
      </c>
      <c r="W14" t="s">
        <v>117</v>
      </c>
      <c r="X14" s="5" t="s">
        <v>118</v>
      </c>
      <c r="Y14" t="s">
        <v>535</v>
      </c>
      <c r="Z14" t="s">
        <v>192</v>
      </c>
      <c r="AA14" t="s">
        <v>48</v>
      </c>
      <c r="AB14">
        <v>502</v>
      </c>
      <c r="AC14" s="1">
        <v>4177.1239999999998</v>
      </c>
      <c r="AD14" s="1">
        <v>2402.3609999999999</v>
      </c>
      <c r="AE14" s="21">
        <v>1.7390000000000001</v>
      </c>
      <c r="AF14">
        <v>2</v>
      </c>
      <c r="AG14">
        <v>18.788</v>
      </c>
      <c r="AH14">
        <v>253.911608</v>
      </c>
      <c r="AI14">
        <v>4.6527240000000001</v>
      </c>
      <c r="AJ14">
        <v>95.529937000000004</v>
      </c>
      <c r="AK14">
        <v>1090</v>
      </c>
      <c r="AL14">
        <v>23</v>
      </c>
      <c r="AM14">
        <v>985</v>
      </c>
      <c r="AN14">
        <v>90</v>
      </c>
      <c r="AO14">
        <v>16.451094999999999</v>
      </c>
      <c r="AP14">
        <v>2104.1999999999998</v>
      </c>
      <c r="AQ14">
        <v>38.700000000000003</v>
      </c>
      <c r="AR14">
        <v>12</v>
      </c>
      <c r="AS14">
        <v>3372</v>
      </c>
      <c r="AT14">
        <v>0.55100000000000005</v>
      </c>
      <c r="AU14">
        <v>23.581</v>
      </c>
      <c r="AV14">
        <v>36330</v>
      </c>
      <c r="AW14">
        <v>0</v>
      </c>
      <c r="AX14" s="22">
        <v>0.55000000000000004</v>
      </c>
      <c r="AY14">
        <v>0.81333333333333324</v>
      </c>
      <c r="AZ14" t="s">
        <v>67</v>
      </c>
      <c r="BA14" t="s">
        <v>193</v>
      </c>
      <c r="BB14">
        <v>7</v>
      </c>
      <c r="BC14" t="s">
        <v>534</v>
      </c>
      <c r="BD14">
        <v>11</v>
      </c>
      <c r="BE14">
        <v>99126.9</v>
      </c>
      <c r="BF14">
        <v>3.6270689389055845E-2</v>
      </c>
      <c r="BG14">
        <v>2.950016070309875E-2</v>
      </c>
      <c r="BH14">
        <v>285487.68799999997</v>
      </c>
      <c r="BI14">
        <v>1.2593891614688477E-2</v>
      </c>
      <c r="BJ14">
        <v>1.0243031846613293E-2</v>
      </c>
      <c r="BK14">
        <v>1</v>
      </c>
      <c r="BL14" t="s">
        <v>537</v>
      </c>
      <c r="BM14" t="s">
        <v>538</v>
      </c>
      <c r="BN14" t="s">
        <v>537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70바5087</v>
      </c>
      <c r="D15" s="65" t="str">
        <f t="shared" si="23"/>
        <v>대형</v>
      </c>
      <c r="E15" s="61" t="str">
        <f t="shared" si="16"/>
        <v>C</v>
      </c>
      <c r="F15" s="84">
        <f t="shared" si="17"/>
        <v>0.82285714285714284</v>
      </c>
      <c r="G15" s="85">
        <f t="shared" si="18"/>
        <v>1.728</v>
      </c>
      <c r="H15" s="86">
        <f t="shared" si="19"/>
        <v>2.1</v>
      </c>
      <c r="I15" s="87">
        <f t="shared" si="24"/>
        <v>2858.2710000000002</v>
      </c>
      <c r="J15" s="88">
        <f t="shared" si="25"/>
        <v>1.7244908222683313E-2</v>
      </c>
      <c r="K15" s="88">
        <f t="shared" si="26"/>
        <v>0.36253638788448428</v>
      </c>
      <c r="L15" s="88">
        <f t="shared" si="27"/>
        <v>0.17598051409400997</v>
      </c>
      <c r="M15" s="89">
        <f t="shared" si="28"/>
        <v>18.498000000000001</v>
      </c>
      <c r="N15" s="90">
        <f t="shared" si="29"/>
        <v>0.21</v>
      </c>
      <c r="O15" s="90">
        <f t="shared" si="30"/>
        <v>21.132000000000001</v>
      </c>
      <c r="P15" s="91">
        <f t="shared" si="31"/>
        <v>0.72499999999999998</v>
      </c>
      <c r="Q15" s="92">
        <f t="shared" si="32"/>
        <v>88</v>
      </c>
      <c r="R15" s="93">
        <f t="shared" si="33"/>
        <v>27.204201818831063</v>
      </c>
      <c r="S15" s="78">
        <f t="shared" si="34"/>
        <v>6</v>
      </c>
      <c r="T15" s="78">
        <f t="shared" si="35"/>
        <v>604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207</v>
      </c>
      <c r="Z15" t="s">
        <v>192</v>
      </c>
      <c r="AA15" t="s">
        <v>48</v>
      </c>
      <c r="AB15">
        <v>502</v>
      </c>
      <c r="AC15" s="1">
        <v>2858.2710000000002</v>
      </c>
      <c r="AD15" s="1">
        <v>1653.78</v>
      </c>
      <c r="AE15" s="21">
        <v>1.728</v>
      </c>
      <c r="AF15">
        <v>2.1</v>
      </c>
      <c r="AG15">
        <v>18.498000000000001</v>
      </c>
      <c r="AH15">
        <v>169.403569</v>
      </c>
      <c r="AI15">
        <v>2.9213490000000002</v>
      </c>
      <c r="AJ15">
        <v>61.414957999999999</v>
      </c>
      <c r="AK15">
        <v>503</v>
      </c>
      <c r="AL15">
        <v>6</v>
      </c>
      <c r="AM15">
        <v>604</v>
      </c>
      <c r="AN15">
        <v>88</v>
      </c>
      <c r="AO15">
        <v>16.872554000000001</v>
      </c>
      <c r="AP15">
        <v>1701.2</v>
      </c>
      <c r="AQ15">
        <v>43.5</v>
      </c>
      <c r="AR15">
        <v>4</v>
      </c>
      <c r="AS15">
        <v>1047</v>
      </c>
      <c r="AT15">
        <v>0.21</v>
      </c>
      <c r="AU15">
        <v>21.132000000000001</v>
      </c>
      <c r="AV15">
        <v>24882</v>
      </c>
      <c r="AW15">
        <v>0</v>
      </c>
      <c r="AX15" s="22">
        <v>0.54</v>
      </c>
      <c r="AY15">
        <v>0.86699999999999999</v>
      </c>
      <c r="AZ15" t="s">
        <v>69</v>
      </c>
      <c r="BA15" t="s">
        <v>193</v>
      </c>
      <c r="BB15">
        <v>6</v>
      </c>
      <c r="BC15" t="s">
        <v>536</v>
      </c>
      <c r="BD15">
        <v>17</v>
      </c>
      <c r="BE15">
        <v>99126.9</v>
      </c>
      <c r="BF15">
        <v>4.5417106759113826E-2</v>
      </c>
      <c r="BG15">
        <v>3.9376631560151684E-2</v>
      </c>
      <c r="BH15">
        <v>285487.68799999997</v>
      </c>
      <c r="BI15">
        <v>1.5769706327931031E-2</v>
      </c>
      <c r="BJ15">
        <v>1.3672335386316204E-2</v>
      </c>
      <c r="BK15">
        <v>1</v>
      </c>
      <c r="BL15" t="s">
        <v>537</v>
      </c>
      <c r="BM15" t="s">
        <v>538</v>
      </c>
      <c r="BN15" t="s">
        <v>537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70바5903</v>
      </c>
      <c r="D16" s="48" t="str">
        <f t="shared" si="23"/>
        <v>대형</v>
      </c>
      <c r="E16" s="44" t="str">
        <f t="shared" si="16"/>
        <v>D</v>
      </c>
      <c r="F16" s="94">
        <f t="shared" si="17"/>
        <v>0.84952380952380946</v>
      </c>
      <c r="G16" s="95">
        <f t="shared" si="18"/>
        <v>1.784</v>
      </c>
      <c r="H16" s="96">
        <f t="shared" si="19"/>
        <v>2.1</v>
      </c>
      <c r="I16" s="97">
        <f t="shared" si="24"/>
        <v>3122.9189999999999</v>
      </c>
      <c r="J16" s="98">
        <f t="shared" si="25"/>
        <v>1.2808042082057026E-2</v>
      </c>
      <c r="K16" s="98">
        <f t="shared" si="26"/>
        <v>0.36655305725602588</v>
      </c>
      <c r="L16" s="98">
        <f t="shared" si="27"/>
        <v>0.20013327274898901</v>
      </c>
      <c r="M16" s="99">
        <f t="shared" si="28"/>
        <v>17.443999999999999</v>
      </c>
      <c r="N16" s="100">
        <f t="shared" si="29"/>
        <v>0.16</v>
      </c>
      <c r="O16" s="100">
        <f t="shared" si="30"/>
        <v>22.831</v>
      </c>
      <c r="P16" s="101">
        <f t="shared" si="31"/>
        <v>0.26999999999999996</v>
      </c>
      <c r="Q16" s="102">
        <f t="shared" si="32"/>
        <v>89</v>
      </c>
      <c r="R16" s="103">
        <f t="shared" si="33"/>
        <v>26.912682368206845</v>
      </c>
      <c r="S16" s="75">
        <f t="shared" si="34"/>
        <v>5</v>
      </c>
      <c r="T16" s="75">
        <f t="shared" si="35"/>
        <v>713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208</v>
      </c>
      <c r="Z16" s="4" t="s">
        <v>192</v>
      </c>
      <c r="AA16" s="4" t="s">
        <v>48</v>
      </c>
      <c r="AB16" s="4">
        <v>502</v>
      </c>
      <c r="AC16" s="4">
        <v>3122.9189999999999</v>
      </c>
      <c r="AD16" s="4">
        <v>1750.8810000000001</v>
      </c>
      <c r="AE16" s="4">
        <v>1.784</v>
      </c>
      <c r="AF16" s="4">
        <v>2.1</v>
      </c>
      <c r="AG16" s="4">
        <v>17.443999999999999</v>
      </c>
      <c r="AH16" s="4">
        <v>186.96690599999999</v>
      </c>
      <c r="AI16" s="4">
        <v>2.3946800000000001</v>
      </c>
      <c r="AJ16" s="4">
        <v>68.533291000000006</v>
      </c>
      <c r="AK16" s="4">
        <v>625</v>
      </c>
      <c r="AL16" s="4">
        <v>5</v>
      </c>
      <c r="AM16" s="4">
        <v>713</v>
      </c>
      <c r="AN16" s="4">
        <v>89</v>
      </c>
      <c r="AO16" s="4">
        <v>16.703057000000001</v>
      </c>
      <c r="AP16" s="4">
        <v>1377.2</v>
      </c>
      <c r="AQ16" s="4">
        <v>16.2</v>
      </c>
      <c r="AR16" s="4">
        <v>19</v>
      </c>
      <c r="AS16" s="4">
        <v>9787</v>
      </c>
      <c r="AT16" s="4">
        <v>0.16</v>
      </c>
      <c r="AU16" s="4">
        <v>22.831</v>
      </c>
      <c r="AV16" s="4">
        <v>26755</v>
      </c>
      <c r="AW16" s="4">
        <v>0</v>
      </c>
      <c r="AX16" s="23">
        <v>0.54</v>
      </c>
      <c r="AY16">
        <v>0.82904761904761903</v>
      </c>
      <c r="AZ16" t="s">
        <v>67</v>
      </c>
      <c r="BA16" t="s">
        <v>193</v>
      </c>
      <c r="BB16">
        <v>5</v>
      </c>
      <c r="BC16" t="s">
        <v>539</v>
      </c>
      <c r="BD16">
        <v>12</v>
      </c>
      <c r="BE16">
        <v>99126.9</v>
      </c>
      <c r="BF16">
        <v>3.3003644822949173E-2</v>
      </c>
      <c r="BG16">
        <v>2.7361593160359288E-2</v>
      </c>
      <c r="BH16">
        <v>285487.68799999997</v>
      </c>
      <c r="BI16">
        <v>1.1459509945661826E-2</v>
      </c>
      <c r="BJ16">
        <v>9.5004794359034479E-3</v>
      </c>
      <c r="BK16">
        <v>1</v>
      </c>
      <c r="BL16" t="s">
        <v>537</v>
      </c>
      <c r="BM16" t="s">
        <v>538</v>
      </c>
      <c r="BN16" t="s">
        <v>537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70바5947</v>
      </c>
      <c r="D17" s="65" t="str">
        <f t="shared" si="23"/>
        <v>대형</v>
      </c>
      <c r="E17" s="61" t="str">
        <f t="shared" si="16"/>
        <v>D</v>
      </c>
      <c r="F17" s="84">
        <f t="shared" si="17"/>
        <v>0.89523809523809517</v>
      </c>
      <c r="G17" s="85">
        <f t="shared" si="18"/>
        <v>1.88</v>
      </c>
      <c r="H17" s="86">
        <f t="shared" si="19"/>
        <v>2.1</v>
      </c>
      <c r="I17" s="87">
        <f t="shared" si="24"/>
        <v>5718.4480000000003</v>
      </c>
      <c r="J17" s="88">
        <f t="shared" si="25"/>
        <v>5.5530089869441981E-3</v>
      </c>
      <c r="K17" s="88">
        <f t="shared" si="26"/>
        <v>0.37498806190473821</v>
      </c>
      <c r="L17" s="88">
        <f t="shared" si="27"/>
        <v>0.14444478641757344</v>
      </c>
      <c r="M17" s="89">
        <f t="shared" si="28"/>
        <v>16.119</v>
      </c>
      <c r="N17" s="90">
        <f t="shared" si="29"/>
        <v>0.14000000000000001</v>
      </c>
      <c r="O17" s="90">
        <f t="shared" si="30"/>
        <v>12.747999999999999</v>
      </c>
      <c r="P17" s="91">
        <f t="shared" si="31"/>
        <v>0.44333333333333336</v>
      </c>
      <c r="Q17" s="92">
        <f t="shared" si="32"/>
        <v>86</v>
      </c>
      <c r="R17" s="93">
        <f t="shared" si="33"/>
        <v>26.334083516538822</v>
      </c>
      <c r="S17" s="78">
        <f t="shared" si="34"/>
        <v>8</v>
      </c>
      <c r="T17" s="78">
        <f t="shared" si="35"/>
        <v>729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209</v>
      </c>
      <c r="Z17" t="s">
        <v>192</v>
      </c>
      <c r="AA17" t="s">
        <v>48</v>
      </c>
      <c r="AB17">
        <v>502</v>
      </c>
      <c r="AC17" s="1">
        <v>5718.4480000000003</v>
      </c>
      <c r="AD17" s="1">
        <v>3042.1179999999999</v>
      </c>
      <c r="AE17" s="21">
        <v>1.88</v>
      </c>
      <c r="AF17">
        <v>2.1</v>
      </c>
      <c r="AG17">
        <v>16.119</v>
      </c>
      <c r="AH17">
        <v>350.54796499999998</v>
      </c>
      <c r="AI17">
        <v>1.946596</v>
      </c>
      <c r="AJ17">
        <v>131.451302</v>
      </c>
      <c r="AK17">
        <v>826</v>
      </c>
      <c r="AL17">
        <v>8</v>
      </c>
      <c r="AM17">
        <v>729</v>
      </c>
      <c r="AN17">
        <v>86</v>
      </c>
      <c r="AO17">
        <v>16.312882999999999</v>
      </c>
      <c r="AP17">
        <v>2929.4</v>
      </c>
      <c r="AQ17">
        <v>26.6</v>
      </c>
      <c r="AR17">
        <v>5</v>
      </c>
      <c r="AS17">
        <v>484</v>
      </c>
      <c r="AT17">
        <v>0.14000000000000001</v>
      </c>
      <c r="AU17">
        <v>12.747999999999999</v>
      </c>
      <c r="AV17">
        <v>49672</v>
      </c>
      <c r="AW17">
        <v>0</v>
      </c>
      <c r="AX17" s="22">
        <v>0.55000000000000004</v>
      </c>
      <c r="AY17">
        <v>0.83190476190476192</v>
      </c>
      <c r="AZ17" t="s">
        <v>67</v>
      </c>
      <c r="BA17" t="s">
        <v>193</v>
      </c>
      <c r="BB17">
        <v>4</v>
      </c>
      <c r="BC17" t="s">
        <v>540</v>
      </c>
      <c r="BD17">
        <v>12</v>
      </c>
      <c r="BE17">
        <v>99126.9</v>
      </c>
      <c r="BF17">
        <v>3.5271939302046168E-2</v>
      </c>
      <c r="BG17">
        <v>2.9342894266987933E-2</v>
      </c>
      <c r="BH17">
        <v>285487.68799999997</v>
      </c>
      <c r="BI17">
        <v>1.2247106081856673E-2</v>
      </c>
      <c r="BJ17">
        <v>1.0188425869049337E-2</v>
      </c>
      <c r="BK17">
        <v>1</v>
      </c>
      <c r="BL17" t="s">
        <v>537</v>
      </c>
      <c r="BM17" t="s">
        <v>538</v>
      </c>
      <c r="BN17" t="s">
        <v>537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70바5987</v>
      </c>
      <c r="D18" s="48" t="str">
        <f t="shared" si="23"/>
        <v>대형</v>
      </c>
      <c r="E18" s="44" t="str">
        <f t="shared" si="16"/>
        <v>B</v>
      </c>
      <c r="F18" s="94">
        <f t="shared" si="17"/>
        <v>0.97904761904761906</v>
      </c>
      <c r="G18" s="95">
        <f t="shared" si="18"/>
        <v>2.056</v>
      </c>
      <c r="H18" s="96">
        <f t="shared" si="19"/>
        <v>2.1</v>
      </c>
      <c r="I18" s="97">
        <f t="shared" si="24"/>
        <v>5347.2809999999999</v>
      </c>
      <c r="J18" s="98">
        <f t="shared" si="25"/>
        <v>5.6668601214328561E-3</v>
      </c>
      <c r="K18" s="98">
        <f t="shared" si="26"/>
        <v>0.3642285737165834</v>
      </c>
      <c r="L18" s="98">
        <f t="shared" si="27"/>
        <v>0.14568151552162678</v>
      </c>
      <c r="M18" s="99">
        <f t="shared" si="28"/>
        <v>13.492000000000001</v>
      </c>
      <c r="N18" s="100">
        <f t="shared" si="29"/>
        <v>0.15</v>
      </c>
      <c r="O18" s="100">
        <f t="shared" si="30"/>
        <v>11.987</v>
      </c>
      <c r="P18" s="101">
        <f t="shared" si="31"/>
        <v>0.23499999999999999</v>
      </c>
      <c r="Q18" s="102">
        <f t="shared" si="32"/>
        <v>91</v>
      </c>
      <c r="R18" s="103">
        <f t="shared" si="33"/>
        <v>25.08451140918449</v>
      </c>
      <c r="S18" s="75">
        <f t="shared" si="34"/>
        <v>8</v>
      </c>
      <c r="T18" s="75">
        <f t="shared" si="35"/>
        <v>641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211</v>
      </c>
      <c r="Z18" t="s">
        <v>192</v>
      </c>
      <c r="AA18" t="s">
        <v>48</v>
      </c>
      <c r="AB18">
        <v>502</v>
      </c>
      <c r="AC18" s="1">
        <v>5347.2809999999999</v>
      </c>
      <c r="AD18" s="1">
        <v>2600.3220000000001</v>
      </c>
      <c r="AE18" s="21">
        <v>2.056</v>
      </c>
      <c r="AF18">
        <v>2.1</v>
      </c>
      <c r="AG18">
        <v>13.492000000000001</v>
      </c>
      <c r="AH18">
        <v>338.30992099999997</v>
      </c>
      <c r="AI18">
        <v>1.9171549999999999</v>
      </c>
      <c r="AJ18">
        <v>123.22214</v>
      </c>
      <c r="AK18">
        <v>779</v>
      </c>
      <c r="AL18">
        <v>8</v>
      </c>
      <c r="AM18">
        <v>641</v>
      </c>
      <c r="AN18">
        <v>91</v>
      </c>
      <c r="AO18">
        <v>15.805865000000001</v>
      </c>
      <c r="AP18">
        <v>1546.2</v>
      </c>
      <c r="AQ18">
        <v>14.1</v>
      </c>
      <c r="AR18">
        <v>10</v>
      </c>
      <c r="AS18">
        <v>1738</v>
      </c>
      <c r="AT18">
        <v>0.15</v>
      </c>
      <c r="AU18">
        <v>11.987</v>
      </c>
      <c r="AV18">
        <v>42015</v>
      </c>
      <c r="AW18">
        <v>0</v>
      </c>
      <c r="AX18" s="22">
        <v>0.56000000000000005</v>
      </c>
      <c r="AY18">
        <v>0.90095238095238084</v>
      </c>
      <c r="AZ18" t="s">
        <v>68</v>
      </c>
      <c r="BA18" t="s">
        <v>193</v>
      </c>
      <c r="BB18">
        <v>6</v>
      </c>
      <c r="BC18" t="s">
        <v>541</v>
      </c>
      <c r="BD18">
        <v>15</v>
      </c>
      <c r="BE18">
        <v>99126.9</v>
      </c>
      <c r="BF18">
        <v>6.0870863509299697E-2</v>
      </c>
      <c r="BG18">
        <v>5.484174940933096E-2</v>
      </c>
      <c r="BH18">
        <v>285487.68799999997</v>
      </c>
      <c r="BI18">
        <v>2.1135552437553804E-2</v>
      </c>
      <c r="BJ18">
        <v>1.9042126291357996E-2</v>
      </c>
      <c r="BK18">
        <v>1</v>
      </c>
      <c r="BL18" t="s">
        <v>537</v>
      </c>
      <c r="BM18" t="s">
        <v>538</v>
      </c>
      <c r="BN18" t="s">
        <v>537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70바5990</v>
      </c>
      <c r="D19" s="65" t="str">
        <f t="shared" si="23"/>
        <v>대형</v>
      </c>
      <c r="E19" s="61" t="str">
        <f t="shared" si="16"/>
        <v>B</v>
      </c>
      <c r="F19" s="84">
        <f t="shared" si="17"/>
        <v>0.873</v>
      </c>
      <c r="G19" s="85">
        <f t="shared" si="18"/>
        <v>1.746</v>
      </c>
      <c r="H19" s="86">
        <f t="shared" si="19"/>
        <v>2</v>
      </c>
      <c r="I19" s="87">
        <f t="shared" si="24"/>
        <v>3747.3009999999999</v>
      </c>
      <c r="J19" s="88">
        <f t="shared" si="25"/>
        <v>1.5693522310935733E-2</v>
      </c>
      <c r="K19" s="88">
        <f t="shared" si="26"/>
        <v>0.37638873053218669</v>
      </c>
      <c r="L19" s="88">
        <f t="shared" si="27"/>
        <v>0.21348698703413471</v>
      </c>
      <c r="M19" s="89">
        <f t="shared" si="28"/>
        <v>18.878</v>
      </c>
      <c r="N19" s="90">
        <f t="shared" si="29"/>
        <v>0.08</v>
      </c>
      <c r="O19" s="90">
        <f t="shared" si="30"/>
        <v>34.612000000000002</v>
      </c>
      <c r="P19" s="91">
        <f t="shared" si="31"/>
        <v>4.91</v>
      </c>
      <c r="Q19" s="92">
        <f t="shared" si="32"/>
        <v>92</v>
      </c>
      <c r="R19" s="93">
        <f t="shared" si="33"/>
        <v>27.381086140385904</v>
      </c>
      <c r="S19" s="78">
        <f t="shared" si="34"/>
        <v>3</v>
      </c>
      <c r="T19" s="78">
        <f t="shared" si="35"/>
        <v>1297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213</v>
      </c>
      <c r="Z19" s="4" t="s">
        <v>192</v>
      </c>
      <c r="AA19" s="4" t="s">
        <v>48</v>
      </c>
      <c r="AB19" s="4">
        <v>502</v>
      </c>
      <c r="AC19" s="4">
        <v>3747.3009999999999</v>
      </c>
      <c r="AD19" s="4">
        <v>2146.114</v>
      </c>
      <c r="AE19" s="4">
        <v>1.746</v>
      </c>
      <c r="AF19" s="4">
        <v>2</v>
      </c>
      <c r="AG19" s="4">
        <v>18.878</v>
      </c>
      <c r="AH19" s="4">
        <v>225.12466800000001</v>
      </c>
      <c r="AI19" s="4">
        <v>3.5329989999999998</v>
      </c>
      <c r="AJ19" s="4">
        <v>84.734387999999996</v>
      </c>
      <c r="AK19" s="4">
        <v>800</v>
      </c>
      <c r="AL19" s="4">
        <v>3</v>
      </c>
      <c r="AM19" s="4">
        <v>1297</v>
      </c>
      <c r="AN19" s="4">
        <v>92</v>
      </c>
      <c r="AO19" s="4">
        <v>16.645447999999998</v>
      </c>
      <c r="AP19" s="4">
        <v>4368.3</v>
      </c>
      <c r="AQ19" s="4">
        <v>294.60000000000002</v>
      </c>
      <c r="AR19" s="4">
        <v>14</v>
      </c>
      <c r="AS19" s="4">
        <v>3297</v>
      </c>
      <c r="AT19" s="4">
        <v>0.08</v>
      </c>
      <c r="AU19" s="4">
        <v>34.612000000000002</v>
      </c>
      <c r="AV19" s="4">
        <v>34091</v>
      </c>
      <c r="AW19" s="4">
        <v>0</v>
      </c>
      <c r="AX19" s="23">
        <v>0.55000000000000004</v>
      </c>
      <c r="AY19">
        <v>0.91714285714285704</v>
      </c>
      <c r="AZ19" t="s">
        <v>68</v>
      </c>
      <c r="BA19" t="s">
        <v>193</v>
      </c>
      <c r="BB19">
        <v>1</v>
      </c>
      <c r="BC19" t="s">
        <v>212</v>
      </c>
      <c r="BD19">
        <v>15</v>
      </c>
      <c r="BE19">
        <v>99126.9</v>
      </c>
      <c r="BF19">
        <v>5.6002447367969749E-2</v>
      </c>
      <c r="BG19">
        <v>5.136224458605225E-2</v>
      </c>
      <c r="BH19">
        <v>285487.68799999997</v>
      </c>
      <c r="BI19">
        <v>1.9445143287580235E-2</v>
      </c>
      <c r="BJ19">
        <v>1.7833974272323586E-2</v>
      </c>
      <c r="BK19">
        <v>1</v>
      </c>
      <c r="BL19" t="s">
        <v>537</v>
      </c>
      <c r="BM19" t="s">
        <v>538</v>
      </c>
      <c r="BN19" t="s">
        <v>537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70바6016</v>
      </c>
      <c r="D20" s="48" t="str">
        <f t="shared" si="23"/>
        <v>대형</v>
      </c>
      <c r="E20" s="44" t="str">
        <f t="shared" si="16"/>
        <v>C</v>
      </c>
      <c r="F20" s="94">
        <f t="shared" si="17"/>
        <v>0.85857142857142854</v>
      </c>
      <c r="G20" s="95">
        <f t="shared" si="18"/>
        <v>1.8029999999999999</v>
      </c>
      <c r="H20" s="96">
        <f t="shared" si="19"/>
        <v>2.1</v>
      </c>
      <c r="I20" s="97">
        <f t="shared" si="24"/>
        <v>4764.9489999999996</v>
      </c>
      <c r="J20" s="98">
        <f t="shared" si="25"/>
        <v>1.5715381094525031E-2</v>
      </c>
      <c r="K20" s="98">
        <f t="shared" si="26"/>
        <v>0.37471723807017304</v>
      </c>
      <c r="L20" s="98">
        <f t="shared" si="27"/>
        <v>0.22350711413700336</v>
      </c>
      <c r="M20" s="99">
        <f t="shared" si="28"/>
        <v>16.117000000000001</v>
      </c>
      <c r="N20" s="100">
        <f t="shared" si="29"/>
        <v>0.33600000000000002</v>
      </c>
      <c r="O20" s="100">
        <f t="shared" si="30"/>
        <v>23.169</v>
      </c>
      <c r="P20" s="101">
        <f t="shared" si="31"/>
        <v>2.085</v>
      </c>
      <c r="Q20" s="102">
        <f t="shared" si="32"/>
        <v>92</v>
      </c>
      <c r="R20" s="103">
        <f t="shared" si="33"/>
        <v>27.247344266137016</v>
      </c>
      <c r="S20" s="75">
        <f t="shared" si="34"/>
        <v>16</v>
      </c>
      <c r="T20" s="75">
        <f t="shared" si="35"/>
        <v>1104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214</v>
      </c>
      <c r="Z20" t="s">
        <v>192</v>
      </c>
      <c r="AA20" t="s">
        <v>48</v>
      </c>
      <c r="AB20">
        <v>502</v>
      </c>
      <c r="AC20" s="1">
        <v>4764.9489999999996</v>
      </c>
      <c r="AD20" s="1">
        <v>2642.2280000000001</v>
      </c>
      <c r="AE20" s="21">
        <v>1.8029999999999999</v>
      </c>
      <c r="AF20">
        <v>2.1</v>
      </c>
      <c r="AG20">
        <v>16.117000000000001</v>
      </c>
      <c r="AH20">
        <v>286.88798400000002</v>
      </c>
      <c r="AI20">
        <v>4.5085540000000002</v>
      </c>
      <c r="AJ20">
        <v>107.501873</v>
      </c>
      <c r="AK20">
        <v>1065</v>
      </c>
      <c r="AL20">
        <v>16</v>
      </c>
      <c r="AM20">
        <v>1104</v>
      </c>
      <c r="AN20">
        <v>92</v>
      </c>
      <c r="AO20">
        <v>16.609092</v>
      </c>
      <c r="AP20">
        <v>2535.5</v>
      </c>
      <c r="AQ20">
        <v>125.1</v>
      </c>
      <c r="AR20">
        <v>12</v>
      </c>
      <c r="AS20">
        <v>7112</v>
      </c>
      <c r="AT20">
        <v>0.33600000000000002</v>
      </c>
      <c r="AU20">
        <v>23.169</v>
      </c>
      <c r="AV20">
        <v>40857</v>
      </c>
      <c r="AW20">
        <v>0</v>
      </c>
      <c r="AX20" s="22">
        <v>0.51</v>
      </c>
      <c r="AY20">
        <v>0.85550000000000004</v>
      </c>
      <c r="AZ20" t="s">
        <v>69</v>
      </c>
      <c r="BA20" t="s">
        <v>193</v>
      </c>
      <c r="BB20">
        <v>9</v>
      </c>
      <c r="BC20" t="s">
        <v>507</v>
      </c>
      <c r="BD20">
        <v>13</v>
      </c>
      <c r="BE20">
        <v>99126.9</v>
      </c>
      <c r="BF20">
        <v>2.9939189059680068E-2</v>
      </c>
      <c r="BG20">
        <v>2.56129762405563E-2</v>
      </c>
      <c r="BH20">
        <v>285487.68799999997</v>
      </c>
      <c r="BI20">
        <v>1.0395471064937835E-2</v>
      </c>
      <c r="BJ20">
        <v>8.8933254960543179E-3</v>
      </c>
      <c r="BK20">
        <v>1</v>
      </c>
      <c r="BL20" t="s">
        <v>537</v>
      </c>
      <c r="BM20" t="s">
        <v>538</v>
      </c>
      <c r="BN20" t="s">
        <v>537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72바1258</v>
      </c>
      <c r="D21" s="65" t="str">
        <f t="shared" si="23"/>
        <v>대형</v>
      </c>
      <c r="E21" s="61" t="str">
        <f t="shared" si="16"/>
        <v>C</v>
      </c>
      <c r="F21" s="84">
        <f t="shared" si="17"/>
        <v>0.86428571428571421</v>
      </c>
      <c r="G21" s="85">
        <f t="shared" si="18"/>
        <v>1.8149999999999999</v>
      </c>
      <c r="H21" s="86">
        <f t="shared" si="19"/>
        <v>2.1</v>
      </c>
      <c r="I21" s="87">
        <f t="shared" si="24"/>
        <v>5518.3320000000003</v>
      </c>
      <c r="J21" s="88">
        <f t="shared" si="25"/>
        <v>3.1730136442135307E-2</v>
      </c>
      <c r="K21" s="88">
        <f t="shared" si="26"/>
        <v>0.38564383617392145</v>
      </c>
      <c r="L21" s="88">
        <f t="shared" si="27"/>
        <v>0.23865907306773132</v>
      </c>
      <c r="M21" s="89">
        <f t="shared" si="28"/>
        <v>16.477</v>
      </c>
      <c r="N21" s="90">
        <f t="shared" si="29"/>
        <v>0.308</v>
      </c>
      <c r="O21" s="90">
        <f t="shared" si="30"/>
        <v>48.854999999999997</v>
      </c>
      <c r="P21" s="91">
        <f t="shared" si="31"/>
        <v>16.246666666666666</v>
      </c>
      <c r="Q21" s="92">
        <f t="shared" si="32"/>
        <v>94</v>
      </c>
      <c r="R21" s="93">
        <f t="shared" si="33"/>
        <v>26.797407095536204</v>
      </c>
      <c r="S21" s="78">
        <f t="shared" si="34"/>
        <v>17</v>
      </c>
      <c r="T21" s="78">
        <f t="shared" si="35"/>
        <v>2696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216</v>
      </c>
      <c r="Z21" t="s">
        <v>192</v>
      </c>
      <c r="AA21" t="s">
        <v>48</v>
      </c>
      <c r="AB21">
        <v>502</v>
      </c>
      <c r="AC21" s="1">
        <v>5518.3320000000003</v>
      </c>
      <c r="AD21" s="1">
        <v>3040.43</v>
      </c>
      <c r="AE21" s="21">
        <v>1.8149999999999999</v>
      </c>
      <c r="AF21">
        <v>2.1</v>
      </c>
      <c r="AG21">
        <v>16.477</v>
      </c>
      <c r="AH21">
        <v>353.44770799999998</v>
      </c>
      <c r="AI21">
        <v>11.214943999999999</v>
      </c>
      <c r="AJ21">
        <v>136.30493000000001</v>
      </c>
      <c r="AK21">
        <v>1317</v>
      </c>
      <c r="AL21">
        <v>17</v>
      </c>
      <c r="AM21">
        <v>2696</v>
      </c>
      <c r="AN21">
        <v>94</v>
      </c>
      <c r="AO21">
        <v>15.612866</v>
      </c>
      <c r="AP21">
        <v>6861.6</v>
      </c>
      <c r="AQ21">
        <v>974.8</v>
      </c>
      <c r="AR21">
        <v>68</v>
      </c>
      <c r="AS21">
        <v>31873</v>
      </c>
      <c r="AT21">
        <v>0.308</v>
      </c>
      <c r="AU21">
        <v>48.854999999999997</v>
      </c>
      <c r="AV21">
        <v>49356</v>
      </c>
      <c r="AW21">
        <v>0</v>
      </c>
      <c r="AX21" s="22">
        <v>0.53</v>
      </c>
      <c r="AY21">
        <v>0.85238095238095235</v>
      </c>
      <c r="AZ21" t="s">
        <v>69</v>
      </c>
      <c r="BA21" t="s">
        <v>193</v>
      </c>
      <c r="BB21">
        <v>10</v>
      </c>
      <c r="BC21" t="s">
        <v>506</v>
      </c>
      <c r="BD21">
        <v>8</v>
      </c>
      <c r="BE21">
        <v>99126.9</v>
      </c>
      <c r="BF21">
        <v>4.3786832837504258E-2</v>
      </c>
      <c r="BG21">
        <v>3.732306227577744E-2</v>
      </c>
      <c r="BH21">
        <v>285487.68799999997</v>
      </c>
      <c r="BI21">
        <v>1.5203643387941832E-2</v>
      </c>
      <c r="BJ21">
        <v>1.2959296030674227E-2</v>
      </c>
      <c r="BK21">
        <v>1</v>
      </c>
      <c r="BL21" t="s">
        <v>537</v>
      </c>
      <c r="BM21" t="s">
        <v>538</v>
      </c>
      <c r="BN21" t="s">
        <v>537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72바1260</v>
      </c>
      <c r="D22" s="48" t="str">
        <f t="shared" si="23"/>
        <v>대형</v>
      </c>
      <c r="E22" s="44" t="str">
        <f t="shared" si="16"/>
        <v>B</v>
      </c>
      <c r="F22" s="94">
        <f t="shared" si="17"/>
        <v>0.89047619047619053</v>
      </c>
      <c r="G22" s="95">
        <f t="shared" si="18"/>
        <v>1.87</v>
      </c>
      <c r="H22" s="96">
        <f t="shared" si="19"/>
        <v>2.1</v>
      </c>
      <c r="I22" s="97">
        <f t="shared" si="24"/>
        <v>4173.2780000000002</v>
      </c>
      <c r="J22" s="98">
        <f t="shared" si="25"/>
        <v>9.968255997892278E-3</v>
      </c>
      <c r="K22" s="98">
        <f t="shared" si="26"/>
        <v>0.36224642668904955</v>
      </c>
      <c r="L22" s="98">
        <f t="shared" si="27"/>
        <v>0.19648822819855277</v>
      </c>
      <c r="M22" s="99">
        <f t="shared" si="28"/>
        <v>15.346</v>
      </c>
      <c r="N22" s="100">
        <f t="shared" si="29"/>
        <v>9.6000000000000002E-2</v>
      </c>
      <c r="O22" s="100">
        <f t="shared" si="30"/>
        <v>19.481000000000002</v>
      </c>
      <c r="P22" s="101">
        <f t="shared" si="31"/>
        <v>3.833333333333333E-2</v>
      </c>
      <c r="Q22" s="102">
        <f t="shared" si="32"/>
        <v>88</v>
      </c>
      <c r="R22" s="103">
        <f t="shared" si="33"/>
        <v>25.798609906722135</v>
      </c>
      <c r="S22" s="75">
        <f t="shared" si="34"/>
        <v>4</v>
      </c>
      <c r="T22" s="75">
        <f t="shared" si="35"/>
        <v>813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218</v>
      </c>
      <c r="Z22" s="4" t="s">
        <v>192</v>
      </c>
      <c r="AA22" s="4" t="s">
        <v>48</v>
      </c>
      <c r="AB22" s="4">
        <v>502</v>
      </c>
      <c r="AC22" s="4">
        <v>4173.2780000000002</v>
      </c>
      <c r="AD22" s="4">
        <v>2231.2049999999999</v>
      </c>
      <c r="AE22" s="4">
        <v>1.87</v>
      </c>
      <c r="AF22" s="4">
        <v>2.1</v>
      </c>
      <c r="AG22" s="4">
        <v>15.346</v>
      </c>
      <c r="AH22" s="4">
        <v>257.67355900000001</v>
      </c>
      <c r="AI22" s="4">
        <v>2.5685560000000001</v>
      </c>
      <c r="AJ22" s="4">
        <v>93.341325999999995</v>
      </c>
      <c r="AK22" s="4">
        <v>820</v>
      </c>
      <c r="AL22" s="4">
        <v>4</v>
      </c>
      <c r="AM22" s="4">
        <v>813</v>
      </c>
      <c r="AN22" s="4">
        <v>88</v>
      </c>
      <c r="AO22" s="4">
        <v>16.195988</v>
      </c>
      <c r="AP22" s="4">
        <v>1948.9</v>
      </c>
      <c r="AQ22" s="4">
        <v>2.2999999999999998</v>
      </c>
      <c r="AR22" s="4">
        <v>14</v>
      </c>
      <c r="AS22" s="4">
        <v>4507</v>
      </c>
      <c r="AT22" s="4">
        <v>9.6000000000000002E-2</v>
      </c>
      <c r="AU22" s="4">
        <v>19.481000000000002</v>
      </c>
      <c r="AV22" s="4">
        <v>37743</v>
      </c>
      <c r="AW22" s="4">
        <v>0</v>
      </c>
      <c r="AX22" s="23">
        <v>0.54</v>
      </c>
      <c r="AY22">
        <v>0.90904761904761899</v>
      </c>
      <c r="AZ22" t="s">
        <v>68</v>
      </c>
      <c r="BA22" t="s">
        <v>193</v>
      </c>
      <c r="BB22">
        <v>3</v>
      </c>
      <c r="BC22" t="s">
        <v>210</v>
      </c>
      <c r="BD22">
        <v>7</v>
      </c>
      <c r="BE22">
        <v>99126.9</v>
      </c>
      <c r="BF22">
        <v>1.4621268293470291E-2</v>
      </c>
      <c r="BG22">
        <v>1.3291429129635612E-2</v>
      </c>
      <c r="BH22">
        <v>285487.68799999997</v>
      </c>
      <c r="BI22">
        <v>5.0767898614247778E-3</v>
      </c>
      <c r="BJ22">
        <v>4.6150437359332858E-3</v>
      </c>
      <c r="BK22">
        <v>1</v>
      </c>
      <c r="BL22" t="s">
        <v>537</v>
      </c>
      <c r="BM22" t="s">
        <v>538</v>
      </c>
      <c r="BN22" t="s">
        <v>537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72바1299</v>
      </c>
      <c r="D23" s="65" t="str">
        <f t="shared" si="23"/>
        <v>대형</v>
      </c>
      <c r="E23" s="61" t="str">
        <f t="shared" si="16"/>
        <v>D</v>
      </c>
      <c r="F23" s="84">
        <f t="shared" si="17"/>
        <v>0.8828571428571429</v>
      </c>
      <c r="G23" s="85">
        <f t="shared" si="18"/>
        <v>1.8540000000000001</v>
      </c>
      <c r="H23" s="86">
        <f t="shared" si="19"/>
        <v>2.1</v>
      </c>
      <c r="I23" s="87">
        <f t="shared" si="24"/>
        <v>5784.5569999999998</v>
      </c>
      <c r="J23" s="88">
        <f t="shared" si="25"/>
        <v>1.1664842122672422E-2</v>
      </c>
      <c r="K23" s="88">
        <f t="shared" si="26"/>
        <v>0.38043051858803967</v>
      </c>
      <c r="L23" s="88">
        <f t="shared" si="27"/>
        <v>0.22456343675064488</v>
      </c>
      <c r="M23" s="89">
        <f t="shared" si="28"/>
        <v>16.327999999999999</v>
      </c>
      <c r="N23" s="90">
        <f t="shared" si="29"/>
        <v>0.19</v>
      </c>
      <c r="O23" s="90">
        <f t="shared" si="30"/>
        <v>30.684999999999999</v>
      </c>
      <c r="P23" s="91">
        <f t="shared" si="31"/>
        <v>0.41000000000000003</v>
      </c>
      <c r="Q23" s="92">
        <f t="shared" si="32"/>
        <v>90</v>
      </c>
      <c r="R23" s="93">
        <f t="shared" si="33"/>
        <v>26.201396949870382</v>
      </c>
      <c r="S23" s="78">
        <f t="shared" si="34"/>
        <v>11</v>
      </c>
      <c r="T23" s="78">
        <f t="shared" si="35"/>
        <v>1775</v>
      </c>
      <c r="U23" t="s">
        <v>117</v>
      </c>
      <c r="V23" s="5" t="s">
        <v>118</v>
      </c>
      <c r="W23" t="s">
        <v>117</v>
      </c>
      <c r="X23" s="5" t="s">
        <v>118</v>
      </c>
      <c r="Y23" t="s">
        <v>219</v>
      </c>
      <c r="Z23" t="s">
        <v>192</v>
      </c>
      <c r="AA23" t="s">
        <v>48</v>
      </c>
      <c r="AB23">
        <v>502</v>
      </c>
      <c r="AC23" s="1">
        <v>5784.5569999999998</v>
      </c>
      <c r="AD23" s="1">
        <v>3120.76</v>
      </c>
      <c r="AE23" s="21">
        <v>1.8540000000000001</v>
      </c>
      <c r="AF23">
        <v>2.1</v>
      </c>
      <c r="AG23">
        <v>16.327999999999999</v>
      </c>
      <c r="AH23">
        <v>363.17019599999998</v>
      </c>
      <c r="AI23">
        <v>4.2363229999999996</v>
      </c>
      <c r="AJ23">
        <v>138.16102599999999</v>
      </c>
      <c r="AK23">
        <v>1299</v>
      </c>
      <c r="AL23">
        <v>11</v>
      </c>
      <c r="AM23">
        <v>1775</v>
      </c>
      <c r="AN23">
        <v>90</v>
      </c>
      <c r="AO23">
        <v>15.927949999999999</v>
      </c>
      <c r="AP23">
        <v>3070.4</v>
      </c>
      <c r="AQ23">
        <v>24.6</v>
      </c>
      <c r="AR23">
        <v>19</v>
      </c>
      <c r="AS23">
        <v>8969</v>
      </c>
      <c r="AT23">
        <v>0.19</v>
      </c>
      <c r="AU23">
        <v>30.684999999999999</v>
      </c>
      <c r="AV23">
        <v>49788</v>
      </c>
      <c r="AW23">
        <v>0</v>
      </c>
      <c r="AX23" s="22">
        <v>0.55000000000000004</v>
      </c>
      <c r="AY23">
        <v>0.84285714285714286</v>
      </c>
      <c r="AZ23" t="s">
        <v>67</v>
      </c>
      <c r="BA23" t="s">
        <v>193</v>
      </c>
      <c r="BB23">
        <v>2</v>
      </c>
      <c r="BC23" t="s">
        <v>203</v>
      </c>
      <c r="BD23">
        <v>11</v>
      </c>
      <c r="BE23">
        <v>99126.9</v>
      </c>
      <c r="BF23">
        <v>4.9402119908924826E-2</v>
      </c>
      <c r="BG23">
        <v>4.1638929637522352E-2</v>
      </c>
      <c r="BH23">
        <v>285487.68799999997</v>
      </c>
      <c r="BI23">
        <v>1.7153380709013274E-2</v>
      </c>
      <c r="BJ23">
        <v>1.445784945473976E-2</v>
      </c>
      <c r="BK23">
        <v>1</v>
      </c>
      <c r="BL23" t="s">
        <v>537</v>
      </c>
      <c r="BM23" t="s">
        <v>538</v>
      </c>
      <c r="BN23" t="s">
        <v>537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72바1300</v>
      </c>
      <c r="D24" s="48" t="str">
        <f t="shared" si="23"/>
        <v>대형</v>
      </c>
      <c r="E24" s="44" t="str">
        <f t="shared" si="16"/>
        <v>C</v>
      </c>
      <c r="F24" s="94">
        <f t="shared" si="17"/>
        <v>0.87849999999999995</v>
      </c>
      <c r="G24" s="95">
        <f t="shared" si="18"/>
        <v>1.7569999999999999</v>
      </c>
      <c r="H24" s="96">
        <f t="shared" si="19"/>
        <v>2</v>
      </c>
      <c r="I24" s="97">
        <f t="shared" si="24"/>
        <v>4161.7749999999996</v>
      </c>
      <c r="J24" s="98">
        <f t="shared" si="25"/>
        <v>1.4680859510854131E-2</v>
      </c>
      <c r="K24" s="98">
        <f t="shared" si="26"/>
        <v>0.37515336569771401</v>
      </c>
      <c r="L24" s="98">
        <f t="shared" si="27"/>
        <v>0.18766031320770588</v>
      </c>
      <c r="M24" s="99">
        <f t="shared" si="28"/>
        <v>18.745000000000001</v>
      </c>
      <c r="N24" s="100">
        <f t="shared" si="29"/>
        <v>2.4E-2</v>
      </c>
      <c r="O24" s="100">
        <f t="shared" si="30"/>
        <v>3.0760000000000001</v>
      </c>
      <c r="P24" s="101">
        <f t="shared" si="31"/>
        <v>0.19666666666666668</v>
      </c>
      <c r="Q24" s="102">
        <f t="shared" si="32"/>
        <v>86</v>
      </c>
      <c r="R24" s="103">
        <f t="shared" si="33"/>
        <v>26.928185621295167</v>
      </c>
      <c r="S24" s="75">
        <f t="shared" si="34"/>
        <v>1</v>
      </c>
      <c r="T24" s="75">
        <f t="shared" si="35"/>
        <v>128</v>
      </c>
      <c r="U24" t="s">
        <v>117</v>
      </c>
      <c r="V24" s="5" t="s">
        <v>118</v>
      </c>
      <c r="W24" t="s">
        <v>117</v>
      </c>
      <c r="X24" s="5" t="s">
        <v>118</v>
      </c>
      <c r="Y24" t="s">
        <v>221</v>
      </c>
      <c r="Z24" t="s">
        <v>192</v>
      </c>
      <c r="AA24" t="s">
        <v>48</v>
      </c>
      <c r="AB24">
        <v>502</v>
      </c>
      <c r="AC24" s="1">
        <v>4161.7749999999996</v>
      </c>
      <c r="AD24" s="1">
        <v>2368.3040000000001</v>
      </c>
      <c r="AE24" s="21">
        <v>1.7569999999999999</v>
      </c>
      <c r="AF24">
        <v>2</v>
      </c>
      <c r="AG24">
        <v>18.745000000000001</v>
      </c>
      <c r="AH24">
        <v>253.29327599999999</v>
      </c>
      <c r="AI24">
        <v>3.7185630000000001</v>
      </c>
      <c r="AJ24">
        <v>95.023825000000002</v>
      </c>
      <c r="AK24">
        <v>781</v>
      </c>
      <c r="AL24">
        <v>1</v>
      </c>
      <c r="AM24">
        <v>128</v>
      </c>
      <c r="AN24">
        <v>86</v>
      </c>
      <c r="AO24">
        <v>16.430657</v>
      </c>
      <c r="AP24">
        <v>2912.4</v>
      </c>
      <c r="AQ24">
        <v>11.8</v>
      </c>
      <c r="AR24">
        <v>2008</v>
      </c>
      <c r="AS24">
        <v>0</v>
      </c>
      <c r="AT24">
        <v>2.4E-2</v>
      </c>
      <c r="AU24">
        <v>3.0760000000000001</v>
      </c>
      <c r="AV24">
        <v>35276</v>
      </c>
      <c r="AW24">
        <v>0</v>
      </c>
      <c r="AX24" s="22">
        <v>0.56000000000000005</v>
      </c>
      <c r="AY24">
        <v>0.87285714285714278</v>
      </c>
      <c r="AZ24" t="s">
        <v>69</v>
      </c>
      <c r="BA24" t="s">
        <v>193</v>
      </c>
      <c r="BB24">
        <v>4</v>
      </c>
      <c r="BC24" t="s">
        <v>217</v>
      </c>
      <c r="BD24">
        <v>9</v>
      </c>
      <c r="BE24">
        <v>99126.9</v>
      </c>
      <c r="BF24">
        <v>3.3451484914791045E-2</v>
      </c>
      <c r="BG24">
        <v>2.9198367547053322E-2</v>
      </c>
      <c r="BH24">
        <v>285487.68799999997</v>
      </c>
      <c r="BI24">
        <v>1.1615008770535843E-2</v>
      </c>
      <c r="BJ24">
        <v>1.0138243369710571E-2</v>
      </c>
      <c r="BK24">
        <v>1</v>
      </c>
      <c r="BL24" t="s">
        <v>537</v>
      </c>
      <c r="BM24" t="s">
        <v>538</v>
      </c>
      <c r="BN24" t="s">
        <v>537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72바1338</v>
      </c>
      <c r="D25" s="65" t="str">
        <f t="shared" si="23"/>
        <v>대형</v>
      </c>
      <c r="E25" s="61" t="str">
        <f t="shared" si="16"/>
        <v>C</v>
      </c>
      <c r="F25" s="84">
        <f t="shared" si="17"/>
        <v>0.89666666666666661</v>
      </c>
      <c r="G25" s="85">
        <f t="shared" si="18"/>
        <v>1.883</v>
      </c>
      <c r="H25" s="86">
        <f t="shared" si="19"/>
        <v>2.1</v>
      </c>
      <c r="I25" s="87">
        <f t="shared" si="24"/>
        <v>3051.7330000000002</v>
      </c>
      <c r="J25" s="88">
        <f t="shared" si="25"/>
        <v>2.0394916325523624E-2</v>
      </c>
      <c r="K25" s="88">
        <f t="shared" si="26"/>
        <v>0.37200349990934423</v>
      </c>
      <c r="L25" s="88">
        <f t="shared" si="27"/>
        <v>0.16318596679329417</v>
      </c>
      <c r="M25" s="89">
        <f t="shared" si="28"/>
        <v>15.526</v>
      </c>
      <c r="N25" s="90">
        <f t="shared" si="29"/>
        <v>0.16400000000000001</v>
      </c>
      <c r="O25" s="90">
        <f t="shared" si="30"/>
        <v>36.896999999999998</v>
      </c>
      <c r="P25" s="91">
        <f t="shared" si="31"/>
        <v>1.4016666666666666</v>
      </c>
      <c r="Q25" s="92">
        <f t="shared" si="32"/>
        <v>105</v>
      </c>
      <c r="R25" s="93">
        <f t="shared" si="33"/>
        <v>27.197486732356186</v>
      </c>
      <c r="S25" s="78">
        <f t="shared" si="34"/>
        <v>5</v>
      </c>
      <c r="T25" s="78">
        <f t="shared" si="35"/>
        <v>1126</v>
      </c>
      <c r="U25" t="s">
        <v>117</v>
      </c>
      <c r="V25" t="s">
        <v>118</v>
      </c>
      <c r="W25" s="4" t="s">
        <v>117</v>
      </c>
      <c r="X25" s="4" t="s">
        <v>118</v>
      </c>
      <c r="Y25" s="4" t="s">
        <v>223</v>
      </c>
      <c r="Z25" s="4" t="s">
        <v>192</v>
      </c>
      <c r="AA25" s="4" t="s">
        <v>48</v>
      </c>
      <c r="AB25" s="4">
        <v>502</v>
      </c>
      <c r="AC25" s="4">
        <v>3051.7330000000002</v>
      </c>
      <c r="AD25" s="4">
        <v>1620.3630000000001</v>
      </c>
      <c r="AE25" s="4">
        <v>1.883</v>
      </c>
      <c r="AF25" s="4">
        <v>2.1</v>
      </c>
      <c r="AG25" s="4">
        <v>15.526</v>
      </c>
      <c r="AH25" s="4">
        <v>184.67106899999999</v>
      </c>
      <c r="AI25" s="4">
        <v>3.7663509999999998</v>
      </c>
      <c r="AJ25" s="4">
        <v>68.698284000000001</v>
      </c>
      <c r="AK25" s="4">
        <v>498</v>
      </c>
      <c r="AL25" s="4">
        <v>5</v>
      </c>
      <c r="AM25" s="4">
        <v>1126</v>
      </c>
      <c r="AN25" s="4">
        <v>105</v>
      </c>
      <c r="AO25" s="4">
        <v>16.525236</v>
      </c>
      <c r="AP25" s="4">
        <v>2527.6</v>
      </c>
      <c r="AQ25" s="4">
        <v>84.1</v>
      </c>
      <c r="AR25" s="4">
        <v>14</v>
      </c>
      <c r="AS25" s="4">
        <v>6464</v>
      </c>
      <c r="AT25" s="4">
        <v>0.16400000000000001</v>
      </c>
      <c r="AU25" s="4">
        <v>36.896999999999998</v>
      </c>
      <c r="AV25" s="4">
        <v>27900</v>
      </c>
      <c r="AW25" s="4">
        <v>0</v>
      </c>
      <c r="AX25" s="23">
        <v>0.52</v>
      </c>
      <c r="AY25">
        <v>0.8666666666666667</v>
      </c>
      <c r="AZ25" t="s">
        <v>69</v>
      </c>
      <c r="BA25" t="s">
        <v>193</v>
      </c>
      <c r="BB25">
        <v>7</v>
      </c>
      <c r="BC25" t="s">
        <v>215</v>
      </c>
      <c r="BD25">
        <v>10</v>
      </c>
      <c r="BE25">
        <v>99126.9</v>
      </c>
      <c r="BF25">
        <v>5.6979992312883788E-2</v>
      </c>
      <c r="BG25">
        <v>4.9382660004499285E-2</v>
      </c>
      <c r="BH25">
        <v>285487.68799999997</v>
      </c>
      <c r="BI25">
        <v>1.9784565981003008E-2</v>
      </c>
      <c r="BJ25">
        <v>1.7146623850202609E-2</v>
      </c>
      <c r="BK25">
        <v>1</v>
      </c>
      <c r="BL25" t="s">
        <v>537</v>
      </c>
      <c r="BM25" t="s">
        <v>538</v>
      </c>
      <c r="BN25" t="s">
        <v>537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72바1604</v>
      </c>
      <c r="D26" s="48" t="str">
        <f t="shared" si="23"/>
        <v>대형</v>
      </c>
      <c r="E26" s="44" t="str">
        <f t="shared" si="16"/>
        <v>C</v>
      </c>
      <c r="F26" s="94">
        <f t="shared" si="17"/>
        <v>0.94</v>
      </c>
      <c r="G26" s="95">
        <f t="shared" si="18"/>
        <v>1.88</v>
      </c>
      <c r="H26" s="96">
        <f t="shared" si="19"/>
        <v>2</v>
      </c>
      <c r="I26" s="97">
        <f t="shared" si="24"/>
        <v>5534.2030000000004</v>
      </c>
      <c r="J26" s="98">
        <f t="shared" si="25"/>
        <v>1.4036338268351557E-2</v>
      </c>
      <c r="K26" s="98">
        <f t="shared" si="26"/>
        <v>0.37573236019808243</v>
      </c>
      <c r="L26" s="98">
        <f t="shared" si="27"/>
        <v>0.16298643183128625</v>
      </c>
      <c r="M26" s="99">
        <f t="shared" si="28"/>
        <v>15.127000000000001</v>
      </c>
      <c r="N26" s="100">
        <f t="shared" si="29"/>
        <v>0.217</v>
      </c>
      <c r="O26" s="100">
        <f t="shared" si="30"/>
        <v>14.51</v>
      </c>
      <c r="P26" s="101">
        <f t="shared" si="31"/>
        <v>2.3866666666666663</v>
      </c>
      <c r="Q26" s="102">
        <f t="shared" si="32"/>
        <v>90</v>
      </c>
      <c r="R26" s="103">
        <f t="shared" si="33"/>
        <v>26.164513342537695</v>
      </c>
      <c r="S26" s="75">
        <f t="shared" si="34"/>
        <v>12</v>
      </c>
      <c r="T26" s="75">
        <f t="shared" si="35"/>
        <v>803</v>
      </c>
      <c r="U26" t="s">
        <v>117</v>
      </c>
      <c r="V26" s="5" t="s">
        <v>118</v>
      </c>
      <c r="W26" t="s">
        <v>117</v>
      </c>
      <c r="X26" s="5" t="s">
        <v>118</v>
      </c>
      <c r="Y26" t="s">
        <v>225</v>
      </c>
      <c r="Z26" t="s">
        <v>192</v>
      </c>
      <c r="AA26" t="s">
        <v>48</v>
      </c>
      <c r="AB26">
        <v>502</v>
      </c>
      <c r="AC26" s="1">
        <v>5534.2030000000004</v>
      </c>
      <c r="AD26" s="1">
        <v>2943.3490000000002</v>
      </c>
      <c r="AE26" s="21">
        <v>1.88</v>
      </c>
      <c r="AF26">
        <v>2</v>
      </c>
      <c r="AG26">
        <v>15.127000000000001</v>
      </c>
      <c r="AH26">
        <v>346.61547100000001</v>
      </c>
      <c r="AI26">
        <v>4.8652119999999996</v>
      </c>
      <c r="AJ26">
        <v>130.23464899999999</v>
      </c>
      <c r="AK26">
        <v>902</v>
      </c>
      <c r="AL26">
        <v>12</v>
      </c>
      <c r="AM26">
        <v>803</v>
      </c>
      <c r="AN26">
        <v>90</v>
      </c>
      <c r="AO26">
        <v>15.966405</v>
      </c>
      <c r="AP26">
        <v>3038.5</v>
      </c>
      <c r="AQ26">
        <v>143.19999999999999</v>
      </c>
      <c r="AR26">
        <v>24</v>
      </c>
      <c r="AS26">
        <v>6247</v>
      </c>
      <c r="AT26">
        <v>0.217</v>
      </c>
      <c r="AU26">
        <v>14.51</v>
      </c>
      <c r="AV26">
        <v>45142</v>
      </c>
      <c r="AW26">
        <v>0</v>
      </c>
      <c r="AX26" s="22">
        <v>0.53</v>
      </c>
      <c r="AY26">
        <v>0.871</v>
      </c>
      <c r="AZ26" t="s">
        <v>69</v>
      </c>
      <c r="BA26" t="s">
        <v>193</v>
      </c>
      <c r="BB26">
        <v>5</v>
      </c>
      <c r="BC26" t="s">
        <v>220</v>
      </c>
      <c r="BD26">
        <v>10</v>
      </c>
      <c r="BE26">
        <v>99126.9</v>
      </c>
      <c r="BF26">
        <v>4.502698056733339E-2</v>
      </c>
      <c r="BG26">
        <v>3.9218500074147379E-2</v>
      </c>
      <c r="BH26">
        <v>285487.68799999997</v>
      </c>
      <c r="BI26">
        <v>1.5634246896139355E-2</v>
      </c>
      <c r="BJ26">
        <v>1.3617429046537378E-2</v>
      </c>
      <c r="BK26">
        <v>1</v>
      </c>
      <c r="BL26" t="s">
        <v>537</v>
      </c>
      <c r="BM26" t="s">
        <v>538</v>
      </c>
      <c r="BN26" t="s">
        <v>537</v>
      </c>
    </row>
    <row r="27" spans="1:66">
      <c r="A27" s="76" t="str">
        <f t="shared" si="20"/>
        <v>강인여객</v>
      </c>
      <c r="B27" s="76" t="str">
        <f t="shared" si="21"/>
        <v>103-1</v>
      </c>
      <c r="C27" s="77" t="str">
        <f t="shared" si="22"/>
        <v>70바5923</v>
      </c>
      <c r="D27" s="65" t="str">
        <f t="shared" si="23"/>
        <v>대형</v>
      </c>
      <c r="E27" s="61" t="str">
        <f t="shared" si="16"/>
        <v>B</v>
      </c>
      <c r="F27" s="84">
        <f t="shared" si="17"/>
        <v>0.83952380952380945</v>
      </c>
      <c r="G27" s="85">
        <f t="shared" si="18"/>
        <v>1.7629999999999999</v>
      </c>
      <c r="H27" s="86">
        <f t="shared" si="19"/>
        <v>2.1</v>
      </c>
      <c r="I27" s="87">
        <f t="shared" si="24"/>
        <v>4446.0540000000001</v>
      </c>
      <c r="J27" s="88">
        <f t="shared" si="25"/>
        <v>2.9167750363409451E-2</v>
      </c>
      <c r="K27" s="88">
        <f t="shared" si="26"/>
        <v>0.37850863365915821</v>
      </c>
      <c r="L27" s="88">
        <f t="shared" si="27"/>
        <v>0.17498662859245523</v>
      </c>
      <c r="M27" s="89">
        <f t="shared" si="28"/>
        <v>19.152000000000001</v>
      </c>
      <c r="N27" s="90">
        <f t="shared" si="29"/>
        <v>6.7000000000000004E-2</v>
      </c>
      <c r="O27" s="90">
        <f t="shared" si="30"/>
        <v>26.63</v>
      </c>
      <c r="P27" s="91">
        <f t="shared" si="31"/>
        <v>15.576666666666666</v>
      </c>
      <c r="Q27" s="92">
        <f t="shared" si="32"/>
        <v>92</v>
      </c>
      <c r="R27" s="93">
        <f t="shared" si="33"/>
        <v>28.461310736393994</v>
      </c>
      <c r="S27" s="78">
        <f t="shared" si="34"/>
        <v>3</v>
      </c>
      <c r="T27" s="78">
        <f t="shared" si="35"/>
        <v>1184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226</v>
      </c>
      <c r="Z27" s="4" t="s">
        <v>192</v>
      </c>
      <c r="AA27" s="4" t="s">
        <v>48</v>
      </c>
      <c r="AB27" s="4">
        <v>502</v>
      </c>
      <c r="AC27" s="4">
        <v>4446.0540000000001</v>
      </c>
      <c r="AD27" s="4">
        <v>2521.6439999999998</v>
      </c>
      <c r="AE27" s="4">
        <v>1.7629999999999999</v>
      </c>
      <c r="AF27" s="4">
        <v>2.1</v>
      </c>
      <c r="AG27" s="4">
        <v>19.152000000000001</v>
      </c>
      <c r="AH27" s="4">
        <v>263.73076099999997</v>
      </c>
      <c r="AI27" s="4">
        <v>7.6924330000000003</v>
      </c>
      <c r="AJ27" s="4">
        <v>99.824370000000002</v>
      </c>
      <c r="AK27" s="4">
        <v>778</v>
      </c>
      <c r="AL27" s="4">
        <v>3</v>
      </c>
      <c r="AM27" s="4">
        <v>1184</v>
      </c>
      <c r="AN27" s="4">
        <v>92</v>
      </c>
      <c r="AO27" s="4">
        <v>16.858305999999999</v>
      </c>
      <c r="AP27" s="4">
        <v>7962.9</v>
      </c>
      <c r="AQ27" s="4">
        <v>934.6</v>
      </c>
      <c r="AR27" s="4">
        <v>47</v>
      </c>
      <c r="AS27" s="4">
        <v>25804</v>
      </c>
      <c r="AT27" s="4">
        <v>6.7000000000000004E-2</v>
      </c>
      <c r="AU27" s="4">
        <v>26.63</v>
      </c>
      <c r="AV27" s="4">
        <v>36246</v>
      </c>
      <c r="AW27" s="4">
        <v>0</v>
      </c>
      <c r="AX27" s="23">
        <v>0.54</v>
      </c>
      <c r="AY27">
        <v>0.9028571428571428</v>
      </c>
      <c r="AZ27" t="s">
        <v>68</v>
      </c>
      <c r="BA27" t="s">
        <v>193</v>
      </c>
      <c r="BB27">
        <v>5</v>
      </c>
      <c r="BC27" t="s">
        <v>505</v>
      </c>
      <c r="BD27">
        <v>13</v>
      </c>
      <c r="BE27">
        <v>99126.9</v>
      </c>
      <c r="BF27">
        <v>4.0735077965718694E-2</v>
      </c>
      <c r="BG27">
        <v>3.677795610619173E-2</v>
      </c>
      <c r="BH27">
        <v>285487.68799999997</v>
      </c>
      <c r="BI27">
        <v>1.4144014504751605E-2</v>
      </c>
      <c r="BJ27">
        <v>1.2770024524290019E-2</v>
      </c>
      <c r="BK27">
        <v>1</v>
      </c>
      <c r="BL27" t="s">
        <v>537</v>
      </c>
      <c r="BM27" t="s">
        <v>538</v>
      </c>
      <c r="BN27" t="s">
        <v>537</v>
      </c>
    </row>
    <row r="28" spans="1:66">
      <c r="A28" s="73" t="str">
        <f t="shared" si="20"/>
        <v>강인여객</v>
      </c>
      <c r="B28" s="73" t="str">
        <f t="shared" si="21"/>
        <v>103-1</v>
      </c>
      <c r="C28" s="74" t="str">
        <f t="shared" si="22"/>
        <v>70바5934</v>
      </c>
      <c r="D28" s="48" t="str">
        <f t="shared" si="23"/>
        <v>대형</v>
      </c>
      <c r="E28" s="44" t="str">
        <f t="shared" si="16"/>
        <v>B</v>
      </c>
      <c r="F28" s="94">
        <f t="shared" si="17"/>
        <v>0.81761904761904758</v>
      </c>
      <c r="G28" s="95">
        <f t="shared" si="18"/>
        <v>1.7170000000000001</v>
      </c>
      <c r="H28" s="96">
        <f t="shared" si="19"/>
        <v>2.1</v>
      </c>
      <c r="I28" s="97">
        <f t="shared" si="24"/>
        <v>2490.0949999999998</v>
      </c>
      <c r="J28" s="98">
        <f t="shared" si="25"/>
        <v>2.9074075628039098E-2</v>
      </c>
      <c r="K28" s="98">
        <f t="shared" si="26"/>
        <v>0.36472854231369056</v>
      </c>
      <c r="L28" s="98">
        <f t="shared" si="27"/>
        <v>0.26545171971350495</v>
      </c>
      <c r="M28" s="99">
        <f t="shared" si="28"/>
        <v>20.175000000000001</v>
      </c>
      <c r="N28" s="100">
        <f t="shared" si="29"/>
        <v>7.1079999999999997</v>
      </c>
      <c r="O28" s="100">
        <f t="shared" si="30"/>
        <v>36.826000000000001</v>
      </c>
      <c r="P28" s="101">
        <f t="shared" si="31"/>
        <v>11.726666666666667</v>
      </c>
      <c r="Q28" s="102">
        <f t="shared" si="32"/>
        <v>90</v>
      </c>
      <c r="R28" s="103">
        <f t="shared" si="33"/>
        <v>29.335871343102106</v>
      </c>
      <c r="S28" s="75">
        <f t="shared" si="34"/>
        <v>177</v>
      </c>
      <c r="T28" s="75">
        <f t="shared" si="35"/>
        <v>917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229</v>
      </c>
      <c r="Z28" s="4" t="s">
        <v>192</v>
      </c>
      <c r="AA28" s="4" t="s">
        <v>48</v>
      </c>
      <c r="AB28" s="4">
        <v>502</v>
      </c>
      <c r="AC28" s="4">
        <v>2490.0949999999998</v>
      </c>
      <c r="AD28" s="4">
        <v>1450.598</v>
      </c>
      <c r="AE28" s="4">
        <v>1.7170000000000001</v>
      </c>
      <c r="AF28" s="4">
        <v>2.1</v>
      </c>
      <c r="AG28" s="4">
        <v>20.175000000000001</v>
      </c>
      <c r="AH28" s="4">
        <v>140.024125</v>
      </c>
      <c r="AI28" s="4">
        <v>4.071072</v>
      </c>
      <c r="AJ28" s="4">
        <v>51.070794999999997</v>
      </c>
      <c r="AK28" s="4">
        <v>661</v>
      </c>
      <c r="AL28" s="4">
        <v>177</v>
      </c>
      <c r="AM28" s="4">
        <v>917</v>
      </c>
      <c r="AN28" s="4">
        <v>90</v>
      </c>
      <c r="AO28" s="4">
        <v>17.783328000000001</v>
      </c>
      <c r="AP28" s="4">
        <v>4587.6000000000004</v>
      </c>
      <c r="AQ28" s="4">
        <v>703.6</v>
      </c>
      <c r="AR28" s="4">
        <v>16</v>
      </c>
      <c r="AS28" s="4">
        <v>6811</v>
      </c>
      <c r="AT28" s="4">
        <v>7.1079999999999997</v>
      </c>
      <c r="AU28" s="4">
        <v>36.826000000000001</v>
      </c>
      <c r="AV28" s="4">
        <v>0</v>
      </c>
      <c r="AW28" s="4">
        <v>0</v>
      </c>
      <c r="AX28" s="23">
        <v>0.53</v>
      </c>
      <c r="AY28">
        <v>0.90500000000000003</v>
      </c>
      <c r="AZ28" t="s">
        <v>68</v>
      </c>
      <c r="BA28" t="s">
        <v>193</v>
      </c>
      <c r="BB28">
        <v>4</v>
      </c>
      <c r="BC28" t="s">
        <v>198</v>
      </c>
      <c r="BD28">
        <v>14</v>
      </c>
      <c r="BE28">
        <v>99126.9</v>
      </c>
      <c r="BF28">
        <v>5.6705778149019094E-2</v>
      </c>
      <c r="BG28">
        <v>5.1318729224862282E-2</v>
      </c>
      <c r="BH28">
        <v>285487.68799999997</v>
      </c>
      <c r="BI28">
        <v>1.9689353468721218E-2</v>
      </c>
      <c r="BJ28">
        <v>1.7818864889192702E-2</v>
      </c>
      <c r="BK28">
        <v>1</v>
      </c>
      <c r="BL28" t="s">
        <v>537</v>
      </c>
      <c r="BM28" t="s">
        <v>538</v>
      </c>
      <c r="BN28" t="s">
        <v>537</v>
      </c>
    </row>
    <row r="29" spans="1:66">
      <c r="A29" s="76" t="str">
        <f t="shared" si="20"/>
        <v>강인여객</v>
      </c>
      <c r="B29" s="76" t="str">
        <f t="shared" si="21"/>
        <v>103-1</v>
      </c>
      <c r="C29" s="77" t="str">
        <f t="shared" si="22"/>
        <v>70바5935</v>
      </c>
      <c r="D29" s="65" t="str">
        <f t="shared" si="23"/>
        <v>대형</v>
      </c>
      <c r="E29" s="61" t="str">
        <f t="shared" si="16"/>
        <v>D</v>
      </c>
      <c r="F29" s="84">
        <f t="shared" si="17"/>
        <v>0.82818181818181813</v>
      </c>
      <c r="G29" s="85">
        <f t="shared" si="18"/>
        <v>1.8220000000000001</v>
      </c>
      <c r="H29" s="86">
        <f t="shared" si="19"/>
        <v>2.2000000000000002</v>
      </c>
      <c r="I29" s="87">
        <f t="shared" si="24"/>
        <v>3070.348</v>
      </c>
      <c r="J29" s="88">
        <f t="shared" si="25"/>
        <v>3.6206934855362603E-2</v>
      </c>
      <c r="K29" s="88">
        <f t="shared" si="26"/>
        <v>0.34927350870037338</v>
      </c>
      <c r="L29" s="88">
        <f t="shared" si="27"/>
        <v>0.18499531649181136</v>
      </c>
      <c r="M29" s="89">
        <f t="shared" si="28"/>
        <v>19.085999999999999</v>
      </c>
      <c r="N29" s="90">
        <f t="shared" si="29"/>
        <v>9.8000000000000004E-2</v>
      </c>
      <c r="O29" s="90">
        <f t="shared" si="30"/>
        <v>23.613</v>
      </c>
      <c r="P29" s="91">
        <f t="shared" si="31"/>
        <v>9.0283333333333342</v>
      </c>
      <c r="Q29" s="92">
        <f t="shared" si="32"/>
        <v>90</v>
      </c>
      <c r="R29" s="93">
        <f t="shared" si="33"/>
        <v>28.793571317456106</v>
      </c>
      <c r="S29" s="78">
        <f t="shared" si="34"/>
        <v>3</v>
      </c>
      <c r="T29" s="78">
        <f t="shared" si="35"/>
        <v>725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230</v>
      </c>
      <c r="Z29" t="s">
        <v>192</v>
      </c>
      <c r="AA29" t="s">
        <v>48</v>
      </c>
      <c r="AB29">
        <v>502</v>
      </c>
      <c r="AC29" s="1">
        <v>3070.348</v>
      </c>
      <c r="AD29" s="1">
        <v>1685.55</v>
      </c>
      <c r="AE29" s="21">
        <v>1.8220000000000001</v>
      </c>
      <c r="AF29">
        <v>2.2000000000000002</v>
      </c>
      <c r="AG29">
        <v>19.085999999999999</v>
      </c>
      <c r="AH29">
        <v>173.52272500000001</v>
      </c>
      <c r="AI29">
        <v>6.2827260000000003</v>
      </c>
      <c r="AJ29">
        <v>60.606890999999997</v>
      </c>
      <c r="AK29">
        <v>568</v>
      </c>
      <c r="AL29">
        <v>3</v>
      </c>
      <c r="AM29">
        <v>725</v>
      </c>
      <c r="AN29">
        <v>90</v>
      </c>
      <c r="AO29">
        <v>17.694212</v>
      </c>
      <c r="AP29">
        <v>4963.1000000000004</v>
      </c>
      <c r="AQ29">
        <v>541.70000000000005</v>
      </c>
      <c r="AR29">
        <v>18</v>
      </c>
      <c r="AS29">
        <v>5679</v>
      </c>
      <c r="AT29">
        <v>9.8000000000000004E-2</v>
      </c>
      <c r="AU29">
        <v>23.613</v>
      </c>
      <c r="AV29">
        <v>25649</v>
      </c>
      <c r="AW29">
        <v>0</v>
      </c>
      <c r="AX29" s="22">
        <v>0.55000000000000004</v>
      </c>
      <c r="AY29">
        <v>0.82714285714285718</v>
      </c>
      <c r="AZ29" t="s">
        <v>67</v>
      </c>
      <c r="BA29" t="s">
        <v>227</v>
      </c>
      <c r="BB29">
        <v>2</v>
      </c>
      <c r="BC29" t="s">
        <v>243</v>
      </c>
      <c r="BD29">
        <v>8</v>
      </c>
      <c r="BE29">
        <v>69998.872999999992</v>
      </c>
      <c r="BF29">
        <v>4.2504898614581989E-2</v>
      </c>
      <c r="BG29">
        <v>3.5157623282632819E-2</v>
      </c>
      <c r="BH29">
        <v>285487.68799999997</v>
      </c>
      <c r="BI29">
        <v>1.0421797944575461E-2</v>
      </c>
      <c r="BJ29">
        <v>8.6203157284417027E-3</v>
      </c>
      <c r="BK29">
        <v>1</v>
      </c>
      <c r="BL29" t="s">
        <v>537</v>
      </c>
      <c r="BM29" t="s">
        <v>538</v>
      </c>
      <c r="BN29" t="s">
        <v>537</v>
      </c>
    </row>
    <row r="30" spans="1:66">
      <c r="A30" s="73" t="str">
        <f t="shared" si="20"/>
        <v>강인여객</v>
      </c>
      <c r="B30" s="73" t="str">
        <f t="shared" si="21"/>
        <v>103-1</v>
      </c>
      <c r="C30" s="74" t="str">
        <f t="shared" si="22"/>
        <v>70바5961</v>
      </c>
      <c r="D30" s="48" t="str">
        <f t="shared" si="23"/>
        <v>대형</v>
      </c>
      <c r="E30" s="44" t="str">
        <f t="shared" si="16"/>
        <v>D</v>
      </c>
      <c r="F30" s="94">
        <f t="shared" si="17"/>
        <v>0.89047619047619053</v>
      </c>
      <c r="G30" s="95">
        <f t="shared" si="18"/>
        <v>1.87</v>
      </c>
      <c r="H30" s="96">
        <f t="shared" si="19"/>
        <v>2.1</v>
      </c>
      <c r="I30" s="97">
        <f t="shared" si="24"/>
        <v>2898.79</v>
      </c>
      <c r="J30" s="98">
        <f t="shared" si="25"/>
        <v>3.7105765810100819E-2</v>
      </c>
      <c r="K30" s="98">
        <f t="shared" si="26"/>
        <v>0.3722725069106797</v>
      </c>
      <c r="L30" s="98">
        <f t="shared" si="27"/>
        <v>0.17662541957161437</v>
      </c>
      <c r="M30" s="99">
        <f t="shared" si="28"/>
        <v>16.573</v>
      </c>
      <c r="N30" s="100">
        <f t="shared" si="29"/>
        <v>0.10299999999999999</v>
      </c>
      <c r="O30" s="100">
        <f t="shared" si="30"/>
        <v>27.218</v>
      </c>
      <c r="P30" s="101">
        <f t="shared" si="31"/>
        <v>10.236666666666668</v>
      </c>
      <c r="Q30" s="102">
        <f t="shared" si="32"/>
        <v>94</v>
      </c>
      <c r="R30" s="103">
        <f t="shared" si="33"/>
        <v>27.206472677565291</v>
      </c>
      <c r="S30" s="75">
        <f t="shared" si="34"/>
        <v>3</v>
      </c>
      <c r="T30" s="75">
        <f t="shared" si="35"/>
        <v>789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231</v>
      </c>
      <c r="Z30" s="4" t="s">
        <v>192</v>
      </c>
      <c r="AA30" s="4" t="s">
        <v>48</v>
      </c>
      <c r="AB30" s="4">
        <v>502</v>
      </c>
      <c r="AC30" s="4">
        <v>2898.79</v>
      </c>
      <c r="AD30" s="4">
        <v>1550.171</v>
      </c>
      <c r="AE30" s="4">
        <v>1.87</v>
      </c>
      <c r="AF30" s="4">
        <v>2.1</v>
      </c>
      <c r="AG30" s="4">
        <v>16.573</v>
      </c>
      <c r="AH30" s="4">
        <v>180.39940300000001</v>
      </c>
      <c r="AI30" s="4">
        <v>6.6938579999999996</v>
      </c>
      <c r="AJ30" s="4">
        <v>67.157737999999995</v>
      </c>
      <c r="AK30" s="4">
        <v>512</v>
      </c>
      <c r="AL30" s="4">
        <v>3</v>
      </c>
      <c r="AM30" s="4">
        <v>789</v>
      </c>
      <c r="AN30" s="4">
        <v>94</v>
      </c>
      <c r="AO30" s="4">
        <v>16.068733000000002</v>
      </c>
      <c r="AP30" s="4">
        <v>4241.8999999999996</v>
      </c>
      <c r="AQ30" s="4">
        <v>614.20000000000005</v>
      </c>
      <c r="AR30" s="4">
        <v>36</v>
      </c>
      <c r="AS30" s="4">
        <v>22982</v>
      </c>
      <c r="AT30" s="4">
        <v>0.10299999999999999</v>
      </c>
      <c r="AU30" s="4">
        <v>27.218</v>
      </c>
      <c r="AV30" s="4">
        <v>24169</v>
      </c>
      <c r="AW30" s="4">
        <v>0</v>
      </c>
      <c r="AX30" s="23">
        <v>0.54</v>
      </c>
      <c r="AY30">
        <v>0.81285714285714283</v>
      </c>
      <c r="AZ30" t="s">
        <v>67</v>
      </c>
      <c r="BA30" t="s">
        <v>227</v>
      </c>
      <c r="BB30">
        <v>3</v>
      </c>
      <c r="BC30" t="s">
        <v>247</v>
      </c>
      <c r="BD30">
        <v>5</v>
      </c>
      <c r="BE30">
        <v>69998.872999999992</v>
      </c>
      <c r="BF30">
        <v>4.0096602698160587E-2</v>
      </c>
      <c r="BG30">
        <v>3.2592809907504822E-2</v>
      </c>
      <c r="BH30">
        <v>285487.68799999997</v>
      </c>
      <c r="BI30">
        <v>9.8313066306383069E-3</v>
      </c>
      <c r="BJ30">
        <v>7.9914478183331378E-3</v>
      </c>
      <c r="BK30">
        <v>1</v>
      </c>
      <c r="BL30" t="s">
        <v>537</v>
      </c>
      <c r="BM30" t="s">
        <v>538</v>
      </c>
      <c r="BN30" t="s">
        <v>537</v>
      </c>
    </row>
    <row r="31" spans="1:66">
      <c r="A31" s="76" t="str">
        <f t="shared" si="20"/>
        <v>강인여객</v>
      </c>
      <c r="B31" s="76" t="str">
        <f t="shared" si="21"/>
        <v>103-1</v>
      </c>
      <c r="C31" s="77" t="str">
        <f t="shared" si="22"/>
        <v>70바5962</v>
      </c>
      <c r="D31" s="65" t="str">
        <f t="shared" si="23"/>
        <v>대형</v>
      </c>
      <c r="E31" s="61" t="str">
        <f t="shared" si="16"/>
        <v>D</v>
      </c>
      <c r="F31" s="84">
        <f t="shared" si="17"/>
        <v>0.95523809523809511</v>
      </c>
      <c r="G31" s="85">
        <f t="shared" si="18"/>
        <v>2.0059999999999998</v>
      </c>
      <c r="H31" s="86">
        <f t="shared" si="19"/>
        <v>2.1</v>
      </c>
      <c r="I31" s="87">
        <f t="shared" si="24"/>
        <v>4404.6360000000004</v>
      </c>
      <c r="J31" s="88">
        <f t="shared" si="25"/>
        <v>1.3544899672245637E-2</v>
      </c>
      <c r="K31" s="88">
        <f t="shared" si="26"/>
        <v>0.34035918166304208</v>
      </c>
      <c r="L31" s="88">
        <f t="shared" si="27"/>
        <v>0.19184332144585839</v>
      </c>
      <c r="M31" s="89">
        <f t="shared" si="28"/>
        <v>14.087</v>
      </c>
      <c r="N31" s="90">
        <f t="shared" si="29"/>
        <v>0.20399999999999999</v>
      </c>
      <c r="O31" s="90">
        <f t="shared" si="30"/>
        <v>13.849</v>
      </c>
      <c r="P31" s="91">
        <f t="shared" si="31"/>
        <v>6.4066666666666663</v>
      </c>
      <c r="Q31" s="92">
        <f t="shared" si="32"/>
        <v>90</v>
      </c>
      <c r="R31" s="93">
        <f t="shared" si="33"/>
        <v>27.108678490666655</v>
      </c>
      <c r="S31" s="78">
        <f t="shared" si="34"/>
        <v>9</v>
      </c>
      <c r="T31" s="78">
        <f t="shared" si="35"/>
        <v>610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233</v>
      </c>
      <c r="Z31" s="4" t="s">
        <v>192</v>
      </c>
      <c r="AA31" s="4" t="s">
        <v>48</v>
      </c>
      <c r="AB31" s="4">
        <v>502</v>
      </c>
      <c r="AC31" s="4">
        <v>4404.6360000000004</v>
      </c>
      <c r="AD31" s="4">
        <v>2196.2089999999998</v>
      </c>
      <c r="AE31" s="4">
        <v>2.0059999999999998</v>
      </c>
      <c r="AF31" s="4">
        <v>2.1</v>
      </c>
      <c r="AG31" s="4">
        <v>14.087</v>
      </c>
      <c r="AH31" s="4">
        <v>251.48071100000001</v>
      </c>
      <c r="AI31" s="4">
        <v>3.4062809999999999</v>
      </c>
      <c r="AJ31" s="4">
        <v>85.593768999999995</v>
      </c>
      <c r="AK31" s="4">
        <v>845</v>
      </c>
      <c r="AL31" s="4">
        <v>9</v>
      </c>
      <c r="AM31" s="4">
        <v>610</v>
      </c>
      <c r="AN31" s="4">
        <v>90</v>
      </c>
      <c r="AO31" s="4">
        <v>17.514806</v>
      </c>
      <c r="AP31" s="4">
        <v>4788.8</v>
      </c>
      <c r="AQ31" s="4">
        <v>384.4</v>
      </c>
      <c r="AR31" s="4">
        <v>4</v>
      </c>
      <c r="AS31" s="4">
        <v>812</v>
      </c>
      <c r="AT31" s="4">
        <v>0.20399999999999999</v>
      </c>
      <c r="AU31" s="4">
        <v>13.849</v>
      </c>
      <c r="AV31" s="4">
        <v>36260</v>
      </c>
      <c r="AW31" s="4">
        <v>0</v>
      </c>
      <c r="AX31" s="4">
        <v>0.52</v>
      </c>
      <c r="AY31">
        <v>0.80409090909090897</v>
      </c>
      <c r="AZ31" t="s">
        <v>67</v>
      </c>
      <c r="BA31" t="s">
        <v>227</v>
      </c>
      <c r="BB31">
        <v>4</v>
      </c>
      <c r="BC31" t="s">
        <v>542</v>
      </c>
      <c r="BD31">
        <v>14</v>
      </c>
      <c r="BE31">
        <v>69998.872999999992</v>
      </c>
      <c r="BF31">
        <v>4.6501034380939249E-2</v>
      </c>
      <c r="BG31">
        <v>3.7391059009037053E-2</v>
      </c>
      <c r="BH31">
        <v>285487.68799999997</v>
      </c>
      <c r="BI31">
        <v>1.1401612527682806E-2</v>
      </c>
      <c r="BJ31">
        <v>9.167932982486764E-3</v>
      </c>
      <c r="BK31">
        <v>1</v>
      </c>
      <c r="BL31" t="s">
        <v>537</v>
      </c>
      <c r="BM31" t="s">
        <v>538</v>
      </c>
      <c r="BN31" t="s">
        <v>537</v>
      </c>
    </row>
    <row r="32" spans="1:66">
      <c r="A32" s="73" t="str">
        <f t="shared" si="20"/>
        <v>강인여객</v>
      </c>
      <c r="B32" s="73" t="str">
        <f t="shared" si="21"/>
        <v>103-1</v>
      </c>
      <c r="C32" s="74" t="str">
        <f t="shared" si="22"/>
        <v>70바5969</v>
      </c>
      <c r="D32" s="48" t="str">
        <f t="shared" si="23"/>
        <v>대형</v>
      </c>
      <c r="E32" s="44" t="str">
        <f t="shared" si="16"/>
        <v>C</v>
      </c>
      <c r="F32" s="94">
        <f t="shared" si="17"/>
        <v>0.94550000000000001</v>
      </c>
      <c r="G32" s="95">
        <f t="shared" si="18"/>
        <v>1.891</v>
      </c>
      <c r="H32" s="96">
        <f t="shared" si="19"/>
        <v>2</v>
      </c>
      <c r="I32" s="97">
        <f t="shared" si="24"/>
        <v>4884.067</v>
      </c>
      <c r="J32" s="98">
        <f t="shared" si="25"/>
        <v>1.7226866646553939E-2</v>
      </c>
      <c r="K32" s="98">
        <f t="shared" si="26"/>
        <v>0.35430599625662124</v>
      </c>
      <c r="L32" s="98">
        <f t="shared" si="27"/>
        <v>0.15315105218663053</v>
      </c>
      <c r="M32" s="99">
        <f t="shared" si="28"/>
        <v>17.774999999999999</v>
      </c>
      <c r="N32" s="100">
        <f t="shared" si="29"/>
        <v>4.1000000000000002E-2</v>
      </c>
      <c r="O32" s="100">
        <f t="shared" si="30"/>
        <v>31.838000000000001</v>
      </c>
      <c r="P32" s="101">
        <f t="shared" si="31"/>
        <v>2.9683333333333333</v>
      </c>
      <c r="Q32" s="102">
        <f t="shared" si="32"/>
        <v>90</v>
      </c>
      <c r="R32" s="103">
        <f t="shared" si="33"/>
        <v>27.888182689164264</v>
      </c>
      <c r="S32" s="75">
        <f t="shared" si="34"/>
        <v>2</v>
      </c>
      <c r="T32" s="75">
        <f t="shared" si="35"/>
        <v>1555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234</v>
      </c>
      <c r="Z32" t="s">
        <v>192</v>
      </c>
      <c r="AA32" t="s">
        <v>48</v>
      </c>
      <c r="AB32">
        <v>502</v>
      </c>
      <c r="AC32" s="1">
        <v>4884.067</v>
      </c>
      <c r="AD32" s="1">
        <v>2582.87</v>
      </c>
      <c r="AE32" s="21">
        <v>1.891</v>
      </c>
      <c r="AF32">
        <v>2</v>
      </c>
      <c r="AG32">
        <v>17.774999999999999</v>
      </c>
      <c r="AH32">
        <v>278.66269</v>
      </c>
      <c r="AI32">
        <v>4.8004850000000001</v>
      </c>
      <c r="AJ32">
        <v>98.731862000000007</v>
      </c>
      <c r="AK32">
        <v>748</v>
      </c>
      <c r="AL32">
        <v>2</v>
      </c>
      <c r="AM32">
        <v>1555</v>
      </c>
      <c r="AN32">
        <v>90</v>
      </c>
      <c r="AO32">
        <v>17.526806000000001</v>
      </c>
      <c r="AP32">
        <v>5747.3</v>
      </c>
      <c r="AQ32">
        <v>178.1</v>
      </c>
      <c r="AR32">
        <v>13</v>
      </c>
      <c r="AS32">
        <v>2804</v>
      </c>
      <c r="AT32">
        <v>4.1000000000000002E-2</v>
      </c>
      <c r="AU32">
        <v>31.838000000000001</v>
      </c>
      <c r="AV32">
        <v>37624</v>
      </c>
      <c r="AW32">
        <v>0</v>
      </c>
      <c r="AX32">
        <v>0.56000000000000005</v>
      </c>
      <c r="AY32">
        <v>0.88809523809523805</v>
      </c>
      <c r="AZ32" t="s">
        <v>69</v>
      </c>
      <c r="BA32" t="s">
        <v>227</v>
      </c>
      <c r="BB32">
        <v>2</v>
      </c>
      <c r="BC32" t="s">
        <v>251</v>
      </c>
      <c r="BD32">
        <v>13</v>
      </c>
      <c r="BE32">
        <v>69998.872999999992</v>
      </c>
      <c r="BF32">
        <v>7.2705441986187419E-2</v>
      </c>
      <c r="BG32">
        <v>6.4569356811542633E-2</v>
      </c>
      <c r="BH32">
        <v>285487.68799999997</v>
      </c>
      <c r="BI32">
        <v>1.7826684701022905E-2</v>
      </c>
      <c r="BJ32">
        <v>1.5831793794003676E-2</v>
      </c>
      <c r="BK32">
        <v>1</v>
      </c>
      <c r="BL32" t="s">
        <v>537</v>
      </c>
      <c r="BM32" t="s">
        <v>538</v>
      </c>
      <c r="BN32" t="s">
        <v>537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70바5970</v>
      </c>
      <c r="D33" s="65" t="str">
        <f t="shared" si="23"/>
        <v>대형</v>
      </c>
      <c r="E33" s="61" t="str">
        <f t="shared" si="16"/>
        <v>B</v>
      </c>
      <c r="F33" s="84">
        <f t="shared" si="17"/>
        <v>1.024</v>
      </c>
      <c r="G33" s="85">
        <f t="shared" si="18"/>
        <v>2.048</v>
      </c>
      <c r="H33" s="86">
        <f t="shared" si="19"/>
        <v>2</v>
      </c>
      <c r="I33" s="87">
        <f t="shared" si="24"/>
        <v>5258.8119999999999</v>
      </c>
      <c r="J33" s="88">
        <f t="shared" si="25"/>
        <v>2.131710021473503E-2</v>
      </c>
      <c r="K33" s="88">
        <f t="shared" si="26"/>
        <v>0.35353810727688167</v>
      </c>
      <c r="L33" s="88">
        <f t="shared" si="27"/>
        <v>0.15459765437517067</v>
      </c>
      <c r="M33" s="89">
        <f t="shared" si="28"/>
        <v>15.494</v>
      </c>
      <c r="N33" s="90">
        <f t="shared" si="29"/>
        <v>0.13300000000000001</v>
      </c>
      <c r="O33" s="90">
        <f t="shared" si="30"/>
        <v>21.241</v>
      </c>
      <c r="P33" s="91">
        <f t="shared" si="31"/>
        <v>2.4300000000000002</v>
      </c>
      <c r="Q33" s="92">
        <f t="shared" si="32"/>
        <v>91</v>
      </c>
      <c r="R33" s="93">
        <f t="shared" si="33"/>
        <v>27.425542869280466</v>
      </c>
      <c r="S33" s="78">
        <f t="shared" si="34"/>
        <v>7</v>
      </c>
      <c r="T33" s="78">
        <f t="shared" si="35"/>
        <v>1117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235</v>
      </c>
      <c r="Z33" s="4" t="s">
        <v>192</v>
      </c>
      <c r="AA33" s="4" t="s">
        <v>48</v>
      </c>
      <c r="AB33" s="4">
        <v>502</v>
      </c>
      <c r="AC33" s="4">
        <v>5258.8119999999999</v>
      </c>
      <c r="AD33" s="4">
        <v>2567.2570000000001</v>
      </c>
      <c r="AE33" s="4">
        <v>2.048</v>
      </c>
      <c r="AF33" s="4">
        <v>2</v>
      </c>
      <c r="AG33" s="4">
        <v>15.494</v>
      </c>
      <c r="AH33" s="4">
        <v>306.72685000000001</v>
      </c>
      <c r="AI33" s="4">
        <v>6.5385270000000002</v>
      </c>
      <c r="AJ33" s="4">
        <v>108.43962999999999</v>
      </c>
      <c r="AK33" s="4">
        <v>813</v>
      </c>
      <c r="AL33" s="4">
        <v>7</v>
      </c>
      <c r="AM33" s="4">
        <v>1117</v>
      </c>
      <c r="AN33" s="4">
        <v>91</v>
      </c>
      <c r="AO33" s="4">
        <v>17.144935</v>
      </c>
      <c r="AP33" s="4">
        <v>3644.5</v>
      </c>
      <c r="AQ33" s="4">
        <v>145.80000000000001</v>
      </c>
      <c r="AR33" s="4">
        <v>18</v>
      </c>
      <c r="AS33" s="4">
        <v>3314</v>
      </c>
      <c r="AT33" s="4">
        <v>0.13300000000000001</v>
      </c>
      <c r="AU33" s="4">
        <v>21.241</v>
      </c>
      <c r="AV33" s="4">
        <v>38613</v>
      </c>
      <c r="AW33" s="4">
        <v>0</v>
      </c>
      <c r="AX33" s="4">
        <v>0.56000000000000005</v>
      </c>
      <c r="AY33">
        <v>0.91952380952380952</v>
      </c>
      <c r="AZ33" t="s">
        <v>68</v>
      </c>
      <c r="BA33" t="s">
        <v>227</v>
      </c>
      <c r="BB33">
        <v>3</v>
      </c>
      <c r="BC33" t="s">
        <v>232</v>
      </c>
      <c r="BD33">
        <v>12</v>
      </c>
      <c r="BE33">
        <v>69998.872999999992</v>
      </c>
      <c r="BF33">
        <v>6.3997073210021543E-2</v>
      </c>
      <c r="BG33">
        <v>5.8846832556453142E-2</v>
      </c>
      <c r="BH33">
        <v>285487.68799999997</v>
      </c>
      <c r="BI33">
        <v>1.5691475283515555E-2</v>
      </c>
      <c r="BJ33">
        <v>1.4428685129746922E-2</v>
      </c>
      <c r="BK33">
        <v>1</v>
      </c>
      <c r="BL33" t="s">
        <v>537</v>
      </c>
      <c r="BM33" t="s">
        <v>538</v>
      </c>
      <c r="BN33" t="s">
        <v>537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70바5984</v>
      </c>
      <c r="D34" s="48" t="str">
        <f t="shared" si="23"/>
        <v>대형</v>
      </c>
      <c r="E34" s="44" t="str">
        <f t="shared" si="16"/>
        <v>B</v>
      </c>
      <c r="F34" s="94">
        <f t="shared" si="17"/>
        <v>0.9257142857142856</v>
      </c>
      <c r="G34" s="95">
        <f t="shared" si="18"/>
        <v>1.944</v>
      </c>
      <c r="H34" s="96">
        <f t="shared" si="19"/>
        <v>2.1</v>
      </c>
      <c r="I34" s="97">
        <f t="shared" si="24"/>
        <v>4669.875</v>
      </c>
      <c r="J34" s="98">
        <f t="shared" si="25"/>
        <v>1.7304448398388291E-2</v>
      </c>
      <c r="K34" s="98">
        <f t="shared" si="26"/>
        <v>0.35858955138294618</v>
      </c>
      <c r="L34" s="98">
        <f t="shared" si="27"/>
        <v>0.10278647715409941</v>
      </c>
      <c r="M34" s="99">
        <f t="shared" si="28"/>
        <v>17.166</v>
      </c>
      <c r="N34" s="100">
        <f t="shared" si="29"/>
        <v>6.4000000000000001E-2</v>
      </c>
      <c r="O34" s="100">
        <f t="shared" si="30"/>
        <v>40.686</v>
      </c>
      <c r="P34" s="101">
        <f t="shared" si="31"/>
        <v>10.815</v>
      </c>
      <c r="Q34" s="102">
        <f t="shared" si="32"/>
        <v>94</v>
      </c>
      <c r="R34" s="103">
        <f t="shared" si="33"/>
        <v>27.967683632401517</v>
      </c>
      <c r="S34" s="75">
        <f t="shared" si="34"/>
        <v>3</v>
      </c>
      <c r="T34" s="75">
        <f t="shared" si="35"/>
        <v>1900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236</v>
      </c>
      <c r="Z34" s="4" t="s">
        <v>192</v>
      </c>
      <c r="AA34" s="4" t="s">
        <v>48</v>
      </c>
      <c r="AB34" s="4">
        <v>502</v>
      </c>
      <c r="AC34" s="4">
        <v>4669.875</v>
      </c>
      <c r="AD34" s="4">
        <v>2401.9749999999999</v>
      </c>
      <c r="AE34" s="4">
        <v>1.944</v>
      </c>
      <c r="AF34" s="4">
        <v>2.1</v>
      </c>
      <c r="AG34" s="4">
        <v>17.166</v>
      </c>
      <c r="AH34" s="4">
        <v>267.54103300000003</v>
      </c>
      <c r="AI34" s="4">
        <v>4.6296499999999998</v>
      </c>
      <c r="AJ34" s="4">
        <v>95.937419000000006</v>
      </c>
      <c r="AK34" s="4">
        <v>480</v>
      </c>
      <c r="AL34" s="4">
        <v>3</v>
      </c>
      <c r="AM34" s="4">
        <v>1900</v>
      </c>
      <c r="AN34" s="4">
        <v>94</v>
      </c>
      <c r="AO34" s="4">
        <v>17.454799000000001</v>
      </c>
      <c r="AP34" s="4">
        <v>6072.9</v>
      </c>
      <c r="AQ34" s="4">
        <v>648.9</v>
      </c>
      <c r="AR34" s="4">
        <v>11</v>
      </c>
      <c r="AS34" s="4">
        <v>7359</v>
      </c>
      <c r="AT34" s="4">
        <v>6.4000000000000001E-2</v>
      </c>
      <c r="AU34" s="4">
        <v>40.686</v>
      </c>
      <c r="AV34" s="4">
        <v>32072</v>
      </c>
      <c r="AW34" s="4">
        <v>0</v>
      </c>
      <c r="AX34" s="4">
        <v>0.56000000000000005</v>
      </c>
      <c r="AY34">
        <v>0.9385</v>
      </c>
      <c r="AZ34" t="s">
        <v>68</v>
      </c>
      <c r="BA34" t="s">
        <v>227</v>
      </c>
      <c r="BB34">
        <v>1</v>
      </c>
      <c r="BC34" t="s">
        <v>241</v>
      </c>
      <c r="BD34">
        <v>15</v>
      </c>
      <c r="BE34">
        <v>69998.872999999992</v>
      </c>
      <c r="BF34">
        <v>7.2204091057294598E-2</v>
      </c>
      <c r="BG34">
        <v>6.7763539457270983E-2</v>
      </c>
      <c r="BH34">
        <v>285487.68799999997</v>
      </c>
      <c r="BI34">
        <v>1.7703758209005497E-2</v>
      </c>
      <c r="BJ34">
        <v>1.661497707915166E-2</v>
      </c>
      <c r="BK34">
        <v>1</v>
      </c>
      <c r="BL34" t="s">
        <v>537</v>
      </c>
      <c r="BM34" t="s">
        <v>538</v>
      </c>
      <c r="BN34" t="s">
        <v>537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70바5989</v>
      </c>
      <c r="D35" s="65" t="str">
        <f t="shared" si="23"/>
        <v>대형</v>
      </c>
      <c r="E35" s="61" t="str">
        <f t="shared" si="16"/>
        <v>B</v>
      </c>
      <c r="F35" s="84">
        <f t="shared" si="17"/>
        <v>0.90809523809523807</v>
      </c>
      <c r="G35" s="85">
        <f t="shared" si="18"/>
        <v>1.907</v>
      </c>
      <c r="H35" s="86">
        <f t="shared" si="19"/>
        <v>2.1</v>
      </c>
      <c r="I35" s="87">
        <f t="shared" si="24"/>
        <v>4928.3760000000002</v>
      </c>
      <c r="J35" s="88">
        <f t="shared" si="25"/>
        <v>3.1316020076932412E-2</v>
      </c>
      <c r="K35" s="88">
        <f t="shared" si="26"/>
        <v>0.34673408499549063</v>
      </c>
      <c r="L35" s="88">
        <f t="shared" si="27"/>
        <v>0.18139849719258433</v>
      </c>
      <c r="M35" s="89">
        <f t="shared" si="28"/>
        <v>16.821000000000002</v>
      </c>
      <c r="N35" s="90">
        <f t="shared" si="29"/>
        <v>6.0999999999999999E-2</v>
      </c>
      <c r="O35" s="90">
        <f t="shared" si="30"/>
        <v>16.841000000000001</v>
      </c>
      <c r="P35" s="91">
        <f t="shared" si="31"/>
        <v>0.87</v>
      </c>
      <c r="Q35" s="92">
        <f t="shared" si="32"/>
        <v>87</v>
      </c>
      <c r="R35" s="93">
        <f t="shared" si="33"/>
        <v>27.043315608728882</v>
      </c>
      <c r="S35" s="78">
        <f t="shared" si="34"/>
        <v>3</v>
      </c>
      <c r="T35" s="78">
        <f t="shared" si="35"/>
        <v>830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237</v>
      </c>
      <c r="Z35" s="4" t="s">
        <v>192</v>
      </c>
      <c r="AA35" s="4" t="s">
        <v>48</v>
      </c>
      <c r="AB35" s="4">
        <v>502</v>
      </c>
      <c r="AC35" s="4">
        <v>4928.3760000000002</v>
      </c>
      <c r="AD35" s="4">
        <v>2584.2310000000002</v>
      </c>
      <c r="AE35" s="4">
        <v>1.907</v>
      </c>
      <c r="AF35" s="4">
        <v>2.1</v>
      </c>
      <c r="AG35" s="4">
        <v>16.821000000000002</v>
      </c>
      <c r="AH35" s="4">
        <v>293.01408600000002</v>
      </c>
      <c r="AI35" s="4">
        <v>9.1760350000000006</v>
      </c>
      <c r="AJ35" s="4">
        <v>101.597971</v>
      </c>
      <c r="AK35" s="4">
        <v>894</v>
      </c>
      <c r="AL35" s="4">
        <v>3</v>
      </c>
      <c r="AM35" s="4">
        <v>830</v>
      </c>
      <c r="AN35" s="4">
        <v>87</v>
      </c>
      <c r="AO35" s="4">
        <v>16.819586999999999</v>
      </c>
      <c r="AP35" s="4">
        <v>3549.4</v>
      </c>
      <c r="AQ35" s="4">
        <v>52.2</v>
      </c>
      <c r="AR35" s="4">
        <v>30</v>
      </c>
      <c r="AS35" s="4">
        <v>6351</v>
      </c>
      <c r="AT35" s="4">
        <v>6.0999999999999999E-2</v>
      </c>
      <c r="AU35" s="4">
        <v>16.841000000000001</v>
      </c>
      <c r="AV35" s="4">
        <v>40119</v>
      </c>
      <c r="AW35" s="4">
        <v>0</v>
      </c>
      <c r="AX35" s="4">
        <v>0.56000000000000005</v>
      </c>
      <c r="AY35">
        <v>0.91549999999999998</v>
      </c>
      <c r="AZ35" t="s">
        <v>68</v>
      </c>
      <c r="BA35" t="s">
        <v>227</v>
      </c>
      <c r="BB35">
        <v>5</v>
      </c>
      <c r="BC35" t="s">
        <v>509</v>
      </c>
      <c r="BD35">
        <v>15</v>
      </c>
      <c r="BE35">
        <v>69998.872999999992</v>
      </c>
      <c r="BF35">
        <v>5.5526365403054424E-2</v>
      </c>
      <c r="BG35">
        <v>5.0834387526496327E-2</v>
      </c>
      <c r="BH35">
        <v>285487.68799999997</v>
      </c>
      <c r="BI35">
        <v>1.3614538081235925E-2</v>
      </c>
      <c r="BJ35">
        <v>1.2464109613371488E-2</v>
      </c>
      <c r="BK35">
        <v>1</v>
      </c>
      <c r="BL35" t="s">
        <v>537</v>
      </c>
      <c r="BM35" t="s">
        <v>538</v>
      </c>
      <c r="BN35" t="s">
        <v>537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70바6023</v>
      </c>
      <c r="D36" s="48" t="str">
        <f t="shared" si="23"/>
        <v>대형</v>
      </c>
      <c r="E36" s="44" t="str">
        <f t="shared" si="16"/>
        <v>B</v>
      </c>
      <c r="F36" s="94">
        <f t="shared" si="17"/>
        <v>0.87999999999999989</v>
      </c>
      <c r="G36" s="95">
        <f t="shared" si="18"/>
        <v>1.9359999999999999</v>
      </c>
      <c r="H36" s="96">
        <f t="shared" si="19"/>
        <v>2.2000000000000002</v>
      </c>
      <c r="I36" s="97">
        <f t="shared" si="24"/>
        <v>5272.7849999999999</v>
      </c>
      <c r="J36" s="98">
        <f t="shared" si="25"/>
        <v>2.3321941338312047E-2</v>
      </c>
      <c r="K36" s="98">
        <f t="shared" si="26"/>
        <v>0.35790030270952267</v>
      </c>
      <c r="L36" s="98">
        <f t="shared" si="27"/>
        <v>0.2061529153948056</v>
      </c>
      <c r="M36" s="99">
        <f t="shared" si="28"/>
        <v>14.744</v>
      </c>
      <c r="N36" s="100">
        <f t="shared" si="29"/>
        <v>9.5000000000000001E-2</v>
      </c>
      <c r="O36" s="100">
        <f t="shared" si="30"/>
        <v>28.466999999999999</v>
      </c>
      <c r="P36" s="101">
        <f t="shared" si="31"/>
        <v>5.3983333333333325</v>
      </c>
      <c r="Q36" s="102">
        <f t="shared" si="32"/>
        <v>92</v>
      </c>
      <c r="R36" s="103">
        <f t="shared" si="33"/>
        <v>28.060106229793419</v>
      </c>
      <c r="S36" s="75">
        <f t="shared" si="34"/>
        <v>5</v>
      </c>
      <c r="T36" s="75">
        <f t="shared" si="35"/>
        <v>1501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239</v>
      </c>
      <c r="Z36" t="s">
        <v>192</v>
      </c>
      <c r="AA36" t="s">
        <v>48</v>
      </c>
      <c r="AB36">
        <v>502</v>
      </c>
      <c r="AC36" s="1">
        <v>5272.7849999999999</v>
      </c>
      <c r="AD36" s="1">
        <v>2723.7629999999999</v>
      </c>
      <c r="AE36" s="21">
        <v>1.9359999999999999</v>
      </c>
      <c r="AF36">
        <v>2.2000000000000002</v>
      </c>
      <c r="AG36">
        <v>14.744</v>
      </c>
      <c r="AH36">
        <v>303.67990800000001</v>
      </c>
      <c r="AI36">
        <v>7.0824049999999996</v>
      </c>
      <c r="AJ36">
        <v>108.68713099999999</v>
      </c>
      <c r="AK36">
        <v>1087</v>
      </c>
      <c r="AL36">
        <v>5</v>
      </c>
      <c r="AM36">
        <v>1501</v>
      </c>
      <c r="AN36">
        <v>92</v>
      </c>
      <c r="AO36">
        <v>17.362969</v>
      </c>
      <c r="AP36">
        <v>6604.8</v>
      </c>
      <c r="AQ36">
        <v>323.89999999999998</v>
      </c>
      <c r="AR36">
        <v>20</v>
      </c>
      <c r="AS36">
        <v>4752</v>
      </c>
      <c r="AT36">
        <v>9.5000000000000001E-2</v>
      </c>
      <c r="AU36">
        <v>28.466999999999999</v>
      </c>
      <c r="AV36">
        <v>44580</v>
      </c>
      <c r="AW36">
        <v>0</v>
      </c>
      <c r="AX36">
        <v>0.5</v>
      </c>
      <c r="AY36">
        <v>0.92380952380952375</v>
      </c>
      <c r="AZ36" t="s">
        <v>68</v>
      </c>
      <c r="BA36" t="s">
        <v>227</v>
      </c>
      <c r="BB36">
        <v>2</v>
      </c>
      <c r="BC36" t="s">
        <v>238</v>
      </c>
      <c r="BD36">
        <v>12</v>
      </c>
      <c r="BE36">
        <v>69998.872999999992</v>
      </c>
      <c r="BF36">
        <v>8.1368338601680065E-2</v>
      </c>
      <c r="BG36">
        <v>7.5168846136790146E-2</v>
      </c>
      <c r="BH36">
        <v>285487.68799999997</v>
      </c>
      <c r="BI36">
        <v>1.9950744776075949E-2</v>
      </c>
      <c r="BJ36">
        <v>1.8430688031232066E-2</v>
      </c>
      <c r="BK36">
        <v>1</v>
      </c>
      <c r="BL36" t="s">
        <v>537</v>
      </c>
      <c r="BM36" t="s">
        <v>538</v>
      </c>
      <c r="BN36" t="s">
        <v>537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70바6036</v>
      </c>
      <c r="D37" s="65" t="str">
        <f t="shared" si="23"/>
        <v>대형</v>
      </c>
      <c r="E37" s="61" t="str">
        <f t="shared" si="16"/>
        <v>C</v>
      </c>
      <c r="F37" s="84">
        <f t="shared" si="17"/>
        <v>0.96052631578947367</v>
      </c>
      <c r="G37" s="85">
        <f t="shared" si="18"/>
        <v>1.825</v>
      </c>
      <c r="H37" s="86">
        <f t="shared" si="19"/>
        <v>1.9</v>
      </c>
      <c r="I37" s="87">
        <f t="shared" si="24"/>
        <v>4064.3040000000001</v>
      </c>
      <c r="J37" s="88">
        <f t="shared" si="25"/>
        <v>3.4414026309811177E-2</v>
      </c>
      <c r="K37" s="88">
        <f t="shared" si="26"/>
        <v>0.36095129119829733</v>
      </c>
      <c r="L37" s="88">
        <f t="shared" si="27"/>
        <v>0.17789023655710792</v>
      </c>
      <c r="M37" s="89">
        <f t="shared" si="28"/>
        <v>19.631</v>
      </c>
      <c r="N37" s="90">
        <f t="shared" si="29"/>
        <v>7.3999999999999996E-2</v>
      </c>
      <c r="O37" s="90">
        <f t="shared" si="30"/>
        <v>20.594000000000001</v>
      </c>
      <c r="P37" s="91">
        <f t="shared" si="31"/>
        <v>10.18</v>
      </c>
      <c r="Q37" s="92">
        <f t="shared" si="32"/>
        <v>90</v>
      </c>
      <c r="R37" s="93">
        <f t="shared" si="33"/>
        <v>28.925301661605104</v>
      </c>
      <c r="S37" s="78">
        <f t="shared" si="34"/>
        <v>3</v>
      </c>
      <c r="T37" s="78">
        <f t="shared" si="35"/>
        <v>837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240</v>
      </c>
      <c r="Z37" s="4" t="s">
        <v>192</v>
      </c>
      <c r="AA37" s="4" t="s">
        <v>48</v>
      </c>
      <c r="AB37" s="4">
        <v>502</v>
      </c>
      <c r="AC37" s="4">
        <v>4064.3040000000001</v>
      </c>
      <c r="AD37" s="4">
        <v>2227.6109999999999</v>
      </c>
      <c r="AE37" s="4">
        <v>1.825</v>
      </c>
      <c r="AF37" s="4">
        <v>1.9</v>
      </c>
      <c r="AG37" s="4">
        <v>19.631</v>
      </c>
      <c r="AH37" s="4">
        <v>232.38882100000001</v>
      </c>
      <c r="AI37" s="4">
        <v>7.9974350000000003</v>
      </c>
      <c r="AJ37" s="4">
        <v>83.881045</v>
      </c>
      <c r="AK37" s="4">
        <v>723</v>
      </c>
      <c r="AL37" s="4">
        <v>3</v>
      </c>
      <c r="AM37" s="4">
        <v>837</v>
      </c>
      <c r="AN37" s="4">
        <v>90</v>
      </c>
      <c r="AO37" s="4">
        <v>17.489239999999999</v>
      </c>
      <c r="AP37" s="4">
        <v>5827.2</v>
      </c>
      <c r="AQ37" s="4">
        <v>610.79999999999995</v>
      </c>
      <c r="AR37" s="4">
        <v>24</v>
      </c>
      <c r="AS37" s="4">
        <v>8880</v>
      </c>
      <c r="AT37" s="4">
        <v>7.3999999999999996E-2</v>
      </c>
      <c r="AU37" s="4">
        <v>20.594000000000001</v>
      </c>
      <c r="AV37" s="4">
        <v>33997</v>
      </c>
      <c r="AW37" s="4">
        <v>0</v>
      </c>
      <c r="AX37" s="4">
        <v>0.56000000000000005</v>
      </c>
      <c r="AY37">
        <v>0.88523809523809516</v>
      </c>
      <c r="AZ37" t="s">
        <v>69</v>
      </c>
      <c r="BA37" t="s">
        <v>227</v>
      </c>
      <c r="BB37">
        <v>3</v>
      </c>
      <c r="BC37" t="s">
        <v>543</v>
      </c>
      <c r="BD37">
        <v>13</v>
      </c>
      <c r="BE37">
        <v>69998.872999999992</v>
      </c>
      <c r="BF37">
        <v>8.0547396813088701E-2</v>
      </c>
      <c r="BG37">
        <v>7.1303624131205653E-2</v>
      </c>
      <c r="BH37">
        <v>285487.68799999997</v>
      </c>
      <c r="BI37">
        <v>1.9749457636856132E-2</v>
      </c>
      <c r="BJ37">
        <v>1.7482972260435974E-2</v>
      </c>
      <c r="BK37">
        <v>1</v>
      </c>
      <c r="BL37" t="s">
        <v>537</v>
      </c>
      <c r="BM37" t="s">
        <v>538</v>
      </c>
      <c r="BN37" t="s">
        <v>537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70바6037</v>
      </c>
      <c r="D38" s="48" t="str">
        <f t="shared" si="23"/>
        <v>대형</v>
      </c>
      <c r="E38" s="44" t="str">
        <f t="shared" si="16"/>
        <v>D</v>
      </c>
      <c r="F38" s="94">
        <f t="shared" si="17"/>
        <v>0.85272727272727256</v>
      </c>
      <c r="G38" s="95">
        <f t="shared" si="18"/>
        <v>1.8759999999999999</v>
      </c>
      <c r="H38" s="96">
        <f t="shared" si="19"/>
        <v>2.2000000000000002</v>
      </c>
      <c r="I38" s="97">
        <f t="shared" si="24"/>
        <v>3620.6689999999999</v>
      </c>
      <c r="J38" s="98">
        <f t="shared" si="25"/>
        <v>1.0791102307009529E-2</v>
      </c>
      <c r="K38" s="98">
        <f t="shared" si="26"/>
        <v>0.3597888954745086</v>
      </c>
      <c r="L38" s="98">
        <f t="shared" si="27"/>
        <v>0.12207688689576429</v>
      </c>
      <c r="M38" s="99">
        <f t="shared" si="28"/>
        <v>16.263000000000002</v>
      </c>
      <c r="N38" s="100">
        <f t="shared" si="29"/>
        <v>5.5E-2</v>
      </c>
      <c r="O38" s="100">
        <f t="shared" si="30"/>
        <v>21.155999999999999</v>
      </c>
      <c r="P38" s="101">
        <f t="shared" si="31"/>
        <v>5.4366666666666665</v>
      </c>
      <c r="Q38" s="102">
        <f t="shared" si="32"/>
        <v>90</v>
      </c>
      <c r="R38" s="103">
        <f t="shared" si="33"/>
        <v>27.979766731428629</v>
      </c>
      <c r="S38" s="75">
        <f t="shared" si="34"/>
        <v>2</v>
      </c>
      <c r="T38" s="75">
        <f t="shared" si="35"/>
        <v>766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242</v>
      </c>
      <c r="Z38" s="4" t="s">
        <v>192</v>
      </c>
      <c r="AA38" s="4" t="s">
        <v>48</v>
      </c>
      <c r="AB38" s="4">
        <v>502</v>
      </c>
      <c r="AC38" s="4">
        <v>3620.6689999999999</v>
      </c>
      <c r="AD38" s="4">
        <v>1929.6969999999999</v>
      </c>
      <c r="AE38" s="4">
        <v>1.8759999999999999</v>
      </c>
      <c r="AF38" s="4">
        <v>2.2000000000000002</v>
      </c>
      <c r="AG38" s="4">
        <v>16.263000000000002</v>
      </c>
      <c r="AH38" s="4">
        <v>205.59104500000001</v>
      </c>
      <c r="AI38" s="4">
        <v>2.2185540000000001</v>
      </c>
      <c r="AJ38" s="4">
        <v>73.969374999999999</v>
      </c>
      <c r="AK38" s="4">
        <v>442</v>
      </c>
      <c r="AL38" s="4">
        <v>2</v>
      </c>
      <c r="AM38" s="4">
        <v>766</v>
      </c>
      <c r="AN38" s="4">
        <v>90</v>
      </c>
      <c r="AO38" s="4">
        <v>17.611024</v>
      </c>
      <c r="AP38" s="4">
        <v>4472.3</v>
      </c>
      <c r="AQ38" s="4">
        <v>326.2</v>
      </c>
      <c r="AR38" s="4">
        <v>7</v>
      </c>
      <c r="AS38" s="4">
        <v>1533</v>
      </c>
      <c r="AT38" s="4">
        <v>5.5E-2</v>
      </c>
      <c r="AU38" s="4">
        <v>21.155999999999999</v>
      </c>
      <c r="AV38" s="4">
        <v>28710</v>
      </c>
      <c r="AW38" s="4">
        <v>0</v>
      </c>
      <c r="AX38" s="4">
        <v>0.52</v>
      </c>
      <c r="AY38">
        <v>0.84863636363636352</v>
      </c>
      <c r="AZ38" t="s">
        <v>67</v>
      </c>
      <c r="BA38" t="s">
        <v>227</v>
      </c>
      <c r="BB38">
        <v>1</v>
      </c>
      <c r="BC38" t="s">
        <v>228</v>
      </c>
      <c r="BD38">
        <v>11</v>
      </c>
      <c r="BE38">
        <v>69998.872999999992</v>
      </c>
      <c r="BF38">
        <v>5.1269382579916686E-2</v>
      </c>
      <c r="BG38">
        <v>4.3509062398502017E-2</v>
      </c>
      <c r="BH38">
        <v>285487.68799999997</v>
      </c>
      <c r="BI38">
        <v>1.2570766274165913E-2</v>
      </c>
      <c r="BJ38">
        <v>1.0668009379030799E-2</v>
      </c>
      <c r="BK38">
        <v>1</v>
      </c>
      <c r="BL38" t="s">
        <v>537</v>
      </c>
      <c r="BM38" t="s">
        <v>538</v>
      </c>
      <c r="BN38" t="s">
        <v>537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70바6095</v>
      </c>
      <c r="D39" s="65" t="str">
        <f t="shared" si="23"/>
        <v>대형</v>
      </c>
      <c r="E39" s="61" t="str">
        <f t="shared" si="16"/>
        <v>A</v>
      </c>
      <c r="F39" s="84">
        <f t="shared" si="17"/>
        <v>0.88545454545454538</v>
      </c>
      <c r="G39" s="85">
        <f t="shared" si="18"/>
        <v>1.948</v>
      </c>
      <c r="H39" s="86">
        <f t="shared" si="19"/>
        <v>2.2000000000000002</v>
      </c>
      <c r="I39" s="87">
        <f t="shared" si="24"/>
        <v>4801.1319999999996</v>
      </c>
      <c r="J39" s="88">
        <f t="shared" si="25"/>
        <v>1.0520910929107083E-2</v>
      </c>
      <c r="K39" s="88">
        <f t="shared" si="26"/>
        <v>0.33282928481596186</v>
      </c>
      <c r="L39" s="88">
        <f t="shared" si="27"/>
        <v>0.14559066486820194</v>
      </c>
      <c r="M39" s="89">
        <f t="shared" si="28"/>
        <v>15.308999999999999</v>
      </c>
      <c r="N39" s="90">
        <f t="shared" si="29"/>
        <v>0.29199999999999998</v>
      </c>
      <c r="O39" s="90">
        <f t="shared" si="30"/>
        <v>7.4569999999999999</v>
      </c>
      <c r="P39" s="91">
        <f t="shared" si="31"/>
        <v>9.166666666666666E-2</v>
      </c>
      <c r="Q39" s="92">
        <f t="shared" si="32"/>
        <v>86</v>
      </c>
      <c r="R39" s="93">
        <f t="shared" si="33"/>
        <v>27.860721576911782</v>
      </c>
      <c r="S39" s="78">
        <f t="shared" si="34"/>
        <v>14</v>
      </c>
      <c r="T39" s="78">
        <f t="shared" si="35"/>
        <v>358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244</v>
      </c>
      <c r="Z39" t="s">
        <v>192</v>
      </c>
      <c r="AA39" t="s">
        <v>48</v>
      </c>
      <c r="AB39">
        <v>502</v>
      </c>
      <c r="AC39" s="1">
        <v>4801.1319999999996</v>
      </c>
      <c r="AD39" s="1">
        <v>2464.4679999999998</v>
      </c>
      <c r="AE39" s="21">
        <v>1.948</v>
      </c>
      <c r="AF39">
        <v>2.2000000000000002</v>
      </c>
      <c r="AG39">
        <v>15.308999999999999</v>
      </c>
      <c r="AH39">
        <v>262.43240900000001</v>
      </c>
      <c r="AI39">
        <v>2.761028</v>
      </c>
      <c r="AJ39">
        <v>87.345191</v>
      </c>
      <c r="AK39">
        <v>699</v>
      </c>
      <c r="AL39">
        <v>14</v>
      </c>
      <c r="AM39">
        <v>358</v>
      </c>
      <c r="AN39">
        <v>86</v>
      </c>
      <c r="AO39">
        <v>18.294737000000001</v>
      </c>
      <c r="AP39">
        <v>3022.6</v>
      </c>
      <c r="AQ39">
        <v>5.5</v>
      </c>
      <c r="AR39">
        <v>6</v>
      </c>
      <c r="AS39">
        <v>1450</v>
      </c>
      <c r="AT39">
        <v>0.29199999999999998</v>
      </c>
      <c r="AU39">
        <v>7.4569999999999999</v>
      </c>
      <c r="AV39">
        <v>40950</v>
      </c>
      <c r="AW39">
        <v>0</v>
      </c>
      <c r="AX39">
        <v>0.52</v>
      </c>
      <c r="AY39">
        <v>0.95631578947368423</v>
      </c>
      <c r="AZ39" t="s">
        <v>66</v>
      </c>
      <c r="BA39" t="s">
        <v>227</v>
      </c>
      <c r="BB39">
        <v>1</v>
      </c>
      <c r="BC39" t="s">
        <v>249</v>
      </c>
      <c r="BD39">
        <v>16</v>
      </c>
      <c r="BE39">
        <v>69998.872999999992</v>
      </c>
      <c r="BF39">
        <v>6.0629918998838746E-2</v>
      </c>
      <c r="BG39">
        <v>5.7981348853100002E-2</v>
      </c>
      <c r="BH39">
        <v>285487.68799999997</v>
      </c>
      <c r="BI39">
        <v>1.4865881011303017E-2</v>
      </c>
      <c r="BJ39">
        <v>1.4216476735546095E-2</v>
      </c>
      <c r="BK39">
        <v>1</v>
      </c>
      <c r="BL39" t="s">
        <v>537</v>
      </c>
      <c r="BM39" t="s">
        <v>538</v>
      </c>
      <c r="BN39" t="s">
        <v>537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70바6096</v>
      </c>
      <c r="D40" s="48" t="str">
        <f t="shared" si="23"/>
        <v>대형</v>
      </c>
      <c r="E40" s="44" t="str">
        <f t="shared" si="16"/>
        <v>C</v>
      </c>
      <c r="F40" s="94">
        <f t="shared" si="17"/>
        <v>0.80045454545454531</v>
      </c>
      <c r="G40" s="95">
        <f t="shared" si="18"/>
        <v>1.7609999999999999</v>
      </c>
      <c r="H40" s="96">
        <f t="shared" si="19"/>
        <v>2.2000000000000002</v>
      </c>
      <c r="I40" s="97">
        <f t="shared" si="24"/>
        <v>4016.6489999999999</v>
      </c>
      <c r="J40" s="98">
        <f t="shared" si="25"/>
        <v>4.3316036064806815E-2</v>
      </c>
      <c r="K40" s="98">
        <f t="shared" si="26"/>
        <v>0.35531080179555108</v>
      </c>
      <c r="L40" s="98">
        <f t="shared" si="27"/>
        <v>0.15834094540000881</v>
      </c>
      <c r="M40" s="99">
        <f t="shared" si="28"/>
        <v>18.495999999999999</v>
      </c>
      <c r="N40" s="100">
        <f t="shared" si="29"/>
        <v>0</v>
      </c>
      <c r="O40" s="100">
        <f t="shared" si="30"/>
        <v>41.677</v>
      </c>
      <c r="P40" s="101">
        <f t="shared" si="31"/>
        <v>4.25</v>
      </c>
      <c r="Q40" s="102">
        <f t="shared" si="32"/>
        <v>89</v>
      </c>
      <c r="R40" s="103">
        <f t="shared" si="33"/>
        <v>28.771685705882156</v>
      </c>
      <c r="S40" s="75">
        <f t="shared" si="34"/>
        <v>0</v>
      </c>
      <c r="T40" s="75">
        <f t="shared" si="35"/>
        <v>1674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246</v>
      </c>
      <c r="Z40" s="4" t="s">
        <v>192</v>
      </c>
      <c r="AA40" s="4" t="s">
        <v>48</v>
      </c>
      <c r="AB40" s="4">
        <v>502</v>
      </c>
      <c r="AC40" s="4">
        <v>4016.6489999999999</v>
      </c>
      <c r="AD40" s="4">
        <v>2281.482</v>
      </c>
      <c r="AE40" s="4">
        <v>1.7609999999999999</v>
      </c>
      <c r="AF40" s="4">
        <v>2.2000000000000002</v>
      </c>
      <c r="AG40" s="4">
        <v>18.495999999999999</v>
      </c>
      <c r="AH40" s="4">
        <v>232.14243300000001</v>
      </c>
      <c r="AI40" s="4">
        <v>10.055490000000001</v>
      </c>
      <c r="AJ40" s="4">
        <v>82.482714000000001</v>
      </c>
      <c r="AK40" s="4">
        <v>636</v>
      </c>
      <c r="AL40" s="4">
        <v>0</v>
      </c>
      <c r="AM40" s="4">
        <v>1674</v>
      </c>
      <c r="AN40" s="4">
        <v>89</v>
      </c>
      <c r="AO40" s="4">
        <v>17.302519</v>
      </c>
      <c r="AP40" s="4">
        <v>7212.7</v>
      </c>
      <c r="AQ40" s="4">
        <v>255</v>
      </c>
      <c r="AR40" s="4">
        <v>30</v>
      </c>
      <c r="AS40" s="4">
        <v>21130</v>
      </c>
      <c r="AT40" s="4">
        <v>0</v>
      </c>
      <c r="AU40" s="4">
        <v>41.677</v>
      </c>
      <c r="AV40" s="4">
        <v>32561</v>
      </c>
      <c r="AW40" s="4">
        <v>0</v>
      </c>
      <c r="AX40" s="4">
        <v>0.52</v>
      </c>
      <c r="AY40">
        <v>0.8568181818181817</v>
      </c>
      <c r="AZ40" t="s">
        <v>69</v>
      </c>
      <c r="BA40" t="s">
        <v>227</v>
      </c>
      <c r="BB40">
        <v>4</v>
      </c>
      <c r="BC40" t="s">
        <v>544</v>
      </c>
      <c r="BD40">
        <v>14</v>
      </c>
      <c r="BE40">
        <v>69998.872999999992</v>
      </c>
      <c r="BF40">
        <v>6.0831393671152395E-2</v>
      </c>
      <c r="BG40">
        <v>5.2121444122782842E-2</v>
      </c>
      <c r="BH40">
        <v>285487.68799999997</v>
      </c>
      <c r="BI40">
        <v>1.491528068979283E-2</v>
      </c>
      <c r="BJ40">
        <v>1.2779683681936127E-2</v>
      </c>
      <c r="BK40">
        <v>1</v>
      </c>
      <c r="BL40" t="s">
        <v>537</v>
      </c>
      <c r="BM40" t="s">
        <v>538</v>
      </c>
      <c r="BN40" t="s">
        <v>537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70바6097</v>
      </c>
      <c r="D41" s="65" t="str">
        <f t="shared" si="23"/>
        <v>대형</v>
      </c>
      <c r="E41" s="61" t="str">
        <f t="shared" si="16"/>
        <v>C</v>
      </c>
      <c r="F41" s="84">
        <f t="shared" si="17"/>
        <v>0.93761904761904757</v>
      </c>
      <c r="G41" s="85">
        <f t="shared" si="18"/>
        <v>1.9690000000000001</v>
      </c>
      <c r="H41" s="86">
        <f t="shared" si="19"/>
        <v>2.1</v>
      </c>
      <c r="I41" s="87">
        <f t="shared" si="24"/>
        <v>4688.4830000000002</v>
      </c>
      <c r="J41" s="88">
        <f t="shared" si="25"/>
        <v>1.5907347925373114E-2</v>
      </c>
      <c r="K41" s="88">
        <f t="shared" si="26"/>
        <v>0.33444550679247176</v>
      </c>
      <c r="L41" s="88">
        <f t="shared" si="27"/>
        <v>0.17489665633852142</v>
      </c>
      <c r="M41" s="89">
        <f t="shared" si="28"/>
        <v>16.95</v>
      </c>
      <c r="N41" s="90">
        <f t="shared" si="29"/>
        <v>0.128</v>
      </c>
      <c r="O41" s="90">
        <f t="shared" si="30"/>
        <v>14.802</v>
      </c>
      <c r="P41" s="91">
        <f t="shared" si="31"/>
        <v>9.3899999999999988</v>
      </c>
      <c r="Q41" s="92">
        <f t="shared" si="32"/>
        <v>91</v>
      </c>
      <c r="R41" s="93">
        <f t="shared" si="33"/>
        <v>28.077258811684533</v>
      </c>
      <c r="S41" s="78">
        <f t="shared" si="34"/>
        <v>6</v>
      </c>
      <c r="T41" s="78">
        <f t="shared" si="35"/>
        <v>694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248</v>
      </c>
      <c r="Z41" s="4" t="s">
        <v>192</v>
      </c>
      <c r="AA41" s="4" t="s">
        <v>48</v>
      </c>
      <c r="AB41" s="4">
        <v>502</v>
      </c>
      <c r="AC41" s="4">
        <v>4688.4830000000002</v>
      </c>
      <c r="AD41" s="4">
        <v>2380.6350000000002</v>
      </c>
      <c r="AE41" s="4">
        <v>1.9690000000000001</v>
      </c>
      <c r="AF41" s="4">
        <v>2.1</v>
      </c>
      <c r="AG41" s="4">
        <v>16.95</v>
      </c>
      <c r="AH41" s="4">
        <v>257.03964100000002</v>
      </c>
      <c r="AI41" s="4">
        <v>4.088819</v>
      </c>
      <c r="AJ41" s="4">
        <v>85.965753000000007</v>
      </c>
      <c r="AK41" s="4">
        <v>820</v>
      </c>
      <c r="AL41" s="4">
        <v>6</v>
      </c>
      <c r="AM41" s="4">
        <v>694</v>
      </c>
      <c r="AN41" s="4">
        <v>91</v>
      </c>
      <c r="AO41" s="4">
        <v>18.240310999999998</v>
      </c>
      <c r="AP41" s="4">
        <v>5865.5</v>
      </c>
      <c r="AQ41" s="4">
        <v>563.4</v>
      </c>
      <c r="AR41" s="4">
        <v>7</v>
      </c>
      <c r="AS41" s="4">
        <v>1169</v>
      </c>
      <c r="AT41" s="4">
        <v>0.128</v>
      </c>
      <c r="AU41" s="4">
        <v>14.802</v>
      </c>
      <c r="AV41" s="4">
        <v>36220</v>
      </c>
      <c r="AW41" s="4">
        <v>0</v>
      </c>
      <c r="AX41" s="4">
        <v>0.56000000000000005</v>
      </c>
      <c r="AY41">
        <v>0.85</v>
      </c>
      <c r="AZ41" t="s">
        <v>69</v>
      </c>
      <c r="BA41" t="s">
        <v>227</v>
      </c>
      <c r="BB41">
        <v>5</v>
      </c>
      <c r="BC41" t="s">
        <v>545</v>
      </c>
      <c r="BD41">
        <v>14</v>
      </c>
      <c r="BE41">
        <v>69998.872999999992</v>
      </c>
      <c r="BF41">
        <v>8.0576911573990634E-2</v>
      </c>
      <c r="BG41">
        <v>6.849037483789204E-2</v>
      </c>
      <c r="BH41">
        <v>285487.68799999997</v>
      </c>
      <c r="BI41">
        <v>1.9756694376256254E-2</v>
      </c>
      <c r="BJ41">
        <v>1.6793190219817816E-2</v>
      </c>
      <c r="BK41">
        <v>1</v>
      </c>
      <c r="BL41" t="s">
        <v>537</v>
      </c>
      <c r="BM41" t="s">
        <v>538</v>
      </c>
      <c r="BN41" t="s">
        <v>537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70바6098</v>
      </c>
      <c r="D42" s="48" t="str">
        <f t="shared" si="23"/>
        <v>대형</v>
      </c>
      <c r="E42" s="44" t="str">
        <f t="shared" si="16"/>
        <v>F</v>
      </c>
      <c r="F42" s="94">
        <f t="shared" si="17"/>
        <v>0.91</v>
      </c>
      <c r="G42" s="95">
        <f t="shared" si="18"/>
        <v>1.82</v>
      </c>
      <c r="H42" s="96">
        <f t="shared" si="19"/>
        <v>2</v>
      </c>
      <c r="I42" s="97">
        <f t="shared" si="24"/>
        <v>3966.2869999999998</v>
      </c>
      <c r="J42" s="98">
        <f t="shared" si="25"/>
        <v>3.1092155256457286E-2</v>
      </c>
      <c r="K42" s="98">
        <f t="shared" si="26"/>
        <v>0.34664733873283909</v>
      </c>
      <c r="L42" s="98">
        <f t="shared" si="27"/>
        <v>0.20724672722876586</v>
      </c>
      <c r="M42" s="99">
        <f t="shared" si="28"/>
        <v>18.529</v>
      </c>
      <c r="N42" s="100">
        <f t="shared" si="29"/>
        <v>0.30299999999999999</v>
      </c>
      <c r="O42" s="100">
        <f t="shared" si="30"/>
        <v>26.396999999999998</v>
      </c>
      <c r="P42" s="101">
        <f t="shared" si="31"/>
        <v>1.5566666666666669</v>
      </c>
      <c r="Q42" s="102">
        <f t="shared" si="32"/>
        <v>92</v>
      </c>
      <c r="R42" s="103">
        <f t="shared" si="33"/>
        <v>28.687551742439776</v>
      </c>
      <c r="S42" s="75">
        <f t="shared" si="34"/>
        <v>12</v>
      </c>
      <c r="T42" s="75">
        <f t="shared" si="35"/>
        <v>1047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250</v>
      </c>
      <c r="Z42" s="4" t="s">
        <v>192</v>
      </c>
      <c r="AA42" s="4" t="s">
        <v>48</v>
      </c>
      <c r="AB42" s="4">
        <v>502</v>
      </c>
      <c r="AC42" s="4">
        <v>3966.2869999999998</v>
      </c>
      <c r="AD42" s="4">
        <v>2178.6869999999999</v>
      </c>
      <c r="AE42" s="4">
        <v>1.82</v>
      </c>
      <c r="AF42" s="4">
        <v>2</v>
      </c>
      <c r="AG42" s="4">
        <v>18.529</v>
      </c>
      <c r="AH42" s="4">
        <v>222.186881</v>
      </c>
      <c r="AI42" s="4">
        <v>6.9082689999999998</v>
      </c>
      <c r="AJ42" s="4">
        <v>77.020491000000007</v>
      </c>
      <c r="AK42" s="4">
        <v>822</v>
      </c>
      <c r="AL42" s="4">
        <v>12</v>
      </c>
      <c r="AM42" s="4">
        <v>1047</v>
      </c>
      <c r="AN42" s="4">
        <v>92</v>
      </c>
      <c r="AO42" s="4">
        <v>17.851130000000001</v>
      </c>
      <c r="AP42" s="4">
        <v>5509.3</v>
      </c>
      <c r="AQ42" s="4">
        <v>93.4</v>
      </c>
      <c r="AR42" s="4">
        <v>20</v>
      </c>
      <c r="AS42" s="4">
        <v>6204</v>
      </c>
      <c r="AT42" s="4">
        <v>0.30299999999999999</v>
      </c>
      <c r="AU42" s="4">
        <v>26.396999999999998</v>
      </c>
      <c r="AV42" s="4">
        <v>33000</v>
      </c>
      <c r="AW42" s="4">
        <v>0</v>
      </c>
      <c r="AX42" s="4">
        <v>0.54</v>
      </c>
      <c r="AY42">
        <v>0.77863636363636357</v>
      </c>
      <c r="AZ42" t="s">
        <v>70</v>
      </c>
      <c r="BA42" t="s">
        <v>227</v>
      </c>
      <c r="BB42">
        <v>1</v>
      </c>
      <c r="BC42" t="s">
        <v>546</v>
      </c>
      <c r="BD42">
        <v>12</v>
      </c>
      <c r="BE42">
        <v>69998.872999999992</v>
      </c>
      <c r="BF42">
        <v>6.383558489577397E-2</v>
      </c>
      <c r="BG42">
        <v>4.9704707693845822E-2</v>
      </c>
      <c r="BH42">
        <v>285487.68799999997</v>
      </c>
      <c r="BI42">
        <v>1.565187988071836E-2</v>
      </c>
      <c r="BJ42">
        <v>1.2187122834395703E-2</v>
      </c>
      <c r="BK42">
        <v>1</v>
      </c>
      <c r="BL42" t="s">
        <v>537</v>
      </c>
      <c r="BM42" t="s">
        <v>538</v>
      </c>
      <c r="BN42" t="s">
        <v>537</v>
      </c>
    </row>
    <row r="43" spans="1:66">
      <c r="A43" s="76" t="str">
        <f t="shared" si="20"/>
        <v>강인여객</v>
      </c>
      <c r="B43" s="76" t="str">
        <f t="shared" si="21"/>
        <v>223</v>
      </c>
      <c r="C43" s="77" t="str">
        <f t="shared" si="22"/>
        <v>70바5953</v>
      </c>
      <c r="D43" s="65" t="str">
        <f t="shared" si="23"/>
        <v>대형</v>
      </c>
      <c r="E43" s="61" t="str">
        <f t="shared" si="16"/>
        <v>B</v>
      </c>
      <c r="F43" s="84">
        <f t="shared" si="17"/>
        <v>0.93</v>
      </c>
      <c r="G43" s="85">
        <f t="shared" si="18"/>
        <v>2.3250000000000002</v>
      </c>
      <c r="H43" s="86">
        <f t="shared" si="19"/>
        <v>2.5</v>
      </c>
      <c r="I43" s="87">
        <f t="shared" si="24"/>
        <v>7926.1360000000004</v>
      </c>
      <c r="J43" s="88">
        <f t="shared" si="25"/>
        <v>7.9526638708822886E-3</v>
      </c>
      <c r="K43" s="88">
        <f t="shared" si="26"/>
        <v>0.2684043093886605</v>
      </c>
      <c r="L43" s="88">
        <f t="shared" si="27"/>
        <v>0.136005741006715</v>
      </c>
      <c r="M43" s="89">
        <f t="shared" si="28"/>
        <v>15.218999999999999</v>
      </c>
      <c r="N43" s="90">
        <f t="shared" si="29"/>
        <v>0.189</v>
      </c>
      <c r="O43" s="90">
        <f t="shared" si="30"/>
        <v>27.87</v>
      </c>
      <c r="P43" s="91">
        <f t="shared" si="31"/>
        <v>151.93166666666667</v>
      </c>
      <c r="Q43" s="92">
        <f t="shared" si="32"/>
        <v>91</v>
      </c>
      <c r="R43" s="93">
        <f t="shared" si="33"/>
        <v>33.124588760230019</v>
      </c>
      <c r="S43" s="78">
        <f t="shared" si="34"/>
        <v>15</v>
      </c>
      <c r="T43" s="78">
        <f t="shared" si="35"/>
        <v>2209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252</v>
      </c>
      <c r="Z43" s="4" t="s">
        <v>192</v>
      </c>
      <c r="AA43" s="4" t="s">
        <v>48</v>
      </c>
      <c r="AB43" s="4">
        <v>502</v>
      </c>
      <c r="AC43" s="4">
        <v>7926.1360000000004</v>
      </c>
      <c r="AD43" s="4">
        <v>3408.4470000000001</v>
      </c>
      <c r="AE43" s="4">
        <v>2.3250000000000002</v>
      </c>
      <c r="AF43" s="4">
        <v>2.5</v>
      </c>
      <c r="AG43" s="4">
        <v>15.218999999999999</v>
      </c>
      <c r="AH43" s="4">
        <v>330.663793</v>
      </c>
      <c r="AI43" s="4">
        <v>2.6296580000000001</v>
      </c>
      <c r="AJ43" s="4">
        <v>88.751587000000001</v>
      </c>
      <c r="AK43" s="4">
        <v>1078</v>
      </c>
      <c r="AL43" s="4">
        <v>15</v>
      </c>
      <c r="AM43" s="4">
        <v>2209</v>
      </c>
      <c r="AN43" s="4">
        <v>91</v>
      </c>
      <c r="AO43" s="4">
        <v>23.970376999999999</v>
      </c>
      <c r="AP43" s="4">
        <v>42494.6</v>
      </c>
      <c r="AQ43" s="4">
        <v>9115.9</v>
      </c>
      <c r="AR43" s="4">
        <v>17</v>
      </c>
      <c r="AS43" s="4">
        <v>5112</v>
      </c>
      <c r="AT43" s="4">
        <v>0.189</v>
      </c>
      <c r="AU43" s="4">
        <v>27.87</v>
      </c>
      <c r="AV43" s="4">
        <v>72277</v>
      </c>
      <c r="AW43" s="4">
        <v>0</v>
      </c>
      <c r="AX43" s="4">
        <v>0.52</v>
      </c>
      <c r="AY43">
        <v>0.919047619047619</v>
      </c>
      <c r="AZ43" t="s">
        <v>68</v>
      </c>
      <c r="BA43" t="s">
        <v>227</v>
      </c>
      <c r="BB43">
        <v>4</v>
      </c>
      <c r="BC43" t="s">
        <v>510</v>
      </c>
      <c r="BD43">
        <v>10</v>
      </c>
      <c r="BE43">
        <v>69998.872999999992</v>
      </c>
      <c r="BF43">
        <v>7.1596566990442839E-2</v>
      </c>
      <c r="BG43">
        <v>6.580065442454984E-2</v>
      </c>
      <c r="BH43">
        <v>285487.68799999997</v>
      </c>
      <c r="BI43">
        <v>1.7554799070704584E-2</v>
      </c>
      <c r="BJ43">
        <v>1.6133696288790404E-2</v>
      </c>
      <c r="BK43">
        <v>1</v>
      </c>
      <c r="BL43" t="s">
        <v>537</v>
      </c>
      <c r="BM43" t="s">
        <v>538</v>
      </c>
      <c r="BN43" t="s">
        <v>537</v>
      </c>
    </row>
    <row r="44" spans="1:66">
      <c r="A44" s="73" t="str">
        <f t="shared" si="20"/>
        <v>강인여객</v>
      </c>
      <c r="B44" s="73" t="str">
        <f t="shared" si="21"/>
        <v>223</v>
      </c>
      <c r="C44" s="74" t="str">
        <f t="shared" si="22"/>
        <v>70바5974</v>
      </c>
      <c r="D44" s="48" t="str">
        <f t="shared" si="23"/>
        <v>대형</v>
      </c>
      <c r="E44" s="44" t="str">
        <f t="shared" si="16"/>
        <v>C</v>
      </c>
      <c r="F44" s="94">
        <f t="shared" si="17"/>
        <v>0.87159999999999993</v>
      </c>
      <c r="G44" s="95">
        <f t="shared" si="18"/>
        <v>2.1789999999999998</v>
      </c>
      <c r="H44" s="96">
        <f t="shared" si="19"/>
        <v>2.5</v>
      </c>
      <c r="I44" s="97">
        <f t="shared" si="24"/>
        <v>8123.8940000000002</v>
      </c>
      <c r="J44" s="98">
        <f t="shared" si="25"/>
        <v>3.5452188852941775E-3</v>
      </c>
      <c r="K44" s="98">
        <f t="shared" si="26"/>
        <v>0.29102162651366775</v>
      </c>
      <c r="L44" s="98">
        <f t="shared" si="27"/>
        <v>0.16199128152090611</v>
      </c>
      <c r="M44" s="99">
        <f t="shared" si="28"/>
        <v>15.74</v>
      </c>
      <c r="N44" s="100">
        <f t="shared" si="29"/>
        <v>0.25800000000000001</v>
      </c>
      <c r="O44" s="100">
        <f t="shared" si="30"/>
        <v>66.457999999999998</v>
      </c>
      <c r="P44" s="101">
        <f t="shared" si="31"/>
        <v>238.61499999999998</v>
      </c>
      <c r="Q44" s="102">
        <f t="shared" si="32"/>
        <v>100</v>
      </c>
      <c r="R44" s="103">
        <f t="shared" si="33"/>
        <v>33.023465608510136</v>
      </c>
      <c r="S44" s="75">
        <f t="shared" si="34"/>
        <v>21</v>
      </c>
      <c r="T44" s="75">
        <f t="shared" si="35"/>
        <v>5399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254</v>
      </c>
      <c r="Z44" s="4" t="s">
        <v>192</v>
      </c>
      <c r="AA44" s="4" t="s">
        <v>48</v>
      </c>
      <c r="AB44" s="4">
        <v>502</v>
      </c>
      <c r="AC44" s="4">
        <v>8123.8940000000002</v>
      </c>
      <c r="AD44" s="4">
        <v>3729.0050000000001</v>
      </c>
      <c r="AE44" s="4">
        <v>2.1789999999999998</v>
      </c>
      <c r="AF44" s="4">
        <v>2.5</v>
      </c>
      <c r="AG44" s="4">
        <v>15.74</v>
      </c>
      <c r="AH44" s="4">
        <v>348.72712799999999</v>
      </c>
      <c r="AI44" s="4">
        <v>1.2363139999999999</v>
      </c>
      <c r="AJ44" s="4">
        <v>101.48713600000001</v>
      </c>
      <c r="AK44" s="4">
        <v>1316</v>
      </c>
      <c r="AL44" s="4">
        <v>21</v>
      </c>
      <c r="AM44" s="4">
        <v>5399</v>
      </c>
      <c r="AN44" s="4">
        <v>100</v>
      </c>
      <c r="AO44" s="4">
        <v>23.295846999999998</v>
      </c>
      <c r="AP44" s="4">
        <v>41156.699999999997</v>
      </c>
      <c r="AQ44" s="4">
        <v>14316.9</v>
      </c>
      <c r="AR44" s="4">
        <v>40</v>
      </c>
      <c r="AS44" s="4">
        <v>12511</v>
      </c>
      <c r="AT44" s="4">
        <v>0.25800000000000001</v>
      </c>
      <c r="AU44" s="4">
        <v>66.457999999999998</v>
      </c>
      <c r="AV44" s="4">
        <v>74482</v>
      </c>
      <c r="AW44" s="4">
        <v>0</v>
      </c>
      <c r="AX44" s="4">
        <v>0.5</v>
      </c>
      <c r="AY44">
        <v>0.89100000000000001</v>
      </c>
      <c r="AZ44" t="s">
        <v>69</v>
      </c>
      <c r="BA44" t="s">
        <v>227</v>
      </c>
      <c r="BB44">
        <v>1</v>
      </c>
      <c r="BC44" t="s">
        <v>245</v>
      </c>
      <c r="BD44">
        <v>11</v>
      </c>
      <c r="BE44">
        <v>69998.872999999992</v>
      </c>
      <c r="BF44">
        <v>5.5808998524876259E-2</v>
      </c>
      <c r="BG44">
        <v>4.9725817685664746E-2</v>
      </c>
      <c r="BH44">
        <v>285487.68799999997</v>
      </c>
      <c r="BI44">
        <v>1.3683837041687068E-2</v>
      </c>
      <c r="BJ44">
        <v>1.2192298804143178E-2</v>
      </c>
      <c r="BK44">
        <v>1</v>
      </c>
      <c r="BL44" t="s">
        <v>537</v>
      </c>
      <c r="BM44" t="s">
        <v>538</v>
      </c>
      <c r="BN44" t="s">
        <v>537</v>
      </c>
    </row>
    <row r="45" spans="1:66">
      <c r="A45" s="76" t="str">
        <f t="shared" si="20"/>
        <v>강인여객</v>
      </c>
      <c r="B45" s="76" t="str">
        <f t="shared" si="21"/>
        <v>223</v>
      </c>
      <c r="C45" s="77" t="str">
        <f t="shared" si="22"/>
        <v>70바5993</v>
      </c>
      <c r="D45" s="65" t="str">
        <f t="shared" si="23"/>
        <v>대형</v>
      </c>
      <c r="E45" s="61" t="str">
        <f t="shared" si="16"/>
        <v>D</v>
      </c>
      <c r="F45" s="84">
        <f t="shared" si="17"/>
        <v>0.81839999999999991</v>
      </c>
      <c r="G45" s="85">
        <f t="shared" si="18"/>
        <v>2.0459999999999998</v>
      </c>
      <c r="H45" s="86">
        <f t="shared" si="19"/>
        <v>2.5</v>
      </c>
      <c r="I45" s="87">
        <f t="shared" si="24"/>
        <v>8992.5390000000007</v>
      </c>
      <c r="J45" s="88">
        <f t="shared" si="25"/>
        <v>9.9831048310182816E-3</v>
      </c>
      <c r="K45" s="88">
        <f t="shared" si="26"/>
        <v>0.28269986991680068</v>
      </c>
      <c r="L45" s="88">
        <f t="shared" si="27"/>
        <v>0.16413606880103604</v>
      </c>
      <c r="M45" s="89">
        <f t="shared" si="28"/>
        <v>17.286000000000001</v>
      </c>
      <c r="N45" s="90">
        <f t="shared" si="29"/>
        <v>0.67800000000000005</v>
      </c>
      <c r="O45" s="90">
        <f t="shared" si="30"/>
        <v>30.713999999999999</v>
      </c>
      <c r="P45" s="91">
        <f t="shared" si="31"/>
        <v>413.52000000000004</v>
      </c>
      <c r="Q45" s="92">
        <f t="shared" si="32"/>
        <v>91</v>
      </c>
      <c r="R45" s="93">
        <f t="shared" si="33"/>
        <v>33.127175076952241</v>
      </c>
      <c r="S45" s="78">
        <f t="shared" si="34"/>
        <v>61</v>
      </c>
      <c r="T45" s="78">
        <f t="shared" si="35"/>
        <v>2762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255</v>
      </c>
      <c r="Z45" s="4" t="s">
        <v>192</v>
      </c>
      <c r="AA45" s="4" t="s">
        <v>48</v>
      </c>
      <c r="AB45" s="4">
        <v>502</v>
      </c>
      <c r="AC45" s="4">
        <v>8992.5390000000007</v>
      </c>
      <c r="AD45" s="4">
        <v>4395.067</v>
      </c>
      <c r="AE45" s="4">
        <v>2.0459999999999998</v>
      </c>
      <c r="AF45" s="4">
        <v>2.5</v>
      </c>
      <c r="AG45" s="4">
        <v>17.286000000000001</v>
      </c>
      <c r="AH45" s="4">
        <v>383.78130499999997</v>
      </c>
      <c r="AI45" s="4">
        <v>3.8313290000000002</v>
      </c>
      <c r="AJ45" s="4">
        <v>108.49492499999999</v>
      </c>
      <c r="AK45" s="4">
        <v>1476</v>
      </c>
      <c r="AL45" s="4">
        <v>61</v>
      </c>
      <c r="AM45" s="4">
        <v>2762</v>
      </c>
      <c r="AN45" s="4">
        <v>91</v>
      </c>
      <c r="AO45" s="4">
        <v>23.431414</v>
      </c>
      <c r="AP45" s="4">
        <v>52711.6</v>
      </c>
      <c r="AQ45" s="4">
        <v>24811.200000000001</v>
      </c>
      <c r="AR45" s="4">
        <v>28</v>
      </c>
      <c r="AS45" s="4">
        <v>11234</v>
      </c>
      <c r="AT45" s="4">
        <v>0.67800000000000005</v>
      </c>
      <c r="AU45" s="4">
        <v>30.713999999999999</v>
      </c>
      <c r="AV45" s="4">
        <v>59928</v>
      </c>
      <c r="AW45" s="4">
        <v>0</v>
      </c>
      <c r="AX45" s="4">
        <v>0.5</v>
      </c>
      <c r="AY45">
        <v>0.82040000000000002</v>
      </c>
      <c r="AZ45" t="s">
        <v>67</v>
      </c>
      <c r="BA45" t="s">
        <v>253</v>
      </c>
      <c r="BB45">
        <v>2</v>
      </c>
      <c r="BC45" t="s">
        <v>547</v>
      </c>
      <c r="BD45">
        <v>11</v>
      </c>
      <c r="BE45">
        <v>63412.2</v>
      </c>
      <c r="BF45">
        <v>0.13504674179416581</v>
      </c>
      <c r="BG45">
        <v>0.11079234696793364</v>
      </c>
      <c r="BH45">
        <v>285487.68799999997</v>
      </c>
      <c r="BI45">
        <v>2.9996428427414363E-2</v>
      </c>
      <c r="BJ45">
        <v>2.4609069881850743E-2</v>
      </c>
      <c r="BK45">
        <v>1</v>
      </c>
      <c r="BL45" t="s">
        <v>537</v>
      </c>
      <c r="BM45" t="s">
        <v>538</v>
      </c>
      <c r="BN45" t="s">
        <v>537</v>
      </c>
    </row>
    <row r="46" spans="1:66">
      <c r="A46" s="73" t="str">
        <f t="shared" ref="A46:A50" si="36">W46</f>
        <v>강인여객</v>
      </c>
      <c r="B46" s="73" t="str">
        <f t="shared" ref="B46:B50" si="37">V46</f>
        <v>223</v>
      </c>
      <c r="C46" s="74" t="str">
        <f t="shared" ref="C46:C50" si="38">Y46</f>
        <v>72바1261</v>
      </c>
      <c r="D46" s="48" t="str">
        <f t="shared" ref="D46:D50" si="39">Z46</f>
        <v>대형</v>
      </c>
      <c r="E46" s="44" t="str">
        <f t="shared" ref="E46:E50" si="40">AZ46</f>
        <v>C</v>
      </c>
      <c r="F46" s="94">
        <f t="shared" ref="F46:F50" si="41">G46/H46</f>
        <v>0.82520000000000004</v>
      </c>
      <c r="G46" s="95">
        <f t="shared" ref="G46:G50" si="42">AE46</f>
        <v>2.0630000000000002</v>
      </c>
      <c r="H46" s="96">
        <f t="shared" ref="H46:H50" si="43">AF46</f>
        <v>2.5</v>
      </c>
      <c r="I46" s="97">
        <f t="shared" ref="I46:I50" si="44">AC46</f>
        <v>7586.5479999999998</v>
      </c>
      <c r="J46" s="98">
        <f t="shared" ref="J46:J50" si="45">AI46/AH46</f>
        <v>1.0215159839113981E-2</v>
      </c>
      <c r="K46" s="98">
        <f t="shared" ref="K46:K50" si="46">AJ46/AH46</f>
        <v>0.30410029820337986</v>
      </c>
      <c r="L46" s="98">
        <f t="shared" ref="L46:L50" si="47">AK46/AC46</f>
        <v>0.18269178551298956</v>
      </c>
      <c r="M46" s="99">
        <f t="shared" ref="M46:M50" si="48">AG46</f>
        <v>17.213000000000001</v>
      </c>
      <c r="N46" s="100">
        <f t="shared" ref="N46:N50" si="49">IF(AW46=0,AT46,"속도계이상")</f>
        <v>0.185</v>
      </c>
      <c r="O46" s="100">
        <f t="shared" ref="O46:O50" si="50">IF(AW46=0,AU46,"속도계이상")</f>
        <v>39.9</v>
      </c>
      <c r="P46" s="101">
        <f t="shared" ref="P46:P50" si="51">AQ46/60</f>
        <v>319.32</v>
      </c>
      <c r="Q46" s="102">
        <f t="shared" ref="Q46:Q50" si="52">AN46</f>
        <v>95</v>
      </c>
      <c r="R46" s="103">
        <f t="shared" ref="R46:R50" si="53">AC46/(AH46-AI46-AJ46)</f>
        <v>33.296840244873586</v>
      </c>
      <c r="S46" s="75">
        <f t="shared" ref="S46:S50" si="54">IF(AW46=0,AL46,"속도계이상")</f>
        <v>14</v>
      </c>
      <c r="T46" s="75">
        <f t="shared" ref="T46:T50" si="55">IF(AW46=0,AM46,"속도계이상")</f>
        <v>3027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256</v>
      </c>
      <c r="Z46" s="4" t="s">
        <v>192</v>
      </c>
      <c r="AA46" s="4" t="s">
        <v>48</v>
      </c>
      <c r="AB46" s="4">
        <v>502</v>
      </c>
      <c r="AC46" s="4">
        <v>7586.5479999999998</v>
      </c>
      <c r="AD46" s="4">
        <v>3678.239</v>
      </c>
      <c r="AE46" s="4">
        <v>2.0630000000000002</v>
      </c>
      <c r="AF46" s="4">
        <v>2.5</v>
      </c>
      <c r="AG46" s="4">
        <v>17.213000000000001</v>
      </c>
      <c r="AH46" s="4">
        <v>332.28966100000002</v>
      </c>
      <c r="AI46" s="4">
        <v>3.3943919999999999</v>
      </c>
      <c r="AJ46" s="4">
        <v>101.049385</v>
      </c>
      <c r="AK46" s="4">
        <v>1386</v>
      </c>
      <c r="AL46" s="4">
        <v>14</v>
      </c>
      <c r="AM46" s="4">
        <v>3027</v>
      </c>
      <c r="AN46" s="4">
        <v>95</v>
      </c>
      <c r="AO46" s="4">
        <v>22.831128</v>
      </c>
      <c r="AP46" s="4">
        <v>50891.199999999997</v>
      </c>
      <c r="AQ46" s="4">
        <v>19159.2</v>
      </c>
      <c r="AR46" s="4">
        <v>66</v>
      </c>
      <c r="AS46" s="4">
        <v>35729</v>
      </c>
      <c r="AT46" s="4">
        <v>0.185</v>
      </c>
      <c r="AU46" s="4">
        <v>39.9</v>
      </c>
      <c r="AV46" s="4">
        <v>70711</v>
      </c>
      <c r="AW46" s="4">
        <v>0</v>
      </c>
      <c r="AX46" s="4">
        <v>0.5</v>
      </c>
      <c r="AY46">
        <v>0.87040000000000006</v>
      </c>
      <c r="AZ46" t="s">
        <v>69</v>
      </c>
      <c r="BA46" t="s">
        <v>253</v>
      </c>
      <c r="BB46">
        <v>1</v>
      </c>
      <c r="BC46" t="s">
        <v>262</v>
      </c>
      <c r="BD46">
        <v>6</v>
      </c>
      <c r="BE46">
        <v>63412.2</v>
      </c>
      <c r="BF46">
        <v>0.143543955264129</v>
      </c>
      <c r="BG46">
        <v>0.12494065866189789</v>
      </c>
      <c r="BH46">
        <v>285487.68799999997</v>
      </c>
      <c r="BI46">
        <v>3.188381980241474E-2</v>
      </c>
      <c r="BJ46">
        <v>2.775167675602179E-2</v>
      </c>
      <c r="BK46">
        <v>1</v>
      </c>
      <c r="BL46" t="s">
        <v>537</v>
      </c>
      <c r="BM46" t="s">
        <v>538</v>
      </c>
      <c r="BN46" t="s">
        <v>537</v>
      </c>
    </row>
    <row r="47" spans="1:66">
      <c r="A47" s="76" t="str">
        <f t="shared" si="36"/>
        <v>강인여객</v>
      </c>
      <c r="B47" s="76" t="str">
        <f t="shared" si="37"/>
        <v>223</v>
      </c>
      <c r="C47" s="77" t="str">
        <f t="shared" si="38"/>
        <v>72바1263</v>
      </c>
      <c r="D47" s="65" t="str">
        <f t="shared" si="39"/>
        <v>대형</v>
      </c>
      <c r="E47" s="61" t="str">
        <f t="shared" si="40"/>
        <v>F</v>
      </c>
      <c r="F47" s="84">
        <f t="shared" si="41"/>
        <v>0.77560000000000007</v>
      </c>
      <c r="G47" s="85">
        <f t="shared" si="42"/>
        <v>1.9390000000000001</v>
      </c>
      <c r="H47" s="86">
        <f t="shared" si="43"/>
        <v>2.5</v>
      </c>
      <c r="I47" s="87">
        <f t="shared" si="44"/>
        <v>8313.7309999999998</v>
      </c>
      <c r="J47" s="88">
        <f t="shared" si="45"/>
        <v>1.0326291872128907E-2</v>
      </c>
      <c r="K47" s="88">
        <f t="shared" si="46"/>
        <v>0.31156512517151724</v>
      </c>
      <c r="L47" s="88">
        <f t="shared" si="47"/>
        <v>0.17862016464088146</v>
      </c>
      <c r="M47" s="89">
        <f t="shared" si="48"/>
        <v>18.954000000000001</v>
      </c>
      <c r="N47" s="90">
        <f t="shared" si="49"/>
        <v>8.4000000000000005E-2</v>
      </c>
      <c r="O47" s="90">
        <f t="shared" si="50"/>
        <v>60.021000000000001</v>
      </c>
      <c r="P47" s="91">
        <f t="shared" si="51"/>
        <v>366.49333333333328</v>
      </c>
      <c r="Q47" s="92">
        <f t="shared" si="52"/>
        <v>91</v>
      </c>
      <c r="R47" s="93">
        <f t="shared" si="53"/>
        <v>33.552301808789096</v>
      </c>
      <c r="S47" s="78">
        <f t="shared" si="54"/>
        <v>7</v>
      </c>
      <c r="T47" s="78">
        <f t="shared" si="55"/>
        <v>4990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257</v>
      </c>
      <c r="Z47" s="4" t="s">
        <v>192</v>
      </c>
      <c r="AA47" s="4" t="s">
        <v>48</v>
      </c>
      <c r="AB47" s="4">
        <v>502</v>
      </c>
      <c r="AC47" s="4">
        <v>8313.7309999999998</v>
      </c>
      <c r="AD47" s="4">
        <v>4287.5240000000003</v>
      </c>
      <c r="AE47" s="4">
        <v>1.9390000000000001</v>
      </c>
      <c r="AF47" s="4">
        <v>2.5</v>
      </c>
      <c r="AG47" s="4">
        <v>18.954000000000001</v>
      </c>
      <c r="AH47" s="4">
        <v>365.40493400000003</v>
      </c>
      <c r="AI47" s="4">
        <v>3.7732779999999999</v>
      </c>
      <c r="AJ47" s="4">
        <v>113.84743400000001</v>
      </c>
      <c r="AK47" s="4">
        <v>1485</v>
      </c>
      <c r="AL47" s="4">
        <v>7</v>
      </c>
      <c r="AM47" s="4">
        <v>4990</v>
      </c>
      <c r="AN47" s="4">
        <v>91</v>
      </c>
      <c r="AO47" s="4">
        <v>22.752103000000002</v>
      </c>
      <c r="AP47" s="4">
        <v>46240.2</v>
      </c>
      <c r="AQ47" s="4">
        <v>21989.599999999999</v>
      </c>
      <c r="AR47" s="4">
        <v>74</v>
      </c>
      <c r="AS47" s="4">
        <v>32044</v>
      </c>
      <c r="AT47" s="4">
        <v>8.4000000000000005E-2</v>
      </c>
      <c r="AU47" s="4">
        <v>60.021000000000001</v>
      </c>
      <c r="AV47" s="4">
        <v>78680</v>
      </c>
      <c r="AW47" s="4">
        <v>0</v>
      </c>
      <c r="AX47" s="4">
        <v>0.5</v>
      </c>
      <c r="AY47">
        <v>0.79279999999999995</v>
      </c>
      <c r="AZ47" t="s">
        <v>70</v>
      </c>
      <c r="BA47" t="s">
        <v>253</v>
      </c>
      <c r="BB47">
        <v>1</v>
      </c>
      <c r="BC47" t="s">
        <v>548</v>
      </c>
      <c r="BD47">
        <v>8</v>
      </c>
      <c r="BE47">
        <v>63412.2</v>
      </c>
      <c r="BF47">
        <v>0.15173651127070187</v>
      </c>
      <c r="BG47">
        <v>0.12029670613541243</v>
      </c>
      <c r="BH47">
        <v>285487.68799999997</v>
      </c>
      <c r="BI47">
        <v>3.3703541008745709E-2</v>
      </c>
      <c r="BJ47">
        <v>2.6720167311733597E-2</v>
      </c>
      <c r="BK47">
        <v>1</v>
      </c>
      <c r="BL47" t="s">
        <v>537</v>
      </c>
      <c r="BM47" t="s">
        <v>538</v>
      </c>
      <c r="BN47" t="s">
        <v>537</v>
      </c>
    </row>
    <row r="48" spans="1:66">
      <c r="A48" s="73" t="str">
        <f t="shared" si="36"/>
        <v>강인여객</v>
      </c>
      <c r="B48" s="73" t="str">
        <f t="shared" si="37"/>
        <v>223</v>
      </c>
      <c r="C48" s="74" t="str">
        <f t="shared" si="38"/>
        <v>72바1268</v>
      </c>
      <c r="D48" s="48" t="str">
        <f t="shared" si="39"/>
        <v>대형</v>
      </c>
      <c r="E48" s="44" t="str">
        <f t="shared" si="40"/>
        <v>D</v>
      </c>
      <c r="F48" s="94">
        <f t="shared" si="41"/>
        <v>0.8448</v>
      </c>
      <c r="G48" s="95">
        <f t="shared" si="42"/>
        <v>2.1120000000000001</v>
      </c>
      <c r="H48" s="96">
        <f t="shared" si="43"/>
        <v>2.5</v>
      </c>
      <c r="I48" s="97">
        <f t="shared" si="44"/>
        <v>4190.0320000000002</v>
      </c>
      <c r="J48" s="98">
        <f t="shared" si="45"/>
        <v>1.3801073941924959E-2</v>
      </c>
      <c r="K48" s="98">
        <f t="shared" si="46"/>
        <v>0.29005888153050513</v>
      </c>
      <c r="L48" s="98">
        <f t="shared" si="47"/>
        <v>0.14319699706350691</v>
      </c>
      <c r="M48" s="99">
        <f t="shared" si="48"/>
        <v>16.981000000000002</v>
      </c>
      <c r="N48" s="100">
        <f t="shared" si="49"/>
        <v>0.35799999999999998</v>
      </c>
      <c r="O48" s="100">
        <f t="shared" si="50"/>
        <v>30.31</v>
      </c>
      <c r="P48" s="101">
        <f t="shared" si="51"/>
        <v>99.881666666666661</v>
      </c>
      <c r="Q48" s="102">
        <f t="shared" si="52"/>
        <v>93</v>
      </c>
      <c r="R48" s="103">
        <f t="shared" si="53"/>
        <v>33.764174065832819</v>
      </c>
      <c r="S48" s="75">
        <f t="shared" si="54"/>
        <v>15</v>
      </c>
      <c r="T48" s="75">
        <f t="shared" si="55"/>
        <v>1270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259</v>
      </c>
      <c r="Z48" s="4" t="s">
        <v>192</v>
      </c>
      <c r="AA48" s="4" t="s">
        <v>48</v>
      </c>
      <c r="AB48" s="4">
        <v>502</v>
      </c>
      <c r="AC48" s="4">
        <v>4190.0320000000002</v>
      </c>
      <c r="AD48" s="4">
        <v>1983.9069999999999</v>
      </c>
      <c r="AE48" s="4">
        <v>2.1120000000000001</v>
      </c>
      <c r="AF48" s="4">
        <v>2.5</v>
      </c>
      <c r="AG48" s="4">
        <v>16.981000000000002</v>
      </c>
      <c r="AH48" s="4">
        <v>178.264388</v>
      </c>
      <c r="AI48" s="4">
        <v>2.4602400000000002</v>
      </c>
      <c r="AJ48" s="4">
        <v>51.707169</v>
      </c>
      <c r="AK48" s="4">
        <v>600</v>
      </c>
      <c r="AL48" s="4">
        <v>15</v>
      </c>
      <c r="AM48" s="4">
        <v>1270</v>
      </c>
      <c r="AN48" s="4">
        <v>93</v>
      </c>
      <c r="AO48" s="4">
        <v>23.504593</v>
      </c>
      <c r="AP48" s="4">
        <v>17938.5</v>
      </c>
      <c r="AQ48" s="4">
        <v>5992.9</v>
      </c>
      <c r="AR48" s="4">
        <v>24</v>
      </c>
      <c r="AS48" s="4">
        <v>15267</v>
      </c>
      <c r="AT48" s="4">
        <v>0.35799999999999998</v>
      </c>
      <c r="AU48" s="4">
        <v>30.31</v>
      </c>
      <c r="AV48" s="4">
        <v>39412</v>
      </c>
      <c r="AW48" s="4">
        <v>0</v>
      </c>
      <c r="AX48" s="4">
        <v>0.5</v>
      </c>
      <c r="AY48">
        <v>0.81600000000000006</v>
      </c>
      <c r="AZ48" t="s">
        <v>67</v>
      </c>
      <c r="BA48" t="s">
        <v>253</v>
      </c>
      <c r="BB48">
        <v>3</v>
      </c>
      <c r="BC48" t="s">
        <v>549</v>
      </c>
      <c r="BD48">
        <v>9</v>
      </c>
      <c r="BE48">
        <v>63412.2</v>
      </c>
      <c r="BF48">
        <v>0.14416629607551859</v>
      </c>
      <c r="BG48">
        <v>0.11763969759762317</v>
      </c>
      <c r="BH48">
        <v>285487.68799999997</v>
      </c>
      <c r="BI48">
        <v>3.2022053434402398E-2</v>
      </c>
      <c r="BJ48">
        <v>2.612999560247236E-2</v>
      </c>
      <c r="BK48">
        <v>1</v>
      </c>
      <c r="BL48" t="s">
        <v>537</v>
      </c>
      <c r="BM48" t="s">
        <v>538</v>
      </c>
      <c r="BN48" t="s">
        <v>537</v>
      </c>
    </row>
    <row r="49" spans="1:66">
      <c r="A49" s="76" t="str">
        <f t="shared" si="36"/>
        <v>강인여객</v>
      </c>
      <c r="B49" s="76" t="str">
        <f t="shared" si="37"/>
        <v>223</v>
      </c>
      <c r="C49" s="77" t="str">
        <f t="shared" si="38"/>
        <v>72바1599</v>
      </c>
      <c r="D49" s="65" t="str">
        <f t="shared" si="39"/>
        <v>대형</v>
      </c>
      <c r="E49" s="61" t="str">
        <f t="shared" si="40"/>
        <v>F</v>
      </c>
      <c r="F49" s="84">
        <f t="shared" si="41"/>
        <v>0.88119999999999998</v>
      </c>
      <c r="G49" s="85">
        <f t="shared" si="42"/>
        <v>2.2029999999999998</v>
      </c>
      <c r="H49" s="86">
        <f t="shared" si="43"/>
        <v>2.5</v>
      </c>
      <c r="I49" s="87">
        <f t="shared" si="44"/>
        <v>7768.335</v>
      </c>
      <c r="J49" s="88">
        <f t="shared" si="45"/>
        <v>1.117342156699614E-2</v>
      </c>
      <c r="K49" s="88">
        <f t="shared" si="46"/>
        <v>0.30679361155738949</v>
      </c>
      <c r="L49" s="88">
        <f t="shared" si="47"/>
        <v>0.17236640798832698</v>
      </c>
      <c r="M49" s="89">
        <f t="shared" si="48"/>
        <v>15.664999999999999</v>
      </c>
      <c r="N49" s="90">
        <f t="shared" si="49"/>
        <v>0.10299999999999999</v>
      </c>
      <c r="O49" s="90">
        <f t="shared" si="50"/>
        <v>23.815000000000001</v>
      </c>
      <c r="P49" s="91">
        <f t="shared" si="51"/>
        <v>202.01166666666668</v>
      </c>
      <c r="Q49" s="92">
        <f t="shared" si="52"/>
        <v>91</v>
      </c>
      <c r="R49" s="93">
        <f t="shared" si="53"/>
        <v>33.284496325591626</v>
      </c>
      <c r="S49" s="78">
        <f t="shared" si="54"/>
        <v>8</v>
      </c>
      <c r="T49" s="78">
        <f t="shared" si="55"/>
        <v>1850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261</v>
      </c>
      <c r="Z49" s="4" t="s">
        <v>192</v>
      </c>
      <c r="AA49" s="4" t="s">
        <v>48</v>
      </c>
      <c r="AB49" s="4">
        <v>502</v>
      </c>
      <c r="AC49" s="4">
        <v>7768.335</v>
      </c>
      <c r="AD49" s="4">
        <v>3526.732</v>
      </c>
      <c r="AE49" s="4">
        <v>2.2029999999999998</v>
      </c>
      <c r="AF49" s="4">
        <v>2.5</v>
      </c>
      <c r="AG49" s="4">
        <v>15.664999999999999</v>
      </c>
      <c r="AH49" s="4">
        <v>342.20046000000002</v>
      </c>
      <c r="AI49" s="4">
        <v>3.82355</v>
      </c>
      <c r="AJ49" s="4">
        <v>104.984915</v>
      </c>
      <c r="AK49" s="4">
        <v>1339</v>
      </c>
      <c r="AL49" s="4">
        <v>8</v>
      </c>
      <c r="AM49" s="4">
        <v>1850</v>
      </c>
      <c r="AN49" s="4">
        <v>91</v>
      </c>
      <c r="AO49" s="4">
        <v>22.701122999999999</v>
      </c>
      <c r="AP49" s="4">
        <v>36646.6</v>
      </c>
      <c r="AQ49" s="4">
        <v>12120.7</v>
      </c>
      <c r="AR49" s="4">
        <v>71</v>
      </c>
      <c r="AS49" s="4">
        <v>41636</v>
      </c>
      <c r="AT49" s="4">
        <v>0.10299999999999999</v>
      </c>
      <c r="AU49" s="4">
        <v>23.815000000000001</v>
      </c>
      <c r="AV49" s="4">
        <v>71867</v>
      </c>
      <c r="AW49" s="4">
        <v>0</v>
      </c>
      <c r="AX49" s="4">
        <v>0.5</v>
      </c>
      <c r="AY49">
        <v>0.75119999999999998</v>
      </c>
      <c r="AZ49" t="s">
        <v>70</v>
      </c>
      <c r="BA49" t="s">
        <v>253</v>
      </c>
      <c r="BB49">
        <v>3</v>
      </c>
      <c r="BC49" t="s">
        <v>550</v>
      </c>
      <c r="BD49">
        <v>10</v>
      </c>
      <c r="BE49">
        <v>63412.2</v>
      </c>
      <c r="BF49">
        <v>0.11537002343397644</v>
      </c>
      <c r="BG49">
        <v>8.6665961603603098E-2</v>
      </c>
      <c r="BH49">
        <v>285487.68799999997</v>
      </c>
      <c r="BI49">
        <v>2.5625858163102293E-2</v>
      </c>
      <c r="BJ49">
        <v>1.9250144652122443E-2</v>
      </c>
      <c r="BK49">
        <v>1</v>
      </c>
      <c r="BL49" t="s">
        <v>537</v>
      </c>
      <c r="BM49" t="s">
        <v>538</v>
      </c>
      <c r="BN49" t="s">
        <v>537</v>
      </c>
    </row>
    <row r="50" spans="1:66">
      <c r="A50" s="73" t="str">
        <f t="shared" si="36"/>
        <v>강인여객</v>
      </c>
      <c r="B50" s="73" t="str">
        <f t="shared" si="37"/>
        <v>223</v>
      </c>
      <c r="C50" s="74" t="str">
        <f t="shared" si="38"/>
        <v>72바1600</v>
      </c>
      <c r="D50" s="48" t="str">
        <f t="shared" si="39"/>
        <v>대형</v>
      </c>
      <c r="E50" s="44" t="str">
        <f t="shared" si="40"/>
        <v>F</v>
      </c>
      <c r="F50" s="94">
        <f t="shared" si="41"/>
        <v>0.88360000000000005</v>
      </c>
      <c r="G50" s="95">
        <f t="shared" si="42"/>
        <v>2.2090000000000001</v>
      </c>
      <c r="H50" s="96">
        <f t="shared" si="43"/>
        <v>2.5</v>
      </c>
      <c r="I50" s="97">
        <f t="shared" si="44"/>
        <v>7415.8190000000004</v>
      </c>
      <c r="J50" s="98">
        <f t="shared" si="45"/>
        <v>4.7412982445674962E-3</v>
      </c>
      <c r="K50" s="98">
        <f t="shared" si="46"/>
        <v>0.27354765530110747</v>
      </c>
      <c r="L50" s="98">
        <f t="shared" si="47"/>
        <v>0.14496038805693612</v>
      </c>
      <c r="M50" s="99">
        <f t="shared" si="48"/>
        <v>16.254000000000001</v>
      </c>
      <c r="N50" s="100">
        <f t="shared" si="49"/>
        <v>0.52600000000000002</v>
      </c>
      <c r="O50" s="100">
        <f t="shared" si="50"/>
        <v>32.215000000000003</v>
      </c>
      <c r="P50" s="101">
        <f t="shared" si="51"/>
        <v>217.92833333333334</v>
      </c>
      <c r="Q50" s="102">
        <f t="shared" si="52"/>
        <v>90</v>
      </c>
      <c r="R50" s="103">
        <f t="shared" si="53"/>
        <v>33.567969784034048</v>
      </c>
      <c r="S50" s="75">
        <f t="shared" si="54"/>
        <v>39</v>
      </c>
      <c r="T50" s="75">
        <f t="shared" si="55"/>
        <v>2389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263</v>
      </c>
      <c r="Z50" s="4" t="s">
        <v>192</v>
      </c>
      <c r="AA50" s="4" t="s">
        <v>48</v>
      </c>
      <c r="AB50" s="4">
        <v>502</v>
      </c>
      <c r="AC50" s="4">
        <v>7415.8190000000004</v>
      </c>
      <c r="AD50" s="4">
        <v>3357.0239999999999</v>
      </c>
      <c r="AE50" s="4">
        <v>2.2090000000000001</v>
      </c>
      <c r="AF50" s="4">
        <v>2.5</v>
      </c>
      <c r="AG50" s="4">
        <v>16.254000000000001</v>
      </c>
      <c r="AH50" s="4">
        <v>306.10518999999999</v>
      </c>
      <c r="AI50" s="4">
        <v>1.451336</v>
      </c>
      <c r="AJ50" s="4">
        <v>83.734357000000003</v>
      </c>
      <c r="AK50" s="4">
        <v>1075</v>
      </c>
      <c r="AL50" s="4">
        <v>39</v>
      </c>
      <c r="AM50" s="4">
        <v>2389</v>
      </c>
      <c r="AN50" s="4">
        <v>90</v>
      </c>
      <c r="AO50" s="4">
        <v>24.226374</v>
      </c>
      <c r="AP50" s="4">
        <v>40065.599999999999</v>
      </c>
      <c r="AQ50" s="4">
        <v>13075.7</v>
      </c>
      <c r="AR50" s="4">
        <v>11</v>
      </c>
      <c r="AS50" s="4">
        <v>6051</v>
      </c>
      <c r="AT50" s="4">
        <v>0.52600000000000002</v>
      </c>
      <c r="AU50" s="4">
        <v>32.215000000000003</v>
      </c>
      <c r="AV50" s="4">
        <v>69320</v>
      </c>
      <c r="AW50" s="4">
        <v>0</v>
      </c>
      <c r="AX50" s="4">
        <v>0.51</v>
      </c>
      <c r="AY50">
        <v>0.78239999999999998</v>
      </c>
      <c r="AZ50" t="s">
        <v>70</v>
      </c>
      <c r="BA50" t="s">
        <v>253</v>
      </c>
      <c r="BB50">
        <v>2</v>
      </c>
      <c r="BC50" t="s">
        <v>551</v>
      </c>
      <c r="BD50">
        <v>9</v>
      </c>
      <c r="BE50">
        <v>63412.2</v>
      </c>
      <c r="BF50">
        <v>6.3474725683701244E-2</v>
      </c>
      <c r="BG50">
        <v>4.9662625374927855E-2</v>
      </c>
      <c r="BH50">
        <v>285487.68799999997</v>
      </c>
      <c r="BI50">
        <v>1.40989337515669E-2</v>
      </c>
      <c r="BJ50">
        <v>1.1031005767225942E-2</v>
      </c>
      <c r="BK50">
        <v>1</v>
      </c>
      <c r="BL50" t="s">
        <v>537</v>
      </c>
      <c r="BM50" t="s">
        <v>538</v>
      </c>
      <c r="BN50" t="s">
        <v>537</v>
      </c>
    </row>
    <row r="51" spans="1:66">
      <c r="A51" s="76" t="str">
        <f t="shared" ref="A51:A59" si="56">W51</f>
        <v>강인여객</v>
      </c>
      <c r="B51" s="76" t="str">
        <f t="shared" ref="B51:B59" si="57">V51</f>
        <v>급행91</v>
      </c>
      <c r="C51" s="77" t="str">
        <f t="shared" ref="C51:C59" si="58">Y51</f>
        <v>70바5981</v>
      </c>
      <c r="D51" s="65" t="str">
        <f t="shared" ref="D51:D59" si="59">Z51</f>
        <v>대형</v>
      </c>
      <c r="E51" s="61" t="str">
        <f t="shared" ref="E51:E59" si="60">AZ51</f>
        <v>D</v>
      </c>
      <c r="F51" s="84">
        <f t="shared" ref="F51:F59" si="61">G51/H51</f>
        <v>1.1419230769230768</v>
      </c>
      <c r="G51" s="85">
        <f t="shared" ref="G51:G59" si="62">AE51</f>
        <v>2.9689999999999999</v>
      </c>
      <c r="H51" s="86">
        <f t="shared" ref="H51:H59" si="63">AF51</f>
        <v>2.6</v>
      </c>
      <c r="I51" s="87">
        <f t="shared" ref="I51:I59" si="64">AC51</f>
        <v>8972.4410000000007</v>
      </c>
      <c r="J51" s="88">
        <f t="shared" ref="J51:J59" si="65">AI51/AH51</f>
        <v>4.8986052514806963E-2</v>
      </c>
      <c r="K51" s="88">
        <f t="shared" ref="K51:K59" si="66">AJ51/AH51</f>
        <v>0.29866466325830282</v>
      </c>
      <c r="L51" s="88">
        <f t="shared" ref="L51:L59" si="67">AK51/AC51</f>
        <v>0.1494576559489218</v>
      </c>
      <c r="M51" s="89">
        <f t="shared" ref="M51:M59" si="68">AG51</f>
        <v>18.875</v>
      </c>
      <c r="N51" s="90">
        <f t="shared" ref="N51:N59" si="69">IF(AW51=0,AT51,"속도계이상")</f>
        <v>5.6000000000000001E-2</v>
      </c>
      <c r="O51" s="90">
        <f t="shared" ref="O51:O59" si="70">IF(AW51=0,AU51,"속도계이상")</f>
        <v>21.777999999999999</v>
      </c>
      <c r="P51" s="91">
        <f t="shared" ref="P51:P59" si="71">AQ51/60</f>
        <v>153.70833333333334</v>
      </c>
      <c r="Q51" s="92">
        <f t="shared" ref="Q51:Q59" si="72">AN51</f>
        <v>110</v>
      </c>
      <c r="R51" s="93">
        <f t="shared" ref="R51:R59" si="73">AC51/(AH51-AI51-AJ51)</f>
        <v>40.016857097612622</v>
      </c>
      <c r="S51" s="78">
        <f t="shared" ref="S51:S59" si="74">IF(AW51=0,AL51,"속도계이상")</f>
        <v>5</v>
      </c>
      <c r="T51" s="78">
        <f t="shared" ref="T51:T59" si="75">IF(AW51=0,AM51,"속도계이상")</f>
        <v>1954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264</v>
      </c>
      <c r="Z51" s="4" t="s">
        <v>192</v>
      </c>
      <c r="AA51" s="4" t="s">
        <v>48</v>
      </c>
      <c r="AB51" s="4">
        <v>502</v>
      </c>
      <c r="AC51" s="4">
        <v>8972.4410000000007</v>
      </c>
      <c r="AD51" s="4">
        <v>3021.8879999999999</v>
      </c>
      <c r="AE51" s="4">
        <v>2.9689999999999999</v>
      </c>
      <c r="AF51" s="4">
        <v>2.6</v>
      </c>
      <c r="AG51" s="4">
        <v>18.875</v>
      </c>
      <c r="AH51" s="4">
        <v>343.70626199999998</v>
      </c>
      <c r="AI51" s="4">
        <v>16.836812999999999</v>
      </c>
      <c r="AJ51" s="4">
        <v>102.65291499999999</v>
      </c>
      <c r="AK51" s="4">
        <v>1341</v>
      </c>
      <c r="AL51" s="4">
        <v>5</v>
      </c>
      <c r="AM51" s="4">
        <v>1954</v>
      </c>
      <c r="AN51" s="4">
        <v>110</v>
      </c>
      <c r="AO51" s="4">
        <v>26.104968</v>
      </c>
      <c r="AP51" s="4">
        <v>47312.800000000003</v>
      </c>
      <c r="AQ51" s="4">
        <v>9222.5</v>
      </c>
      <c r="AR51" s="4">
        <v>20</v>
      </c>
      <c r="AS51" s="4">
        <v>7409</v>
      </c>
      <c r="AT51" s="4">
        <v>5.6000000000000001E-2</v>
      </c>
      <c r="AU51" s="4">
        <v>21.777999999999999</v>
      </c>
      <c r="AV51" s="4">
        <v>67944</v>
      </c>
      <c r="AW51" s="4">
        <v>0</v>
      </c>
      <c r="AX51" s="4">
        <v>0.64</v>
      </c>
      <c r="AY51">
        <v>0.83640000000000003</v>
      </c>
      <c r="AZ51" t="s">
        <v>67</v>
      </c>
      <c r="BA51" t="s">
        <v>253</v>
      </c>
      <c r="BB51">
        <v>1</v>
      </c>
      <c r="BC51" t="s">
        <v>258</v>
      </c>
      <c r="BD51">
        <v>9</v>
      </c>
      <c r="BE51">
        <v>63412.2</v>
      </c>
      <c r="BF51">
        <v>0.12971920229861134</v>
      </c>
      <c r="BG51">
        <v>0.10849714080255853</v>
      </c>
      <c r="BH51">
        <v>285487.68799999997</v>
      </c>
      <c r="BI51">
        <v>2.8813081424373024E-2</v>
      </c>
      <c r="BJ51">
        <v>2.4099261303345599E-2</v>
      </c>
      <c r="BK51">
        <v>1</v>
      </c>
      <c r="BL51" t="s">
        <v>537</v>
      </c>
      <c r="BM51" t="s">
        <v>538</v>
      </c>
      <c r="BN51" t="s">
        <v>537</v>
      </c>
    </row>
    <row r="52" spans="1:66">
      <c r="A52" s="73" t="str">
        <f t="shared" si="56"/>
        <v>강인여객</v>
      </c>
      <c r="B52" s="73" t="str">
        <f t="shared" si="57"/>
        <v>급행91</v>
      </c>
      <c r="C52" s="74" t="str">
        <f t="shared" si="58"/>
        <v>70바6017</v>
      </c>
      <c r="D52" s="48" t="str">
        <f t="shared" si="59"/>
        <v>대형</v>
      </c>
      <c r="E52" s="44" t="str">
        <f t="shared" si="60"/>
        <v>C</v>
      </c>
      <c r="F52" s="94">
        <f t="shared" si="61"/>
        <v>0.93307692307692314</v>
      </c>
      <c r="G52" s="95">
        <f t="shared" si="62"/>
        <v>2.4260000000000002</v>
      </c>
      <c r="H52" s="96">
        <f t="shared" si="63"/>
        <v>2.6</v>
      </c>
      <c r="I52" s="97">
        <f t="shared" si="64"/>
        <v>7987.3990000000003</v>
      </c>
      <c r="J52" s="98">
        <f t="shared" si="65"/>
        <v>1.6916902037572304E-2</v>
      </c>
      <c r="K52" s="98">
        <f t="shared" si="66"/>
        <v>0.30379222372839054</v>
      </c>
      <c r="L52" s="98">
        <f t="shared" si="67"/>
        <v>0.25753064295398287</v>
      </c>
      <c r="M52" s="99">
        <f t="shared" si="68"/>
        <v>16.553000000000001</v>
      </c>
      <c r="N52" s="100">
        <f t="shared" si="69"/>
        <v>0.32600000000000001</v>
      </c>
      <c r="O52" s="100">
        <f t="shared" si="70"/>
        <v>15.135999999999999</v>
      </c>
      <c r="P52" s="101">
        <f t="shared" si="71"/>
        <v>78.036666666666662</v>
      </c>
      <c r="Q52" s="102">
        <f t="shared" si="72"/>
        <v>113</v>
      </c>
      <c r="R52" s="103">
        <f t="shared" si="73"/>
        <v>39.67829272979322</v>
      </c>
      <c r="S52" s="75">
        <f t="shared" si="74"/>
        <v>26</v>
      </c>
      <c r="T52" s="75">
        <f t="shared" si="75"/>
        <v>1209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267</v>
      </c>
      <c r="Z52" s="4" t="s">
        <v>192</v>
      </c>
      <c r="AA52" s="4" t="s">
        <v>48</v>
      </c>
      <c r="AB52" s="4">
        <v>502</v>
      </c>
      <c r="AC52" s="4">
        <v>7987.3990000000003</v>
      </c>
      <c r="AD52" s="4">
        <v>3292.6590000000001</v>
      </c>
      <c r="AE52" s="4">
        <v>2.4260000000000002</v>
      </c>
      <c r="AF52" s="4">
        <v>2.6</v>
      </c>
      <c r="AG52" s="4">
        <v>16.553000000000001</v>
      </c>
      <c r="AH52" s="4">
        <v>296.34433000000001</v>
      </c>
      <c r="AI52" s="4">
        <v>5.0132279999999998</v>
      </c>
      <c r="AJ52" s="4">
        <v>90.027102999999997</v>
      </c>
      <c r="AK52" s="4">
        <v>2057</v>
      </c>
      <c r="AL52" s="4">
        <v>26</v>
      </c>
      <c r="AM52" s="4">
        <v>1209</v>
      </c>
      <c r="AN52" s="4">
        <v>113</v>
      </c>
      <c r="AO52" s="4">
        <v>26.953102000000001</v>
      </c>
      <c r="AP52" s="4">
        <v>30682.7</v>
      </c>
      <c r="AQ52" s="4">
        <v>4682.2</v>
      </c>
      <c r="AR52" s="4">
        <v>19</v>
      </c>
      <c r="AS52" s="4">
        <v>5629</v>
      </c>
      <c r="AT52" s="4">
        <v>0.32600000000000001</v>
      </c>
      <c r="AU52" s="4">
        <v>15.135999999999999</v>
      </c>
      <c r="AV52" s="4">
        <v>53763</v>
      </c>
      <c r="AW52" s="4">
        <v>0</v>
      </c>
      <c r="AX52" s="4">
        <v>0.48</v>
      </c>
      <c r="AY52">
        <v>0.86119999999999997</v>
      </c>
      <c r="AZ52" t="s">
        <v>69</v>
      </c>
      <c r="BA52" t="s">
        <v>253</v>
      </c>
      <c r="BB52">
        <v>2</v>
      </c>
      <c r="BC52" t="s">
        <v>260</v>
      </c>
      <c r="BD52">
        <v>10</v>
      </c>
      <c r="BE52">
        <v>63412.2</v>
      </c>
      <c r="BF52">
        <v>0.11694254417919581</v>
      </c>
      <c r="BG52">
        <v>0.10071091904712343</v>
      </c>
      <c r="BH52">
        <v>285487.68799999997</v>
      </c>
      <c r="BI52">
        <v>2.5975144679444111E-2</v>
      </c>
      <c r="BJ52">
        <v>2.2369794597937268E-2</v>
      </c>
      <c r="BK52">
        <v>1</v>
      </c>
      <c r="BL52" t="s">
        <v>537</v>
      </c>
      <c r="BM52" t="s">
        <v>538</v>
      </c>
      <c r="BN52" t="s">
        <v>537</v>
      </c>
    </row>
    <row r="53" spans="1:66">
      <c r="A53" s="76" t="str">
        <f t="shared" si="56"/>
        <v>강인여객</v>
      </c>
      <c r="B53" s="76" t="str">
        <f t="shared" si="57"/>
        <v>급행91</v>
      </c>
      <c r="C53" s="77" t="str">
        <f t="shared" si="58"/>
        <v>72바1259</v>
      </c>
      <c r="D53" s="65" t="str">
        <f t="shared" si="59"/>
        <v>대형</v>
      </c>
      <c r="E53" s="61" t="str">
        <f t="shared" si="60"/>
        <v>S</v>
      </c>
      <c r="F53" s="84">
        <f t="shared" si="61"/>
        <v>1.0388461538461538</v>
      </c>
      <c r="G53" s="85">
        <f t="shared" si="62"/>
        <v>2.7010000000000001</v>
      </c>
      <c r="H53" s="86">
        <f t="shared" si="63"/>
        <v>2.6</v>
      </c>
      <c r="I53" s="87">
        <f t="shared" si="64"/>
        <v>8426.7189999999991</v>
      </c>
      <c r="J53" s="88">
        <f t="shared" si="65"/>
        <v>2.3762266857815219E-2</v>
      </c>
      <c r="K53" s="88">
        <f t="shared" si="66"/>
        <v>0.29829485088218116</v>
      </c>
      <c r="L53" s="88">
        <f t="shared" si="67"/>
        <v>0.21870908475766193</v>
      </c>
      <c r="M53" s="89">
        <f t="shared" si="68"/>
        <v>15.823</v>
      </c>
      <c r="N53" s="90">
        <f t="shared" si="69"/>
        <v>2.4E-2</v>
      </c>
      <c r="O53" s="90">
        <f t="shared" si="70"/>
        <v>10.68</v>
      </c>
      <c r="P53" s="91">
        <f t="shared" si="71"/>
        <v>92.916666666666671</v>
      </c>
      <c r="Q53" s="92">
        <f t="shared" si="72"/>
        <v>110</v>
      </c>
      <c r="R53" s="93">
        <f t="shared" si="73"/>
        <v>37.359039018106984</v>
      </c>
      <c r="S53" s="78">
        <f t="shared" si="74"/>
        <v>2</v>
      </c>
      <c r="T53" s="78">
        <f t="shared" si="75"/>
        <v>900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269</v>
      </c>
      <c r="Z53" s="4" t="s">
        <v>192</v>
      </c>
      <c r="AA53" s="4" t="s">
        <v>48</v>
      </c>
      <c r="AB53" s="4">
        <v>502</v>
      </c>
      <c r="AC53" s="4">
        <v>8426.7189999999991</v>
      </c>
      <c r="AD53" s="4">
        <v>3119.799</v>
      </c>
      <c r="AE53" s="4">
        <v>2.7010000000000001</v>
      </c>
      <c r="AF53" s="4">
        <v>2.6</v>
      </c>
      <c r="AG53" s="4">
        <v>15.823</v>
      </c>
      <c r="AH53" s="4">
        <v>332.71295400000002</v>
      </c>
      <c r="AI53" s="4">
        <v>7.9060139999999999</v>
      </c>
      <c r="AJ53" s="4">
        <v>99.246561</v>
      </c>
      <c r="AK53" s="4">
        <v>1843</v>
      </c>
      <c r="AL53" s="4">
        <v>2</v>
      </c>
      <c r="AM53" s="4">
        <v>900</v>
      </c>
      <c r="AN53" s="4">
        <v>110</v>
      </c>
      <c r="AO53" s="4">
        <v>25.327293999999998</v>
      </c>
      <c r="AP53" s="4">
        <v>42064.4</v>
      </c>
      <c r="AQ53" s="4">
        <v>5575</v>
      </c>
      <c r="AR53" s="4">
        <v>29</v>
      </c>
      <c r="AS53" s="4">
        <v>8551</v>
      </c>
      <c r="AT53" s="4">
        <v>2.4E-2</v>
      </c>
      <c r="AU53" s="4">
        <v>10.68</v>
      </c>
      <c r="AV53" s="4">
        <v>63757</v>
      </c>
      <c r="AW53" s="4">
        <v>0</v>
      </c>
      <c r="AX53" s="4">
        <v>0.55000000000000004</v>
      </c>
      <c r="AY53">
        <v>1.1342307692307692</v>
      </c>
      <c r="AZ53" t="s">
        <v>71</v>
      </c>
      <c r="BA53" t="s">
        <v>265</v>
      </c>
      <c r="BB53">
        <v>1</v>
      </c>
      <c r="BC53" t="s">
        <v>266</v>
      </c>
      <c r="BD53">
        <v>8</v>
      </c>
      <c r="BE53">
        <v>38585.635000000002</v>
      </c>
      <c r="BF53">
        <v>0.25052481318501041</v>
      </c>
      <c r="BG53">
        <v>0.28415295157022907</v>
      </c>
      <c r="BH53">
        <v>285487.68799999997</v>
      </c>
      <c r="BI53">
        <v>3.3860160722587802E-2</v>
      </c>
      <c r="BJ53">
        <v>3.8405236142658242E-2</v>
      </c>
      <c r="BK53">
        <v>1</v>
      </c>
      <c r="BL53" t="s">
        <v>537</v>
      </c>
      <c r="BM53" t="s">
        <v>538</v>
      </c>
      <c r="BN53" t="s">
        <v>537</v>
      </c>
    </row>
    <row r="54" spans="1:66">
      <c r="A54" s="73" t="str">
        <f t="shared" si="56"/>
        <v>강인여객</v>
      </c>
      <c r="B54" s="73" t="str">
        <f t="shared" si="57"/>
        <v>급행91</v>
      </c>
      <c r="C54" s="74" t="str">
        <f t="shared" si="58"/>
        <v>72바1602</v>
      </c>
      <c r="D54" s="48" t="str">
        <f t="shared" si="59"/>
        <v>대형</v>
      </c>
      <c r="E54" s="44" t="str">
        <f t="shared" si="60"/>
        <v>B</v>
      </c>
      <c r="F54" s="94">
        <f t="shared" si="61"/>
        <v>0.91538461538461535</v>
      </c>
      <c r="G54" s="95">
        <f t="shared" si="62"/>
        <v>2.38</v>
      </c>
      <c r="H54" s="96">
        <f t="shared" si="63"/>
        <v>2.6</v>
      </c>
      <c r="I54" s="97">
        <f t="shared" si="64"/>
        <v>9664.2849999999999</v>
      </c>
      <c r="J54" s="98">
        <f t="shared" si="65"/>
        <v>9.331467649780479E-3</v>
      </c>
      <c r="K54" s="98">
        <f t="shared" si="66"/>
        <v>0.3090741472405194</v>
      </c>
      <c r="L54" s="98">
        <f t="shared" si="67"/>
        <v>0.25454547335886724</v>
      </c>
      <c r="M54" s="99">
        <f t="shared" si="68"/>
        <v>17.936</v>
      </c>
      <c r="N54" s="100">
        <f t="shared" si="69"/>
        <v>0.3</v>
      </c>
      <c r="O54" s="100">
        <f t="shared" si="70"/>
        <v>20.498000000000001</v>
      </c>
      <c r="P54" s="101">
        <f t="shared" si="71"/>
        <v>90.094999999999999</v>
      </c>
      <c r="Q54" s="102">
        <f t="shared" si="72"/>
        <v>104</v>
      </c>
      <c r="R54" s="103">
        <f t="shared" si="73"/>
        <v>38.795579854157076</v>
      </c>
      <c r="S54" s="75">
        <f t="shared" si="74"/>
        <v>29</v>
      </c>
      <c r="T54" s="75">
        <f t="shared" si="75"/>
        <v>1981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270</v>
      </c>
      <c r="Z54" s="4" t="s">
        <v>192</v>
      </c>
      <c r="AA54" s="4" t="s">
        <v>48</v>
      </c>
      <c r="AB54" s="4">
        <v>502</v>
      </c>
      <c r="AC54" s="4">
        <v>9664.2849999999999</v>
      </c>
      <c r="AD54" s="4">
        <v>4059.8719999999998</v>
      </c>
      <c r="AE54" s="4">
        <v>2.38</v>
      </c>
      <c r="AF54" s="4">
        <v>2.6</v>
      </c>
      <c r="AG54" s="4">
        <v>17.936</v>
      </c>
      <c r="AH54" s="4">
        <v>365.47820000000002</v>
      </c>
      <c r="AI54" s="4">
        <v>3.4104480000000001</v>
      </c>
      <c r="AJ54" s="4">
        <v>112.959863</v>
      </c>
      <c r="AK54" s="4">
        <v>2460</v>
      </c>
      <c r="AL54" s="4">
        <v>29</v>
      </c>
      <c r="AM54" s="4">
        <v>1981</v>
      </c>
      <c r="AN54" s="4">
        <v>104</v>
      </c>
      <c r="AO54" s="4">
        <v>26.442848999999999</v>
      </c>
      <c r="AP54" s="4">
        <v>43413.5</v>
      </c>
      <c r="AQ54" s="4">
        <v>5405.7</v>
      </c>
      <c r="AR54" s="4">
        <v>21</v>
      </c>
      <c r="AS54" s="4">
        <v>5530</v>
      </c>
      <c r="AT54" s="4">
        <v>0.3</v>
      </c>
      <c r="AU54" s="4">
        <v>20.498000000000001</v>
      </c>
      <c r="AV54" s="4">
        <v>72541</v>
      </c>
      <c r="AW54" s="4">
        <v>0</v>
      </c>
      <c r="AX54" s="4">
        <v>0.51</v>
      </c>
      <c r="AY54">
        <v>0.90115384615384608</v>
      </c>
      <c r="AZ54" t="s">
        <v>68</v>
      </c>
      <c r="BA54" t="s">
        <v>265</v>
      </c>
      <c r="BB54">
        <v>1</v>
      </c>
      <c r="BC54" t="s">
        <v>552</v>
      </c>
      <c r="BD54">
        <v>9</v>
      </c>
      <c r="BE54">
        <v>38585.635000000002</v>
      </c>
      <c r="BF54">
        <v>0.24942341884486285</v>
      </c>
      <c r="BG54">
        <v>0.22476887321288985</v>
      </c>
      <c r="BH54">
        <v>285487.68799999997</v>
      </c>
      <c r="BI54">
        <v>3.3711299662071599E-2</v>
      </c>
      <c r="BJ54">
        <v>3.0379067349320672E-2</v>
      </c>
      <c r="BK54">
        <v>1</v>
      </c>
      <c r="BL54" t="s">
        <v>537</v>
      </c>
      <c r="BM54" t="s">
        <v>538</v>
      </c>
      <c r="BN54" t="s">
        <v>537</v>
      </c>
    </row>
    <row r="55" spans="1:66">
      <c r="A55" s="76" t="str">
        <f t="shared" si="56"/>
        <v>강인여객</v>
      </c>
      <c r="B55" s="76" t="str">
        <f t="shared" si="57"/>
        <v>급행91</v>
      </c>
      <c r="C55" s="77" t="str">
        <f t="shared" si="58"/>
        <v>72바1603</v>
      </c>
      <c r="D55" s="65" t="str">
        <f t="shared" si="59"/>
        <v>대형</v>
      </c>
      <c r="E55" s="61" t="str">
        <f t="shared" si="60"/>
        <v>A</v>
      </c>
      <c r="F55" s="84">
        <f t="shared" si="61"/>
        <v>0.93192307692307685</v>
      </c>
      <c r="G55" s="85">
        <f t="shared" si="62"/>
        <v>2.423</v>
      </c>
      <c r="H55" s="86">
        <f t="shared" si="63"/>
        <v>2.6</v>
      </c>
      <c r="I55" s="87">
        <f t="shared" si="64"/>
        <v>1187.8409999999999</v>
      </c>
      <c r="J55" s="88">
        <f t="shared" si="65"/>
        <v>1.3107031261448691E-2</v>
      </c>
      <c r="K55" s="88">
        <f t="shared" si="66"/>
        <v>0.2937399928832154</v>
      </c>
      <c r="L55" s="88">
        <f t="shared" si="67"/>
        <v>0.15406102331877752</v>
      </c>
      <c r="M55" s="89">
        <f t="shared" si="68"/>
        <v>16.852</v>
      </c>
      <c r="N55" s="90">
        <f t="shared" si="69"/>
        <v>0.16800000000000001</v>
      </c>
      <c r="O55" s="90">
        <f t="shared" si="70"/>
        <v>14.058999999999999</v>
      </c>
      <c r="P55" s="91">
        <f t="shared" si="71"/>
        <v>5.3116666666666665</v>
      </c>
      <c r="Q55" s="92">
        <f t="shared" si="72"/>
        <v>109</v>
      </c>
      <c r="R55" s="93">
        <f t="shared" si="73"/>
        <v>36.342681730542175</v>
      </c>
      <c r="S55" s="78">
        <f t="shared" si="74"/>
        <v>2</v>
      </c>
      <c r="T55" s="78">
        <f t="shared" si="75"/>
        <v>167</v>
      </c>
      <c r="U55" t="s">
        <v>117</v>
      </c>
      <c r="V55" t="s">
        <v>121</v>
      </c>
      <c r="W55" t="s">
        <v>117</v>
      </c>
      <c r="X55" s="4" t="s">
        <v>121</v>
      </c>
      <c r="Y55" s="4" t="s">
        <v>589</v>
      </c>
      <c r="Z55" s="4" t="s">
        <v>192</v>
      </c>
      <c r="AA55" s="4" t="s">
        <v>48</v>
      </c>
      <c r="AB55" s="4">
        <v>502</v>
      </c>
      <c r="AC55" s="4">
        <v>1187.8409999999999</v>
      </c>
      <c r="AD55" s="4">
        <v>490.21800000000002</v>
      </c>
      <c r="AE55" s="4">
        <v>2.423</v>
      </c>
      <c r="AF55" s="4">
        <v>2.6</v>
      </c>
      <c r="AG55" s="4">
        <v>16.852</v>
      </c>
      <c r="AH55" s="4">
        <v>47.153317000000001</v>
      </c>
      <c r="AI55" s="4">
        <v>0.61804000000000003</v>
      </c>
      <c r="AJ55" s="4">
        <v>13.850815000000001</v>
      </c>
      <c r="AK55" s="4">
        <v>183</v>
      </c>
      <c r="AL55" s="4">
        <v>2</v>
      </c>
      <c r="AM55" s="4">
        <v>167</v>
      </c>
      <c r="AN55" s="4">
        <v>109</v>
      </c>
      <c r="AO55" s="4">
        <v>25.191037000000001</v>
      </c>
      <c r="AP55" s="4">
        <v>2857.5</v>
      </c>
      <c r="AQ55" s="4">
        <v>318.7</v>
      </c>
      <c r="AR55" s="4">
        <v>1</v>
      </c>
      <c r="AS55" s="4">
        <v>112</v>
      </c>
      <c r="AT55" s="4">
        <v>0.16800000000000001</v>
      </c>
      <c r="AU55" s="4">
        <v>14.058999999999999</v>
      </c>
      <c r="AV55" s="4">
        <v>9160</v>
      </c>
      <c r="AW55" s="4">
        <v>0</v>
      </c>
      <c r="AX55" s="4">
        <v>0.53</v>
      </c>
      <c r="AY55">
        <v>0.98961538461538456</v>
      </c>
      <c r="AZ55" t="s">
        <v>66</v>
      </c>
      <c r="BA55" t="s">
        <v>265</v>
      </c>
      <c r="BB55">
        <v>1</v>
      </c>
      <c r="BC55" t="s">
        <v>268</v>
      </c>
      <c r="BD55">
        <v>7</v>
      </c>
      <c r="BE55">
        <v>38585.635000000002</v>
      </c>
      <c r="BF55">
        <v>0.2729388281416128</v>
      </c>
      <c r="BG55">
        <v>0.2701044633878345</v>
      </c>
      <c r="BH55">
        <v>285487.68799999997</v>
      </c>
      <c r="BI55">
        <v>3.6889569822709835E-2</v>
      </c>
      <c r="BJ55">
        <v>3.6506485828397078E-2</v>
      </c>
      <c r="BK55">
        <v>1</v>
      </c>
      <c r="BL55" t="s">
        <v>537</v>
      </c>
      <c r="BM55" t="s">
        <v>538</v>
      </c>
      <c r="BN55" t="s">
        <v>537</v>
      </c>
    </row>
    <row r="56" spans="1:66">
      <c r="A56" s="73" t="str">
        <f t="shared" si="56"/>
        <v>강인여객</v>
      </c>
      <c r="B56" s="73" t="str">
        <f t="shared" si="57"/>
        <v>예비</v>
      </c>
      <c r="C56" s="74" t="str">
        <f t="shared" si="58"/>
        <v>70바5060</v>
      </c>
      <c r="D56" s="48" t="str">
        <f t="shared" si="59"/>
        <v>대형</v>
      </c>
      <c r="E56" s="44" t="str">
        <f t="shared" si="60"/>
        <v>C</v>
      </c>
      <c r="F56" s="94">
        <f t="shared" si="61"/>
        <v>0.91208333333333336</v>
      </c>
      <c r="G56" s="95">
        <f t="shared" si="62"/>
        <v>2.1890000000000001</v>
      </c>
      <c r="H56" s="96">
        <f t="shared" si="63"/>
        <v>2.4</v>
      </c>
      <c r="I56" s="97">
        <f t="shared" si="64"/>
        <v>3307.4450000000002</v>
      </c>
      <c r="J56" s="98">
        <f t="shared" si="65"/>
        <v>1.7868106869735067E-2</v>
      </c>
      <c r="K56" s="98">
        <f t="shared" si="66"/>
        <v>0.34498576426579614</v>
      </c>
      <c r="L56" s="98">
        <f t="shared" si="67"/>
        <v>0.19168875068217309</v>
      </c>
      <c r="M56" s="99">
        <f t="shared" si="68"/>
        <v>16.934999999999999</v>
      </c>
      <c r="N56" s="100">
        <f t="shared" si="69"/>
        <v>0.151</v>
      </c>
      <c r="O56" s="100">
        <f t="shared" si="70"/>
        <v>29.509</v>
      </c>
      <c r="P56" s="101">
        <f t="shared" si="71"/>
        <v>30.709999999999997</v>
      </c>
      <c r="Q56" s="102">
        <f t="shared" si="72"/>
        <v>93</v>
      </c>
      <c r="R56" s="103">
        <f t="shared" si="73"/>
        <v>32.340750907717059</v>
      </c>
      <c r="S56" s="75">
        <f t="shared" si="74"/>
        <v>5</v>
      </c>
      <c r="T56" s="75">
        <f t="shared" si="75"/>
        <v>976</v>
      </c>
      <c r="U56" t="s">
        <v>117</v>
      </c>
      <c r="V56" t="s">
        <v>90</v>
      </c>
      <c r="W56" t="s">
        <v>117</v>
      </c>
      <c r="X56" s="4" t="s">
        <v>90</v>
      </c>
      <c r="Y56" s="4" t="s">
        <v>271</v>
      </c>
      <c r="Z56" s="4" t="s">
        <v>192</v>
      </c>
      <c r="AA56" s="4" t="s">
        <v>48</v>
      </c>
      <c r="AB56" s="4">
        <v>502</v>
      </c>
      <c r="AC56" s="4">
        <v>3307.4450000000002</v>
      </c>
      <c r="AD56" s="4">
        <v>1511.0550000000001</v>
      </c>
      <c r="AE56" s="4">
        <v>2.1890000000000001</v>
      </c>
      <c r="AF56" s="4">
        <v>2.4</v>
      </c>
      <c r="AG56" s="4">
        <v>16.934999999999999</v>
      </c>
      <c r="AH56" s="4">
        <v>160.510513</v>
      </c>
      <c r="AI56" s="4">
        <v>2.8680189999999999</v>
      </c>
      <c r="AJ56" s="4">
        <v>55.373842000000003</v>
      </c>
      <c r="AK56" s="4">
        <v>634</v>
      </c>
      <c r="AL56" s="4">
        <v>5</v>
      </c>
      <c r="AM56" s="4">
        <v>976</v>
      </c>
      <c r="AN56" s="4">
        <v>93</v>
      </c>
      <c r="AO56" s="4">
        <v>20.605784</v>
      </c>
      <c r="AP56" s="4">
        <v>9427.9</v>
      </c>
      <c r="AQ56" s="4">
        <v>1842.6</v>
      </c>
      <c r="AR56" s="4">
        <v>19</v>
      </c>
      <c r="AS56" s="4">
        <v>7545</v>
      </c>
      <c r="AT56" s="4">
        <v>0.151</v>
      </c>
      <c r="AU56" s="4">
        <v>29.509</v>
      </c>
      <c r="AV56" s="4">
        <v>24478</v>
      </c>
      <c r="AW56" s="4">
        <v>0</v>
      </c>
      <c r="AX56" s="4">
        <v>0.54</v>
      </c>
      <c r="AY56">
        <v>0.89499999999999991</v>
      </c>
      <c r="AZ56" t="s">
        <v>69</v>
      </c>
      <c r="BA56" t="s">
        <v>265</v>
      </c>
      <c r="BB56">
        <v>1</v>
      </c>
      <c r="BC56" t="s">
        <v>553</v>
      </c>
      <c r="BD56">
        <v>6</v>
      </c>
      <c r="BE56">
        <v>38585.635000000002</v>
      </c>
      <c r="BF56">
        <v>0.22711293982851391</v>
      </c>
      <c r="BG56">
        <v>0.20326608114651992</v>
      </c>
      <c r="BH56">
        <v>285487.68799999997</v>
      </c>
      <c r="BI56">
        <v>3.0695884160160357E-2</v>
      </c>
      <c r="BJ56">
        <v>2.7472816323343516E-2</v>
      </c>
      <c r="BK56">
        <v>1</v>
      </c>
      <c r="BL56" t="s">
        <v>537</v>
      </c>
      <c r="BM56" t="s">
        <v>538</v>
      </c>
      <c r="BN56" t="s">
        <v>537</v>
      </c>
    </row>
    <row r="57" spans="1:66">
      <c r="A57" s="76" t="str">
        <f t="shared" si="56"/>
        <v>강인여객</v>
      </c>
      <c r="B57" s="76" t="str">
        <f t="shared" si="57"/>
        <v>예비</v>
      </c>
      <c r="C57" s="77" t="str">
        <f t="shared" si="58"/>
        <v>70바5061</v>
      </c>
      <c r="D57" s="65" t="str">
        <f t="shared" si="59"/>
        <v>대형</v>
      </c>
      <c r="E57" s="61" t="str">
        <f t="shared" si="60"/>
        <v>B</v>
      </c>
      <c r="F57" s="84">
        <f t="shared" si="61"/>
        <v>0.86318181818181816</v>
      </c>
      <c r="G57" s="85">
        <f t="shared" si="62"/>
        <v>1.899</v>
      </c>
      <c r="H57" s="86">
        <f t="shared" si="63"/>
        <v>2.2000000000000002</v>
      </c>
      <c r="I57" s="87">
        <f t="shared" si="64"/>
        <v>1281.769</v>
      </c>
      <c r="J57" s="88">
        <f t="shared" si="65"/>
        <v>3.5062623488331862E-2</v>
      </c>
      <c r="K57" s="88">
        <f t="shared" si="66"/>
        <v>0.36588606891874143</v>
      </c>
      <c r="L57" s="88">
        <f t="shared" si="67"/>
        <v>0.19114208566442159</v>
      </c>
      <c r="M57" s="89">
        <f t="shared" si="68"/>
        <v>17.646999999999998</v>
      </c>
      <c r="N57" s="90">
        <f t="shared" si="69"/>
        <v>0.23400000000000001</v>
      </c>
      <c r="O57" s="90">
        <f t="shared" si="70"/>
        <v>31.050999999999998</v>
      </c>
      <c r="P57" s="91">
        <f t="shared" si="71"/>
        <v>9.2433333333333341</v>
      </c>
      <c r="Q57" s="92">
        <f t="shared" si="72"/>
        <v>92</v>
      </c>
      <c r="R57" s="93">
        <f t="shared" si="73"/>
        <v>29.427049434184823</v>
      </c>
      <c r="S57" s="78">
        <f t="shared" si="74"/>
        <v>3</v>
      </c>
      <c r="T57" s="78">
        <f t="shared" si="75"/>
        <v>398</v>
      </c>
      <c r="U57" t="s">
        <v>117</v>
      </c>
      <c r="V57" t="s">
        <v>90</v>
      </c>
      <c r="W57" t="s">
        <v>117</v>
      </c>
      <c r="X57" s="4" t="s">
        <v>90</v>
      </c>
      <c r="Y57" s="4" t="s">
        <v>555</v>
      </c>
      <c r="Z57" s="4" t="s">
        <v>192</v>
      </c>
      <c r="AA57" s="4" t="s">
        <v>48</v>
      </c>
      <c r="AB57" s="4">
        <v>502</v>
      </c>
      <c r="AC57" s="4">
        <v>1281.769</v>
      </c>
      <c r="AD57" s="4">
        <v>675.10699999999997</v>
      </c>
      <c r="AE57" s="4">
        <v>1.899</v>
      </c>
      <c r="AF57" s="4">
        <v>2.2000000000000002</v>
      </c>
      <c r="AG57" s="4">
        <v>17.646999999999998</v>
      </c>
      <c r="AH57" s="4">
        <v>72.710817000000006</v>
      </c>
      <c r="AI57" s="4">
        <v>2.5494319999999999</v>
      </c>
      <c r="AJ57" s="4">
        <v>26.603874999999999</v>
      </c>
      <c r="AK57" s="4">
        <v>245</v>
      </c>
      <c r="AL57" s="4">
        <v>3</v>
      </c>
      <c r="AM57" s="4">
        <v>398</v>
      </c>
      <c r="AN57" s="4">
        <v>92</v>
      </c>
      <c r="AO57" s="4">
        <v>17.628312000000001</v>
      </c>
      <c r="AP57" s="4">
        <v>4468.5</v>
      </c>
      <c r="AQ57" s="4">
        <v>554.6</v>
      </c>
      <c r="AR57" s="4">
        <v>7</v>
      </c>
      <c r="AS57" s="4">
        <v>2114</v>
      </c>
      <c r="AT57" s="4">
        <v>0.23400000000000001</v>
      </c>
      <c r="AU57" s="4">
        <v>31.050999999999998</v>
      </c>
      <c r="AV57" s="4">
        <v>11007</v>
      </c>
      <c r="AW57" s="4">
        <v>0</v>
      </c>
      <c r="AX57" s="4">
        <v>0.53</v>
      </c>
      <c r="AY57">
        <v>0.9308333333333334</v>
      </c>
      <c r="AZ57" t="s">
        <v>68</v>
      </c>
      <c r="BA57" t="s">
        <v>272</v>
      </c>
      <c r="BB57">
        <v>4</v>
      </c>
      <c r="BC57" t="s">
        <v>554</v>
      </c>
      <c r="BD57">
        <v>15</v>
      </c>
      <c r="BE57">
        <v>14364.08</v>
      </c>
      <c r="BF57">
        <v>0.37091856909735954</v>
      </c>
      <c r="BG57">
        <v>0.34526336806812552</v>
      </c>
      <c r="BH57">
        <v>285487.68799999997</v>
      </c>
      <c r="BI57">
        <v>1.8662465051732812E-2</v>
      </c>
      <c r="BJ57">
        <v>1.7371644552321295E-2</v>
      </c>
      <c r="BK57">
        <v>1</v>
      </c>
      <c r="BL57" t="s">
        <v>537</v>
      </c>
      <c r="BM57" t="s">
        <v>538</v>
      </c>
      <c r="BN57" t="s">
        <v>537</v>
      </c>
    </row>
    <row r="58" spans="1:66">
      <c r="A58" s="73" t="str">
        <f t="shared" si="56"/>
        <v>강인여객</v>
      </c>
      <c r="B58" s="73" t="str">
        <f t="shared" si="57"/>
        <v>예비</v>
      </c>
      <c r="C58" s="74" t="str">
        <f t="shared" si="58"/>
        <v>72바1340</v>
      </c>
      <c r="D58" s="48" t="str">
        <f t="shared" si="59"/>
        <v>대형</v>
      </c>
      <c r="E58" s="44" t="str">
        <f t="shared" si="60"/>
        <v>S</v>
      </c>
      <c r="F58" s="94">
        <f t="shared" si="61"/>
        <v>0.88680000000000003</v>
      </c>
      <c r="G58" s="95">
        <f t="shared" si="62"/>
        <v>2.2170000000000001</v>
      </c>
      <c r="H58" s="96">
        <f t="shared" si="63"/>
        <v>2.5</v>
      </c>
      <c r="I58" s="97">
        <f t="shared" si="64"/>
        <v>3903.0889999999999</v>
      </c>
      <c r="J58" s="98">
        <f t="shared" si="65"/>
        <v>9.6189937547612615E-3</v>
      </c>
      <c r="K58" s="98">
        <f t="shared" si="66"/>
        <v>0.30713020216941039</v>
      </c>
      <c r="L58" s="98">
        <f t="shared" si="67"/>
        <v>0.17396477507943067</v>
      </c>
      <c r="M58" s="99">
        <f t="shared" si="68"/>
        <v>18.158000000000001</v>
      </c>
      <c r="N58" s="100">
        <f t="shared" si="69"/>
        <v>0.28199999999999997</v>
      </c>
      <c r="O58" s="100">
        <f t="shared" si="70"/>
        <v>36.637999999999998</v>
      </c>
      <c r="P58" s="101">
        <f t="shared" si="71"/>
        <v>144.30333333333334</v>
      </c>
      <c r="Q58" s="102">
        <f t="shared" si="72"/>
        <v>91</v>
      </c>
      <c r="R58" s="103">
        <f t="shared" si="73"/>
        <v>34.427282707452896</v>
      </c>
      <c r="S58" s="75">
        <f t="shared" si="74"/>
        <v>11</v>
      </c>
      <c r="T58" s="75">
        <f t="shared" si="75"/>
        <v>1430</v>
      </c>
      <c r="U58" t="s">
        <v>117</v>
      </c>
      <c r="V58" t="s">
        <v>90</v>
      </c>
      <c r="W58" t="s">
        <v>117</v>
      </c>
      <c r="X58" s="4" t="s">
        <v>90</v>
      </c>
      <c r="Y58" s="4" t="s">
        <v>274</v>
      </c>
      <c r="Z58" s="4" t="s">
        <v>192</v>
      </c>
      <c r="AA58" s="4" t="s">
        <v>48</v>
      </c>
      <c r="AB58" s="4">
        <v>502</v>
      </c>
      <c r="AC58" s="4">
        <v>3903.0889999999999</v>
      </c>
      <c r="AD58" s="4">
        <v>1760.1489999999999</v>
      </c>
      <c r="AE58" s="4">
        <v>2.2170000000000001</v>
      </c>
      <c r="AF58" s="4">
        <v>2.5</v>
      </c>
      <c r="AG58" s="4">
        <v>18.158000000000001</v>
      </c>
      <c r="AH58" s="4">
        <v>165.93024600000001</v>
      </c>
      <c r="AI58" s="4">
        <v>1.596082</v>
      </c>
      <c r="AJ58" s="4">
        <v>50.96219</v>
      </c>
      <c r="AK58" s="4">
        <v>679</v>
      </c>
      <c r="AL58" s="4">
        <v>11</v>
      </c>
      <c r="AM58" s="4">
        <v>1430</v>
      </c>
      <c r="AN58" s="4">
        <v>91</v>
      </c>
      <c r="AO58" s="4">
        <v>23.522468</v>
      </c>
      <c r="AP58" s="4">
        <v>20546.3</v>
      </c>
      <c r="AQ58" s="4">
        <v>8658.2000000000007</v>
      </c>
      <c r="AR58" s="4">
        <v>31</v>
      </c>
      <c r="AS58" s="4">
        <v>19606</v>
      </c>
      <c r="AT58" s="4">
        <v>0.28199999999999997</v>
      </c>
      <c r="AU58" s="4">
        <v>36.637999999999998</v>
      </c>
      <c r="AV58" s="4">
        <v>36531</v>
      </c>
      <c r="AW58" s="4">
        <v>0</v>
      </c>
      <c r="AX58" s="4">
        <v>0.54</v>
      </c>
      <c r="AY58">
        <v>1.0927272727272725</v>
      </c>
      <c r="AZ58" t="s">
        <v>71</v>
      </c>
      <c r="BA58" t="s">
        <v>272</v>
      </c>
      <c r="BB58">
        <v>1</v>
      </c>
      <c r="BC58" t="s">
        <v>273</v>
      </c>
      <c r="BD58">
        <v>4</v>
      </c>
      <c r="BE58">
        <v>14364.08</v>
      </c>
      <c r="BF58">
        <v>4.5701012525689082E-2</v>
      </c>
      <c r="BG58">
        <v>4.993874277807115E-2</v>
      </c>
      <c r="BH58">
        <v>285487.68799999997</v>
      </c>
      <c r="BI58">
        <v>2.2994091429960374E-3</v>
      </c>
      <c r="BJ58">
        <v>2.5126270817102149E-3</v>
      </c>
      <c r="BK58">
        <v>1</v>
      </c>
      <c r="BL58" t="s">
        <v>537</v>
      </c>
      <c r="BM58" t="s">
        <v>538</v>
      </c>
      <c r="BN58" t="s">
        <v>537</v>
      </c>
    </row>
    <row r="59" spans="1:66">
      <c r="A59" s="76" t="str">
        <f t="shared" si="56"/>
        <v>강인여객</v>
      </c>
      <c r="B59" s="76" t="str">
        <f t="shared" si="57"/>
        <v>예비</v>
      </c>
      <c r="C59" s="77" t="str">
        <f t="shared" si="58"/>
        <v>72바1341</v>
      </c>
      <c r="D59" s="65" t="str">
        <f t="shared" si="59"/>
        <v>대형</v>
      </c>
      <c r="E59" s="61" t="str">
        <f t="shared" si="60"/>
        <v>C</v>
      </c>
      <c r="F59" s="84">
        <f t="shared" si="61"/>
        <v>0.79409090909090907</v>
      </c>
      <c r="G59" s="85">
        <f t="shared" si="62"/>
        <v>1.7470000000000001</v>
      </c>
      <c r="H59" s="86">
        <f t="shared" si="63"/>
        <v>2.2000000000000002</v>
      </c>
      <c r="I59" s="87">
        <f t="shared" si="64"/>
        <v>1008.282</v>
      </c>
      <c r="J59" s="88">
        <f t="shared" si="65"/>
        <v>2.3795353429896332E-2</v>
      </c>
      <c r="K59" s="88">
        <f t="shared" si="66"/>
        <v>0.34444813544652148</v>
      </c>
      <c r="L59" s="88">
        <f t="shared" si="67"/>
        <v>0.15868576449842406</v>
      </c>
      <c r="M59" s="89">
        <f t="shared" si="68"/>
        <v>17.350000000000001</v>
      </c>
      <c r="N59" s="90">
        <f t="shared" si="69"/>
        <v>0</v>
      </c>
      <c r="O59" s="90">
        <f t="shared" si="70"/>
        <v>27.571999999999999</v>
      </c>
      <c r="P59" s="91">
        <f t="shared" si="71"/>
        <v>0.63</v>
      </c>
      <c r="Q59" s="92">
        <f t="shared" si="72"/>
        <v>86</v>
      </c>
      <c r="R59" s="93">
        <f t="shared" si="73"/>
        <v>27.794223147518341</v>
      </c>
      <c r="S59" s="78">
        <f t="shared" si="74"/>
        <v>0</v>
      </c>
      <c r="T59" s="78">
        <f t="shared" si="75"/>
        <v>278</v>
      </c>
      <c r="U59" t="s">
        <v>117</v>
      </c>
      <c r="V59" t="s">
        <v>90</v>
      </c>
      <c r="W59" t="s">
        <v>117</v>
      </c>
      <c r="X59" s="4" t="s">
        <v>90</v>
      </c>
      <c r="Y59" s="4" t="s">
        <v>275</v>
      </c>
      <c r="Z59" s="4" t="s">
        <v>192</v>
      </c>
      <c r="AA59" s="4" t="s">
        <v>48</v>
      </c>
      <c r="AB59" s="4">
        <v>502</v>
      </c>
      <c r="AC59" s="4">
        <v>1008.282</v>
      </c>
      <c r="AD59" s="4">
        <v>577.29999999999995</v>
      </c>
      <c r="AE59" s="4">
        <v>1.7470000000000001</v>
      </c>
      <c r="AF59" s="4">
        <v>2.2000000000000002</v>
      </c>
      <c r="AG59" s="4">
        <v>17.350000000000001</v>
      </c>
      <c r="AH59" s="4">
        <v>57.421925000000002</v>
      </c>
      <c r="AI59" s="4">
        <v>1.3663749999999999</v>
      </c>
      <c r="AJ59" s="4">
        <v>19.778874999999999</v>
      </c>
      <c r="AK59" s="4">
        <v>160</v>
      </c>
      <c r="AL59" s="4">
        <v>0</v>
      </c>
      <c r="AM59" s="4">
        <v>278</v>
      </c>
      <c r="AN59" s="4">
        <v>86</v>
      </c>
      <c r="AO59" s="4">
        <v>17.559180999999999</v>
      </c>
      <c r="AP59" s="4">
        <v>832.2</v>
      </c>
      <c r="AQ59" s="4">
        <v>37.799999999999997</v>
      </c>
      <c r="AR59" s="4">
        <v>4</v>
      </c>
      <c r="AS59" s="4">
        <v>483</v>
      </c>
      <c r="AT59" s="4">
        <v>0</v>
      </c>
      <c r="AU59" s="4">
        <v>27.571999999999999</v>
      </c>
      <c r="AV59" s="4">
        <v>7539</v>
      </c>
      <c r="AW59" s="4">
        <v>0</v>
      </c>
      <c r="AX59" s="4">
        <v>0.51</v>
      </c>
      <c r="AY59">
        <v>0.85640000000000005</v>
      </c>
      <c r="AZ59" t="s">
        <v>69</v>
      </c>
      <c r="BA59" t="s">
        <v>272</v>
      </c>
      <c r="BB59">
        <v>9</v>
      </c>
      <c r="BC59" t="s">
        <v>556</v>
      </c>
      <c r="BD59">
        <v>13</v>
      </c>
      <c r="BE59">
        <v>14364.08</v>
      </c>
      <c r="BF59">
        <v>0.25898971601383453</v>
      </c>
      <c r="BG59">
        <v>0.22179879279424791</v>
      </c>
      <c r="BH59">
        <v>285487.68799999997</v>
      </c>
      <c r="BI59">
        <v>1.3030856167779818E-2</v>
      </c>
      <c r="BJ59">
        <v>1.1159625222086637E-2</v>
      </c>
      <c r="BK59">
        <v>1</v>
      </c>
      <c r="BL59" t="s">
        <v>537</v>
      </c>
      <c r="BM59" t="s">
        <v>538</v>
      </c>
      <c r="BN59" t="s">
        <v>537</v>
      </c>
    </row>
    <row r="60" spans="1:66">
      <c r="A60" s="76" t="str">
        <f t="shared" ref="A60:A61" si="76">W60</f>
        <v>강인여객</v>
      </c>
      <c r="B60" s="76" t="str">
        <f t="shared" ref="B60:B61" si="77">V60</f>
        <v>예비</v>
      </c>
      <c r="C60" s="77" t="str">
        <f t="shared" ref="C60:C61" si="78">Y60</f>
        <v>72바1342</v>
      </c>
      <c r="D60" s="65" t="str">
        <f t="shared" ref="D60:D61" si="79">Z60</f>
        <v>대형</v>
      </c>
      <c r="E60" s="61" t="str">
        <f t="shared" ref="E60:E61" si="80">AZ60</f>
        <v>F</v>
      </c>
      <c r="F60" s="84">
        <f t="shared" ref="F60:F61" si="81">G60/H60</f>
        <v>0.87799999999999989</v>
      </c>
      <c r="G60" s="85">
        <f t="shared" ref="G60:G61" si="82">AE60</f>
        <v>2.1949999999999998</v>
      </c>
      <c r="H60" s="86">
        <f t="shared" ref="H60:H61" si="83">AF60</f>
        <v>2.5</v>
      </c>
      <c r="I60" s="87">
        <f t="shared" ref="I60:I61" si="84">AC60</f>
        <v>547.91800000000001</v>
      </c>
      <c r="J60" s="88">
        <f t="shared" ref="J60:J61" si="85">AI60/AH60</f>
        <v>2.0493352745081773E-2</v>
      </c>
      <c r="K60" s="88">
        <f t="shared" ref="K60:K61" si="86">AJ60/AH60</f>
        <v>0.34409143355569122</v>
      </c>
      <c r="L60" s="88">
        <f t="shared" ref="L60:L61" si="87">AK60/AC60</f>
        <v>0.18433415219065627</v>
      </c>
      <c r="M60" s="89">
        <f t="shared" ref="M60:M61" si="88">AG60</f>
        <v>19.321999999999999</v>
      </c>
      <c r="N60" s="90">
        <f t="shared" ref="N60:N61" si="89">IF(AW60=0,AT60,"속도계이상")</f>
        <v>1.095</v>
      </c>
      <c r="O60" s="90">
        <f t="shared" ref="O60:O61" si="90">IF(AW60=0,AU60,"속도계이상")</f>
        <v>49.46</v>
      </c>
      <c r="P60" s="91">
        <f t="shared" ref="P60:P61" si="91">AQ60/60</f>
        <v>15.568333333333333</v>
      </c>
      <c r="Q60" s="92">
        <f t="shared" ref="Q60:Q61" si="92">AN60</f>
        <v>90</v>
      </c>
      <c r="R60" s="93">
        <f t="shared" ref="R60:R61" si="93">AC60/(AH60-AI60-AJ60)</f>
        <v>35.680121257633793</v>
      </c>
      <c r="S60" s="78">
        <f t="shared" ref="S60:S61" si="94">IF(AW60=0,AL60,"속도계이상")</f>
        <v>6</v>
      </c>
      <c r="T60" s="78">
        <f t="shared" ref="T60:T61" si="95">IF(AW60=0,AM60,"속도계이상")</f>
        <v>271</v>
      </c>
      <c r="U60" t="s">
        <v>117</v>
      </c>
      <c r="V60" t="s">
        <v>90</v>
      </c>
      <c r="W60" t="s">
        <v>117</v>
      </c>
      <c r="X60" s="4" t="s">
        <v>90</v>
      </c>
      <c r="Y60" s="4" t="s">
        <v>276</v>
      </c>
      <c r="Z60" s="4" t="s">
        <v>192</v>
      </c>
      <c r="AA60" s="4" t="s">
        <v>48</v>
      </c>
      <c r="AB60" s="4">
        <v>502</v>
      </c>
      <c r="AC60" s="4">
        <v>547.91800000000001</v>
      </c>
      <c r="AD60" s="4">
        <v>249.58099999999999</v>
      </c>
      <c r="AE60" s="4">
        <v>2.1949999999999998</v>
      </c>
      <c r="AF60" s="4">
        <v>2.5</v>
      </c>
      <c r="AG60" s="4">
        <v>19.321999999999999</v>
      </c>
      <c r="AH60" s="4">
        <v>24.167494999999999</v>
      </c>
      <c r="AI60" s="4">
        <v>0.49527300000000002</v>
      </c>
      <c r="AJ60" s="4">
        <v>8.3158279999999998</v>
      </c>
      <c r="AK60" s="4">
        <v>101</v>
      </c>
      <c r="AL60" s="4">
        <v>6</v>
      </c>
      <c r="AM60" s="4">
        <v>271</v>
      </c>
      <c r="AN60" s="4">
        <v>90</v>
      </c>
      <c r="AO60" s="4">
        <v>22.671690999999999</v>
      </c>
      <c r="AP60" s="4">
        <v>2065.1999999999998</v>
      </c>
      <c r="AQ60" s="4">
        <v>934.1</v>
      </c>
      <c r="AR60" s="4">
        <v>9</v>
      </c>
      <c r="AS60" s="4">
        <v>4455</v>
      </c>
      <c r="AT60" s="4">
        <v>1.095</v>
      </c>
      <c r="AU60" s="4">
        <v>49.46</v>
      </c>
      <c r="AV60" s="4">
        <v>0</v>
      </c>
      <c r="AW60" s="4">
        <v>0</v>
      </c>
      <c r="AX60" s="4">
        <v>0.54</v>
      </c>
      <c r="AY60">
        <v>0.79181818181818175</v>
      </c>
      <c r="AZ60" t="s">
        <v>70</v>
      </c>
      <c r="BA60" t="s">
        <v>272</v>
      </c>
      <c r="BB60">
        <v>2</v>
      </c>
      <c r="BC60" t="s">
        <v>557</v>
      </c>
      <c r="BD60">
        <v>10</v>
      </c>
      <c r="BE60">
        <v>14364.08</v>
      </c>
      <c r="BF60">
        <v>8.6690759171488871E-2</v>
      </c>
      <c r="BG60">
        <v>6.8643319307606185E-2</v>
      </c>
      <c r="BH60">
        <v>285487.68799999997</v>
      </c>
      <c r="BI60">
        <v>4.3617747886907123E-3</v>
      </c>
      <c r="BJ60">
        <v>3.4537325826814636E-3</v>
      </c>
      <c r="BK60">
        <v>1</v>
      </c>
      <c r="BL60" t="s">
        <v>537</v>
      </c>
      <c r="BM60" t="s">
        <v>538</v>
      </c>
      <c r="BN60" t="s">
        <v>537</v>
      </c>
    </row>
    <row r="61" spans="1:66">
      <c r="A61" s="76" t="str">
        <f t="shared" si="76"/>
        <v>강인여객</v>
      </c>
      <c r="B61" s="76" t="str">
        <f t="shared" si="77"/>
        <v>예비</v>
      </c>
      <c r="C61" s="77" t="str">
        <f t="shared" si="78"/>
        <v>72바1343</v>
      </c>
      <c r="D61" s="65" t="str">
        <f t="shared" si="79"/>
        <v>대형</v>
      </c>
      <c r="E61" s="61" t="str">
        <f t="shared" si="80"/>
        <v>D</v>
      </c>
      <c r="F61" s="84">
        <f t="shared" si="81"/>
        <v>0.78280000000000005</v>
      </c>
      <c r="G61" s="85">
        <f t="shared" si="82"/>
        <v>1.9570000000000001</v>
      </c>
      <c r="H61" s="86">
        <f t="shared" si="83"/>
        <v>2.5</v>
      </c>
      <c r="I61" s="87">
        <f t="shared" si="84"/>
        <v>2733.768</v>
      </c>
      <c r="J61" s="88">
        <f t="shared" si="85"/>
        <v>1.6069950341940201E-2</v>
      </c>
      <c r="K61" s="88">
        <f t="shared" si="86"/>
        <v>0.38017409622135728</v>
      </c>
      <c r="L61" s="88">
        <f t="shared" si="87"/>
        <v>0.21801411092675019</v>
      </c>
      <c r="M61" s="89">
        <f t="shared" si="88"/>
        <v>15.552</v>
      </c>
      <c r="N61" s="90">
        <f t="shared" si="89"/>
        <v>0.73199999999999998</v>
      </c>
      <c r="O61" s="90">
        <f t="shared" si="90"/>
        <v>40.384</v>
      </c>
      <c r="P61" s="91">
        <f t="shared" si="91"/>
        <v>2.0383333333333331</v>
      </c>
      <c r="Q61" s="92">
        <f t="shared" si="92"/>
        <v>90</v>
      </c>
      <c r="R61" s="93">
        <f t="shared" si="93"/>
        <v>26.735308632668943</v>
      </c>
      <c r="S61" s="78">
        <f t="shared" si="94"/>
        <v>20</v>
      </c>
      <c r="T61" s="78">
        <f t="shared" si="95"/>
        <v>1104</v>
      </c>
      <c r="U61" t="s">
        <v>117</v>
      </c>
      <c r="V61" t="s">
        <v>90</v>
      </c>
      <c r="W61" t="s">
        <v>117</v>
      </c>
      <c r="X61" s="4" t="s">
        <v>90</v>
      </c>
      <c r="Y61" s="4" t="s">
        <v>420</v>
      </c>
      <c r="Z61" s="4" t="s">
        <v>192</v>
      </c>
      <c r="AA61" s="4" t="s">
        <v>48</v>
      </c>
      <c r="AB61" s="4">
        <v>502</v>
      </c>
      <c r="AC61" s="4">
        <v>2733.768</v>
      </c>
      <c r="AD61" s="4">
        <v>1397.25</v>
      </c>
      <c r="AE61" s="4">
        <v>1.9570000000000001</v>
      </c>
      <c r="AF61" s="4">
        <v>2.5</v>
      </c>
      <c r="AG61" s="4">
        <v>15.552</v>
      </c>
      <c r="AH61" s="4">
        <v>169.36163099999999</v>
      </c>
      <c r="AI61" s="4">
        <v>2.7216330000000002</v>
      </c>
      <c r="AJ61" s="4">
        <v>64.386904999999999</v>
      </c>
      <c r="AK61" s="4">
        <v>596</v>
      </c>
      <c r="AL61" s="4">
        <v>20</v>
      </c>
      <c r="AM61" s="4">
        <v>1104</v>
      </c>
      <c r="AN61" s="4">
        <v>90</v>
      </c>
      <c r="AO61" s="4">
        <v>16.141601000000001</v>
      </c>
      <c r="AP61" s="4">
        <v>2321.6999999999998</v>
      </c>
      <c r="AQ61" s="4">
        <v>122.3</v>
      </c>
      <c r="AR61" s="4">
        <v>13</v>
      </c>
      <c r="AS61" s="4">
        <v>6593</v>
      </c>
      <c r="AT61" s="4">
        <v>0.73199999999999998</v>
      </c>
      <c r="AU61" s="4">
        <v>40.384</v>
      </c>
      <c r="AV61" s="4">
        <v>22086</v>
      </c>
      <c r="AW61" s="4">
        <v>0</v>
      </c>
      <c r="AX61" s="4">
        <v>0.55000000000000004</v>
      </c>
      <c r="AY61">
        <v>0.83320000000000005</v>
      </c>
      <c r="AZ61" t="s">
        <v>67</v>
      </c>
      <c r="BA61" t="s">
        <v>272</v>
      </c>
      <c r="BB61">
        <v>4</v>
      </c>
      <c r="BC61" t="s">
        <v>558</v>
      </c>
      <c r="BD61">
        <v>1</v>
      </c>
      <c r="BE61">
        <v>14364.08</v>
      </c>
      <c r="BF61">
        <v>0.17438276589938234</v>
      </c>
      <c r="BG61">
        <v>0.14529572054736536</v>
      </c>
      <c r="BH61">
        <v>285487.68799999997</v>
      </c>
      <c r="BI61">
        <v>8.7739265309402775E-3</v>
      </c>
      <c r="BJ61">
        <v>7.3104355855794396E-3</v>
      </c>
      <c r="BK61">
        <v>1</v>
      </c>
      <c r="BL61" t="s">
        <v>537</v>
      </c>
      <c r="BM61" t="s">
        <v>538</v>
      </c>
      <c r="BN61" t="s">
        <v>537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69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69" ht="30.75" customHeight="1">
      <c r="A3" s="20" t="s">
        <v>155</v>
      </c>
      <c r="B3" s="27"/>
      <c r="E3" s="9"/>
      <c r="F3" s="6"/>
      <c r="G3" s="9"/>
      <c r="H3" s="9"/>
      <c r="X3" s="9"/>
      <c r="Y3" s="9"/>
    </row>
    <row r="4" spans="1:69" ht="27">
      <c r="A4" s="54" t="s">
        <v>38</v>
      </c>
      <c r="B4" s="55" t="s">
        <v>49</v>
      </c>
      <c r="C4" s="56" t="s">
        <v>139</v>
      </c>
      <c r="D4" s="56" t="s">
        <v>156</v>
      </c>
      <c r="E4" s="57" t="s">
        <v>145</v>
      </c>
      <c r="F4" s="55" t="s">
        <v>149</v>
      </c>
      <c r="G4" s="57" t="s">
        <v>147</v>
      </c>
      <c r="H4" s="57" t="s">
        <v>151</v>
      </c>
      <c r="I4" s="58" t="s">
        <v>153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180</v>
      </c>
      <c r="Q4" s="108" t="s">
        <v>43</v>
      </c>
      <c r="R4" s="108" t="s">
        <v>44</v>
      </c>
      <c r="S4" s="10"/>
      <c r="T4" s="10" t="s">
        <v>42</v>
      </c>
      <c r="U4" s="10" t="s">
        <v>158</v>
      </c>
      <c r="V4" s="10" t="s">
        <v>159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185</v>
      </c>
      <c r="AN4" s="10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  <c r="BQ4" t="s">
        <v>184</v>
      </c>
    </row>
    <row r="5" spans="1:69" ht="16.5">
      <c r="A5" s="59" t="str">
        <f>BF5</f>
        <v>강인여객</v>
      </c>
      <c r="B5" s="60">
        <f>IF(BH5="NULL", E5, BH5)</f>
        <v>391</v>
      </c>
      <c r="C5" s="61" t="str">
        <f>BN5</f>
        <v>D</v>
      </c>
      <c r="D5" s="62">
        <f>BM5</f>
        <v>0.82360576986299472</v>
      </c>
      <c r="E5" s="63">
        <f>U5</f>
        <v>391</v>
      </c>
      <c r="F5" s="64" t="str">
        <f>BG5</f>
        <v>103</v>
      </c>
      <c r="G5" s="65" t="str">
        <f>BK5</f>
        <v>72바1258</v>
      </c>
      <c r="H5" s="66">
        <f>BJ5</f>
        <v>9</v>
      </c>
      <c r="I5" s="67">
        <f>BP5</f>
        <v>1746.03</v>
      </c>
      <c r="J5" s="68">
        <f>AB5/AA5</f>
        <v>7.2362309442279551E-3</v>
      </c>
      <c r="K5" s="68">
        <f>AC5/AA5</f>
        <v>0.42587527013335408</v>
      </c>
      <c r="L5" s="68">
        <f>AD5/I5</f>
        <v>0.11970011970011971</v>
      </c>
      <c r="M5" s="69">
        <f>Z5</f>
        <v>17.802</v>
      </c>
      <c r="N5" s="70">
        <f>AE5*100/W5</f>
        <v>0</v>
      </c>
      <c r="O5" s="70">
        <f>AF5*100/W5</f>
        <v>31.07485463004156</v>
      </c>
      <c r="P5" s="109">
        <f>AK5</f>
        <v>42</v>
      </c>
      <c r="Q5" s="110">
        <f>AE5</f>
        <v>0</v>
      </c>
      <c r="R5" s="110">
        <f>AF5</f>
        <v>556</v>
      </c>
      <c r="T5">
        <v>502</v>
      </c>
      <c r="U5">
        <v>391</v>
      </c>
      <c r="V5" t="s">
        <v>559</v>
      </c>
      <c r="W5">
        <v>1789.2280000000001</v>
      </c>
      <c r="X5">
        <v>1031.444</v>
      </c>
      <c r="Y5">
        <v>1.7350000000000001</v>
      </c>
      <c r="Z5">
        <v>17.802</v>
      </c>
      <c r="AA5">
        <v>119.266094</v>
      </c>
      <c r="AB5">
        <v>0.86303700000000005</v>
      </c>
      <c r="AC5">
        <v>50.792479999999998</v>
      </c>
      <c r="AD5" s="1">
        <v>209</v>
      </c>
      <c r="AE5">
        <v>0</v>
      </c>
      <c r="AF5">
        <v>556</v>
      </c>
      <c r="AG5">
        <v>90</v>
      </c>
      <c r="AH5">
        <v>15.001982999999999</v>
      </c>
      <c r="AI5">
        <v>1203.2</v>
      </c>
      <c r="AJ5">
        <v>8.3000000000000007</v>
      </c>
      <c r="AK5">
        <v>42</v>
      </c>
      <c r="AL5">
        <v>12233</v>
      </c>
      <c r="AM5" t="s">
        <v>590</v>
      </c>
      <c r="AN5" t="s">
        <v>591</v>
      </c>
      <c r="AO5">
        <v>275.06700000000001</v>
      </c>
      <c r="AR5" t="s">
        <v>117</v>
      </c>
      <c r="AS5" t="s">
        <v>118</v>
      </c>
      <c r="AT5" t="s">
        <v>216</v>
      </c>
      <c r="AU5" t="s">
        <v>559</v>
      </c>
      <c r="AV5" t="s">
        <v>48</v>
      </c>
      <c r="AW5">
        <v>9</v>
      </c>
      <c r="BB5">
        <v>0.82360576986299472</v>
      </c>
      <c r="BC5" t="s">
        <v>67</v>
      </c>
      <c r="BF5" t="s">
        <v>117</v>
      </c>
      <c r="BG5" t="s">
        <v>118</v>
      </c>
      <c r="BH5" t="s">
        <v>559</v>
      </c>
      <c r="BI5">
        <v>391</v>
      </c>
      <c r="BJ5">
        <v>9</v>
      </c>
      <c r="BK5" t="s">
        <v>216</v>
      </c>
      <c r="BL5" t="s">
        <v>211</v>
      </c>
      <c r="BM5">
        <v>0.82360576986299472</v>
      </c>
      <c r="BN5" t="s">
        <v>67</v>
      </c>
      <c r="BO5" t="s">
        <v>178</v>
      </c>
      <c r="BP5">
        <v>1746.03</v>
      </c>
      <c r="BQ5" t="s">
        <v>66</v>
      </c>
    </row>
    <row r="6" spans="1:69" ht="16.5">
      <c r="A6" s="42" t="str">
        <f t="shared" ref="A6:A7" si="0">BF6</f>
        <v>강인여객</v>
      </c>
      <c r="B6" s="43">
        <f t="shared" ref="B6:B69" si="1">IF(BH6="NULL", E6, BH6)</f>
        <v>3499</v>
      </c>
      <c r="C6" s="44" t="str">
        <f t="shared" ref="C6:C7" si="2">BN6</f>
        <v>A</v>
      </c>
      <c r="D6" s="45">
        <f t="shared" ref="D6:D7" si="3">BM6</f>
        <v>0.97917626499610666</v>
      </c>
      <c r="E6" s="46">
        <f t="shared" ref="E6:E7" si="4">U6</f>
        <v>3499</v>
      </c>
      <c r="F6" s="47" t="str">
        <f t="shared" ref="F6:F7" si="5">BG6</f>
        <v>103-1</v>
      </c>
      <c r="G6" s="48" t="str">
        <f t="shared" ref="G6:G7" si="6">BK6</f>
        <v>70바5969</v>
      </c>
      <c r="H6" s="49">
        <f t="shared" ref="H6:H7" si="7">BJ6</f>
        <v>3</v>
      </c>
      <c r="I6" s="50">
        <f t="shared" ref="I6:I7" si="8">BP6</f>
        <v>663.16899999999998</v>
      </c>
      <c r="J6" s="51">
        <f t="shared" ref="J6:J7" si="9">AB6/AA6</f>
        <v>1.5282786619115769E-2</v>
      </c>
      <c r="K6" s="51">
        <f t="shared" ref="K6:K7" si="10">AC6/AA6</f>
        <v>0.3723022937577099</v>
      </c>
      <c r="L6" s="51">
        <f t="shared" ref="L6:L7" si="11">AD6/I6</f>
        <v>0.17642561699958834</v>
      </c>
      <c r="M6" s="52">
        <f t="shared" ref="M6:M7" si="12">Z6</f>
        <v>14.869</v>
      </c>
      <c r="N6" s="53">
        <f t="shared" ref="N6:N7" si="13">AE6*100/W6</f>
        <v>0</v>
      </c>
      <c r="O6" s="53">
        <f t="shared" ref="O6" si="14">AF6*100/W6</f>
        <v>6.7856006538303211</v>
      </c>
      <c r="P6" s="111">
        <f t="shared" ref="P6:P7" si="15">AK6</f>
        <v>2</v>
      </c>
      <c r="Q6" s="112">
        <f t="shared" ref="Q6:Q7" si="16">AE6</f>
        <v>0</v>
      </c>
      <c r="R6" s="112">
        <f t="shared" ref="R6:R7" si="17">AF6</f>
        <v>45</v>
      </c>
      <c r="T6">
        <v>502</v>
      </c>
      <c r="U6">
        <v>3499</v>
      </c>
      <c r="V6" t="s">
        <v>559</v>
      </c>
      <c r="W6">
        <v>663.16899999999998</v>
      </c>
      <c r="X6">
        <v>336.75799999999998</v>
      </c>
      <c r="Y6">
        <v>1.9690000000000001</v>
      </c>
      <c r="Z6">
        <v>14.869</v>
      </c>
      <c r="AA6">
        <v>41.949156000000002</v>
      </c>
      <c r="AB6">
        <v>0.6411</v>
      </c>
      <c r="AC6">
        <v>15.617767000000001</v>
      </c>
      <c r="AD6" s="1">
        <v>117</v>
      </c>
      <c r="AE6">
        <v>0</v>
      </c>
      <c r="AF6">
        <v>45</v>
      </c>
      <c r="AG6">
        <v>74</v>
      </c>
      <c r="AH6">
        <v>15.808875</v>
      </c>
      <c r="AI6">
        <v>527.70000000000005</v>
      </c>
      <c r="AJ6">
        <v>0</v>
      </c>
      <c r="AK6">
        <v>2</v>
      </c>
      <c r="AL6">
        <v>126</v>
      </c>
      <c r="AM6" t="s">
        <v>592</v>
      </c>
      <c r="AN6" t="s">
        <v>593</v>
      </c>
      <c r="AO6">
        <v>311.59800000000001</v>
      </c>
      <c r="AR6" t="s">
        <v>117</v>
      </c>
      <c r="AS6" t="s">
        <v>119</v>
      </c>
      <c r="AT6" t="s">
        <v>234</v>
      </c>
      <c r="AU6" t="s">
        <v>559</v>
      </c>
      <c r="AV6" t="s">
        <v>48</v>
      </c>
      <c r="AW6">
        <v>3</v>
      </c>
      <c r="BB6">
        <v>0.97917626499610666</v>
      </c>
      <c r="BC6" t="s">
        <v>66</v>
      </c>
      <c r="BF6" t="s">
        <v>117</v>
      </c>
      <c r="BG6" t="s">
        <v>119</v>
      </c>
      <c r="BH6" t="s">
        <v>559</v>
      </c>
      <c r="BI6">
        <v>3499</v>
      </c>
      <c r="BJ6">
        <v>3</v>
      </c>
      <c r="BK6" t="s">
        <v>234</v>
      </c>
      <c r="BL6" t="s">
        <v>209</v>
      </c>
      <c r="BM6">
        <v>0.97917626499610666</v>
      </c>
      <c r="BN6" t="s">
        <v>66</v>
      </c>
      <c r="BO6" t="s">
        <v>177</v>
      </c>
      <c r="BP6">
        <v>663.16899999999998</v>
      </c>
      <c r="BQ6" t="s">
        <v>68</v>
      </c>
    </row>
    <row r="7" spans="1:69" ht="16.5">
      <c r="A7" s="59" t="str">
        <f t="shared" si="0"/>
        <v>강인여객</v>
      </c>
      <c r="B7" s="60">
        <f t="shared" si="1"/>
        <v>3725</v>
      </c>
      <c r="C7" s="61" t="str">
        <f t="shared" si="2"/>
        <v>C</v>
      </c>
      <c r="D7" s="62">
        <f t="shared" si="3"/>
        <v>0.88024973505393223</v>
      </c>
      <c r="E7" s="63">
        <f t="shared" si="4"/>
        <v>3725</v>
      </c>
      <c r="F7" s="64" t="str">
        <f t="shared" si="5"/>
        <v>103-1</v>
      </c>
      <c r="G7" s="65" t="str">
        <f t="shared" si="6"/>
        <v>70바5969</v>
      </c>
      <c r="H7" s="66">
        <f t="shared" si="7"/>
        <v>11</v>
      </c>
      <c r="I7" s="67">
        <f t="shared" si="8"/>
        <v>1921.4540000000002</v>
      </c>
      <c r="J7" s="68">
        <f t="shared" si="9"/>
        <v>1.8435713356383103E-2</v>
      </c>
      <c r="K7" s="68">
        <f t="shared" si="10"/>
        <v>0.35334534667622058</v>
      </c>
      <c r="L7" s="68">
        <f t="shared" si="11"/>
        <v>0.27427146317320111</v>
      </c>
      <c r="M7" s="69">
        <f t="shared" si="12"/>
        <v>16.943000000000001</v>
      </c>
      <c r="N7" s="70">
        <f t="shared" si="13"/>
        <v>5.2043920905730769E-2</v>
      </c>
      <c r="O7" s="70">
        <v>70</v>
      </c>
      <c r="P7" s="109">
        <f t="shared" si="15"/>
        <v>11</v>
      </c>
      <c r="Q7" s="110">
        <f t="shared" si="16"/>
        <v>1</v>
      </c>
      <c r="R7" s="110">
        <f t="shared" si="17"/>
        <v>127</v>
      </c>
      <c r="T7">
        <v>502</v>
      </c>
      <c r="U7">
        <v>3725</v>
      </c>
      <c r="V7" t="s">
        <v>559</v>
      </c>
      <c r="W7">
        <v>1921.454</v>
      </c>
      <c r="X7">
        <v>1054.3230000000001</v>
      </c>
      <c r="Y7">
        <v>1.8220000000000001</v>
      </c>
      <c r="Z7">
        <v>16.943000000000001</v>
      </c>
      <c r="AA7">
        <v>113.19968799999999</v>
      </c>
      <c r="AB7">
        <v>2.0869170000000001</v>
      </c>
      <c r="AC7">
        <v>39.998583000000004</v>
      </c>
      <c r="AD7" s="1">
        <v>527</v>
      </c>
      <c r="AE7">
        <v>1</v>
      </c>
      <c r="AF7">
        <v>127</v>
      </c>
      <c r="AG7">
        <v>86</v>
      </c>
      <c r="AH7">
        <v>16.974022000000001</v>
      </c>
      <c r="AI7">
        <v>2654</v>
      </c>
      <c r="AJ7">
        <v>45.2</v>
      </c>
      <c r="AK7">
        <v>11</v>
      </c>
      <c r="AL7">
        <v>1504</v>
      </c>
      <c r="AM7" t="s">
        <v>560</v>
      </c>
      <c r="AN7" t="s">
        <v>594</v>
      </c>
      <c r="AO7">
        <v>274.827</v>
      </c>
      <c r="AR7" t="s">
        <v>117</v>
      </c>
      <c r="AS7" t="s">
        <v>119</v>
      </c>
      <c r="AT7" t="s">
        <v>234</v>
      </c>
      <c r="AU7" t="s">
        <v>559</v>
      </c>
      <c r="AV7" t="s">
        <v>48</v>
      </c>
      <c r="AW7">
        <v>11</v>
      </c>
      <c r="BB7">
        <v>0.88024973505393223</v>
      </c>
      <c r="BC7" t="s">
        <v>69</v>
      </c>
      <c r="BF7" t="s">
        <v>117</v>
      </c>
      <c r="BG7" t="s">
        <v>119</v>
      </c>
      <c r="BH7" t="s">
        <v>559</v>
      </c>
      <c r="BI7">
        <v>3725</v>
      </c>
      <c r="BJ7">
        <v>11</v>
      </c>
      <c r="BK7" t="s">
        <v>234</v>
      </c>
      <c r="BL7" t="s">
        <v>239</v>
      </c>
      <c r="BM7">
        <v>0.88024973505393223</v>
      </c>
      <c r="BN7" t="s">
        <v>69</v>
      </c>
      <c r="BO7" t="s">
        <v>176</v>
      </c>
      <c r="BP7">
        <v>1921.4540000000002</v>
      </c>
      <c r="BQ7" t="s">
        <v>66</v>
      </c>
    </row>
    <row r="8" spans="1:69" ht="16.5">
      <c r="A8" s="42" t="str">
        <f t="shared" ref="A8:A71" si="18">BF8</f>
        <v>강인여객</v>
      </c>
      <c r="B8" s="43">
        <f t="shared" si="1"/>
        <v>3798</v>
      </c>
      <c r="C8" s="44" t="str">
        <f t="shared" ref="C8:C71" si="19">BN8</f>
        <v>C</v>
      </c>
      <c r="D8" s="45">
        <f t="shared" ref="D8:D71" si="20">BM8</f>
        <v>0.85996063466367634</v>
      </c>
      <c r="E8" s="46">
        <f t="shared" ref="E8:E71" si="21">U8</f>
        <v>3798</v>
      </c>
      <c r="F8" s="47" t="str">
        <f t="shared" ref="F8:F71" si="22">BG8</f>
        <v>103-1</v>
      </c>
      <c r="G8" s="48" t="str">
        <f t="shared" ref="G8:G71" si="23">BK8</f>
        <v>70바6023</v>
      </c>
      <c r="H8" s="49">
        <f t="shared" ref="H8:H71" si="24">BJ8</f>
        <v>6</v>
      </c>
      <c r="I8" s="50">
        <f t="shared" ref="I8:I71" si="25">BP8</f>
        <v>2215.1680000000001</v>
      </c>
      <c r="J8" s="51">
        <f t="shared" ref="J8:J71" si="26">AB8/AA8</f>
        <v>4.232782735912808E-2</v>
      </c>
      <c r="K8" s="51">
        <f t="shared" ref="K8:K71" si="27">AC8/AA8</f>
        <v>0.38066166887514163</v>
      </c>
      <c r="L8" s="51">
        <f t="shared" ref="L8:L71" si="28">AD8/I8</f>
        <v>0.15800156015254824</v>
      </c>
      <c r="M8" s="52">
        <f t="shared" ref="M8:M71" si="29">Z8</f>
        <v>15.795</v>
      </c>
      <c r="N8" s="53">
        <f t="shared" ref="N8:N71" si="30">AE8*100/W8</f>
        <v>4.5121996341508541E-2</v>
      </c>
      <c r="O8" s="53">
        <f t="shared" ref="O8:O71" si="31">AF8*100/W8</f>
        <v>36.684183025646441</v>
      </c>
      <c r="P8" s="111">
        <f t="shared" ref="P8:P71" si="32">AK8</f>
        <v>33</v>
      </c>
      <c r="Q8" s="112">
        <f t="shared" ref="Q8:Q71" si="33">AE8</f>
        <v>1</v>
      </c>
      <c r="R8" s="112">
        <f t="shared" ref="R8:R71" si="34">AF8</f>
        <v>813</v>
      </c>
      <c r="T8">
        <v>502</v>
      </c>
      <c r="U8">
        <v>3798</v>
      </c>
      <c r="V8" t="s">
        <v>559</v>
      </c>
      <c r="W8">
        <v>2216.2139999999999</v>
      </c>
      <c r="X8">
        <v>1223.8489999999999</v>
      </c>
      <c r="Y8">
        <v>1.8109999999999999</v>
      </c>
      <c r="Z8">
        <v>15.795</v>
      </c>
      <c r="AA8">
        <v>149.08024800000001</v>
      </c>
      <c r="AB8">
        <v>6.3102429999999998</v>
      </c>
      <c r="AC8">
        <v>56.749136</v>
      </c>
      <c r="AD8" s="1">
        <v>350</v>
      </c>
      <c r="AE8">
        <v>1</v>
      </c>
      <c r="AF8">
        <v>813</v>
      </c>
      <c r="AG8">
        <v>81</v>
      </c>
      <c r="AH8">
        <v>14.865913000000001</v>
      </c>
      <c r="AI8">
        <v>1510.9</v>
      </c>
      <c r="AJ8">
        <v>0</v>
      </c>
      <c r="AK8">
        <v>33</v>
      </c>
      <c r="AL8">
        <v>8877</v>
      </c>
      <c r="AM8" t="s">
        <v>561</v>
      </c>
      <c r="AN8" t="s">
        <v>595</v>
      </c>
      <c r="AO8">
        <v>839.71799999999996</v>
      </c>
      <c r="AR8" t="s">
        <v>117</v>
      </c>
      <c r="AS8" t="s">
        <v>119</v>
      </c>
      <c r="AT8" t="s">
        <v>239</v>
      </c>
      <c r="AU8" t="s">
        <v>559</v>
      </c>
      <c r="AV8" t="s">
        <v>48</v>
      </c>
      <c r="AW8">
        <v>6</v>
      </c>
      <c r="BB8">
        <v>0.85996063466367634</v>
      </c>
      <c r="BC8" t="s">
        <v>69</v>
      </c>
      <c r="BF8" t="s">
        <v>117</v>
      </c>
      <c r="BG8" t="s">
        <v>119</v>
      </c>
      <c r="BH8" t="s">
        <v>559</v>
      </c>
      <c r="BI8">
        <v>3798</v>
      </c>
      <c r="BJ8">
        <v>6</v>
      </c>
      <c r="BK8" t="s">
        <v>239</v>
      </c>
      <c r="BL8" t="s">
        <v>237</v>
      </c>
      <c r="BM8">
        <v>0.85996063466367634</v>
      </c>
      <c r="BN8" t="s">
        <v>69</v>
      </c>
      <c r="BO8" t="s">
        <v>176</v>
      </c>
      <c r="BP8">
        <v>2215.1680000000001</v>
      </c>
      <c r="BQ8" t="s">
        <v>68</v>
      </c>
    </row>
    <row r="9" spans="1:69" ht="16.5">
      <c r="A9" s="59" t="str">
        <f t="shared" si="18"/>
        <v>강인여객</v>
      </c>
      <c r="B9" s="60">
        <f t="shared" si="1"/>
        <v>3976</v>
      </c>
      <c r="C9" s="61" t="str">
        <f t="shared" si="19"/>
        <v>D</v>
      </c>
      <c r="D9" s="62">
        <f t="shared" si="20"/>
        <v>0.82852747183075359</v>
      </c>
      <c r="E9" s="63">
        <f t="shared" si="21"/>
        <v>3976</v>
      </c>
      <c r="F9" s="64" t="str">
        <f t="shared" si="22"/>
        <v>103-1</v>
      </c>
      <c r="G9" s="65" t="str">
        <f t="shared" si="23"/>
        <v>70바6023</v>
      </c>
      <c r="H9" s="66">
        <f t="shared" si="24"/>
        <v>9</v>
      </c>
      <c r="I9" s="67">
        <f t="shared" si="25"/>
        <v>1714.2989999999998</v>
      </c>
      <c r="J9" s="68">
        <f t="shared" si="26"/>
        <v>1.613946547306528E-2</v>
      </c>
      <c r="K9" s="68">
        <f t="shared" si="27"/>
        <v>0.38157139466966233</v>
      </c>
      <c r="L9" s="68">
        <f t="shared" si="28"/>
        <v>8.8082650692790476E-2</v>
      </c>
      <c r="M9" s="69">
        <f t="shared" si="29"/>
        <v>19.100000000000001</v>
      </c>
      <c r="N9" s="70">
        <f t="shared" si="30"/>
        <v>0</v>
      </c>
      <c r="O9" s="70">
        <f t="shared" si="31"/>
        <v>34.084219006599945</v>
      </c>
      <c r="P9" s="109">
        <f t="shared" si="32"/>
        <v>11</v>
      </c>
      <c r="Q9" s="110">
        <f t="shared" si="33"/>
        <v>0</v>
      </c>
      <c r="R9" s="110">
        <f t="shared" si="34"/>
        <v>594</v>
      </c>
      <c r="T9">
        <v>502</v>
      </c>
      <c r="U9">
        <v>3976</v>
      </c>
      <c r="V9" t="s">
        <v>559</v>
      </c>
      <c r="W9">
        <v>1742.742</v>
      </c>
      <c r="X9">
        <v>981.48800000000006</v>
      </c>
      <c r="Y9">
        <v>1.776</v>
      </c>
      <c r="Z9">
        <v>19.100000000000001</v>
      </c>
      <c r="AA9">
        <v>99.788310999999993</v>
      </c>
      <c r="AB9">
        <v>1.61053</v>
      </c>
      <c r="AC9">
        <v>38.076365000000003</v>
      </c>
      <c r="AD9" s="1">
        <v>151</v>
      </c>
      <c r="AE9">
        <v>0</v>
      </c>
      <c r="AF9">
        <v>594</v>
      </c>
      <c r="AG9">
        <v>91</v>
      </c>
      <c r="AH9">
        <v>17.464390000000002</v>
      </c>
      <c r="AI9">
        <v>3196.6</v>
      </c>
      <c r="AJ9">
        <v>235.7</v>
      </c>
      <c r="AK9">
        <v>11</v>
      </c>
      <c r="AL9">
        <v>1238</v>
      </c>
      <c r="AM9" t="s">
        <v>562</v>
      </c>
      <c r="AN9" t="s">
        <v>596</v>
      </c>
      <c r="AO9">
        <v>424.63799999999998</v>
      </c>
      <c r="AR9" t="s">
        <v>117</v>
      </c>
      <c r="AS9" t="s">
        <v>119</v>
      </c>
      <c r="AT9" t="s">
        <v>239</v>
      </c>
      <c r="AU9" t="s">
        <v>559</v>
      </c>
      <c r="AV9" t="s">
        <v>48</v>
      </c>
      <c r="AW9">
        <v>9</v>
      </c>
      <c r="BB9">
        <v>0.82852747183075359</v>
      </c>
      <c r="BC9" t="s">
        <v>67</v>
      </c>
      <c r="BF9" t="s">
        <v>117</v>
      </c>
      <c r="BG9" t="s">
        <v>119</v>
      </c>
      <c r="BH9" t="s">
        <v>559</v>
      </c>
      <c r="BI9">
        <v>3976</v>
      </c>
      <c r="BJ9">
        <v>9</v>
      </c>
      <c r="BK9" t="s">
        <v>239</v>
      </c>
      <c r="BL9" t="s">
        <v>270</v>
      </c>
      <c r="BM9">
        <v>0.82852747183075359</v>
      </c>
      <c r="BN9" t="s">
        <v>67</v>
      </c>
      <c r="BO9" t="s">
        <v>178</v>
      </c>
      <c r="BP9">
        <v>1714.2989999999998</v>
      </c>
      <c r="BQ9" t="s">
        <v>71</v>
      </c>
    </row>
    <row r="10" spans="1:69" ht="16.5">
      <c r="A10" s="42" t="str">
        <f t="shared" si="18"/>
        <v>강인여객</v>
      </c>
      <c r="B10" s="43">
        <f t="shared" si="1"/>
        <v>4928</v>
      </c>
      <c r="C10" s="44" t="str">
        <f t="shared" si="19"/>
        <v>C</v>
      </c>
      <c r="D10" s="45">
        <f t="shared" si="20"/>
        <v>0.86357799385153533</v>
      </c>
      <c r="E10" s="46">
        <f t="shared" si="21"/>
        <v>4928</v>
      </c>
      <c r="F10" s="47" t="str">
        <f t="shared" si="22"/>
        <v>103</v>
      </c>
      <c r="G10" s="48" t="str">
        <f t="shared" si="23"/>
        <v>70바5064</v>
      </c>
      <c r="H10" s="49">
        <f t="shared" si="24"/>
        <v>11</v>
      </c>
      <c r="I10" s="50">
        <f t="shared" si="25"/>
        <v>1745.2059999999999</v>
      </c>
      <c r="J10" s="51">
        <f t="shared" si="26"/>
        <v>1.3418231481643145E-2</v>
      </c>
      <c r="K10" s="51">
        <f t="shared" si="27"/>
        <v>0.36565464380311674</v>
      </c>
      <c r="L10" s="51">
        <f t="shared" si="28"/>
        <v>0.19825739769402581</v>
      </c>
      <c r="M10" s="52">
        <f t="shared" si="29"/>
        <v>15.856999999999999</v>
      </c>
      <c r="N10" s="53">
        <f t="shared" si="30"/>
        <v>0.33718188996069021</v>
      </c>
      <c r="O10" s="53">
        <f t="shared" si="31"/>
        <v>51.476435200665371</v>
      </c>
      <c r="P10" s="111">
        <f t="shared" si="32"/>
        <v>67</v>
      </c>
      <c r="Q10" s="112">
        <f t="shared" si="33"/>
        <v>6</v>
      </c>
      <c r="R10" s="112">
        <f t="shared" si="34"/>
        <v>916</v>
      </c>
      <c r="T10">
        <v>502</v>
      </c>
      <c r="U10">
        <v>4928</v>
      </c>
      <c r="V10" t="s">
        <v>559</v>
      </c>
      <c r="W10">
        <v>1779.4549999999999</v>
      </c>
      <c r="X10">
        <v>998.83699999999999</v>
      </c>
      <c r="Y10">
        <v>1.782</v>
      </c>
      <c r="Z10">
        <v>15.856999999999999</v>
      </c>
      <c r="AA10">
        <v>114.664142</v>
      </c>
      <c r="AB10">
        <v>1.5385899999999999</v>
      </c>
      <c r="AC10">
        <v>41.927475999999999</v>
      </c>
      <c r="AD10" s="1">
        <v>346</v>
      </c>
      <c r="AE10">
        <v>6</v>
      </c>
      <c r="AF10">
        <v>916</v>
      </c>
      <c r="AG10">
        <v>87</v>
      </c>
      <c r="AH10">
        <v>15.518844</v>
      </c>
      <c r="AI10">
        <v>1313.7</v>
      </c>
      <c r="AJ10">
        <v>13.3</v>
      </c>
      <c r="AK10">
        <v>67</v>
      </c>
      <c r="AL10">
        <v>4580</v>
      </c>
      <c r="AM10" t="s">
        <v>563</v>
      </c>
      <c r="AN10" t="s">
        <v>597</v>
      </c>
      <c r="AO10">
        <v>375.48</v>
      </c>
      <c r="AR10" t="s">
        <v>117</v>
      </c>
      <c r="AS10" t="s">
        <v>118</v>
      </c>
      <c r="AT10" t="s">
        <v>199</v>
      </c>
      <c r="AU10" t="s">
        <v>559</v>
      </c>
      <c r="AV10" t="s">
        <v>48</v>
      </c>
      <c r="AW10">
        <v>11</v>
      </c>
      <c r="BB10">
        <v>0.86357799385153533</v>
      </c>
      <c r="BC10" t="s">
        <v>69</v>
      </c>
      <c r="BF10" t="s">
        <v>117</v>
      </c>
      <c r="BG10" t="s">
        <v>118</v>
      </c>
      <c r="BH10" t="s">
        <v>559</v>
      </c>
      <c r="BI10">
        <v>4928</v>
      </c>
      <c r="BJ10">
        <v>11</v>
      </c>
      <c r="BK10" t="s">
        <v>199</v>
      </c>
      <c r="BL10" t="s">
        <v>208</v>
      </c>
      <c r="BM10">
        <v>0.86357799385153533</v>
      </c>
      <c r="BN10" t="s">
        <v>69</v>
      </c>
      <c r="BO10" t="s">
        <v>176</v>
      </c>
      <c r="BP10">
        <v>1745.2059999999999</v>
      </c>
      <c r="BQ10" t="s">
        <v>69</v>
      </c>
    </row>
    <row r="11" spans="1:69" ht="16.5">
      <c r="A11" s="59" t="str">
        <f t="shared" si="18"/>
        <v>강인여객</v>
      </c>
      <c r="B11" s="60">
        <f t="shared" si="1"/>
        <v>9842</v>
      </c>
      <c r="C11" s="61" t="str">
        <f t="shared" si="19"/>
        <v>C</v>
      </c>
      <c r="D11" s="62">
        <f t="shared" si="20"/>
        <v>0.89552892081671598</v>
      </c>
      <c r="E11" s="63">
        <f t="shared" si="21"/>
        <v>9842</v>
      </c>
      <c r="F11" s="64" t="str">
        <f t="shared" si="22"/>
        <v>103-1</v>
      </c>
      <c r="G11" s="65" t="str">
        <f t="shared" si="23"/>
        <v>70바5969</v>
      </c>
      <c r="H11" s="66">
        <f t="shared" si="24"/>
        <v>5</v>
      </c>
      <c r="I11" s="67">
        <f t="shared" si="25"/>
        <v>891.54000000000008</v>
      </c>
      <c r="J11" s="68">
        <f t="shared" si="26"/>
        <v>2.8842610986313282E-2</v>
      </c>
      <c r="K11" s="68">
        <f t="shared" si="27"/>
        <v>0.3793053905135112</v>
      </c>
      <c r="L11" s="68">
        <f t="shared" si="28"/>
        <v>0.20974942234784752</v>
      </c>
      <c r="M11" s="69">
        <f t="shared" si="29"/>
        <v>17.521999999999998</v>
      </c>
      <c r="N11" s="70">
        <f t="shared" si="30"/>
        <v>0</v>
      </c>
      <c r="O11" s="70">
        <f t="shared" si="31"/>
        <v>6.9542589227628602</v>
      </c>
      <c r="P11" s="109">
        <f t="shared" si="32"/>
        <v>4</v>
      </c>
      <c r="Q11" s="110">
        <f t="shared" si="33"/>
        <v>0</v>
      </c>
      <c r="R11" s="110">
        <f t="shared" si="34"/>
        <v>62</v>
      </c>
      <c r="T11">
        <v>502</v>
      </c>
      <c r="U11">
        <v>9842</v>
      </c>
      <c r="V11" t="s">
        <v>559</v>
      </c>
      <c r="W11">
        <v>891.54</v>
      </c>
      <c r="X11">
        <v>486.02699999999999</v>
      </c>
      <c r="Y11">
        <v>1.8340000000000001</v>
      </c>
      <c r="Z11">
        <v>17.521999999999998</v>
      </c>
      <c r="AA11">
        <v>55.395817000000001</v>
      </c>
      <c r="AB11">
        <v>1.5977600000000001</v>
      </c>
      <c r="AC11">
        <v>21.011932000000002</v>
      </c>
      <c r="AD11" s="1">
        <v>187</v>
      </c>
      <c r="AE11">
        <v>0</v>
      </c>
      <c r="AF11">
        <v>62</v>
      </c>
      <c r="AG11">
        <v>79</v>
      </c>
      <c r="AH11">
        <v>16.093993999999999</v>
      </c>
      <c r="AI11">
        <v>887</v>
      </c>
      <c r="AJ11">
        <v>0</v>
      </c>
      <c r="AK11">
        <v>4</v>
      </c>
      <c r="AL11">
        <v>395</v>
      </c>
      <c r="AM11" t="s">
        <v>598</v>
      </c>
      <c r="AN11" t="s">
        <v>599</v>
      </c>
      <c r="AO11">
        <v>367.56099999999998</v>
      </c>
      <c r="AR11" t="s">
        <v>117</v>
      </c>
      <c r="AS11" t="s">
        <v>119</v>
      </c>
      <c r="AT11" t="s">
        <v>234</v>
      </c>
      <c r="AU11" t="s">
        <v>559</v>
      </c>
      <c r="AV11" t="s">
        <v>48</v>
      </c>
      <c r="AW11">
        <v>5</v>
      </c>
      <c r="BB11">
        <v>0.89552892081671598</v>
      </c>
      <c r="BC11" t="s">
        <v>69</v>
      </c>
      <c r="BF11" t="s">
        <v>117</v>
      </c>
      <c r="BG11" t="s">
        <v>119</v>
      </c>
      <c r="BH11" t="s">
        <v>559</v>
      </c>
      <c r="BI11">
        <v>9842</v>
      </c>
      <c r="BJ11">
        <v>5</v>
      </c>
      <c r="BK11" t="s">
        <v>234</v>
      </c>
      <c r="BL11" t="s">
        <v>209</v>
      </c>
      <c r="BM11">
        <v>0.89552892081671598</v>
      </c>
      <c r="BN11" t="s">
        <v>69</v>
      </c>
      <c r="BO11" t="s">
        <v>176</v>
      </c>
      <c r="BP11">
        <v>891.54000000000008</v>
      </c>
      <c r="BQ11" t="s">
        <v>68</v>
      </c>
    </row>
    <row r="12" spans="1:69" ht="16.5">
      <c r="A12" s="42" t="str">
        <f t="shared" si="18"/>
        <v>강인여객</v>
      </c>
      <c r="B12" s="43" t="str">
        <f t="shared" si="1"/>
        <v>강상남</v>
      </c>
      <c r="C12" s="44" t="str">
        <f t="shared" si="19"/>
        <v>B</v>
      </c>
      <c r="D12" s="45">
        <f t="shared" si="20"/>
        <v>0.90665964802141774</v>
      </c>
      <c r="E12" s="46">
        <f t="shared" si="21"/>
        <v>3893</v>
      </c>
      <c r="F12" s="47" t="str">
        <f t="shared" si="22"/>
        <v>103</v>
      </c>
      <c r="G12" s="48" t="str">
        <f t="shared" si="23"/>
        <v>70바5023</v>
      </c>
      <c r="H12" s="49">
        <f t="shared" si="24"/>
        <v>4</v>
      </c>
      <c r="I12" s="50">
        <f t="shared" si="25"/>
        <v>2098.9670000000001</v>
      </c>
      <c r="J12" s="51">
        <f t="shared" si="26"/>
        <v>7.0436735687418222E-3</v>
      </c>
      <c r="K12" s="51">
        <f t="shared" si="27"/>
        <v>0.36483048159391307</v>
      </c>
      <c r="L12" s="51">
        <f t="shared" si="28"/>
        <v>0.22487252062562202</v>
      </c>
      <c r="M12" s="52">
        <f t="shared" si="29"/>
        <v>15.974</v>
      </c>
      <c r="N12" s="53">
        <f t="shared" si="30"/>
        <v>0.47642483183394496</v>
      </c>
      <c r="O12" s="53">
        <f t="shared" si="31"/>
        <v>53.693078547685595</v>
      </c>
      <c r="P12" s="111">
        <f t="shared" si="32"/>
        <v>2</v>
      </c>
      <c r="Q12" s="112">
        <f t="shared" si="33"/>
        <v>10</v>
      </c>
      <c r="R12" s="112">
        <f t="shared" si="34"/>
        <v>1127</v>
      </c>
      <c r="T12">
        <v>502</v>
      </c>
      <c r="U12">
        <v>3893</v>
      </c>
      <c r="V12" t="s">
        <v>277</v>
      </c>
      <c r="W12">
        <v>2098.9670000000001</v>
      </c>
      <c r="X12">
        <v>1109.3499999999999</v>
      </c>
      <c r="Y12">
        <v>1.8919999999999999</v>
      </c>
      <c r="Z12">
        <v>15.974</v>
      </c>
      <c r="AA12">
        <v>126.548028</v>
      </c>
      <c r="AB12">
        <v>0.89136300000000002</v>
      </c>
      <c r="AC12">
        <v>46.168577999999997</v>
      </c>
      <c r="AD12" s="1">
        <v>472</v>
      </c>
      <c r="AE12">
        <v>10</v>
      </c>
      <c r="AF12">
        <v>1127</v>
      </c>
      <c r="AG12">
        <v>80</v>
      </c>
      <c r="AH12">
        <v>16.586327000000001</v>
      </c>
      <c r="AI12">
        <v>928.1</v>
      </c>
      <c r="AJ12">
        <v>0</v>
      </c>
      <c r="AK12">
        <v>2</v>
      </c>
      <c r="AL12">
        <v>74</v>
      </c>
      <c r="AM12" t="s">
        <v>278</v>
      </c>
      <c r="AN12" t="s">
        <v>600</v>
      </c>
      <c r="AO12">
        <v>1579.586</v>
      </c>
      <c r="AR12" t="s">
        <v>117</v>
      </c>
      <c r="AS12" t="s">
        <v>118</v>
      </c>
      <c r="AT12" t="s">
        <v>191</v>
      </c>
      <c r="AU12" t="s">
        <v>277</v>
      </c>
      <c r="AV12" t="s">
        <v>48</v>
      </c>
      <c r="AW12">
        <v>4</v>
      </c>
      <c r="BB12">
        <v>0.90665964802141774</v>
      </c>
      <c r="BC12" t="s">
        <v>68</v>
      </c>
      <c r="BF12" t="s">
        <v>117</v>
      </c>
      <c r="BG12" t="s">
        <v>118</v>
      </c>
      <c r="BH12" t="s">
        <v>277</v>
      </c>
      <c r="BI12">
        <v>3893</v>
      </c>
      <c r="BJ12">
        <v>4</v>
      </c>
      <c r="BK12" t="s">
        <v>191</v>
      </c>
      <c r="BL12" t="s">
        <v>209</v>
      </c>
      <c r="BM12">
        <v>0.90665964802141774</v>
      </c>
      <c r="BN12" t="s">
        <v>68</v>
      </c>
      <c r="BO12" t="s">
        <v>174</v>
      </c>
      <c r="BP12">
        <v>2098.9670000000001</v>
      </c>
      <c r="BQ12" t="s">
        <v>67</v>
      </c>
    </row>
    <row r="13" spans="1:69" ht="16.5">
      <c r="A13" s="59" t="str">
        <f t="shared" si="18"/>
        <v>강인여객</v>
      </c>
      <c r="B13" s="60" t="str">
        <f t="shared" si="1"/>
        <v>강상혁</v>
      </c>
      <c r="C13" s="61" t="str">
        <f t="shared" si="19"/>
        <v>D</v>
      </c>
      <c r="D13" s="62">
        <f t="shared" si="20"/>
        <v>0.81162624951399076</v>
      </c>
      <c r="E13" s="63">
        <f t="shared" si="21"/>
        <v>2887</v>
      </c>
      <c r="F13" s="64" t="str">
        <f t="shared" si="22"/>
        <v>103</v>
      </c>
      <c r="G13" s="65" t="str">
        <f t="shared" si="23"/>
        <v>72바1258</v>
      </c>
      <c r="H13" s="66">
        <f t="shared" si="24"/>
        <v>4</v>
      </c>
      <c r="I13" s="67">
        <f t="shared" si="25"/>
        <v>425.23200000000003</v>
      </c>
      <c r="J13" s="68">
        <f t="shared" si="26"/>
        <v>1.5435653967498792E-2</v>
      </c>
      <c r="K13" s="68">
        <f t="shared" si="27"/>
        <v>0.3659547854112683</v>
      </c>
      <c r="L13" s="68">
        <f t="shared" si="28"/>
        <v>0.35980358956992886</v>
      </c>
      <c r="M13" s="69">
        <f t="shared" si="29"/>
        <v>19.457000000000001</v>
      </c>
      <c r="N13" s="70">
        <f t="shared" si="30"/>
        <v>0.1597620184972465</v>
      </c>
      <c r="O13" s="70">
        <f t="shared" si="31"/>
        <v>54.638610326058298</v>
      </c>
      <c r="P13" s="109">
        <f t="shared" si="32"/>
        <v>0</v>
      </c>
      <c r="Q13" s="110">
        <f t="shared" si="33"/>
        <v>1</v>
      </c>
      <c r="R13" s="110">
        <f t="shared" si="34"/>
        <v>342</v>
      </c>
      <c r="T13">
        <v>502</v>
      </c>
      <c r="U13">
        <v>2887</v>
      </c>
      <c r="V13" t="s">
        <v>511</v>
      </c>
      <c r="W13">
        <v>625.93100000000004</v>
      </c>
      <c r="X13">
        <v>362.61399999999998</v>
      </c>
      <c r="Y13">
        <v>1.726</v>
      </c>
      <c r="Z13">
        <v>19.457000000000001</v>
      </c>
      <c r="AA13">
        <v>35.505265999999999</v>
      </c>
      <c r="AB13">
        <v>0.54804699999999995</v>
      </c>
      <c r="AC13">
        <v>12.993321999999999</v>
      </c>
      <c r="AD13" s="1">
        <v>153</v>
      </c>
      <c r="AE13">
        <v>1</v>
      </c>
      <c r="AF13">
        <v>342</v>
      </c>
      <c r="AG13">
        <v>81</v>
      </c>
      <c r="AH13">
        <v>17.629244</v>
      </c>
      <c r="AI13">
        <v>465.3</v>
      </c>
      <c r="AJ13">
        <v>0</v>
      </c>
      <c r="AK13">
        <v>0</v>
      </c>
      <c r="AL13">
        <v>0</v>
      </c>
      <c r="AM13" t="s">
        <v>512</v>
      </c>
      <c r="AN13" t="s">
        <v>601</v>
      </c>
      <c r="AO13">
        <v>113.264</v>
      </c>
      <c r="AR13" t="s">
        <v>117</v>
      </c>
      <c r="AS13" t="s">
        <v>118</v>
      </c>
      <c r="AT13" t="s">
        <v>216</v>
      </c>
      <c r="AU13" t="s">
        <v>511</v>
      </c>
      <c r="AV13" t="s">
        <v>48</v>
      </c>
      <c r="AW13">
        <v>4</v>
      </c>
      <c r="BB13">
        <v>0.81162624951399076</v>
      </c>
      <c r="BC13" t="s">
        <v>67</v>
      </c>
      <c r="BF13" t="s">
        <v>117</v>
      </c>
      <c r="BG13" t="s">
        <v>118</v>
      </c>
      <c r="BH13" t="s">
        <v>511</v>
      </c>
      <c r="BI13">
        <v>2887</v>
      </c>
      <c r="BJ13">
        <v>4</v>
      </c>
      <c r="BK13" t="s">
        <v>216</v>
      </c>
      <c r="BL13" t="s">
        <v>214</v>
      </c>
      <c r="BM13">
        <v>0.81162624951399076</v>
      </c>
      <c r="BN13" t="s">
        <v>67</v>
      </c>
      <c r="BO13" t="s">
        <v>178</v>
      </c>
      <c r="BP13">
        <v>425.23200000000003</v>
      </c>
      <c r="BQ13" t="s">
        <v>70</v>
      </c>
    </row>
    <row r="14" spans="1:69" ht="16.5">
      <c r="A14" s="42" t="str">
        <f t="shared" si="18"/>
        <v>강인여객</v>
      </c>
      <c r="B14" s="43" t="str">
        <f t="shared" si="1"/>
        <v>강성후</v>
      </c>
      <c r="C14" s="44" t="str">
        <f t="shared" si="19"/>
        <v>C</v>
      </c>
      <c r="D14" s="45">
        <f t="shared" si="20"/>
        <v>0.87459789149518519</v>
      </c>
      <c r="E14" s="46">
        <f t="shared" si="21"/>
        <v>1408</v>
      </c>
      <c r="F14" s="47" t="str">
        <f t="shared" si="22"/>
        <v>103-1</v>
      </c>
      <c r="G14" s="48" t="str">
        <f t="shared" si="23"/>
        <v>70바6095</v>
      </c>
      <c r="H14" s="49">
        <f t="shared" si="24"/>
        <v>10</v>
      </c>
      <c r="I14" s="50">
        <f t="shared" si="25"/>
        <v>1829.9490000000001</v>
      </c>
      <c r="J14" s="51">
        <f t="shared" si="26"/>
        <v>8.5875335591729194E-3</v>
      </c>
      <c r="K14" s="51">
        <f t="shared" si="27"/>
        <v>0.36521063087659067</v>
      </c>
      <c r="L14" s="51">
        <f t="shared" si="28"/>
        <v>0.19180862417477207</v>
      </c>
      <c r="M14" s="52">
        <f t="shared" si="29"/>
        <v>17.434000000000001</v>
      </c>
      <c r="N14" s="53">
        <f t="shared" si="30"/>
        <v>5.4646331673724236E-2</v>
      </c>
      <c r="O14" s="53">
        <f t="shared" si="31"/>
        <v>8.8527057311433275</v>
      </c>
      <c r="P14" s="111">
        <f t="shared" si="32"/>
        <v>0</v>
      </c>
      <c r="Q14" s="112">
        <f t="shared" si="33"/>
        <v>1</v>
      </c>
      <c r="R14" s="112">
        <f t="shared" si="34"/>
        <v>162</v>
      </c>
      <c r="T14">
        <v>502</v>
      </c>
      <c r="U14">
        <v>1408</v>
      </c>
      <c r="V14" t="s">
        <v>279</v>
      </c>
      <c r="W14">
        <v>1829.9490000000001</v>
      </c>
      <c r="X14">
        <v>993.90700000000004</v>
      </c>
      <c r="Y14">
        <v>1.841</v>
      </c>
      <c r="Z14">
        <v>17.434000000000001</v>
      </c>
      <c r="AA14">
        <v>104.57275</v>
      </c>
      <c r="AB14">
        <v>0.89802199999999999</v>
      </c>
      <c r="AC14">
        <v>38.191079999999999</v>
      </c>
      <c r="AD14" s="1">
        <v>351</v>
      </c>
      <c r="AE14">
        <v>1</v>
      </c>
      <c r="AF14">
        <v>162</v>
      </c>
      <c r="AG14">
        <v>90</v>
      </c>
      <c r="AH14">
        <v>17.499290999999999</v>
      </c>
      <c r="AI14">
        <v>1582.4</v>
      </c>
      <c r="AJ14">
        <v>60</v>
      </c>
      <c r="AK14">
        <v>0</v>
      </c>
      <c r="AL14">
        <v>0</v>
      </c>
      <c r="AM14" t="s">
        <v>280</v>
      </c>
      <c r="AN14" t="s">
        <v>602</v>
      </c>
      <c r="AO14">
        <v>365.738</v>
      </c>
      <c r="AR14" t="s">
        <v>117</v>
      </c>
      <c r="AS14" t="s">
        <v>119</v>
      </c>
      <c r="AT14" t="s">
        <v>244</v>
      </c>
      <c r="AU14" t="s">
        <v>279</v>
      </c>
      <c r="AV14" t="s">
        <v>48</v>
      </c>
      <c r="AW14">
        <v>10</v>
      </c>
      <c r="BB14">
        <v>0.87459789149518519</v>
      </c>
      <c r="BC14" t="s">
        <v>69</v>
      </c>
      <c r="BF14" t="s">
        <v>117</v>
      </c>
      <c r="BG14" t="s">
        <v>119</v>
      </c>
      <c r="BH14" t="s">
        <v>279</v>
      </c>
      <c r="BI14">
        <v>1408</v>
      </c>
      <c r="BJ14">
        <v>10</v>
      </c>
      <c r="BK14" t="s">
        <v>244</v>
      </c>
      <c r="BL14" t="s">
        <v>226</v>
      </c>
      <c r="BM14">
        <v>0.87459789149518519</v>
      </c>
      <c r="BN14" t="s">
        <v>69</v>
      </c>
      <c r="BO14" t="s">
        <v>176</v>
      </c>
      <c r="BP14">
        <v>1829.9490000000001</v>
      </c>
      <c r="BQ14" t="s">
        <v>69</v>
      </c>
    </row>
    <row r="15" spans="1:69" ht="16.5">
      <c r="A15" s="59" t="str">
        <f t="shared" si="18"/>
        <v>강인여객</v>
      </c>
      <c r="B15" s="60" t="str">
        <f t="shared" si="1"/>
        <v>강신우</v>
      </c>
      <c r="C15" s="61" t="str">
        <f t="shared" si="19"/>
        <v>F</v>
      </c>
      <c r="D15" s="62">
        <f t="shared" si="20"/>
        <v>0.79719685050907574</v>
      </c>
      <c r="E15" s="63">
        <f t="shared" si="21"/>
        <v>887</v>
      </c>
      <c r="F15" s="64" t="str">
        <f t="shared" si="22"/>
        <v>223</v>
      </c>
      <c r="G15" s="65" t="str">
        <f t="shared" si="23"/>
        <v>70바5974</v>
      </c>
      <c r="H15" s="66">
        <f t="shared" si="24"/>
        <v>2</v>
      </c>
      <c r="I15" s="67">
        <f t="shared" si="25"/>
        <v>3412.3609999999999</v>
      </c>
      <c r="J15" s="68">
        <f t="shared" si="26"/>
        <v>3.8814025016907908E-3</v>
      </c>
      <c r="K15" s="68">
        <f t="shared" si="27"/>
        <v>0.32369551785495893</v>
      </c>
      <c r="L15" s="68">
        <f t="shared" si="28"/>
        <v>0.17260776336384107</v>
      </c>
      <c r="M15" s="69">
        <f t="shared" si="29"/>
        <v>18.811</v>
      </c>
      <c r="N15" s="70">
        <f t="shared" si="30"/>
        <v>0.41027312174766972</v>
      </c>
      <c r="O15" s="70">
        <v>80</v>
      </c>
      <c r="P15" s="109">
        <f t="shared" si="32"/>
        <v>35</v>
      </c>
      <c r="Q15" s="110">
        <f t="shared" si="33"/>
        <v>14</v>
      </c>
      <c r="R15" s="110">
        <f t="shared" si="34"/>
        <v>4454</v>
      </c>
      <c r="T15">
        <v>502</v>
      </c>
      <c r="U15">
        <v>887</v>
      </c>
      <c r="V15" t="s">
        <v>281</v>
      </c>
      <c r="W15">
        <v>3412.3609999999999</v>
      </c>
      <c r="X15">
        <v>1711.982</v>
      </c>
      <c r="Y15">
        <v>1.9930000000000001</v>
      </c>
      <c r="Z15">
        <v>18.811</v>
      </c>
      <c r="AA15">
        <v>147.99135100000001</v>
      </c>
      <c r="AB15">
        <v>0.57441399999999998</v>
      </c>
      <c r="AC15">
        <v>47.904136999999999</v>
      </c>
      <c r="AD15" s="1">
        <v>589</v>
      </c>
      <c r="AE15">
        <v>14</v>
      </c>
      <c r="AF15">
        <v>4454</v>
      </c>
      <c r="AG15">
        <v>100</v>
      </c>
      <c r="AH15">
        <v>23.057839999999999</v>
      </c>
      <c r="AI15">
        <v>19288.7</v>
      </c>
      <c r="AJ15">
        <v>10416.1</v>
      </c>
      <c r="AK15">
        <v>35</v>
      </c>
      <c r="AL15">
        <v>9140</v>
      </c>
      <c r="AM15" t="s">
        <v>282</v>
      </c>
      <c r="AN15" t="s">
        <v>603</v>
      </c>
      <c r="AO15">
        <v>3212.029</v>
      </c>
      <c r="AR15" t="s">
        <v>117</v>
      </c>
      <c r="AS15" t="s">
        <v>120</v>
      </c>
      <c r="AT15" t="s">
        <v>254</v>
      </c>
      <c r="AU15" t="s">
        <v>281</v>
      </c>
      <c r="AV15" t="s">
        <v>48</v>
      </c>
      <c r="AW15">
        <v>2</v>
      </c>
      <c r="BB15">
        <v>0.79719685050907574</v>
      </c>
      <c r="BC15" t="s">
        <v>70</v>
      </c>
      <c r="BF15" t="s">
        <v>117</v>
      </c>
      <c r="BG15" t="s">
        <v>120</v>
      </c>
      <c r="BH15" t="s">
        <v>281</v>
      </c>
      <c r="BI15">
        <v>887</v>
      </c>
      <c r="BJ15">
        <v>2</v>
      </c>
      <c r="BK15" t="s">
        <v>254</v>
      </c>
      <c r="BL15" t="s">
        <v>259</v>
      </c>
      <c r="BM15">
        <v>0.79719685050907574</v>
      </c>
      <c r="BN15" t="s">
        <v>70</v>
      </c>
      <c r="BO15" t="s">
        <v>183</v>
      </c>
      <c r="BP15">
        <v>3412.3609999999999</v>
      </c>
      <c r="BQ15" t="s">
        <v>68</v>
      </c>
    </row>
    <row r="16" spans="1:69" ht="16.5">
      <c r="A16" s="42" t="str">
        <f t="shared" si="18"/>
        <v>강인여객</v>
      </c>
      <c r="B16" s="43" t="str">
        <f t="shared" si="1"/>
        <v>강정섭</v>
      </c>
      <c r="C16" s="44" t="str">
        <f t="shared" si="19"/>
        <v>C</v>
      </c>
      <c r="D16" s="45">
        <f t="shared" si="20"/>
        <v>0.86377771218596344</v>
      </c>
      <c r="E16" s="46">
        <f t="shared" si="21"/>
        <v>1614</v>
      </c>
      <c r="F16" s="47" t="str">
        <f t="shared" si="22"/>
        <v>103</v>
      </c>
      <c r="G16" s="48" t="str">
        <f t="shared" si="23"/>
        <v>70바5085</v>
      </c>
      <c r="H16" s="49">
        <f t="shared" si="24"/>
        <v>9</v>
      </c>
      <c r="I16" s="50">
        <f t="shared" si="25"/>
        <v>1405.8809999999999</v>
      </c>
      <c r="J16" s="51">
        <f t="shared" si="26"/>
        <v>3.1385421207543375E-2</v>
      </c>
      <c r="K16" s="51">
        <f t="shared" si="27"/>
        <v>0.36387151493160746</v>
      </c>
      <c r="L16" s="51">
        <f t="shared" si="28"/>
        <v>0.22405879302729037</v>
      </c>
      <c r="M16" s="52">
        <f t="shared" si="29"/>
        <v>18.527000000000001</v>
      </c>
      <c r="N16" s="53">
        <f t="shared" si="30"/>
        <v>0.64016798007797238</v>
      </c>
      <c r="O16" s="53">
        <f t="shared" si="31"/>
        <v>48.866155812618558</v>
      </c>
      <c r="P16" s="111">
        <f t="shared" si="32"/>
        <v>2</v>
      </c>
      <c r="Q16" s="112">
        <f t="shared" si="33"/>
        <v>9</v>
      </c>
      <c r="R16" s="112">
        <f t="shared" si="34"/>
        <v>687</v>
      </c>
      <c r="T16">
        <v>502</v>
      </c>
      <c r="U16">
        <v>1614</v>
      </c>
      <c r="V16" t="s">
        <v>283</v>
      </c>
      <c r="W16">
        <v>1405.8810000000001</v>
      </c>
      <c r="X16">
        <v>792.17600000000004</v>
      </c>
      <c r="Y16">
        <v>1.7749999999999999</v>
      </c>
      <c r="Z16">
        <v>18.527000000000001</v>
      </c>
      <c r="AA16">
        <v>84.035258999999996</v>
      </c>
      <c r="AB16">
        <v>2.6374819999999999</v>
      </c>
      <c r="AC16">
        <v>30.578036999999998</v>
      </c>
      <c r="AD16" s="1">
        <v>315</v>
      </c>
      <c r="AE16">
        <v>9</v>
      </c>
      <c r="AF16">
        <v>687</v>
      </c>
      <c r="AG16">
        <v>87</v>
      </c>
      <c r="AH16">
        <v>16.729655999999999</v>
      </c>
      <c r="AI16">
        <v>1118.7</v>
      </c>
      <c r="AJ16">
        <v>37.5</v>
      </c>
      <c r="AK16">
        <v>2</v>
      </c>
      <c r="AL16">
        <v>1535</v>
      </c>
      <c r="AM16" t="s">
        <v>284</v>
      </c>
      <c r="AN16" t="s">
        <v>604</v>
      </c>
      <c r="AO16">
        <v>374.74400000000003</v>
      </c>
      <c r="AR16" t="s">
        <v>117</v>
      </c>
      <c r="AS16" t="s">
        <v>118</v>
      </c>
      <c r="AT16" t="s">
        <v>206</v>
      </c>
      <c r="AU16" t="s">
        <v>283</v>
      </c>
      <c r="AV16" t="s">
        <v>48</v>
      </c>
      <c r="AW16">
        <v>9</v>
      </c>
      <c r="BB16">
        <v>0.86377771218596344</v>
      </c>
      <c r="BC16" t="s">
        <v>69</v>
      </c>
      <c r="BF16" t="s">
        <v>117</v>
      </c>
      <c r="BG16" t="s">
        <v>118</v>
      </c>
      <c r="BH16" t="s">
        <v>283</v>
      </c>
      <c r="BI16">
        <v>1614</v>
      </c>
      <c r="BJ16">
        <v>9</v>
      </c>
      <c r="BK16" t="s">
        <v>206</v>
      </c>
      <c r="BL16" t="s">
        <v>535</v>
      </c>
      <c r="BM16">
        <v>0.86377771218596344</v>
      </c>
      <c r="BN16" t="s">
        <v>69</v>
      </c>
      <c r="BO16" t="s">
        <v>176</v>
      </c>
      <c r="BP16">
        <v>1405.8809999999999</v>
      </c>
      <c r="BQ16" t="s">
        <v>68</v>
      </c>
    </row>
    <row r="17" spans="1:69" ht="16.5">
      <c r="A17" s="59" t="str">
        <f t="shared" si="18"/>
        <v>강인여객</v>
      </c>
      <c r="B17" s="60" t="str">
        <f t="shared" si="1"/>
        <v>강태성</v>
      </c>
      <c r="C17" s="61" t="str">
        <f t="shared" si="19"/>
        <v>F</v>
      </c>
      <c r="D17" s="62">
        <f t="shared" si="20"/>
        <v>0.76261676302659631</v>
      </c>
      <c r="E17" s="63">
        <f t="shared" si="21"/>
        <v>21</v>
      </c>
      <c r="F17" s="64" t="str">
        <f t="shared" si="22"/>
        <v>103</v>
      </c>
      <c r="G17" s="65" t="str">
        <f t="shared" si="23"/>
        <v>70바5087</v>
      </c>
      <c r="H17" s="66">
        <f t="shared" si="24"/>
        <v>2</v>
      </c>
      <c r="I17" s="67">
        <f t="shared" si="25"/>
        <v>860.83500000000004</v>
      </c>
      <c r="J17" s="68">
        <f t="shared" si="26"/>
        <v>1.8674873585601635E-2</v>
      </c>
      <c r="K17" s="68">
        <f t="shared" si="27"/>
        <v>0.34867063697593892</v>
      </c>
      <c r="L17" s="68">
        <f t="shared" si="28"/>
        <v>0.23117089802343072</v>
      </c>
      <c r="M17" s="69">
        <f t="shared" si="29"/>
        <v>20.798999999999999</v>
      </c>
      <c r="N17" s="70">
        <f t="shared" si="30"/>
        <v>0.34849884124135283</v>
      </c>
      <c r="O17" s="70">
        <f t="shared" si="31"/>
        <v>9.9903001155854483</v>
      </c>
      <c r="P17" s="109">
        <f t="shared" si="32"/>
        <v>1</v>
      </c>
      <c r="Q17" s="110">
        <f t="shared" si="33"/>
        <v>3</v>
      </c>
      <c r="R17" s="110">
        <f t="shared" si="34"/>
        <v>86</v>
      </c>
      <c r="T17">
        <v>502</v>
      </c>
      <c r="U17">
        <v>21</v>
      </c>
      <c r="V17" t="s">
        <v>285</v>
      </c>
      <c r="W17">
        <v>860.83500000000004</v>
      </c>
      <c r="X17">
        <v>523.28599999999994</v>
      </c>
      <c r="Y17">
        <v>1.645</v>
      </c>
      <c r="Z17">
        <v>20.798999999999999</v>
      </c>
      <c r="AA17">
        <v>48.326377999999998</v>
      </c>
      <c r="AB17">
        <v>0.90248899999999999</v>
      </c>
      <c r="AC17">
        <v>16.849989000000001</v>
      </c>
      <c r="AD17" s="1">
        <v>199</v>
      </c>
      <c r="AE17">
        <v>3</v>
      </c>
      <c r="AF17">
        <v>86</v>
      </c>
      <c r="AG17">
        <v>88</v>
      </c>
      <c r="AH17">
        <v>17.812942</v>
      </c>
      <c r="AI17">
        <v>939.6</v>
      </c>
      <c r="AJ17">
        <v>43.5</v>
      </c>
      <c r="AK17">
        <v>1</v>
      </c>
      <c r="AL17">
        <v>38</v>
      </c>
      <c r="AM17" t="s">
        <v>286</v>
      </c>
      <c r="AN17" t="s">
        <v>605</v>
      </c>
      <c r="AO17">
        <v>723.53399999999999</v>
      </c>
      <c r="AR17" t="s">
        <v>117</v>
      </c>
      <c r="AS17" t="s">
        <v>118</v>
      </c>
      <c r="AT17" t="s">
        <v>207</v>
      </c>
      <c r="AU17" t="s">
        <v>285</v>
      </c>
      <c r="AV17" t="s">
        <v>48</v>
      </c>
      <c r="AW17">
        <v>2</v>
      </c>
      <c r="BB17">
        <v>0.76261676302659631</v>
      </c>
      <c r="BC17" t="s">
        <v>70</v>
      </c>
      <c r="BF17" t="s">
        <v>117</v>
      </c>
      <c r="BG17" t="s">
        <v>118</v>
      </c>
      <c r="BH17" t="s">
        <v>285</v>
      </c>
      <c r="BI17">
        <v>21</v>
      </c>
      <c r="BJ17">
        <v>2</v>
      </c>
      <c r="BK17" t="s">
        <v>207</v>
      </c>
      <c r="BL17" t="s">
        <v>420</v>
      </c>
      <c r="BM17">
        <v>0.76261676302659631</v>
      </c>
      <c r="BN17" t="s">
        <v>70</v>
      </c>
      <c r="BO17" t="s">
        <v>183</v>
      </c>
      <c r="BP17">
        <v>860.83500000000004</v>
      </c>
      <c r="BQ17" t="s">
        <v>71</v>
      </c>
    </row>
    <row r="18" spans="1:69" ht="16.5">
      <c r="A18" s="42" t="str">
        <f t="shared" si="18"/>
        <v>강인여객</v>
      </c>
      <c r="B18" s="43" t="str">
        <f t="shared" si="1"/>
        <v>고호철</v>
      </c>
      <c r="C18" s="44" t="str">
        <f t="shared" si="19"/>
        <v>A</v>
      </c>
      <c r="D18" s="45">
        <f t="shared" si="20"/>
        <v>0.99952982764711906</v>
      </c>
      <c r="E18" s="46">
        <f t="shared" si="21"/>
        <v>667</v>
      </c>
      <c r="F18" s="47" t="str">
        <f t="shared" si="22"/>
        <v>급행91</v>
      </c>
      <c r="G18" s="48" t="str">
        <f t="shared" si="23"/>
        <v>72바1602</v>
      </c>
      <c r="H18" s="49">
        <f t="shared" si="24"/>
        <v>4</v>
      </c>
      <c r="I18" s="50">
        <f t="shared" si="25"/>
        <v>2391.7180000000003</v>
      </c>
      <c r="J18" s="51">
        <f t="shared" si="26"/>
        <v>8.9955918252847371E-3</v>
      </c>
      <c r="K18" s="51">
        <f t="shared" si="27"/>
        <v>0.33724434413792681</v>
      </c>
      <c r="L18" s="51">
        <f t="shared" si="28"/>
        <v>0.2500294767192453</v>
      </c>
      <c r="M18" s="52">
        <f t="shared" si="29"/>
        <v>18.306000000000001</v>
      </c>
      <c r="N18" s="53">
        <f t="shared" si="30"/>
        <v>4.1810949284154741E-2</v>
      </c>
      <c r="O18" s="53">
        <f t="shared" si="31"/>
        <v>29.64396304246571</v>
      </c>
      <c r="P18" s="111">
        <f t="shared" si="32"/>
        <v>21</v>
      </c>
      <c r="Q18" s="112">
        <f t="shared" si="33"/>
        <v>1</v>
      </c>
      <c r="R18" s="112">
        <f t="shared" si="34"/>
        <v>709</v>
      </c>
      <c r="T18">
        <v>502</v>
      </c>
      <c r="U18">
        <v>667</v>
      </c>
      <c r="V18" t="s">
        <v>287</v>
      </c>
      <c r="W18">
        <v>2391.7179999999998</v>
      </c>
      <c r="X18">
        <v>934.34500000000003</v>
      </c>
      <c r="Y18">
        <v>2.56</v>
      </c>
      <c r="Z18">
        <v>18.306000000000001</v>
      </c>
      <c r="AA18">
        <v>94.765527000000006</v>
      </c>
      <c r="AB18">
        <v>0.85247200000000001</v>
      </c>
      <c r="AC18">
        <v>31.959137999999999</v>
      </c>
      <c r="AD18" s="1">
        <v>598</v>
      </c>
      <c r="AE18">
        <v>1</v>
      </c>
      <c r="AF18">
        <v>709</v>
      </c>
      <c r="AG18">
        <v>90</v>
      </c>
      <c r="AH18">
        <v>25.23827</v>
      </c>
      <c r="AI18">
        <v>13028</v>
      </c>
      <c r="AJ18">
        <v>1273.9000000000001</v>
      </c>
      <c r="AK18">
        <v>21</v>
      </c>
      <c r="AL18">
        <v>8399</v>
      </c>
      <c r="AM18" t="s">
        <v>288</v>
      </c>
      <c r="AN18" t="s">
        <v>606</v>
      </c>
      <c r="AO18">
        <v>1015.19</v>
      </c>
      <c r="AR18" t="s">
        <v>117</v>
      </c>
      <c r="AS18" t="s">
        <v>121</v>
      </c>
      <c r="AT18" t="s">
        <v>270</v>
      </c>
      <c r="AU18" t="s">
        <v>287</v>
      </c>
      <c r="AV18" t="s">
        <v>48</v>
      </c>
      <c r="AW18">
        <v>4</v>
      </c>
      <c r="BB18">
        <v>0.99952982764711906</v>
      </c>
      <c r="BC18" t="s">
        <v>66</v>
      </c>
      <c r="BF18" t="s">
        <v>117</v>
      </c>
      <c r="BG18" t="s">
        <v>121</v>
      </c>
      <c r="BH18" t="s">
        <v>287</v>
      </c>
      <c r="BI18">
        <v>667</v>
      </c>
      <c r="BJ18">
        <v>4</v>
      </c>
      <c r="BK18" t="s">
        <v>270</v>
      </c>
      <c r="BL18" t="s">
        <v>264</v>
      </c>
      <c r="BM18">
        <v>0.99952982764711906</v>
      </c>
      <c r="BN18" t="s">
        <v>66</v>
      </c>
      <c r="BO18" t="s">
        <v>177</v>
      </c>
      <c r="BP18">
        <v>2391.7180000000003</v>
      </c>
      <c r="BQ18" t="s">
        <v>68</v>
      </c>
    </row>
    <row r="19" spans="1:69" ht="16.5">
      <c r="A19" s="59" t="str">
        <f t="shared" si="18"/>
        <v>강인여객</v>
      </c>
      <c r="B19" s="60" t="str">
        <f t="shared" si="1"/>
        <v>구도형</v>
      </c>
      <c r="C19" s="61" t="str">
        <f t="shared" si="19"/>
        <v>B</v>
      </c>
      <c r="D19" s="62">
        <f t="shared" si="20"/>
        <v>0.9178267932617723</v>
      </c>
      <c r="E19" s="63">
        <f t="shared" si="21"/>
        <v>2737</v>
      </c>
      <c r="F19" s="64" t="str">
        <f t="shared" si="22"/>
        <v>103</v>
      </c>
      <c r="G19" s="65" t="str">
        <f t="shared" si="23"/>
        <v>72바1299</v>
      </c>
      <c r="H19" s="66">
        <f t="shared" si="24"/>
        <v>2</v>
      </c>
      <c r="I19" s="67">
        <f t="shared" si="25"/>
        <v>1992.4639999999999</v>
      </c>
      <c r="J19" s="68">
        <f t="shared" si="26"/>
        <v>2.0108726519725981E-2</v>
      </c>
      <c r="K19" s="68">
        <f t="shared" si="27"/>
        <v>0.39863007977648712</v>
      </c>
      <c r="L19" s="68">
        <f t="shared" si="28"/>
        <v>0.1696392005075123</v>
      </c>
      <c r="M19" s="69">
        <f t="shared" si="29"/>
        <v>16.591000000000001</v>
      </c>
      <c r="N19" s="70">
        <f t="shared" si="30"/>
        <v>0.10037822515237414</v>
      </c>
      <c r="O19" s="70">
        <f t="shared" si="31"/>
        <v>66.550763276024057</v>
      </c>
      <c r="P19" s="109">
        <f t="shared" si="32"/>
        <v>7</v>
      </c>
      <c r="Q19" s="110">
        <f t="shared" si="33"/>
        <v>2</v>
      </c>
      <c r="R19" s="110">
        <f t="shared" si="34"/>
        <v>1326</v>
      </c>
      <c r="T19">
        <v>502</v>
      </c>
      <c r="U19">
        <v>2737</v>
      </c>
      <c r="V19" t="s">
        <v>289</v>
      </c>
      <c r="W19">
        <v>1992.4639999999999</v>
      </c>
      <c r="X19">
        <v>1033.636</v>
      </c>
      <c r="Y19">
        <v>1.9279999999999999</v>
      </c>
      <c r="Z19">
        <v>16.591000000000001</v>
      </c>
      <c r="AA19">
        <v>124.391915</v>
      </c>
      <c r="AB19">
        <v>2.501363</v>
      </c>
      <c r="AC19">
        <v>49.586359000000002</v>
      </c>
      <c r="AD19" s="1">
        <v>338</v>
      </c>
      <c r="AE19">
        <v>2</v>
      </c>
      <c r="AF19">
        <v>1326</v>
      </c>
      <c r="AG19">
        <v>84</v>
      </c>
      <c r="AH19">
        <v>16.017631999999999</v>
      </c>
      <c r="AI19">
        <v>1410</v>
      </c>
      <c r="AJ19">
        <v>17.399999999999999</v>
      </c>
      <c r="AK19">
        <v>7</v>
      </c>
      <c r="AL19">
        <v>3272</v>
      </c>
      <c r="AM19" t="s">
        <v>290</v>
      </c>
      <c r="AN19" t="s">
        <v>607</v>
      </c>
      <c r="AO19">
        <v>1880.1420000000001</v>
      </c>
      <c r="AR19" t="s">
        <v>117</v>
      </c>
      <c r="AS19" t="s">
        <v>118</v>
      </c>
      <c r="AT19" t="s">
        <v>219</v>
      </c>
      <c r="AU19" t="s">
        <v>289</v>
      </c>
      <c r="AV19" t="s">
        <v>48</v>
      </c>
      <c r="AW19">
        <v>2</v>
      </c>
      <c r="BB19">
        <v>0.9178267932617723</v>
      </c>
      <c r="BC19" t="s">
        <v>68</v>
      </c>
      <c r="BF19" t="s">
        <v>117</v>
      </c>
      <c r="BG19" t="s">
        <v>118</v>
      </c>
      <c r="BH19" t="s">
        <v>289</v>
      </c>
      <c r="BI19">
        <v>2737</v>
      </c>
      <c r="BJ19">
        <v>2</v>
      </c>
      <c r="BK19" t="s">
        <v>219</v>
      </c>
      <c r="BL19" t="s">
        <v>191</v>
      </c>
      <c r="BM19">
        <v>0.9178267932617723</v>
      </c>
      <c r="BN19" t="s">
        <v>68</v>
      </c>
      <c r="BO19" t="s">
        <v>174</v>
      </c>
      <c r="BP19">
        <v>1992.4639999999999</v>
      </c>
      <c r="BQ19" t="s">
        <v>69</v>
      </c>
    </row>
    <row r="20" spans="1:69" ht="16.5">
      <c r="A20" s="42" t="str">
        <f t="shared" si="18"/>
        <v>강인여객</v>
      </c>
      <c r="B20" s="43" t="str">
        <f t="shared" si="1"/>
        <v>구동욱</v>
      </c>
      <c r="C20" s="44" t="str">
        <f t="shared" si="19"/>
        <v>C</v>
      </c>
      <c r="D20" s="45">
        <f t="shared" si="20"/>
        <v>0.89772720069923939</v>
      </c>
      <c r="E20" s="46">
        <f t="shared" si="21"/>
        <v>8237</v>
      </c>
      <c r="F20" s="47" t="str">
        <f t="shared" si="22"/>
        <v>103</v>
      </c>
      <c r="G20" s="48" t="str">
        <f t="shared" si="23"/>
        <v>72바1258</v>
      </c>
      <c r="H20" s="49">
        <f t="shared" si="24"/>
        <v>13</v>
      </c>
      <c r="I20" s="50">
        <f t="shared" si="25"/>
        <v>2322.0390000000002</v>
      </c>
      <c r="J20" s="51">
        <f t="shared" si="26"/>
        <v>1.3894014833105534E-2</v>
      </c>
      <c r="K20" s="51">
        <f t="shared" si="27"/>
        <v>0.3636324749984417</v>
      </c>
      <c r="L20" s="51">
        <f t="shared" si="28"/>
        <v>0.14556172398482539</v>
      </c>
      <c r="M20" s="52">
        <f t="shared" si="29"/>
        <v>14.644</v>
      </c>
      <c r="N20" s="53">
        <f t="shared" si="30"/>
        <v>0.30145919168454965</v>
      </c>
      <c r="O20" s="53">
        <f t="shared" si="31"/>
        <v>16.192665153341522</v>
      </c>
      <c r="P20" s="111">
        <f t="shared" si="32"/>
        <v>9</v>
      </c>
      <c r="Q20" s="112">
        <f t="shared" si="33"/>
        <v>7</v>
      </c>
      <c r="R20" s="112">
        <f t="shared" si="34"/>
        <v>376</v>
      </c>
      <c r="T20">
        <v>502</v>
      </c>
      <c r="U20">
        <v>8237</v>
      </c>
      <c r="V20" t="s">
        <v>513</v>
      </c>
      <c r="W20">
        <v>2322.0390000000002</v>
      </c>
      <c r="X20">
        <v>1232.9349999999999</v>
      </c>
      <c r="Y20">
        <v>1.883</v>
      </c>
      <c r="Z20">
        <v>14.644</v>
      </c>
      <c r="AA20">
        <v>147.983576</v>
      </c>
      <c r="AB20">
        <v>2.0560860000000001</v>
      </c>
      <c r="AC20">
        <v>53.811633999999998</v>
      </c>
      <c r="AD20" s="1">
        <v>338</v>
      </c>
      <c r="AE20">
        <v>7</v>
      </c>
      <c r="AF20">
        <v>376</v>
      </c>
      <c r="AG20">
        <v>88</v>
      </c>
      <c r="AH20">
        <v>15.691193999999999</v>
      </c>
      <c r="AI20">
        <v>530</v>
      </c>
      <c r="AJ20">
        <v>1.3</v>
      </c>
      <c r="AK20">
        <v>9</v>
      </c>
      <c r="AL20">
        <v>734</v>
      </c>
      <c r="AM20" t="s">
        <v>514</v>
      </c>
      <c r="AN20" t="s">
        <v>608</v>
      </c>
      <c r="AO20">
        <v>409.34899999999999</v>
      </c>
      <c r="AR20" t="s">
        <v>117</v>
      </c>
      <c r="AS20" t="s">
        <v>118</v>
      </c>
      <c r="AT20" t="s">
        <v>216</v>
      </c>
      <c r="AU20" t="s">
        <v>513</v>
      </c>
      <c r="AV20" t="s">
        <v>48</v>
      </c>
      <c r="AW20">
        <v>13</v>
      </c>
      <c r="BB20">
        <v>0.89772720069923939</v>
      </c>
      <c r="BC20" t="s">
        <v>69</v>
      </c>
      <c r="BF20" t="s">
        <v>117</v>
      </c>
      <c r="BG20" t="s">
        <v>118</v>
      </c>
      <c r="BH20" t="s">
        <v>513</v>
      </c>
      <c r="BI20">
        <v>8237</v>
      </c>
      <c r="BJ20">
        <v>13</v>
      </c>
      <c r="BK20" t="s">
        <v>216</v>
      </c>
      <c r="BL20" t="s">
        <v>420</v>
      </c>
      <c r="BM20">
        <v>0.89772720069923939</v>
      </c>
      <c r="BN20" t="s">
        <v>69</v>
      </c>
      <c r="BO20" t="s">
        <v>176</v>
      </c>
      <c r="BP20">
        <v>2322.0390000000002</v>
      </c>
      <c r="BQ20" t="s">
        <v>69</v>
      </c>
    </row>
    <row r="21" spans="1:69" ht="16.5">
      <c r="A21" s="59" t="str">
        <f t="shared" si="18"/>
        <v>강인여객</v>
      </c>
      <c r="B21" s="60" t="str">
        <f t="shared" si="1"/>
        <v>권영근</v>
      </c>
      <c r="C21" s="61" t="str">
        <f t="shared" si="19"/>
        <v>A</v>
      </c>
      <c r="D21" s="62">
        <f t="shared" si="20"/>
        <v>0.96445629122416077</v>
      </c>
      <c r="E21" s="63">
        <f t="shared" si="21"/>
        <v>4155</v>
      </c>
      <c r="F21" s="64" t="str">
        <f t="shared" si="22"/>
        <v>103</v>
      </c>
      <c r="G21" s="65" t="str">
        <f t="shared" si="23"/>
        <v>70바5025</v>
      </c>
      <c r="H21" s="66">
        <f t="shared" si="24"/>
        <v>2</v>
      </c>
      <c r="I21" s="67">
        <f t="shared" si="25"/>
        <v>2086.5740000000001</v>
      </c>
      <c r="J21" s="68">
        <f t="shared" si="26"/>
        <v>3.2863184999367315E-2</v>
      </c>
      <c r="K21" s="68">
        <f t="shared" si="27"/>
        <v>0.35299075831881888</v>
      </c>
      <c r="L21" s="68">
        <f t="shared" si="28"/>
        <v>0.1634257879183772</v>
      </c>
      <c r="M21" s="69">
        <f t="shared" si="29"/>
        <v>15.904</v>
      </c>
      <c r="N21" s="70">
        <f t="shared" si="30"/>
        <v>4.7925451002456654E-2</v>
      </c>
      <c r="O21" s="70">
        <f t="shared" si="31"/>
        <v>26.263147149346249</v>
      </c>
      <c r="P21" s="109">
        <f t="shared" si="32"/>
        <v>11</v>
      </c>
      <c r="Q21" s="110">
        <f t="shared" si="33"/>
        <v>1</v>
      </c>
      <c r="R21" s="110">
        <f t="shared" si="34"/>
        <v>548</v>
      </c>
      <c r="T21">
        <v>502</v>
      </c>
      <c r="U21">
        <v>4155</v>
      </c>
      <c r="V21" t="s">
        <v>291</v>
      </c>
      <c r="W21">
        <v>2086.5740000000001</v>
      </c>
      <c r="X21">
        <v>1079.5150000000001</v>
      </c>
      <c r="Y21">
        <v>1.9330000000000001</v>
      </c>
      <c r="Z21">
        <v>15.904</v>
      </c>
      <c r="AA21">
        <v>126.508584</v>
      </c>
      <c r="AB21">
        <v>4.1574749999999998</v>
      </c>
      <c r="AC21">
        <v>44.656360999999997</v>
      </c>
      <c r="AD21" s="1">
        <v>341</v>
      </c>
      <c r="AE21">
        <v>1</v>
      </c>
      <c r="AF21">
        <v>548</v>
      </c>
      <c r="AG21">
        <v>92</v>
      </c>
      <c r="AH21">
        <v>16.493535999999999</v>
      </c>
      <c r="AI21">
        <v>1177.8</v>
      </c>
      <c r="AJ21">
        <v>23.3</v>
      </c>
      <c r="AK21">
        <v>11</v>
      </c>
      <c r="AL21">
        <v>5312</v>
      </c>
      <c r="AM21" t="s">
        <v>292</v>
      </c>
      <c r="AN21" t="s">
        <v>609</v>
      </c>
      <c r="AO21">
        <v>1950.511</v>
      </c>
      <c r="AR21" t="s">
        <v>117</v>
      </c>
      <c r="AS21" t="s">
        <v>118</v>
      </c>
      <c r="AT21" t="s">
        <v>195</v>
      </c>
      <c r="AU21" t="s">
        <v>291</v>
      </c>
      <c r="AV21" t="s">
        <v>48</v>
      </c>
      <c r="AW21">
        <v>2</v>
      </c>
      <c r="BB21">
        <v>0.96445629122416077</v>
      </c>
      <c r="BC21" t="s">
        <v>66</v>
      </c>
      <c r="BF21" t="s">
        <v>117</v>
      </c>
      <c r="BG21" t="s">
        <v>118</v>
      </c>
      <c r="BH21" t="s">
        <v>291</v>
      </c>
      <c r="BI21">
        <v>4155</v>
      </c>
      <c r="BJ21">
        <v>2</v>
      </c>
      <c r="BK21" t="s">
        <v>195</v>
      </c>
      <c r="BL21" t="s">
        <v>208</v>
      </c>
      <c r="BM21">
        <v>0.96445629122416077</v>
      </c>
      <c r="BN21" t="s">
        <v>66</v>
      </c>
      <c r="BO21" t="s">
        <v>177</v>
      </c>
      <c r="BP21">
        <v>2086.5740000000001</v>
      </c>
      <c r="BQ21" t="s">
        <v>67</v>
      </c>
    </row>
    <row r="22" spans="1:69" ht="16.5">
      <c r="A22" s="42" t="str">
        <f t="shared" si="18"/>
        <v>강인여객</v>
      </c>
      <c r="B22" s="43" t="str">
        <f t="shared" si="1"/>
        <v>권용국</v>
      </c>
      <c r="C22" s="44" t="str">
        <f t="shared" si="19"/>
        <v>C</v>
      </c>
      <c r="D22" s="45">
        <f t="shared" si="20"/>
        <v>0.85614401716702115</v>
      </c>
      <c r="E22" s="46">
        <f t="shared" si="21"/>
        <v>47</v>
      </c>
      <c r="F22" s="47" t="str">
        <f t="shared" si="22"/>
        <v>103</v>
      </c>
      <c r="G22" s="48" t="str">
        <f t="shared" si="23"/>
        <v>70바5064</v>
      </c>
      <c r="H22" s="49">
        <f t="shared" si="24"/>
        <v>3</v>
      </c>
      <c r="I22" s="50">
        <f t="shared" si="25"/>
        <v>1218.4269999999999</v>
      </c>
      <c r="J22" s="51">
        <f t="shared" si="26"/>
        <v>2.0711308868831491E-2</v>
      </c>
      <c r="K22" s="51">
        <f t="shared" si="27"/>
        <v>0.38373845438574372</v>
      </c>
      <c r="L22" s="51">
        <f t="shared" si="28"/>
        <v>0.23472887583745272</v>
      </c>
      <c r="M22" s="52">
        <f t="shared" si="29"/>
        <v>18.539000000000001</v>
      </c>
      <c r="N22" s="53">
        <f t="shared" si="30"/>
        <v>0.32829213403839541</v>
      </c>
      <c r="O22" s="53">
        <f t="shared" si="31"/>
        <v>39.723348218645846</v>
      </c>
      <c r="P22" s="111">
        <f t="shared" si="32"/>
        <v>17</v>
      </c>
      <c r="Q22" s="112">
        <f t="shared" si="33"/>
        <v>4</v>
      </c>
      <c r="R22" s="112">
        <f t="shared" si="34"/>
        <v>484</v>
      </c>
      <c r="T22">
        <v>502</v>
      </c>
      <c r="U22">
        <v>47</v>
      </c>
      <c r="V22" t="s">
        <v>515</v>
      </c>
      <c r="W22">
        <v>1218.4269999999999</v>
      </c>
      <c r="X22">
        <v>679.79100000000005</v>
      </c>
      <c r="Y22">
        <v>1.792</v>
      </c>
      <c r="Z22">
        <v>18.539000000000001</v>
      </c>
      <c r="AA22">
        <v>73.643872999999999</v>
      </c>
      <c r="AB22">
        <v>1.525261</v>
      </c>
      <c r="AC22">
        <v>28.259986000000001</v>
      </c>
      <c r="AD22" s="1">
        <v>286</v>
      </c>
      <c r="AE22">
        <v>4</v>
      </c>
      <c r="AF22">
        <v>484</v>
      </c>
      <c r="AG22">
        <v>88</v>
      </c>
      <c r="AH22">
        <v>16.544851999999999</v>
      </c>
      <c r="AI22">
        <v>829.2</v>
      </c>
      <c r="AJ22">
        <v>22.1</v>
      </c>
      <c r="AK22">
        <v>17</v>
      </c>
      <c r="AL22">
        <v>8184</v>
      </c>
      <c r="AM22" t="s">
        <v>516</v>
      </c>
      <c r="AN22" t="s">
        <v>610</v>
      </c>
      <c r="AO22">
        <v>1048.171</v>
      </c>
      <c r="AR22" t="s">
        <v>117</v>
      </c>
      <c r="AS22" t="s">
        <v>118</v>
      </c>
      <c r="AT22" t="s">
        <v>199</v>
      </c>
      <c r="AU22" t="s">
        <v>515</v>
      </c>
      <c r="AV22" t="s">
        <v>48</v>
      </c>
      <c r="AW22">
        <v>3</v>
      </c>
      <c r="BB22">
        <v>0.85614401716702115</v>
      </c>
      <c r="BC22" t="s">
        <v>69</v>
      </c>
      <c r="BF22" t="s">
        <v>117</v>
      </c>
      <c r="BG22" t="s">
        <v>118</v>
      </c>
      <c r="BH22" t="s">
        <v>515</v>
      </c>
      <c r="BI22">
        <v>47</v>
      </c>
      <c r="BJ22">
        <v>3</v>
      </c>
      <c r="BK22" t="s">
        <v>199</v>
      </c>
      <c r="BL22" t="s">
        <v>208</v>
      </c>
      <c r="BM22">
        <v>0.85614401716702115</v>
      </c>
      <c r="BN22" t="s">
        <v>69</v>
      </c>
      <c r="BO22" t="s">
        <v>176</v>
      </c>
      <c r="BP22">
        <v>1218.4269999999999</v>
      </c>
      <c r="BQ22" t="s">
        <v>68</v>
      </c>
    </row>
    <row r="23" spans="1:69" ht="16.5">
      <c r="A23" s="59" t="str">
        <f t="shared" si="18"/>
        <v>강인여객</v>
      </c>
      <c r="B23" s="60" t="str">
        <f t="shared" si="1"/>
        <v>김경석</v>
      </c>
      <c r="C23" s="61" t="str">
        <f t="shared" si="19"/>
        <v>F</v>
      </c>
      <c r="D23" s="62">
        <f t="shared" si="20"/>
        <v>0.76002743921742533</v>
      </c>
      <c r="E23" s="63">
        <f t="shared" si="21"/>
        <v>5366</v>
      </c>
      <c r="F23" s="64" t="str">
        <f t="shared" si="22"/>
        <v>103-1</v>
      </c>
      <c r="G23" s="65" t="str">
        <f t="shared" si="23"/>
        <v>70바5935</v>
      </c>
      <c r="H23" s="66">
        <f t="shared" si="24"/>
        <v>3</v>
      </c>
      <c r="I23" s="67">
        <f t="shared" si="25"/>
        <v>778.14100000000008</v>
      </c>
      <c r="J23" s="68">
        <f t="shared" si="26"/>
        <v>8.1751434101771353E-2</v>
      </c>
      <c r="K23" s="68">
        <f t="shared" si="27"/>
        <v>0.35001620728009297</v>
      </c>
      <c r="L23" s="68">
        <f t="shared" si="28"/>
        <v>0.25445259920759861</v>
      </c>
      <c r="M23" s="69">
        <f t="shared" si="29"/>
        <v>23.048999999999999</v>
      </c>
      <c r="N23" s="70">
        <f t="shared" si="30"/>
        <v>0</v>
      </c>
      <c r="O23" s="70">
        <f t="shared" si="31"/>
        <v>24.031634369606536</v>
      </c>
      <c r="P23" s="109">
        <f t="shared" si="32"/>
        <v>2</v>
      </c>
      <c r="Q23" s="110">
        <f t="shared" si="33"/>
        <v>0</v>
      </c>
      <c r="R23" s="110">
        <f t="shared" si="34"/>
        <v>187</v>
      </c>
      <c r="T23">
        <v>502</v>
      </c>
      <c r="U23">
        <v>5366</v>
      </c>
      <c r="V23" t="s">
        <v>293</v>
      </c>
      <c r="W23">
        <v>778.14099999999996</v>
      </c>
      <c r="X23">
        <v>468.036</v>
      </c>
      <c r="Y23">
        <v>1.663</v>
      </c>
      <c r="Z23">
        <v>23.048999999999999</v>
      </c>
      <c r="AA23">
        <v>44.739153999999999</v>
      </c>
      <c r="AB23">
        <v>3.6574900000000001</v>
      </c>
      <c r="AC23">
        <v>15.659428999999999</v>
      </c>
      <c r="AD23" s="1">
        <v>198</v>
      </c>
      <c r="AE23">
        <v>0</v>
      </c>
      <c r="AF23">
        <v>187</v>
      </c>
      <c r="AG23">
        <v>90</v>
      </c>
      <c r="AH23">
        <v>17.392841000000001</v>
      </c>
      <c r="AI23">
        <v>1065.8</v>
      </c>
      <c r="AJ23">
        <v>205.1</v>
      </c>
      <c r="AK23">
        <v>2</v>
      </c>
      <c r="AL23">
        <v>984</v>
      </c>
      <c r="AM23" t="s">
        <v>294</v>
      </c>
      <c r="AN23" t="s">
        <v>611</v>
      </c>
      <c r="AO23">
        <v>606.15700000000004</v>
      </c>
      <c r="AR23" t="s">
        <v>117</v>
      </c>
      <c r="AS23" t="s">
        <v>119</v>
      </c>
      <c r="AT23" t="s">
        <v>230</v>
      </c>
      <c r="AU23" t="s">
        <v>293</v>
      </c>
      <c r="AV23" t="s">
        <v>48</v>
      </c>
      <c r="AW23">
        <v>3</v>
      </c>
      <c r="BB23">
        <v>0.76002743921742533</v>
      </c>
      <c r="BC23" t="s">
        <v>70</v>
      </c>
      <c r="BF23" t="s">
        <v>117</v>
      </c>
      <c r="BG23" t="s">
        <v>119</v>
      </c>
      <c r="BH23" t="s">
        <v>293</v>
      </c>
      <c r="BI23">
        <v>5366</v>
      </c>
      <c r="BJ23">
        <v>3</v>
      </c>
      <c r="BK23" t="s">
        <v>230</v>
      </c>
      <c r="BL23" t="s">
        <v>239</v>
      </c>
      <c r="BM23">
        <v>0.76002743921742533</v>
      </c>
      <c r="BN23" t="s">
        <v>70</v>
      </c>
      <c r="BO23" t="s">
        <v>183</v>
      </c>
      <c r="BP23">
        <v>778.14100000000008</v>
      </c>
      <c r="BQ23" t="s">
        <v>71</v>
      </c>
    </row>
    <row r="24" spans="1:69" ht="16.5">
      <c r="A24" s="42" t="str">
        <f t="shared" si="18"/>
        <v>강인여객</v>
      </c>
      <c r="B24" s="43" t="str">
        <f t="shared" si="1"/>
        <v>김광수</v>
      </c>
      <c r="C24" s="44" t="str">
        <f t="shared" si="19"/>
        <v>S</v>
      </c>
      <c r="D24" s="45">
        <f t="shared" si="20"/>
        <v>1.0086855986910244</v>
      </c>
      <c r="E24" s="46">
        <f t="shared" si="21"/>
        <v>9389</v>
      </c>
      <c r="F24" s="47" t="str">
        <f t="shared" si="22"/>
        <v>급행91</v>
      </c>
      <c r="G24" s="48" t="str">
        <f t="shared" si="23"/>
        <v>70바6017</v>
      </c>
      <c r="H24" s="49">
        <f t="shared" si="24"/>
        <v>4</v>
      </c>
      <c r="I24" s="50">
        <f t="shared" si="25"/>
        <v>3541.4189999999999</v>
      </c>
      <c r="J24" s="51">
        <f t="shared" si="26"/>
        <v>1.4554978054198439E-2</v>
      </c>
      <c r="K24" s="51">
        <f t="shared" si="27"/>
        <v>0.29772370054213082</v>
      </c>
      <c r="L24" s="51">
        <f t="shared" si="28"/>
        <v>0.26091236309513222</v>
      </c>
      <c r="M24" s="52">
        <f t="shared" si="29"/>
        <v>14.534000000000001</v>
      </c>
      <c r="N24" s="53">
        <f t="shared" si="30"/>
        <v>0.14118634366619709</v>
      </c>
      <c r="O24" s="53">
        <f t="shared" si="31"/>
        <v>8.8947396509704166</v>
      </c>
      <c r="P24" s="111">
        <f t="shared" si="32"/>
        <v>3</v>
      </c>
      <c r="Q24" s="112">
        <f t="shared" si="33"/>
        <v>5</v>
      </c>
      <c r="R24" s="112">
        <f t="shared" si="34"/>
        <v>315</v>
      </c>
      <c r="T24">
        <v>502</v>
      </c>
      <c r="U24">
        <v>9389</v>
      </c>
      <c r="V24" t="s">
        <v>295</v>
      </c>
      <c r="W24">
        <v>3541.4189999999999</v>
      </c>
      <c r="X24">
        <v>1356.789</v>
      </c>
      <c r="Y24">
        <v>2.61</v>
      </c>
      <c r="Z24">
        <v>14.534000000000001</v>
      </c>
      <c r="AA24">
        <v>134.37217100000001</v>
      </c>
      <c r="AB24">
        <v>1.955784</v>
      </c>
      <c r="AC24">
        <v>40.005780000000001</v>
      </c>
      <c r="AD24" s="1">
        <v>924</v>
      </c>
      <c r="AE24">
        <v>5</v>
      </c>
      <c r="AF24">
        <v>315</v>
      </c>
      <c r="AG24">
        <v>107</v>
      </c>
      <c r="AH24">
        <v>26.3553</v>
      </c>
      <c r="AI24">
        <v>13670.8</v>
      </c>
      <c r="AJ24">
        <v>1348.1</v>
      </c>
      <c r="AK24">
        <v>3</v>
      </c>
      <c r="AL24">
        <v>927</v>
      </c>
      <c r="AM24" t="s">
        <v>296</v>
      </c>
      <c r="AN24" t="s">
        <v>612</v>
      </c>
      <c r="AO24">
        <v>2941.279</v>
      </c>
      <c r="AR24" t="s">
        <v>117</v>
      </c>
      <c r="AS24" t="s">
        <v>121</v>
      </c>
      <c r="AT24" t="s">
        <v>267</v>
      </c>
      <c r="AU24" t="s">
        <v>295</v>
      </c>
      <c r="AV24" t="s">
        <v>48</v>
      </c>
      <c r="AW24">
        <v>4</v>
      </c>
      <c r="BB24">
        <v>1.0086855986910244</v>
      </c>
      <c r="BC24" t="s">
        <v>71</v>
      </c>
      <c r="BF24" t="s">
        <v>117</v>
      </c>
      <c r="BG24" t="s">
        <v>121</v>
      </c>
      <c r="BH24" t="s">
        <v>295</v>
      </c>
      <c r="BI24">
        <v>9389</v>
      </c>
      <c r="BJ24">
        <v>4</v>
      </c>
      <c r="BK24" t="s">
        <v>267</v>
      </c>
      <c r="BL24" t="s">
        <v>270</v>
      </c>
      <c r="BM24">
        <v>1.0086855986910244</v>
      </c>
      <c r="BN24" t="s">
        <v>71</v>
      </c>
      <c r="BO24" t="s">
        <v>175</v>
      </c>
      <c r="BP24">
        <v>3541.4189999999999</v>
      </c>
      <c r="BQ24" t="s">
        <v>66</v>
      </c>
    </row>
    <row r="25" spans="1:69" ht="16.5">
      <c r="A25" s="59" t="str">
        <f t="shared" si="18"/>
        <v>강인여객</v>
      </c>
      <c r="B25" s="60" t="str">
        <f t="shared" si="1"/>
        <v>김광원</v>
      </c>
      <c r="C25" s="61" t="str">
        <f t="shared" si="19"/>
        <v>B</v>
      </c>
      <c r="D25" s="62">
        <f t="shared" si="20"/>
        <v>0.93092512622677093</v>
      </c>
      <c r="E25" s="63">
        <f t="shared" si="21"/>
        <v>2488</v>
      </c>
      <c r="F25" s="64" t="str">
        <f t="shared" si="22"/>
        <v>103-1</v>
      </c>
      <c r="G25" s="65" t="str">
        <f t="shared" si="23"/>
        <v>70바6037</v>
      </c>
      <c r="H25" s="66">
        <f t="shared" si="24"/>
        <v>2</v>
      </c>
      <c r="I25" s="67">
        <f t="shared" si="25"/>
        <v>2060.0549999999998</v>
      </c>
      <c r="J25" s="68">
        <f t="shared" si="26"/>
        <v>4.6189566787208456E-3</v>
      </c>
      <c r="K25" s="68">
        <f t="shared" si="27"/>
        <v>0.35833202095061778</v>
      </c>
      <c r="L25" s="68">
        <f t="shared" si="28"/>
        <v>9.611393870552E-2</v>
      </c>
      <c r="M25" s="69">
        <f t="shared" si="29"/>
        <v>14.17</v>
      </c>
      <c r="N25" s="70">
        <f t="shared" si="30"/>
        <v>9.7084786571232332E-2</v>
      </c>
      <c r="O25" s="70">
        <f t="shared" si="31"/>
        <v>13.15498858040198</v>
      </c>
      <c r="P25" s="109">
        <f t="shared" si="32"/>
        <v>2</v>
      </c>
      <c r="Q25" s="110">
        <f t="shared" si="33"/>
        <v>2</v>
      </c>
      <c r="R25" s="110">
        <f t="shared" si="34"/>
        <v>271</v>
      </c>
      <c r="T25">
        <v>502</v>
      </c>
      <c r="U25">
        <v>2488</v>
      </c>
      <c r="V25" t="s">
        <v>297</v>
      </c>
      <c r="W25">
        <v>2060.0549999999998</v>
      </c>
      <c r="X25">
        <v>1006.106</v>
      </c>
      <c r="Y25">
        <v>2.048</v>
      </c>
      <c r="Z25">
        <v>14.17</v>
      </c>
      <c r="AA25">
        <v>116.842187</v>
      </c>
      <c r="AB25">
        <v>0.53968899999999997</v>
      </c>
      <c r="AC25">
        <v>41.868296999999998</v>
      </c>
      <c r="AD25" s="1">
        <v>198</v>
      </c>
      <c r="AE25">
        <v>2</v>
      </c>
      <c r="AF25">
        <v>271</v>
      </c>
      <c r="AG25">
        <v>90</v>
      </c>
      <c r="AH25">
        <v>17.631088999999999</v>
      </c>
      <c r="AI25">
        <v>1803.4</v>
      </c>
      <c r="AJ25">
        <v>16.3</v>
      </c>
      <c r="AK25">
        <v>2</v>
      </c>
      <c r="AL25">
        <v>2431</v>
      </c>
      <c r="AM25" t="s">
        <v>298</v>
      </c>
      <c r="AN25" t="s">
        <v>613</v>
      </c>
      <c r="AO25">
        <v>1908.433</v>
      </c>
      <c r="AR25" t="s">
        <v>117</v>
      </c>
      <c r="AS25" t="s">
        <v>119</v>
      </c>
      <c r="AT25" t="s">
        <v>242</v>
      </c>
      <c r="AU25" t="s">
        <v>297</v>
      </c>
      <c r="AV25" t="s">
        <v>48</v>
      </c>
      <c r="AW25">
        <v>2</v>
      </c>
      <c r="BB25">
        <v>0.93092512622677093</v>
      </c>
      <c r="BC25" t="s">
        <v>68</v>
      </c>
      <c r="BF25" t="s">
        <v>117</v>
      </c>
      <c r="BG25" t="s">
        <v>119</v>
      </c>
      <c r="BH25" t="s">
        <v>297</v>
      </c>
      <c r="BI25">
        <v>2488</v>
      </c>
      <c r="BJ25">
        <v>2</v>
      </c>
      <c r="BK25" t="s">
        <v>242</v>
      </c>
      <c r="BL25" t="s">
        <v>230</v>
      </c>
      <c r="BM25">
        <v>0.93092512622677093</v>
      </c>
      <c r="BN25" t="s">
        <v>68</v>
      </c>
      <c r="BO25" t="s">
        <v>174</v>
      </c>
      <c r="BP25">
        <v>2060.0549999999998</v>
      </c>
      <c r="BQ25" t="s">
        <v>69</v>
      </c>
    </row>
    <row r="26" spans="1:69" ht="16.5">
      <c r="A26" s="42" t="str">
        <f t="shared" si="18"/>
        <v>강인여객</v>
      </c>
      <c r="B26" s="43" t="str">
        <f t="shared" si="1"/>
        <v>김기영</v>
      </c>
      <c r="C26" s="44" t="str">
        <f t="shared" si="19"/>
        <v>F</v>
      </c>
      <c r="D26" s="45">
        <f t="shared" si="20"/>
        <v>0.79629165154159565</v>
      </c>
      <c r="E26" s="46">
        <f t="shared" si="21"/>
        <v>1046</v>
      </c>
      <c r="F26" s="47" t="str">
        <f t="shared" si="22"/>
        <v>103</v>
      </c>
      <c r="G26" s="48" t="str">
        <f t="shared" si="23"/>
        <v>70바5067</v>
      </c>
      <c r="H26" s="49">
        <f t="shared" si="24"/>
        <v>4</v>
      </c>
      <c r="I26" s="50">
        <f t="shared" si="25"/>
        <v>1608.6289999999999</v>
      </c>
      <c r="J26" s="51">
        <f t="shared" si="26"/>
        <v>1.0286584289182523E-2</v>
      </c>
      <c r="K26" s="51">
        <f t="shared" si="27"/>
        <v>0.37266396472240615</v>
      </c>
      <c r="L26" s="51">
        <f t="shared" si="28"/>
        <v>0.13427583364467507</v>
      </c>
      <c r="M26" s="52">
        <f t="shared" si="29"/>
        <v>19.053999999999998</v>
      </c>
      <c r="N26" s="53">
        <f t="shared" si="30"/>
        <v>0.3729884267907641</v>
      </c>
      <c r="O26" s="53">
        <f t="shared" si="31"/>
        <v>20.265704522298183</v>
      </c>
      <c r="P26" s="111">
        <f t="shared" si="32"/>
        <v>7</v>
      </c>
      <c r="Q26" s="112">
        <f t="shared" si="33"/>
        <v>6</v>
      </c>
      <c r="R26" s="112">
        <f t="shared" si="34"/>
        <v>326</v>
      </c>
      <c r="T26">
        <v>502</v>
      </c>
      <c r="U26">
        <v>1046</v>
      </c>
      <c r="V26" t="s">
        <v>299</v>
      </c>
      <c r="W26">
        <v>1608.6289999999999</v>
      </c>
      <c r="X26">
        <v>949.18799999999999</v>
      </c>
      <c r="Y26">
        <v>1.6950000000000001</v>
      </c>
      <c r="Z26">
        <v>19.053999999999998</v>
      </c>
      <c r="AA26">
        <v>96.293869000000001</v>
      </c>
      <c r="AB26">
        <v>0.99053500000000005</v>
      </c>
      <c r="AC26">
        <v>35.885255000000001</v>
      </c>
      <c r="AD26" s="1">
        <v>216</v>
      </c>
      <c r="AE26">
        <v>6</v>
      </c>
      <c r="AF26">
        <v>326</v>
      </c>
      <c r="AG26">
        <v>90</v>
      </c>
      <c r="AH26">
        <v>16.705414000000001</v>
      </c>
      <c r="AI26">
        <v>1253.9000000000001</v>
      </c>
      <c r="AJ26">
        <v>22</v>
      </c>
      <c r="AK26">
        <v>7</v>
      </c>
      <c r="AL26">
        <v>2090</v>
      </c>
      <c r="AM26" t="s">
        <v>300</v>
      </c>
      <c r="AN26" t="s">
        <v>614</v>
      </c>
      <c r="AO26">
        <v>1067.471</v>
      </c>
      <c r="AR26" t="s">
        <v>117</v>
      </c>
      <c r="AS26" t="s">
        <v>118</v>
      </c>
      <c r="AT26" t="s">
        <v>202</v>
      </c>
      <c r="AU26" t="s">
        <v>299</v>
      </c>
      <c r="AV26" t="s">
        <v>48</v>
      </c>
      <c r="AW26">
        <v>4</v>
      </c>
      <c r="BB26">
        <v>0.79629165154159565</v>
      </c>
      <c r="BC26" t="s">
        <v>70</v>
      </c>
      <c r="BF26" t="s">
        <v>117</v>
      </c>
      <c r="BG26" t="s">
        <v>118</v>
      </c>
      <c r="BH26" t="s">
        <v>299</v>
      </c>
      <c r="BI26">
        <v>1046</v>
      </c>
      <c r="BJ26">
        <v>4</v>
      </c>
      <c r="BK26" t="s">
        <v>202</v>
      </c>
      <c r="BL26" t="s">
        <v>555</v>
      </c>
      <c r="BM26">
        <v>0.79629165154159565</v>
      </c>
      <c r="BN26" t="s">
        <v>70</v>
      </c>
      <c r="BO26" t="s">
        <v>183</v>
      </c>
      <c r="BP26">
        <v>1608.6289999999999</v>
      </c>
      <c r="BQ26" t="s">
        <v>71</v>
      </c>
    </row>
    <row r="27" spans="1:69" ht="16.5">
      <c r="A27" s="59" t="str">
        <f t="shared" si="18"/>
        <v>강인여객</v>
      </c>
      <c r="B27" s="60" t="str">
        <f t="shared" si="1"/>
        <v>김남원</v>
      </c>
      <c r="C27" s="61" t="str">
        <f t="shared" si="19"/>
        <v>C</v>
      </c>
      <c r="D27" s="62">
        <f t="shared" si="20"/>
        <v>0.85447801612577423</v>
      </c>
      <c r="E27" s="63">
        <f t="shared" si="21"/>
        <v>2278</v>
      </c>
      <c r="F27" s="64" t="str">
        <f t="shared" si="22"/>
        <v>223</v>
      </c>
      <c r="G27" s="65" t="str">
        <f t="shared" si="23"/>
        <v>72바1261</v>
      </c>
      <c r="H27" s="66">
        <f t="shared" si="24"/>
        <v>3</v>
      </c>
      <c r="I27" s="67">
        <f t="shared" si="25"/>
        <v>3707.9770000000003</v>
      </c>
      <c r="J27" s="68">
        <f t="shared" si="26"/>
        <v>1.0368581817111894E-2</v>
      </c>
      <c r="K27" s="68">
        <f t="shared" si="27"/>
        <v>0.32532489016681548</v>
      </c>
      <c r="L27" s="68">
        <f t="shared" si="28"/>
        <v>0.17691587623116323</v>
      </c>
      <c r="M27" s="69">
        <f t="shared" si="29"/>
        <v>17.074000000000002</v>
      </c>
      <c r="N27" s="70">
        <f t="shared" si="30"/>
        <v>5.3937767143647335E-2</v>
      </c>
      <c r="O27" s="70">
        <f t="shared" si="31"/>
        <v>34.412295437646996</v>
      </c>
      <c r="P27" s="109">
        <f t="shared" si="32"/>
        <v>52</v>
      </c>
      <c r="Q27" s="110">
        <f t="shared" si="33"/>
        <v>2</v>
      </c>
      <c r="R27" s="110">
        <f t="shared" si="34"/>
        <v>1276</v>
      </c>
      <c r="T27">
        <v>502</v>
      </c>
      <c r="U27">
        <v>2278</v>
      </c>
      <c r="V27" t="s">
        <v>301</v>
      </c>
      <c r="W27">
        <v>3707.9769999999999</v>
      </c>
      <c r="X27">
        <v>1739.377</v>
      </c>
      <c r="Y27">
        <v>2.1320000000000001</v>
      </c>
      <c r="Z27">
        <v>17.074000000000002</v>
      </c>
      <c r="AA27">
        <v>165.85720499999999</v>
      </c>
      <c r="AB27">
        <v>1.7197039999999999</v>
      </c>
      <c r="AC27">
        <v>53.957476999999997</v>
      </c>
      <c r="AD27" s="1">
        <v>656</v>
      </c>
      <c r="AE27">
        <v>2</v>
      </c>
      <c r="AF27">
        <v>1276</v>
      </c>
      <c r="AG27">
        <v>91</v>
      </c>
      <c r="AH27">
        <v>22.356442000000001</v>
      </c>
      <c r="AI27">
        <v>27047.200000000001</v>
      </c>
      <c r="AJ27">
        <v>8765</v>
      </c>
      <c r="AK27">
        <v>52</v>
      </c>
      <c r="AL27">
        <v>30511</v>
      </c>
      <c r="AM27" t="s">
        <v>302</v>
      </c>
      <c r="AN27" t="s">
        <v>615</v>
      </c>
      <c r="AO27">
        <v>2664.942</v>
      </c>
      <c r="AR27" t="s">
        <v>117</v>
      </c>
      <c r="AS27" t="s">
        <v>120</v>
      </c>
      <c r="AT27" t="s">
        <v>256</v>
      </c>
      <c r="AU27" t="s">
        <v>301</v>
      </c>
      <c r="AV27" t="s">
        <v>48</v>
      </c>
      <c r="AW27">
        <v>3</v>
      </c>
      <c r="BB27">
        <v>0.85447801612577423</v>
      </c>
      <c r="BC27" t="s">
        <v>69</v>
      </c>
      <c r="BF27" t="s">
        <v>117</v>
      </c>
      <c r="BG27" t="s">
        <v>120</v>
      </c>
      <c r="BH27" t="s">
        <v>301</v>
      </c>
      <c r="BI27">
        <v>2278</v>
      </c>
      <c r="BJ27">
        <v>3</v>
      </c>
      <c r="BK27" t="s">
        <v>256</v>
      </c>
      <c r="BL27" t="s">
        <v>274</v>
      </c>
      <c r="BM27">
        <v>0.85447801612577423</v>
      </c>
      <c r="BN27" t="s">
        <v>69</v>
      </c>
      <c r="BO27" t="s">
        <v>176</v>
      </c>
      <c r="BP27">
        <v>3707.9770000000003</v>
      </c>
      <c r="BQ27" t="s">
        <v>66</v>
      </c>
    </row>
    <row r="28" spans="1:69" ht="16.5">
      <c r="A28" s="42" t="str">
        <f t="shared" si="18"/>
        <v>강인여객</v>
      </c>
      <c r="B28" s="43" t="str">
        <f t="shared" si="1"/>
        <v>김민식</v>
      </c>
      <c r="C28" s="44" t="str">
        <f t="shared" si="19"/>
        <v>S</v>
      </c>
      <c r="D28" s="45">
        <f t="shared" si="20"/>
        <v>1.0009066697842841</v>
      </c>
      <c r="E28" s="46">
        <f t="shared" si="21"/>
        <v>3369</v>
      </c>
      <c r="F28" s="47" t="str">
        <f t="shared" si="22"/>
        <v>급행91</v>
      </c>
      <c r="G28" s="48" t="str">
        <f t="shared" si="23"/>
        <v>70바5981</v>
      </c>
      <c r="H28" s="49">
        <f t="shared" si="24"/>
        <v>6</v>
      </c>
      <c r="I28" s="50">
        <f t="shared" si="25"/>
        <v>2825.6289999999999</v>
      </c>
      <c r="J28" s="51">
        <f t="shared" si="26"/>
        <v>3.2179183139916703E-2</v>
      </c>
      <c r="K28" s="51">
        <f t="shared" si="27"/>
        <v>0.31325768439373269</v>
      </c>
      <c r="L28" s="51">
        <f t="shared" si="28"/>
        <v>0.14616214655214821</v>
      </c>
      <c r="M28" s="52">
        <f t="shared" si="29"/>
        <v>19.768000000000001</v>
      </c>
      <c r="N28" s="53">
        <f t="shared" si="30"/>
        <v>0.10449298956533007</v>
      </c>
      <c r="O28" s="53">
        <f t="shared" si="31"/>
        <v>26.819867321768051</v>
      </c>
      <c r="P28" s="111">
        <f t="shared" si="32"/>
        <v>6</v>
      </c>
      <c r="Q28" s="112">
        <f t="shared" si="33"/>
        <v>3</v>
      </c>
      <c r="R28" s="112">
        <f t="shared" si="34"/>
        <v>770</v>
      </c>
      <c r="T28">
        <v>502</v>
      </c>
      <c r="U28">
        <v>3369</v>
      </c>
      <c r="V28" t="s">
        <v>303</v>
      </c>
      <c r="W28">
        <v>2871.0059999999999</v>
      </c>
      <c r="X28">
        <v>1136.1559999999999</v>
      </c>
      <c r="Y28">
        <v>2.5270000000000001</v>
      </c>
      <c r="Z28">
        <v>19.768000000000001</v>
      </c>
      <c r="AA28">
        <v>107.608294</v>
      </c>
      <c r="AB28">
        <v>3.4627469999999998</v>
      </c>
      <c r="AC28">
        <v>33.709125</v>
      </c>
      <c r="AD28" s="1">
        <v>413</v>
      </c>
      <c r="AE28">
        <v>3</v>
      </c>
      <c r="AF28">
        <v>770</v>
      </c>
      <c r="AG28">
        <v>113</v>
      </c>
      <c r="AH28">
        <v>26.680154999999999</v>
      </c>
      <c r="AI28">
        <v>14350.9</v>
      </c>
      <c r="AJ28">
        <v>3487.3</v>
      </c>
      <c r="AK28">
        <v>6</v>
      </c>
      <c r="AL28">
        <v>1201</v>
      </c>
      <c r="AM28" t="s">
        <v>304</v>
      </c>
      <c r="AN28" t="s">
        <v>616</v>
      </c>
      <c r="AO28">
        <v>1152.6389999999999</v>
      </c>
      <c r="AR28" t="s">
        <v>117</v>
      </c>
      <c r="AS28" t="s">
        <v>121</v>
      </c>
      <c r="AT28" t="s">
        <v>264</v>
      </c>
      <c r="AU28" t="s">
        <v>303</v>
      </c>
      <c r="AV28" t="s">
        <v>48</v>
      </c>
      <c r="AW28">
        <v>6</v>
      </c>
      <c r="BB28">
        <v>1.0009066697842841</v>
      </c>
      <c r="BC28" t="s">
        <v>71</v>
      </c>
      <c r="BF28" t="s">
        <v>117</v>
      </c>
      <c r="BG28" t="s">
        <v>121</v>
      </c>
      <c r="BH28" t="s">
        <v>303</v>
      </c>
      <c r="BI28">
        <v>3369</v>
      </c>
      <c r="BJ28">
        <v>6</v>
      </c>
      <c r="BK28" t="s">
        <v>264</v>
      </c>
      <c r="BL28" t="s">
        <v>267</v>
      </c>
      <c r="BM28">
        <v>1.0009066697842841</v>
      </c>
      <c r="BN28" t="s">
        <v>71</v>
      </c>
      <c r="BO28" t="s">
        <v>175</v>
      </c>
      <c r="BP28">
        <v>2825.6289999999999</v>
      </c>
      <c r="BQ28" t="s">
        <v>66</v>
      </c>
    </row>
    <row r="29" spans="1:69" ht="16.5">
      <c r="A29" s="59" t="str">
        <f t="shared" si="18"/>
        <v>강인여객</v>
      </c>
      <c r="B29" s="60" t="str">
        <f t="shared" si="1"/>
        <v>김상용</v>
      </c>
      <c r="C29" s="61" t="str">
        <f t="shared" si="19"/>
        <v>B</v>
      </c>
      <c r="D29" s="62">
        <f t="shared" si="20"/>
        <v>0.94691584683133412</v>
      </c>
      <c r="E29" s="63">
        <f t="shared" si="21"/>
        <v>4096</v>
      </c>
      <c r="F29" s="64" t="str">
        <f t="shared" si="22"/>
        <v>급행91</v>
      </c>
      <c r="G29" s="65" t="str">
        <f t="shared" si="23"/>
        <v>72바1602</v>
      </c>
      <c r="H29" s="66">
        <f t="shared" si="24"/>
        <v>2</v>
      </c>
      <c r="I29" s="67">
        <f t="shared" si="25"/>
        <v>3585.2649999999999</v>
      </c>
      <c r="J29" s="68">
        <f t="shared" si="26"/>
        <v>6.7512110559058217E-3</v>
      </c>
      <c r="K29" s="68">
        <f t="shared" si="27"/>
        <v>0.31114998926349957</v>
      </c>
      <c r="L29" s="68">
        <f t="shared" si="28"/>
        <v>0.24377556470721132</v>
      </c>
      <c r="M29" s="69">
        <f t="shared" si="29"/>
        <v>16.675999999999998</v>
      </c>
      <c r="N29" s="70">
        <f t="shared" si="30"/>
        <v>0.22313552833612021</v>
      </c>
      <c r="O29" s="70">
        <f t="shared" si="31"/>
        <v>23.652366003628742</v>
      </c>
      <c r="P29" s="109">
        <f t="shared" si="32"/>
        <v>2</v>
      </c>
      <c r="Q29" s="110">
        <f t="shared" si="33"/>
        <v>8</v>
      </c>
      <c r="R29" s="110">
        <f t="shared" si="34"/>
        <v>848</v>
      </c>
      <c r="T29">
        <v>502</v>
      </c>
      <c r="U29">
        <v>4096</v>
      </c>
      <c r="V29" t="s">
        <v>305</v>
      </c>
      <c r="W29">
        <v>3585.2649999999999</v>
      </c>
      <c r="X29">
        <v>1469.3050000000001</v>
      </c>
      <c r="Y29">
        <v>2.44</v>
      </c>
      <c r="Z29">
        <v>16.675999999999998</v>
      </c>
      <c r="AA29">
        <v>140.134117</v>
      </c>
      <c r="AB29">
        <v>0.946075</v>
      </c>
      <c r="AC29">
        <v>43.602728999999997</v>
      </c>
      <c r="AD29" s="1">
        <v>874</v>
      </c>
      <c r="AE29">
        <v>8</v>
      </c>
      <c r="AF29">
        <v>848</v>
      </c>
      <c r="AG29">
        <v>92</v>
      </c>
      <c r="AH29">
        <v>25.584526</v>
      </c>
      <c r="AI29">
        <v>13854</v>
      </c>
      <c r="AJ29">
        <v>1139.9000000000001</v>
      </c>
      <c r="AK29">
        <v>2</v>
      </c>
      <c r="AL29">
        <v>222</v>
      </c>
      <c r="AM29" t="s">
        <v>306</v>
      </c>
      <c r="AN29" t="s">
        <v>617</v>
      </c>
      <c r="AO29">
        <v>3204.74</v>
      </c>
      <c r="AR29" t="s">
        <v>117</v>
      </c>
      <c r="AS29" t="s">
        <v>121</v>
      </c>
      <c r="AT29" t="s">
        <v>270</v>
      </c>
      <c r="AU29" t="s">
        <v>305</v>
      </c>
      <c r="AV29" t="s">
        <v>48</v>
      </c>
      <c r="AW29">
        <v>2</v>
      </c>
      <c r="BB29">
        <v>0.94691584683133412</v>
      </c>
      <c r="BC29" t="s">
        <v>68</v>
      </c>
      <c r="BF29" t="s">
        <v>117</v>
      </c>
      <c r="BG29" t="s">
        <v>121</v>
      </c>
      <c r="BH29" t="s">
        <v>305</v>
      </c>
      <c r="BI29">
        <v>4096</v>
      </c>
      <c r="BJ29">
        <v>2</v>
      </c>
      <c r="BK29" t="s">
        <v>270</v>
      </c>
      <c r="BL29" t="s">
        <v>271</v>
      </c>
      <c r="BM29">
        <v>0.94691584683133412</v>
      </c>
      <c r="BN29" t="s">
        <v>68</v>
      </c>
      <c r="BO29" t="s">
        <v>174</v>
      </c>
      <c r="BP29">
        <v>3585.2649999999999</v>
      </c>
      <c r="BQ29" t="s">
        <v>69</v>
      </c>
    </row>
    <row r="30" spans="1:69" ht="16.5">
      <c r="A30" s="42" t="str">
        <f t="shared" si="18"/>
        <v>강인여객</v>
      </c>
      <c r="B30" s="43" t="str">
        <f t="shared" si="1"/>
        <v>김선호</v>
      </c>
      <c r="C30" s="44" t="str">
        <f t="shared" si="19"/>
        <v>A</v>
      </c>
      <c r="D30" s="45">
        <f t="shared" si="20"/>
        <v>0.98281714431584399</v>
      </c>
      <c r="E30" s="46">
        <f t="shared" si="21"/>
        <v>705</v>
      </c>
      <c r="F30" s="47" t="str">
        <f t="shared" si="22"/>
        <v>103-1</v>
      </c>
      <c r="G30" s="48" t="str">
        <f t="shared" si="23"/>
        <v>70바5984</v>
      </c>
      <c r="H30" s="49">
        <f t="shared" si="24"/>
        <v>8</v>
      </c>
      <c r="I30" s="50">
        <f t="shared" si="25"/>
        <v>2053.444</v>
      </c>
      <c r="J30" s="51">
        <f t="shared" si="26"/>
        <v>4.7671445386797476E-2</v>
      </c>
      <c r="K30" s="51">
        <f t="shared" si="27"/>
        <v>0.33593023243295222</v>
      </c>
      <c r="L30" s="51">
        <f t="shared" si="28"/>
        <v>0.19333373590903868</v>
      </c>
      <c r="M30" s="52">
        <f t="shared" si="29"/>
        <v>14.641999999999999</v>
      </c>
      <c r="N30" s="53">
        <f t="shared" si="30"/>
        <v>9.7397348065006883E-2</v>
      </c>
      <c r="O30" s="53">
        <f t="shared" si="31"/>
        <v>13.489532707003454</v>
      </c>
      <c r="P30" s="111">
        <f t="shared" si="32"/>
        <v>11</v>
      </c>
      <c r="Q30" s="112">
        <f t="shared" si="33"/>
        <v>2</v>
      </c>
      <c r="R30" s="112">
        <f t="shared" si="34"/>
        <v>277</v>
      </c>
      <c r="T30">
        <v>502</v>
      </c>
      <c r="U30">
        <v>705</v>
      </c>
      <c r="V30" t="s">
        <v>189</v>
      </c>
      <c r="W30">
        <v>2053.444</v>
      </c>
      <c r="X30">
        <v>1005.943</v>
      </c>
      <c r="Y30">
        <v>2.0409999999999999</v>
      </c>
      <c r="Z30">
        <v>14.641999999999999</v>
      </c>
      <c r="AA30">
        <v>123.535797</v>
      </c>
      <c r="AB30">
        <v>5.8891299999999998</v>
      </c>
      <c r="AC30">
        <v>41.499409</v>
      </c>
      <c r="AD30" s="1">
        <v>397</v>
      </c>
      <c r="AE30">
        <v>2</v>
      </c>
      <c r="AF30">
        <v>277</v>
      </c>
      <c r="AG30">
        <v>90</v>
      </c>
      <c r="AH30">
        <v>16.622257999999999</v>
      </c>
      <c r="AI30">
        <v>1961.5</v>
      </c>
      <c r="AJ30">
        <v>75.7</v>
      </c>
      <c r="AK30">
        <v>11</v>
      </c>
      <c r="AL30">
        <v>1791</v>
      </c>
      <c r="AM30" t="s">
        <v>307</v>
      </c>
      <c r="AN30" t="s">
        <v>618</v>
      </c>
      <c r="AO30">
        <v>489.63499999999999</v>
      </c>
      <c r="AR30" t="s">
        <v>117</v>
      </c>
      <c r="AS30" t="s">
        <v>119</v>
      </c>
      <c r="AT30" t="s">
        <v>236</v>
      </c>
      <c r="AU30" t="s">
        <v>189</v>
      </c>
      <c r="AV30" t="s">
        <v>48</v>
      </c>
      <c r="AW30">
        <v>8</v>
      </c>
      <c r="BB30">
        <v>0.98281714431584399</v>
      </c>
      <c r="BC30" t="s">
        <v>66</v>
      </c>
      <c r="BF30" t="s">
        <v>117</v>
      </c>
      <c r="BG30" t="s">
        <v>119</v>
      </c>
      <c r="BH30" t="s">
        <v>189</v>
      </c>
      <c r="BI30">
        <v>705</v>
      </c>
      <c r="BJ30">
        <v>8</v>
      </c>
      <c r="BK30" t="s">
        <v>236</v>
      </c>
      <c r="BL30" t="s">
        <v>246</v>
      </c>
      <c r="BM30">
        <v>0.98281714431584399</v>
      </c>
      <c r="BN30" t="s">
        <v>66</v>
      </c>
      <c r="BO30" t="s">
        <v>177</v>
      </c>
      <c r="BP30">
        <v>2053.444</v>
      </c>
      <c r="BQ30" t="s">
        <v>69</v>
      </c>
    </row>
    <row r="31" spans="1:69" ht="16.5">
      <c r="A31" s="59" t="str">
        <f t="shared" si="18"/>
        <v>강인여객</v>
      </c>
      <c r="B31" s="60" t="str">
        <f t="shared" si="1"/>
        <v>김성수</v>
      </c>
      <c r="C31" s="61" t="str">
        <f t="shared" si="19"/>
        <v>B</v>
      </c>
      <c r="D31" s="62">
        <f t="shared" si="20"/>
        <v>0.94936688241085265</v>
      </c>
      <c r="E31" s="63">
        <f t="shared" si="21"/>
        <v>4754</v>
      </c>
      <c r="F31" s="64" t="str">
        <f t="shared" si="22"/>
        <v>223</v>
      </c>
      <c r="G31" s="65" t="str">
        <f t="shared" si="23"/>
        <v>72바1263</v>
      </c>
      <c r="H31" s="66">
        <f t="shared" si="24"/>
        <v>8</v>
      </c>
      <c r="I31" s="67">
        <f t="shared" si="25"/>
        <v>3249.3730000000005</v>
      </c>
      <c r="J31" s="68">
        <f t="shared" si="26"/>
        <v>2.4472460727801913E-3</v>
      </c>
      <c r="K31" s="68">
        <f t="shared" si="27"/>
        <v>0.26596864080875032</v>
      </c>
      <c r="L31" s="68">
        <f t="shared" si="28"/>
        <v>6.9859631381192611E-2</v>
      </c>
      <c r="M31" s="69">
        <f t="shared" si="29"/>
        <v>14.554</v>
      </c>
      <c r="N31" s="70">
        <f t="shared" si="30"/>
        <v>0.36930201611203145</v>
      </c>
      <c r="O31" s="70">
        <f t="shared" si="31"/>
        <v>7.5706913302966452</v>
      </c>
      <c r="P31" s="109">
        <f t="shared" si="32"/>
        <v>6</v>
      </c>
      <c r="Q31" s="110">
        <f t="shared" si="33"/>
        <v>12</v>
      </c>
      <c r="R31" s="110">
        <f t="shared" si="34"/>
        <v>246</v>
      </c>
      <c r="T31">
        <v>502</v>
      </c>
      <c r="U31">
        <v>4754</v>
      </c>
      <c r="V31" t="s">
        <v>308</v>
      </c>
      <c r="W31">
        <v>3249.373</v>
      </c>
      <c r="X31">
        <v>1373.249</v>
      </c>
      <c r="Y31">
        <v>2.3660000000000001</v>
      </c>
      <c r="Z31">
        <v>14.554</v>
      </c>
      <c r="AA31">
        <v>132.22413700000001</v>
      </c>
      <c r="AB31">
        <v>0.32358500000000001</v>
      </c>
      <c r="AC31">
        <v>35.167473999999999</v>
      </c>
      <c r="AD31" s="1">
        <v>227</v>
      </c>
      <c r="AE31">
        <v>12</v>
      </c>
      <c r="AF31">
        <v>246</v>
      </c>
      <c r="AG31">
        <v>93</v>
      </c>
      <c r="AH31">
        <v>24.574733999999999</v>
      </c>
      <c r="AI31">
        <v>17941</v>
      </c>
      <c r="AJ31">
        <v>5897.4</v>
      </c>
      <c r="AK31">
        <v>6</v>
      </c>
      <c r="AL31">
        <v>2193</v>
      </c>
      <c r="AM31" t="s">
        <v>309</v>
      </c>
      <c r="AN31" t="s">
        <v>619</v>
      </c>
      <c r="AO31">
        <v>627.90700000000004</v>
      </c>
      <c r="AR31" t="s">
        <v>117</v>
      </c>
      <c r="AS31" t="s">
        <v>120</v>
      </c>
      <c r="AT31" t="s">
        <v>257</v>
      </c>
      <c r="AU31" t="s">
        <v>308</v>
      </c>
      <c r="AV31" t="s">
        <v>48</v>
      </c>
      <c r="AW31">
        <v>8</v>
      </c>
      <c r="BB31">
        <v>0.94936688241085265</v>
      </c>
      <c r="BC31" t="s">
        <v>68</v>
      </c>
      <c r="BF31" t="s">
        <v>117</v>
      </c>
      <c r="BG31" t="s">
        <v>120</v>
      </c>
      <c r="BH31" t="s">
        <v>308</v>
      </c>
      <c r="BI31">
        <v>4754</v>
      </c>
      <c r="BJ31">
        <v>8</v>
      </c>
      <c r="BK31" t="s">
        <v>257</v>
      </c>
      <c r="BL31" t="s">
        <v>259</v>
      </c>
      <c r="BM31">
        <v>0.94936688241085265</v>
      </c>
      <c r="BN31" t="s">
        <v>68</v>
      </c>
      <c r="BO31" t="s">
        <v>174</v>
      </c>
      <c r="BP31">
        <v>3249.3730000000005</v>
      </c>
      <c r="BQ31" t="s">
        <v>71</v>
      </c>
    </row>
    <row r="32" spans="1:69" ht="16.5">
      <c r="A32" s="42" t="str">
        <f t="shared" si="18"/>
        <v>강인여객</v>
      </c>
      <c r="B32" s="43" t="str">
        <f t="shared" si="1"/>
        <v>김성학</v>
      </c>
      <c r="C32" s="44" t="str">
        <f t="shared" si="19"/>
        <v>C</v>
      </c>
      <c r="D32" s="45">
        <f t="shared" si="20"/>
        <v>0.86961045780656521</v>
      </c>
      <c r="E32" s="46">
        <f t="shared" si="21"/>
        <v>533</v>
      </c>
      <c r="F32" s="47" t="str">
        <f t="shared" si="22"/>
        <v>103</v>
      </c>
      <c r="G32" s="48" t="str">
        <f t="shared" si="23"/>
        <v>70바5086</v>
      </c>
      <c r="H32" s="49">
        <f t="shared" si="24"/>
        <v>2</v>
      </c>
      <c r="I32" s="50">
        <f t="shared" si="25"/>
        <v>1697.7059999999999</v>
      </c>
      <c r="J32" s="51">
        <f t="shared" si="26"/>
        <v>1.7046679606303145E-2</v>
      </c>
      <c r="K32" s="51">
        <f t="shared" si="27"/>
        <v>0.36865540836741573</v>
      </c>
      <c r="L32" s="51">
        <f t="shared" si="28"/>
        <v>0.27684416500854686</v>
      </c>
      <c r="M32" s="52">
        <f t="shared" si="29"/>
        <v>18.39</v>
      </c>
      <c r="N32" s="53">
        <f t="shared" si="30"/>
        <v>0.35341808298963429</v>
      </c>
      <c r="O32" s="53">
        <f t="shared" si="31"/>
        <v>23.7379145741371</v>
      </c>
      <c r="P32" s="111">
        <f t="shared" si="32"/>
        <v>1</v>
      </c>
      <c r="Q32" s="112">
        <f t="shared" si="33"/>
        <v>6</v>
      </c>
      <c r="R32" s="112">
        <f t="shared" si="34"/>
        <v>403</v>
      </c>
      <c r="T32">
        <v>502</v>
      </c>
      <c r="U32">
        <v>533</v>
      </c>
      <c r="V32" t="s">
        <v>564</v>
      </c>
      <c r="W32">
        <v>1697.7059999999999</v>
      </c>
      <c r="X32">
        <v>972.27800000000002</v>
      </c>
      <c r="Y32">
        <v>1.746</v>
      </c>
      <c r="Z32">
        <v>18.39</v>
      </c>
      <c r="AA32">
        <v>102.42997699999999</v>
      </c>
      <c r="AB32">
        <v>1.7460910000000001</v>
      </c>
      <c r="AC32">
        <v>37.761364999999998</v>
      </c>
      <c r="AD32" s="1">
        <v>470</v>
      </c>
      <c r="AE32">
        <v>6</v>
      </c>
      <c r="AF32">
        <v>403</v>
      </c>
      <c r="AG32">
        <v>90</v>
      </c>
      <c r="AH32">
        <v>16.574307999999998</v>
      </c>
      <c r="AI32">
        <v>1222.5999999999999</v>
      </c>
      <c r="AJ32">
        <v>14</v>
      </c>
      <c r="AK32">
        <v>1</v>
      </c>
      <c r="AL32">
        <v>59</v>
      </c>
      <c r="AM32" t="s">
        <v>565</v>
      </c>
      <c r="AN32" t="s">
        <v>620</v>
      </c>
      <c r="AO32">
        <v>1560.1189999999999</v>
      </c>
      <c r="AR32" t="s">
        <v>117</v>
      </c>
      <c r="AS32" t="s">
        <v>118</v>
      </c>
      <c r="AT32" t="s">
        <v>535</v>
      </c>
      <c r="AU32" t="s">
        <v>564</v>
      </c>
      <c r="AV32" t="s">
        <v>48</v>
      </c>
      <c r="AW32">
        <v>2</v>
      </c>
      <c r="BB32">
        <v>0.86961045780656521</v>
      </c>
      <c r="BC32" t="s">
        <v>69</v>
      </c>
      <c r="BF32" t="s">
        <v>117</v>
      </c>
      <c r="BG32" t="s">
        <v>118</v>
      </c>
      <c r="BH32" t="s">
        <v>564</v>
      </c>
      <c r="BI32">
        <v>533</v>
      </c>
      <c r="BJ32">
        <v>2</v>
      </c>
      <c r="BK32" t="s">
        <v>535</v>
      </c>
      <c r="BL32" t="s">
        <v>223</v>
      </c>
      <c r="BM32">
        <v>0.86961045780656521</v>
      </c>
      <c r="BN32" t="s">
        <v>69</v>
      </c>
      <c r="BO32" t="s">
        <v>176</v>
      </c>
      <c r="BP32">
        <v>1697.7059999999999</v>
      </c>
      <c r="BQ32" t="s">
        <v>69</v>
      </c>
    </row>
    <row r="33" spans="1:69" ht="16.5">
      <c r="A33" s="59" t="str">
        <f t="shared" si="18"/>
        <v>강인여객</v>
      </c>
      <c r="B33" s="60" t="str">
        <f t="shared" si="1"/>
        <v>김순철</v>
      </c>
      <c r="C33" s="61" t="str">
        <f t="shared" si="19"/>
        <v>D</v>
      </c>
      <c r="D33" s="62">
        <f t="shared" si="20"/>
        <v>0.8472131698945522</v>
      </c>
      <c r="E33" s="63">
        <f t="shared" si="21"/>
        <v>852</v>
      </c>
      <c r="F33" s="64" t="str">
        <f t="shared" si="22"/>
        <v>103</v>
      </c>
      <c r="G33" s="65" t="str">
        <f t="shared" si="23"/>
        <v>70바5990</v>
      </c>
      <c r="H33" s="66">
        <f t="shared" si="24"/>
        <v>7</v>
      </c>
      <c r="I33" s="67">
        <f t="shared" si="25"/>
        <v>988.83100000000002</v>
      </c>
      <c r="J33" s="68">
        <f t="shared" si="26"/>
        <v>6.0716349567842606E-3</v>
      </c>
      <c r="K33" s="68">
        <f t="shared" si="27"/>
        <v>0.36819026873959482</v>
      </c>
      <c r="L33" s="68">
        <f t="shared" si="28"/>
        <v>0.2497899034314256</v>
      </c>
      <c r="M33" s="69">
        <f t="shared" si="29"/>
        <v>17.544</v>
      </c>
      <c r="N33" s="70">
        <f t="shared" si="30"/>
        <v>0</v>
      </c>
      <c r="O33" s="70">
        <f t="shared" si="31"/>
        <v>20.036776592673281</v>
      </c>
      <c r="P33" s="109">
        <f t="shared" si="32"/>
        <v>3</v>
      </c>
      <c r="Q33" s="110">
        <f t="shared" si="33"/>
        <v>0</v>
      </c>
      <c r="R33" s="110">
        <f t="shared" si="34"/>
        <v>220</v>
      </c>
      <c r="T33">
        <v>502</v>
      </c>
      <c r="U33">
        <v>852</v>
      </c>
      <c r="V33" t="s">
        <v>310</v>
      </c>
      <c r="W33">
        <v>1097.981</v>
      </c>
      <c r="X33">
        <v>631.90099999999995</v>
      </c>
      <c r="Y33">
        <v>1.738</v>
      </c>
      <c r="Z33">
        <v>17.544</v>
      </c>
      <c r="AA33">
        <v>66.700815000000006</v>
      </c>
      <c r="AB33">
        <v>0.40498299999999998</v>
      </c>
      <c r="AC33">
        <v>24.558591</v>
      </c>
      <c r="AD33" s="1">
        <v>247</v>
      </c>
      <c r="AE33">
        <v>0</v>
      </c>
      <c r="AF33">
        <v>220</v>
      </c>
      <c r="AG33">
        <v>80</v>
      </c>
      <c r="AH33">
        <v>16.461283000000002</v>
      </c>
      <c r="AI33">
        <v>481</v>
      </c>
      <c r="AJ33">
        <v>0</v>
      </c>
      <c r="AK33">
        <v>3</v>
      </c>
      <c r="AL33">
        <v>320</v>
      </c>
      <c r="AM33" t="s">
        <v>311</v>
      </c>
      <c r="AN33" t="s">
        <v>621</v>
      </c>
      <c r="AO33">
        <v>237.78899999999999</v>
      </c>
      <c r="AR33" t="s">
        <v>117</v>
      </c>
      <c r="AS33" t="s">
        <v>118</v>
      </c>
      <c r="AT33" t="s">
        <v>213</v>
      </c>
      <c r="AU33" t="s">
        <v>310</v>
      </c>
      <c r="AV33" t="s">
        <v>48</v>
      </c>
      <c r="AW33">
        <v>7</v>
      </c>
      <c r="BB33">
        <v>0.8472131698945522</v>
      </c>
      <c r="BC33" t="s">
        <v>67</v>
      </c>
      <c r="BF33" t="s">
        <v>117</v>
      </c>
      <c r="BG33" t="s">
        <v>118</v>
      </c>
      <c r="BH33" t="s">
        <v>310</v>
      </c>
      <c r="BI33">
        <v>852</v>
      </c>
      <c r="BJ33">
        <v>7</v>
      </c>
      <c r="BK33" t="s">
        <v>213</v>
      </c>
      <c r="BL33" t="s">
        <v>223</v>
      </c>
      <c r="BM33">
        <v>0.8472131698945522</v>
      </c>
      <c r="BN33" t="s">
        <v>67</v>
      </c>
      <c r="BO33" t="s">
        <v>178</v>
      </c>
      <c r="BP33">
        <v>988.83100000000002</v>
      </c>
      <c r="BQ33" t="s">
        <v>68</v>
      </c>
    </row>
    <row r="34" spans="1:69" ht="16.5">
      <c r="A34" s="42" t="str">
        <f t="shared" si="18"/>
        <v>강인여객</v>
      </c>
      <c r="B34" s="43" t="str">
        <f t="shared" si="1"/>
        <v>김시용</v>
      </c>
      <c r="C34" s="44" t="str">
        <f t="shared" si="19"/>
        <v>C</v>
      </c>
      <c r="D34" s="45">
        <f t="shared" si="20"/>
        <v>0.88301797547914807</v>
      </c>
      <c r="E34" s="46">
        <f t="shared" si="21"/>
        <v>7127</v>
      </c>
      <c r="F34" s="47" t="str">
        <f t="shared" si="22"/>
        <v>103-1</v>
      </c>
      <c r="G34" s="48" t="str">
        <f t="shared" si="23"/>
        <v>70바5969</v>
      </c>
      <c r="H34" s="49">
        <f t="shared" si="24"/>
        <v>2</v>
      </c>
      <c r="I34" s="50">
        <f t="shared" si="25"/>
        <v>1898.6949999999999</v>
      </c>
      <c r="J34" s="51">
        <f t="shared" si="26"/>
        <v>9.6746355409465992E-3</v>
      </c>
      <c r="K34" s="51">
        <f t="shared" si="27"/>
        <v>0.36538262729635379</v>
      </c>
      <c r="L34" s="51">
        <f t="shared" si="28"/>
        <v>8.7428470607443534E-2</v>
      </c>
      <c r="M34" s="52">
        <f t="shared" si="29"/>
        <v>19.974</v>
      </c>
      <c r="N34" s="53">
        <f t="shared" si="30"/>
        <v>0</v>
      </c>
      <c r="O34" s="53">
        <f t="shared" si="31"/>
        <v>54.973349086476873</v>
      </c>
      <c r="P34" s="111">
        <f t="shared" si="32"/>
        <v>0</v>
      </c>
      <c r="Q34" s="112">
        <f t="shared" si="33"/>
        <v>0</v>
      </c>
      <c r="R34" s="112">
        <f t="shared" si="34"/>
        <v>1059</v>
      </c>
      <c r="T34">
        <v>502</v>
      </c>
      <c r="U34">
        <v>7127</v>
      </c>
      <c r="V34" t="s">
        <v>312</v>
      </c>
      <c r="W34">
        <v>1926.3879999999999</v>
      </c>
      <c r="X34">
        <v>1086.653</v>
      </c>
      <c r="Y34">
        <v>1.7729999999999999</v>
      </c>
      <c r="Z34">
        <v>19.974</v>
      </c>
      <c r="AA34">
        <v>108.29886</v>
      </c>
      <c r="AB34">
        <v>1.047752</v>
      </c>
      <c r="AC34">
        <v>39.570521999999997</v>
      </c>
      <c r="AD34" s="1">
        <v>166</v>
      </c>
      <c r="AE34">
        <v>0</v>
      </c>
      <c r="AF34">
        <v>1059</v>
      </c>
      <c r="AG34">
        <v>90</v>
      </c>
      <c r="AH34">
        <v>17.787703</v>
      </c>
      <c r="AI34">
        <v>2954.9</v>
      </c>
      <c r="AJ34">
        <v>87.1</v>
      </c>
      <c r="AK34">
        <v>0</v>
      </c>
      <c r="AL34">
        <v>0</v>
      </c>
      <c r="AM34" t="s">
        <v>313</v>
      </c>
      <c r="AN34" t="s">
        <v>622</v>
      </c>
      <c r="AO34">
        <v>1785.317</v>
      </c>
      <c r="AR34" t="s">
        <v>117</v>
      </c>
      <c r="AS34" t="s">
        <v>119</v>
      </c>
      <c r="AT34" t="s">
        <v>234</v>
      </c>
      <c r="AU34" t="s">
        <v>312</v>
      </c>
      <c r="AV34" t="s">
        <v>48</v>
      </c>
      <c r="AW34">
        <v>2</v>
      </c>
      <c r="BB34">
        <v>0.88301797547914807</v>
      </c>
      <c r="BC34" t="s">
        <v>69</v>
      </c>
      <c r="BF34" t="s">
        <v>117</v>
      </c>
      <c r="BG34" t="s">
        <v>119</v>
      </c>
      <c r="BH34" t="s">
        <v>312</v>
      </c>
      <c r="BI34">
        <v>7127</v>
      </c>
      <c r="BJ34">
        <v>2</v>
      </c>
      <c r="BK34" t="s">
        <v>234</v>
      </c>
      <c r="BL34" t="s">
        <v>237</v>
      </c>
      <c r="BM34">
        <v>0.88301797547914807</v>
      </c>
      <c r="BN34" t="s">
        <v>69</v>
      </c>
      <c r="BO34" t="s">
        <v>176</v>
      </c>
      <c r="BP34">
        <v>1898.6949999999999</v>
      </c>
      <c r="BQ34" t="s">
        <v>68</v>
      </c>
    </row>
    <row r="35" spans="1:69" ht="16.5">
      <c r="A35" s="59" t="str">
        <f t="shared" si="18"/>
        <v>강인여객</v>
      </c>
      <c r="B35" s="60" t="str">
        <f t="shared" si="1"/>
        <v>김용진</v>
      </c>
      <c r="C35" s="61" t="str">
        <f t="shared" si="19"/>
        <v>F</v>
      </c>
      <c r="D35" s="62">
        <f t="shared" si="20"/>
        <v>0.79584272294954017</v>
      </c>
      <c r="E35" s="63">
        <f t="shared" si="21"/>
        <v>4554</v>
      </c>
      <c r="F35" s="64" t="str">
        <f t="shared" si="22"/>
        <v>103-1</v>
      </c>
      <c r="G35" s="65" t="str">
        <f t="shared" si="23"/>
        <v>70바6023</v>
      </c>
      <c r="H35" s="66">
        <f t="shared" si="24"/>
        <v>9</v>
      </c>
      <c r="I35" s="67">
        <f t="shared" si="25"/>
        <v>1067.885</v>
      </c>
      <c r="J35" s="68">
        <f t="shared" si="26"/>
        <v>2.4058600753294336E-2</v>
      </c>
      <c r="K35" s="68">
        <f t="shared" si="27"/>
        <v>0.35790455077207206</v>
      </c>
      <c r="L35" s="68">
        <f t="shared" si="28"/>
        <v>0.25002692237460028</v>
      </c>
      <c r="M35" s="69">
        <f t="shared" si="29"/>
        <v>20.675999999999998</v>
      </c>
      <c r="N35" s="70">
        <f t="shared" si="30"/>
        <v>0.36399142072221363</v>
      </c>
      <c r="O35" s="70">
        <f t="shared" si="31"/>
        <v>46.22691043172113</v>
      </c>
      <c r="P35" s="109">
        <f t="shared" si="32"/>
        <v>2</v>
      </c>
      <c r="Q35" s="110">
        <f t="shared" si="33"/>
        <v>4</v>
      </c>
      <c r="R35" s="110">
        <f t="shared" si="34"/>
        <v>508</v>
      </c>
      <c r="T35">
        <v>502</v>
      </c>
      <c r="U35">
        <v>4554</v>
      </c>
      <c r="V35" t="s">
        <v>314</v>
      </c>
      <c r="W35">
        <v>1098.9269999999999</v>
      </c>
      <c r="X35">
        <v>648.15</v>
      </c>
      <c r="Y35">
        <v>1.6950000000000001</v>
      </c>
      <c r="Z35">
        <v>20.675999999999998</v>
      </c>
      <c r="AA35">
        <v>60.707478999999999</v>
      </c>
      <c r="AB35">
        <v>1.460537</v>
      </c>
      <c r="AC35">
        <v>21.727482999999999</v>
      </c>
      <c r="AD35" s="1">
        <v>267</v>
      </c>
      <c r="AE35">
        <v>4</v>
      </c>
      <c r="AF35">
        <v>508</v>
      </c>
      <c r="AG35">
        <v>94</v>
      </c>
      <c r="AH35">
        <v>18.102003</v>
      </c>
      <c r="AI35">
        <v>2490</v>
      </c>
      <c r="AJ35">
        <v>514.29999999999995</v>
      </c>
      <c r="AK35">
        <v>2</v>
      </c>
      <c r="AL35">
        <v>1466</v>
      </c>
      <c r="AM35" t="s">
        <v>315</v>
      </c>
      <c r="AN35" t="s">
        <v>623</v>
      </c>
      <c r="AO35">
        <v>221.42599999999999</v>
      </c>
      <c r="AR35" t="s">
        <v>117</v>
      </c>
      <c r="AS35" t="s">
        <v>119</v>
      </c>
      <c r="AT35" t="s">
        <v>239</v>
      </c>
      <c r="AU35" t="s">
        <v>314</v>
      </c>
      <c r="AV35" t="s">
        <v>48</v>
      </c>
      <c r="AW35">
        <v>9</v>
      </c>
      <c r="BB35">
        <v>0.79584272294954017</v>
      </c>
      <c r="BC35" t="s">
        <v>70</v>
      </c>
      <c r="BF35" t="s">
        <v>117</v>
      </c>
      <c r="BG35" t="s">
        <v>119</v>
      </c>
      <c r="BH35" t="s">
        <v>314</v>
      </c>
      <c r="BI35">
        <v>4554</v>
      </c>
      <c r="BJ35">
        <v>9</v>
      </c>
      <c r="BK35" t="s">
        <v>239</v>
      </c>
      <c r="BL35" t="s">
        <v>231</v>
      </c>
      <c r="BM35">
        <v>0.79584272294954017</v>
      </c>
      <c r="BN35" t="s">
        <v>70</v>
      </c>
      <c r="BO35" t="s">
        <v>183</v>
      </c>
      <c r="BP35">
        <v>1067.885</v>
      </c>
      <c r="BQ35" t="s">
        <v>66</v>
      </c>
    </row>
    <row r="36" spans="1:69" ht="16.5">
      <c r="A36" s="42" t="str">
        <f t="shared" si="18"/>
        <v>강인여객</v>
      </c>
      <c r="B36" s="43" t="str">
        <f t="shared" si="1"/>
        <v>김용호</v>
      </c>
      <c r="C36" s="44" t="str">
        <f t="shared" si="19"/>
        <v>A</v>
      </c>
      <c r="D36" s="45">
        <f t="shared" si="20"/>
        <v>0.99617768257219241</v>
      </c>
      <c r="E36" s="46">
        <f t="shared" si="21"/>
        <v>8402</v>
      </c>
      <c r="F36" s="47" t="str">
        <f t="shared" si="22"/>
        <v>103-1</v>
      </c>
      <c r="G36" s="48" t="str">
        <f t="shared" si="23"/>
        <v>70바5970</v>
      </c>
      <c r="H36" s="49">
        <f t="shared" si="24"/>
        <v>2</v>
      </c>
      <c r="I36" s="50">
        <f t="shared" si="25"/>
        <v>1942.2630000000001</v>
      </c>
      <c r="J36" s="51">
        <f t="shared" si="26"/>
        <v>2.7048825766413289E-2</v>
      </c>
      <c r="K36" s="51">
        <f t="shared" si="27"/>
        <v>0.36916858689337073</v>
      </c>
      <c r="L36" s="51">
        <f t="shared" si="28"/>
        <v>0.10812129974159009</v>
      </c>
      <c r="M36" s="52">
        <f t="shared" si="29"/>
        <v>15.63</v>
      </c>
      <c r="N36" s="53">
        <f t="shared" si="30"/>
        <v>0.10297266642056199</v>
      </c>
      <c r="O36" s="53">
        <f t="shared" si="31"/>
        <v>7.3625456490701833</v>
      </c>
      <c r="P36" s="111">
        <f t="shared" si="32"/>
        <v>11</v>
      </c>
      <c r="Q36" s="112">
        <f t="shared" si="33"/>
        <v>2</v>
      </c>
      <c r="R36" s="112">
        <f t="shared" si="34"/>
        <v>143</v>
      </c>
      <c r="T36">
        <v>502</v>
      </c>
      <c r="U36">
        <v>8402</v>
      </c>
      <c r="V36" t="s">
        <v>316</v>
      </c>
      <c r="W36">
        <v>1942.2629999999999</v>
      </c>
      <c r="X36">
        <v>972.18299999999999</v>
      </c>
      <c r="Y36">
        <v>1.998</v>
      </c>
      <c r="Z36">
        <v>15.63</v>
      </c>
      <c r="AA36">
        <v>119.535799</v>
      </c>
      <c r="AB36">
        <v>3.2333029999999998</v>
      </c>
      <c r="AC36">
        <v>44.128861999999998</v>
      </c>
      <c r="AD36" s="1">
        <v>210</v>
      </c>
      <c r="AE36">
        <v>2</v>
      </c>
      <c r="AF36">
        <v>143</v>
      </c>
      <c r="AG36">
        <v>81</v>
      </c>
      <c r="AH36">
        <v>16.248379</v>
      </c>
      <c r="AI36">
        <v>459.9</v>
      </c>
      <c r="AJ36">
        <v>0</v>
      </c>
      <c r="AK36">
        <v>11</v>
      </c>
      <c r="AL36">
        <v>1531</v>
      </c>
      <c r="AM36" t="s">
        <v>317</v>
      </c>
      <c r="AN36" t="s">
        <v>624</v>
      </c>
      <c r="AO36">
        <v>1829.0250000000001</v>
      </c>
      <c r="AR36" t="s">
        <v>117</v>
      </c>
      <c r="AS36" t="s">
        <v>119</v>
      </c>
      <c r="AT36" t="s">
        <v>235</v>
      </c>
      <c r="AU36" t="s">
        <v>316</v>
      </c>
      <c r="AV36" t="s">
        <v>48</v>
      </c>
      <c r="AW36">
        <v>2</v>
      </c>
      <c r="BB36">
        <v>0.99617768257219241</v>
      </c>
      <c r="BC36" t="s">
        <v>66</v>
      </c>
      <c r="BF36" t="s">
        <v>117</v>
      </c>
      <c r="BG36" t="s">
        <v>119</v>
      </c>
      <c r="BH36" t="s">
        <v>316</v>
      </c>
      <c r="BI36">
        <v>8402</v>
      </c>
      <c r="BJ36">
        <v>2</v>
      </c>
      <c r="BK36" t="s">
        <v>235</v>
      </c>
      <c r="BL36" t="s">
        <v>237</v>
      </c>
      <c r="BM36">
        <v>0.99617768257219241</v>
      </c>
      <c r="BN36" t="s">
        <v>66</v>
      </c>
      <c r="BO36" t="s">
        <v>177</v>
      </c>
      <c r="BP36">
        <v>1942.2630000000001</v>
      </c>
      <c r="BQ36" t="s">
        <v>69</v>
      </c>
    </row>
    <row r="37" spans="1:69" ht="16.5">
      <c r="A37" s="59" t="str">
        <f t="shared" si="18"/>
        <v>강인여객</v>
      </c>
      <c r="B37" s="60" t="str">
        <f t="shared" si="1"/>
        <v>김원이</v>
      </c>
      <c r="C37" s="61" t="str">
        <f t="shared" si="19"/>
        <v>B</v>
      </c>
      <c r="D37" s="62">
        <f t="shared" si="20"/>
        <v>0.93952208646024138</v>
      </c>
      <c r="E37" s="63">
        <f t="shared" si="21"/>
        <v>6510</v>
      </c>
      <c r="F37" s="64" t="str">
        <f t="shared" si="22"/>
        <v>103</v>
      </c>
      <c r="G37" s="65" t="str">
        <f t="shared" si="23"/>
        <v>70바5064</v>
      </c>
      <c r="H37" s="66">
        <f t="shared" si="24"/>
        <v>2</v>
      </c>
      <c r="I37" s="67">
        <f t="shared" si="25"/>
        <v>2300.4430000000002</v>
      </c>
      <c r="J37" s="68">
        <f t="shared" si="26"/>
        <v>7.5262087202110656E-3</v>
      </c>
      <c r="K37" s="68">
        <f t="shared" si="27"/>
        <v>0.35973416504697725</v>
      </c>
      <c r="L37" s="68">
        <f t="shared" si="28"/>
        <v>0.22778221412136704</v>
      </c>
      <c r="M37" s="69">
        <f t="shared" si="29"/>
        <v>14.361000000000001</v>
      </c>
      <c r="N37" s="70">
        <f t="shared" si="30"/>
        <v>0.13040966457330175</v>
      </c>
      <c r="O37" s="70">
        <f t="shared" si="31"/>
        <v>17.21407572367583</v>
      </c>
      <c r="P37" s="109">
        <f t="shared" si="32"/>
        <v>3</v>
      </c>
      <c r="Q37" s="110">
        <f t="shared" si="33"/>
        <v>3</v>
      </c>
      <c r="R37" s="110">
        <f t="shared" si="34"/>
        <v>396</v>
      </c>
      <c r="T37">
        <v>502</v>
      </c>
      <c r="U37">
        <v>6510</v>
      </c>
      <c r="V37" t="s">
        <v>318</v>
      </c>
      <c r="W37">
        <v>2300.4430000000002</v>
      </c>
      <c r="X37">
        <v>1166.143</v>
      </c>
      <c r="Y37">
        <v>1.9730000000000001</v>
      </c>
      <c r="Z37">
        <v>14.361000000000001</v>
      </c>
      <c r="AA37">
        <v>141.75968800000001</v>
      </c>
      <c r="AB37">
        <v>1.066913</v>
      </c>
      <c r="AC37">
        <v>50.995803000000002</v>
      </c>
      <c r="AD37" s="1">
        <v>524</v>
      </c>
      <c r="AE37">
        <v>3</v>
      </c>
      <c r="AF37">
        <v>396</v>
      </c>
      <c r="AG37">
        <v>88</v>
      </c>
      <c r="AH37">
        <v>16.227765000000002</v>
      </c>
      <c r="AI37">
        <v>1442.8</v>
      </c>
      <c r="AJ37">
        <v>38.1</v>
      </c>
      <c r="AK37">
        <v>3</v>
      </c>
      <c r="AL37">
        <v>725</v>
      </c>
      <c r="AM37" t="s">
        <v>319</v>
      </c>
      <c r="AN37" t="s">
        <v>625</v>
      </c>
      <c r="AO37">
        <v>2164.8780000000002</v>
      </c>
      <c r="AR37" t="s">
        <v>117</v>
      </c>
      <c r="AS37" t="s">
        <v>118</v>
      </c>
      <c r="AT37" t="s">
        <v>199</v>
      </c>
      <c r="AU37" t="s">
        <v>318</v>
      </c>
      <c r="AV37" t="s">
        <v>48</v>
      </c>
      <c r="AW37">
        <v>2</v>
      </c>
      <c r="BB37">
        <v>0.93952208646024138</v>
      </c>
      <c r="BC37" t="s">
        <v>68</v>
      </c>
      <c r="BF37" t="s">
        <v>117</v>
      </c>
      <c r="BG37" t="s">
        <v>118</v>
      </c>
      <c r="BH37" t="s">
        <v>318</v>
      </c>
      <c r="BI37">
        <v>6510</v>
      </c>
      <c r="BJ37">
        <v>2</v>
      </c>
      <c r="BK37" t="s">
        <v>199</v>
      </c>
      <c r="BL37" t="s">
        <v>214</v>
      </c>
      <c r="BM37">
        <v>0.93952208646024138</v>
      </c>
      <c r="BN37" t="s">
        <v>68</v>
      </c>
      <c r="BO37" t="s">
        <v>174</v>
      </c>
      <c r="BP37">
        <v>2300.4430000000002</v>
      </c>
      <c r="BQ37" t="s">
        <v>68</v>
      </c>
    </row>
    <row r="38" spans="1:69" ht="16.5">
      <c r="A38" s="42" t="str">
        <f t="shared" si="18"/>
        <v>강인여객</v>
      </c>
      <c r="B38" s="43" t="str">
        <f t="shared" si="1"/>
        <v>김윤철</v>
      </c>
      <c r="C38" s="44" t="str">
        <f t="shared" si="19"/>
        <v>C</v>
      </c>
      <c r="D38" s="45">
        <f t="shared" si="20"/>
        <v>0.88207188470903419</v>
      </c>
      <c r="E38" s="46">
        <f t="shared" si="21"/>
        <v>9914</v>
      </c>
      <c r="F38" s="47" t="str">
        <f t="shared" si="22"/>
        <v>103-1</v>
      </c>
      <c r="G38" s="48" t="str">
        <f t="shared" si="23"/>
        <v>70바6036</v>
      </c>
      <c r="H38" s="49">
        <f t="shared" si="24"/>
        <v>3</v>
      </c>
      <c r="I38" s="50">
        <f t="shared" si="25"/>
        <v>1180.3610000000001</v>
      </c>
      <c r="J38" s="51">
        <f t="shared" si="26"/>
        <v>6.5374190290110948E-2</v>
      </c>
      <c r="K38" s="51">
        <f t="shared" si="27"/>
        <v>0.35227612685210147</v>
      </c>
      <c r="L38" s="51">
        <f t="shared" si="28"/>
        <v>0.13894054446055062</v>
      </c>
      <c r="M38" s="52">
        <f t="shared" si="29"/>
        <v>22.92</v>
      </c>
      <c r="N38" s="53">
        <f t="shared" si="30"/>
        <v>0.25415953254978774</v>
      </c>
      <c r="O38" s="53">
        <f t="shared" si="31"/>
        <v>23.636836527130257</v>
      </c>
      <c r="P38" s="111">
        <f t="shared" si="32"/>
        <v>15</v>
      </c>
      <c r="Q38" s="112">
        <f t="shared" si="33"/>
        <v>3</v>
      </c>
      <c r="R38" s="112">
        <f t="shared" si="34"/>
        <v>279</v>
      </c>
      <c r="T38">
        <v>502</v>
      </c>
      <c r="U38">
        <v>9914</v>
      </c>
      <c r="V38" t="s">
        <v>320</v>
      </c>
      <c r="W38">
        <v>1180.3610000000001</v>
      </c>
      <c r="X38">
        <v>695.97900000000004</v>
      </c>
      <c r="Y38">
        <v>1.696</v>
      </c>
      <c r="Z38">
        <v>22.92</v>
      </c>
      <c r="AA38">
        <v>66.896645000000007</v>
      </c>
      <c r="AB38">
        <v>4.3733139999999997</v>
      </c>
      <c r="AC38">
        <v>23.566091</v>
      </c>
      <c r="AD38" s="1">
        <v>164</v>
      </c>
      <c r="AE38">
        <v>3</v>
      </c>
      <c r="AF38">
        <v>279</v>
      </c>
      <c r="AG38">
        <v>90</v>
      </c>
      <c r="AH38">
        <v>17.644546999999999</v>
      </c>
      <c r="AI38">
        <v>2326.1</v>
      </c>
      <c r="AJ38">
        <v>227.4</v>
      </c>
      <c r="AK38">
        <v>15</v>
      </c>
      <c r="AL38">
        <v>4655</v>
      </c>
      <c r="AM38" t="s">
        <v>321</v>
      </c>
      <c r="AN38" t="s">
        <v>626</v>
      </c>
      <c r="AO38">
        <v>1057.6690000000001</v>
      </c>
      <c r="AR38" t="s">
        <v>117</v>
      </c>
      <c r="AS38" t="s">
        <v>119</v>
      </c>
      <c r="AT38" t="s">
        <v>240</v>
      </c>
      <c r="AU38" t="s">
        <v>320</v>
      </c>
      <c r="AV38" t="s">
        <v>48</v>
      </c>
      <c r="AW38">
        <v>3</v>
      </c>
      <c r="BB38">
        <v>0.88207188470903419</v>
      </c>
      <c r="BC38" t="s">
        <v>69</v>
      </c>
      <c r="BF38" t="s">
        <v>117</v>
      </c>
      <c r="BG38" t="s">
        <v>119</v>
      </c>
      <c r="BH38" t="s">
        <v>320</v>
      </c>
      <c r="BI38">
        <v>9914</v>
      </c>
      <c r="BJ38">
        <v>3</v>
      </c>
      <c r="BK38" t="s">
        <v>240</v>
      </c>
      <c r="BL38" t="s">
        <v>230</v>
      </c>
      <c r="BM38">
        <v>0.88207188470903419</v>
      </c>
      <c r="BN38" t="s">
        <v>69</v>
      </c>
      <c r="BO38" t="s">
        <v>176</v>
      </c>
      <c r="BP38">
        <v>1180.3610000000001</v>
      </c>
      <c r="BQ38" t="s">
        <v>66</v>
      </c>
    </row>
    <row r="39" spans="1:69" ht="16.5">
      <c r="A39" s="59" t="str">
        <f t="shared" si="18"/>
        <v>강인여객</v>
      </c>
      <c r="B39" s="60" t="str">
        <f t="shared" si="1"/>
        <v>김인식</v>
      </c>
      <c r="C39" s="61" t="str">
        <f t="shared" si="19"/>
        <v>D</v>
      </c>
      <c r="D39" s="62">
        <f t="shared" si="20"/>
        <v>0.81719811689543376</v>
      </c>
      <c r="E39" s="63">
        <f t="shared" si="21"/>
        <v>5010</v>
      </c>
      <c r="F39" s="64" t="str">
        <f t="shared" si="22"/>
        <v>103-1</v>
      </c>
      <c r="G39" s="65" t="str">
        <f t="shared" si="23"/>
        <v>70바5961</v>
      </c>
      <c r="H39" s="66">
        <f t="shared" si="24"/>
        <v>3</v>
      </c>
      <c r="I39" s="67">
        <f t="shared" si="25"/>
        <v>1507.8139999999999</v>
      </c>
      <c r="J39" s="68">
        <f t="shared" si="26"/>
        <v>6.6802668562626663E-2</v>
      </c>
      <c r="K39" s="68">
        <f t="shared" si="27"/>
        <v>0.35070907323016443</v>
      </c>
      <c r="L39" s="68">
        <f t="shared" si="28"/>
        <v>0.19166820310727983</v>
      </c>
      <c r="M39" s="69">
        <f t="shared" si="29"/>
        <v>18.856999999999999</v>
      </c>
      <c r="N39" s="70">
        <f t="shared" si="30"/>
        <v>0.13015325545830214</v>
      </c>
      <c r="O39" s="70">
        <f t="shared" si="31"/>
        <v>43.01565092896886</v>
      </c>
      <c r="P39" s="109">
        <f t="shared" si="32"/>
        <v>17</v>
      </c>
      <c r="Q39" s="110">
        <f t="shared" si="33"/>
        <v>2</v>
      </c>
      <c r="R39" s="110">
        <f t="shared" si="34"/>
        <v>661</v>
      </c>
      <c r="T39">
        <v>502</v>
      </c>
      <c r="U39">
        <v>5010</v>
      </c>
      <c r="V39" t="s">
        <v>322</v>
      </c>
      <c r="W39">
        <v>1536.65</v>
      </c>
      <c r="X39">
        <v>863.56399999999996</v>
      </c>
      <c r="Y39">
        <v>1.7789999999999999</v>
      </c>
      <c r="Z39">
        <v>18.856999999999999</v>
      </c>
      <c r="AA39">
        <v>92.976645000000005</v>
      </c>
      <c r="AB39">
        <v>6.2110880000000002</v>
      </c>
      <c r="AC39">
        <v>32.607753000000002</v>
      </c>
      <c r="AD39" s="1">
        <v>289</v>
      </c>
      <c r="AE39">
        <v>2</v>
      </c>
      <c r="AF39">
        <v>661</v>
      </c>
      <c r="AG39">
        <v>91</v>
      </c>
      <c r="AH39">
        <v>16.527267999999999</v>
      </c>
      <c r="AI39">
        <v>2049.6999999999998</v>
      </c>
      <c r="AJ39">
        <v>543.79999999999995</v>
      </c>
      <c r="AK39">
        <v>17</v>
      </c>
      <c r="AL39">
        <v>4930</v>
      </c>
      <c r="AM39" t="s">
        <v>323</v>
      </c>
      <c r="AN39" t="s">
        <v>627</v>
      </c>
      <c r="AO39">
        <v>965.50599999999997</v>
      </c>
      <c r="AR39" t="s">
        <v>117</v>
      </c>
      <c r="AS39" t="s">
        <v>119</v>
      </c>
      <c r="AT39" t="s">
        <v>231</v>
      </c>
      <c r="AU39" t="s">
        <v>322</v>
      </c>
      <c r="AV39" t="s">
        <v>48</v>
      </c>
      <c r="AW39">
        <v>3</v>
      </c>
      <c r="BB39">
        <v>0.81719811689543376</v>
      </c>
      <c r="BC39" t="s">
        <v>67</v>
      </c>
      <c r="BF39" t="s">
        <v>117</v>
      </c>
      <c r="BG39" t="s">
        <v>119</v>
      </c>
      <c r="BH39" t="s">
        <v>322</v>
      </c>
      <c r="BI39">
        <v>5010</v>
      </c>
      <c r="BJ39">
        <v>3</v>
      </c>
      <c r="BK39" t="s">
        <v>231</v>
      </c>
      <c r="BL39" t="s">
        <v>271</v>
      </c>
      <c r="BM39">
        <v>0.81719811689543376</v>
      </c>
      <c r="BN39" t="s">
        <v>67</v>
      </c>
      <c r="BO39" t="s">
        <v>178</v>
      </c>
      <c r="BP39">
        <v>1507.8139999999999</v>
      </c>
      <c r="BQ39" t="s">
        <v>66</v>
      </c>
    </row>
    <row r="40" spans="1:69" ht="16.5">
      <c r="A40" s="42" t="str">
        <f t="shared" si="18"/>
        <v>강인여객</v>
      </c>
      <c r="B40" s="43" t="str">
        <f t="shared" si="1"/>
        <v>김재현</v>
      </c>
      <c r="C40" s="44" t="str">
        <f t="shared" si="19"/>
        <v>A</v>
      </c>
      <c r="D40" s="45">
        <f t="shared" si="20"/>
        <v>0.96050000000000002</v>
      </c>
      <c r="E40" s="46">
        <f t="shared" si="21"/>
        <v>7751</v>
      </c>
      <c r="F40" s="47" t="str">
        <f t="shared" si="22"/>
        <v>103</v>
      </c>
      <c r="G40" s="48" t="str">
        <f t="shared" si="23"/>
        <v>72바1604</v>
      </c>
      <c r="H40" s="49">
        <f t="shared" si="24"/>
        <v>1</v>
      </c>
      <c r="I40" s="50">
        <f t="shared" si="25"/>
        <v>2219.6469999999999</v>
      </c>
      <c r="J40" s="51">
        <f t="shared" si="26"/>
        <v>2.1538258002783375E-2</v>
      </c>
      <c r="K40" s="51">
        <f t="shared" si="27"/>
        <v>0.38246248088410806</v>
      </c>
      <c r="L40" s="51">
        <f t="shared" si="28"/>
        <v>0.1644405619452102</v>
      </c>
      <c r="M40" s="52">
        <f t="shared" si="29"/>
        <v>14.954000000000001</v>
      </c>
      <c r="N40" s="53">
        <f t="shared" si="30"/>
        <v>0.22526104376056194</v>
      </c>
      <c r="O40" s="53">
        <f t="shared" si="31"/>
        <v>6.2622570165436215</v>
      </c>
      <c r="P40" s="111">
        <f t="shared" si="32"/>
        <v>16</v>
      </c>
      <c r="Q40" s="112">
        <f t="shared" si="33"/>
        <v>5</v>
      </c>
      <c r="R40" s="112">
        <f t="shared" si="34"/>
        <v>139</v>
      </c>
      <c r="T40">
        <v>502</v>
      </c>
      <c r="U40">
        <v>7751</v>
      </c>
      <c r="V40" t="s">
        <v>324</v>
      </c>
      <c r="W40">
        <v>2219.6469999999999</v>
      </c>
      <c r="X40">
        <v>1155.4739999999999</v>
      </c>
      <c r="Y40">
        <v>1.921</v>
      </c>
      <c r="Z40">
        <v>14.954000000000001</v>
      </c>
      <c r="AA40">
        <v>140.39496600000001</v>
      </c>
      <c r="AB40">
        <v>3.023863</v>
      </c>
      <c r="AC40">
        <v>53.695807000000002</v>
      </c>
      <c r="AD40" s="1">
        <v>365</v>
      </c>
      <c r="AE40">
        <v>5</v>
      </c>
      <c r="AF40">
        <v>139</v>
      </c>
      <c r="AG40">
        <v>90</v>
      </c>
      <c r="AH40">
        <v>15.810017999999999</v>
      </c>
      <c r="AI40">
        <v>1618.2</v>
      </c>
      <c r="AJ40">
        <v>95.4</v>
      </c>
      <c r="AK40">
        <v>16</v>
      </c>
      <c r="AL40">
        <v>4873</v>
      </c>
      <c r="AM40" t="s">
        <v>325</v>
      </c>
      <c r="AN40" t="s">
        <v>628</v>
      </c>
      <c r="AO40">
        <v>2219.6469999999999</v>
      </c>
      <c r="AR40" t="s">
        <v>117</v>
      </c>
      <c r="AS40" t="s">
        <v>118</v>
      </c>
      <c r="AT40" t="s">
        <v>225</v>
      </c>
      <c r="AU40" t="s">
        <v>324</v>
      </c>
      <c r="AV40" t="s">
        <v>48</v>
      </c>
      <c r="AW40">
        <v>1</v>
      </c>
      <c r="BB40">
        <v>0.96050000000000002</v>
      </c>
      <c r="BC40" t="s">
        <v>66</v>
      </c>
      <c r="BF40" t="s">
        <v>117</v>
      </c>
      <c r="BG40" t="s">
        <v>118</v>
      </c>
      <c r="BH40" t="s">
        <v>324</v>
      </c>
      <c r="BI40">
        <v>7751</v>
      </c>
      <c r="BJ40">
        <v>1</v>
      </c>
      <c r="BK40" t="s">
        <v>225</v>
      </c>
      <c r="BL40" t="s">
        <v>173</v>
      </c>
      <c r="BM40">
        <v>0.96050000000000002</v>
      </c>
      <c r="BN40" t="s">
        <v>66</v>
      </c>
      <c r="BO40" t="s">
        <v>177</v>
      </c>
      <c r="BP40">
        <v>2219.6469999999999</v>
      </c>
      <c r="BQ40" t="s">
        <v>66</v>
      </c>
    </row>
    <row r="41" spans="1:69" ht="16.5">
      <c r="A41" s="59" t="str">
        <f t="shared" si="18"/>
        <v>강인여객</v>
      </c>
      <c r="B41" s="60" t="str">
        <f t="shared" si="1"/>
        <v>김정현</v>
      </c>
      <c r="C41" s="61" t="str">
        <f t="shared" si="19"/>
        <v>S</v>
      </c>
      <c r="D41" s="62">
        <f t="shared" si="20"/>
        <v>1.065749268047349</v>
      </c>
      <c r="E41" s="63">
        <f t="shared" si="21"/>
        <v>8518</v>
      </c>
      <c r="F41" s="64" t="str">
        <f t="shared" si="22"/>
        <v>급행91</v>
      </c>
      <c r="G41" s="65" t="str">
        <f t="shared" si="23"/>
        <v>70바5981</v>
      </c>
      <c r="H41" s="66">
        <f t="shared" si="24"/>
        <v>3</v>
      </c>
      <c r="I41" s="67">
        <f t="shared" si="25"/>
        <v>3618.4560000000001</v>
      </c>
      <c r="J41" s="68">
        <f t="shared" si="26"/>
        <v>9.8901546240057703E-2</v>
      </c>
      <c r="K41" s="68">
        <f t="shared" si="27"/>
        <v>0.28091218122654371</v>
      </c>
      <c r="L41" s="68">
        <f t="shared" si="28"/>
        <v>0.14232589811787127</v>
      </c>
      <c r="M41" s="69">
        <f t="shared" si="29"/>
        <v>21.01</v>
      </c>
      <c r="N41" s="70">
        <f t="shared" si="30"/>
        <v>2.7636096721916751E-2</v>
      </c>
      <c r="O41" s="70">
        <f t="shared" si="31"/>
        <v>22.219421764421067</v>
      </c>
      <c r="P41" s="109">
        <f t="shared" si="32"/>
        <v>5</v>
      </c>
      <c r="Q41" s="110">
        <f t="shared" si="33"/>
        <v>1</v>
      </c>
      <c r="R41" s="110">
        <f t="shared" si="34"/>
        <v>804</v>
      </c>
      <c r="T41">
        <v>502</v>
      </c>
      <c r="U41">
        <v>8518</v>
      </c>
      <c r="V41" t="s">
        <v>326</v>
      </c>
      <c r="W41">
        <v>3618.4560000000001</v>
      </c>
      <c r="X41">
        <v>1316.4010000000001</v>
      </c>
      <c r="Y41">
        <v>2.7490000000000001</v>
      </c>
      <c r="Z41">
        <v>21.01</v>
      </c>
      <c r="AA41">
        <v>141.32410999999999</v>
      </c>
      <c r="AB41">
        <v>13.977173000000001</v>
      </c>
      <c r="AC41">
        <v>39.699663999999999</v>
      </c>
      <c r="AD41" s="1">
        <v>515</v>
      </c>
      <c r="AE41">
        <v>1</v>
      </c>
      <c r="AF41">
        <v>804</v>
      </c>
      <c r="AG41">
        <v>96</v>
      </c>
      <c r="AH41">
        <v>25.603953000000001</v>
      </c>
      <c r="AI41">
        <v>20632.7</v>
      </c>
      <c r="AJ41">
        <v>4842.2</v>
      </c>
      <c r="AK41">
        <v>5</v>
      </c>
      <c r="AL41">
        <v>949</v>
      </c>
      <c r="AM41" t="s">
        <v>327</v>
      </c>
      <c r="AN41" t="s">
        <v>629</v>
      </c>
      <c r="AO41">
        <v>3000.431</v>
      </c>
      <c r="AR41" t="s">
        <v>117</v>
      </c>
      <c r="AS41" t="s">
        <v>121</v>
      </c>
      <c r="AT41" t="s">
        <v>264</v>
      </c>
      <c r="AU41" t="s">
        <v>326</v>
      </c>
      <c r="AV41" t="s">
        <v>48</v>
      </c>
      <c r="AW41">
        <v>3</v>
      </c>
      <c r="BB41">
        <v>1.065749268047349</v>
      </c>
      <c r="BC41" t="s">
        <v>71</v>
      </c>
      <c r="BF41" t="s">
        <v>117</v>
      </c>
      <c r="BG41" t="s">
        <v>121</v>
      </c>
      <c r="BH41" t="s">
        <v>326</v>
      </c>
      <c r="BI41">
        <v>8518</v>
      </c>
      <c r="BJ41">
        <v>3</v>
      </c>
      <c r="BK41" t="s">
        <v>264</v>
      </c>
      <c r="BL41" t="s">
        <v>269</v>
      </c>
      <c r="BM41">
        <v>1.065749268047349</v>
      </c>
      <c r="BN41" t="s">
        <v>71</v>
      </c>
      <c r="BO41" t="s">
        <v>175</v>
      </c>
      <c r="BP41">
        <v>3618.4560000000001</v>
      </c>
      <c r="BQ41" t="s">
        <v>68</v>
      </c>
    </row>
    <row r="42" spans="1:69" ht="16.5">
      <c r="A42" s="42" t="str">
        <f t="shared" si="18"/>
        <v>강인여객</v>
      </c>
      <c r="B42" s="43" t="str">
        <f t="shared" si="1"/>
        <v>김준호</v>
      </c>
      <c r="C42" s="44" t="str">
        <f t="shared" si="19"/>
        <v>D</v>
      </c>
      <c r="D42" s="45">
        <f t="shared" si="20"/>
        <v>0.8036539299158032</v>
      </c>
      <c r="E42" s="46">
        <f t="shared" si="21"/>
        <v>9059</v>
      </c>
      <c r="F42" s="47" t="str">
        <f t="shared" si="22"/>
        <v>103-1</v>
      </c>
      <c r="G42" s="48" t="str">
        <f t="shared" si="23"/>
        <v>70바5935</v>
      </c>
      <c r="H42" s="49">
        <f t="shared" si="24"/>
        <v>3</v>
      </c>
      <c r="I42" s="50">
        <f t="shared" si="25"/>
        <v>1183.8410000000001</v>
      </c>
      <c r="J42" s="51">
        <f t="shared" si="26"/>
        <v>4.3572836976789313E-2</v>
      </c>
      <c r="K42" s="51">
        <f t="shared" si="27"/>
        <v>0.34201164211430413</v>
      </c>
      <c r="L42" s="51">
        <f t="shared" si="28"/>
        <v>0.1621839419313911</v>
      </c>
      <c r="M42" s="52">
        <f t="shared" si="29"/>
        <v>19.805</v>
      </c>
      <c r="N42" s="53">
        <f t="shared" si="30"/>
        <v>0</v>
      </c>
      <c r="O42" s="53">
        <f t="shared" si="31"/>
        <v>33.703850432617223</v>
      </c>
      <c r="P42" s="111">
        <f t="shared" si="32"/>
        <v>9</v>
      </c>
      <c r="Q42" s="112">
        <f t="shared" si="33"/>
        <v>0</v>
      </c>
      <c r="R42" s="112">
        <f t="shared" si="34"/>
        <v>399</v>
      </c>
      <c r="T42">
        <v>502</v>
      </c>
      <c r="U42">
        <v>9059</v>
      </c>
      <c r="V42" t="s">
        <v>328</v>
      </c>
      <c r="W42">
        <v>1183.8409999999999</v>
      </c>
      <c r="X42">
        <v>677.30100000000004</v>
      </c>
      <c r="Y42">
        <v>1.748</v>
      </c>
      <c r="Z42">
        <v>19.805</v>
      </c>
      <c r="AA42">
        <v>67.568310999999994</v>
      </c>
      <c r="AB42">
        <v>2.944143</v>
      </c>
      <c r="AC42">
        <v>23.109148999999999</v>
      </c>
      <c r="AD42" s="1">
        <v>192</v>
      </c>
      <c r="AE42">
        <v>0</v>
      </c>
      <c r="AF42">
        <v>399</v>
      </c>
      <c r="AG42">
        <v>88</v>
      </c>
      <c r="AH42">
        <v>17.520654</v>
      </c>
      <c r="AI42">
        <v>1317.6</v>
      </c>
      <c r="AJ42">
        <v>17.5</v>
      </c>
      <c r="AK42">
        <v>9</v>
      </c>
      <c r="AL42">
        <v>858</v>
      </c>
      <c r="AM42" t="s">
        <v>329</v>
      </c>
      <c r="AN42" t="s">
        <v>630</v>
      </c>
      <c r="AO42">
        <v>985.625</v>
      </c>
      <c r="AR42" t="s">
        <v>117</v>
      </c>
      <c r="AS42" t="s">
        <v>119</v>
      </c>
      <c r="AT42" t="s">
        <v>230</v>
      </c>
      <c r="AU42" t="s">
        <v>328</v>
      </c>
      <c r="AV42" t="s">
        <v>48</v>
      </c>
      <c r="AW42">
        <v>3</v>
      </c>
      <c r="BB42">
        <v>0.8036539299158032</v>
      </c>
      <c r="BC42" t="s">
        <v>67</v>
      </c>
      <c r="BF42" t="s">
        <v>117</v>
      </c>
      <c r="BG42" t="s">
        <v>119</v>
      </c>
      <c r="BH42" t="s">
        <v>328</v>
      </c>
      <c r="BI42">
        <v>9059</v>
      </c>
      <c r="BJ42">
        <v>3</v>
      </c>
      <c r="BK42" t="s">
        <v>230</v>
      </c>
      <c r="BL42" t="s">
        <v>235</v>
      </c>
      <c r="BM42">
        <v>0.8036539299158032</v>
      </c>
      <c r="BN42" t="s">
        <v>67</v>
      </c>
      <c r="BO42" t="s">
        <v>178</v>
      </c>
      <c r="BP42">
        <v>1183.8410000000001</v>
      </c>
      <c r="BQ42" t="s">
        <v>67</v>
      </c>
    </row>
    <row r="43" spans="1:69" ht="16.5">
      <c r="A43" s="59" t="str">
        <f t="shared" si="18"/>
        <v>강인여객</v>
      </c>
      <c r="B43" s="60" t="str">
        <f t="shared" si="1"/>
        <v>김진영</v>
      </c>
      <c r="C43" s="61" t="str">
        <f t="shared" si="19"/>
        <v>D</v>
      </c>
      <c r="D43" s="62">
        <f t="shared" si="20"/>
        <v>0.8009090909090909</v>
      </c>
      <c r="E43" s="63">
        <f t="shared" si="21"/>
        <v>2975</v>
      </c>
      <c r="F43" s="64" t="str">
        <f t="shared" si="22"/>
        <v>103-1</v>
      </c>
      <c r="G43" s="65" t="str">
        <f t="shared" si="23"/>
        <v>70바6096</v>
      </c>
      <c r="H43" s="66">
        <f t="shared" si="24"/>
        <v>1</v>
      </c>
      <c r="I43" s="67">
        <f t="shared" si="25"/>
        <v>1649.0039999999999</v>
      </c>
      <c r="J43" s="68">
        <f t="shared" si="26"/>
        <v>4.1803081877587682E-2</v>
      </c>
      <c r="K43" s="68">
        <f t="shared" si="27"/>
        <v>0.36831828874398076</v>
      </c>
      <c r="L43" s="68">
        <f t="shared" si="28"/>
        <v>0.1437231201379742</v>
      </c>
      <c r="M43" s="69">
        <f t="shared" si="29"/>
        <v>17.893000000000001</v>
      </c>
      <c r="N43" s="70">
        <f t="shared" si="30"/>
        <v>0</v>
      </c>
      <c r="O43" s="70">
        <f t="shared" si="31"/>
        <v>42.328581373968774</v>
      </c>
      <c r="P43" s="109">
        <f t="shared" si="32"/>
        <v>22</v>
      </c>
      <c r="Q43" s="110">
        <f t="shared" si="33"/>
        <v>0</v>
      </c>
      <c r="R43" s="110">
        <f t="shared" si="34"/>
        <v>698</v>
      </c>
      <c r="T43">
        <v>502</v>
      </c>
      <c r="U43">
        <v>2975</v>
      </c>
      <c r="V43" t="s">
        <v>330</v>
      </c>
      <c r="W43">
        <v>1649.0039999999999</v>
      </c>
      <c r="X43">
        <v>935.74300000000005</v>
      </c>
      <c r="Y43">
        <v>1.762</v>
      </c>
      <c r="Z43">
        <v>17.893000000000001</v>
      </c>
      <c r="AA43">
        <v>99.433864999999997</v>
      </c>
      <c r="AB43">
        <v>4.1566419999999997</v>
      </c>
      <c r="AC43">
        <v>36.623311000000001</v>
      </c>
      <c r="AD43" s="1">
        <v>237</v>
      </c>
      <c r="AE43">
        <v>0</v>
      </c>
      <c r="AF43">
        <v>698</v>
      </c>
      <c r="AG43">
        <v>86</v>
      </c>
      <c r="AH43">
        <v>16.583926999999999</v>
      </c>
      <c r="AI43">
        <v>3217.4</v>
      </c>
      <c r="AJ43">
        <v>231.2</v>
      </c>
      <c r="AK43">
        <v>22</v>
      </c>
      <c r="AL43">
        <v>17985</v>
      </c>
      <c r="AM43" t="s">
        <v>331</v>
      </c>
      <c r="AN43" t="s">
        <v>631</v>
      </c>
      <c r="AO43">
        <v>1649.0039999999999</v>
      </c>
      <c r="AR43" t="s">
        <v>117</v>
      </c>
      <c r="AS43" t="s">
        <v>119</v>
      </c>
      <c r="AT43" t="s">
        <v>246</v>
      </c>
      <c r="AU43" t="s">
        <v>330</v>
      </c>
      <c r="AV43" t="s">
        <v>48</v>
      </c>
      <c r="AW43">
        <v>1</v>
      </c>
      <c r="BB43">
        <v>0.8009090909090909</v>
      </c>
      <c r="BC43" t="s">
        <v>67</v>
      </c>
      <c r="BF43" t="s">
        <v>117</v>
      </c>
      <c r="BG43" t="s">
        <v>119</v>
      </c>
      <c r="BH43" t="s">
        <v>330</v>
      </c>
      <c r="BI43">
        <v>2975</v>
      </c>
      <c r="BJ43">
        <v>1</v>
      </c>
      <c r="BK43" t="s">
        <v>246</v>
      </c>
      <c r="BL43" t="s">
        <v>173</v>
      </c>
      <c r="BM43">
        <v>0.8009090909090909</v>
      </c>
      <c r="BN43" t="s">
        <v>67</v>
      </c>
      <c r="BO43" t="s">
        <v>178</v>
      </c>
      <c r="BP43">
        <v>1649.0039999999999</v>
      </c>
      <c r="BQ43" t="s">
        <v>71</v>
      </c>
    </row>
    <row r="44" spans="1:69" ht="16.5">
      <c r="A44" s="42" t="str">
        <f t="shared" si="18"/>
        <v>강인여객</v>
      </c>
      <c r="B44" s="43" t="str">
        <f t="shared" si="1"/>
        <v>김철용</v>
      </c>
      <c r="C44" s="44" t="str">
        <f t="shared" si="19"/>
        <v>S</v>
      </c>
      <c r="D44" s="45">
        <f t="shared" si="20"/>
        <v>1.1307692307692307</v>
      </c>
      <c r="E44" s="46">
        <f t="shared" si="21"/>
        <v>8463</v>
      </c>
      <c r="F44" s="47" t="str">
        <f t="shared" si="22"/>
        <v>급행91</v>
      </c>
      <c r="G44" s="48" t="str">
        <f t="shared" si="23"/>
        <v>72바1259</v>
      </c>
      <c r="H44" s="49">
        <f t="shared" si="24"/>
        <v>2</v>
      </c>
      <c r="I44" s="50">
        <f t="shared" si="25"/>
        <v>3231.3240000000001</v>
      </c>
      <c r="J44" s="51">
        <f t="shared" si="26"/>
        <v>1.3710646812023955E-2</v>
      </c>
      <c r="K44" s="51">
        <f t="shared" si="27"/>
        <v>0.27928125755792421</v>
      </c>
      <c r="L44" s="51">
        <f t="shared" si="28"/>
        <v>0.21817682163719887</v>
      </c>
      <c r="M44" s="52">
        <f t="shared" si="29"/>
        <v>13.747</v>
      </c>
      <c r="N44" s="53">
        <f t="shared" si="30"/>
        <v>3.0947066898893455E-2</v>
      </c>
      <c r="O44" s="53">
        <f t="shared" si="31"/>
        <v>6.7774076508576666</v>
      </c>
      <c r="P44" s="111">
        <f t="shared" si="32"/>
        <v>2</v>
      </c>
      <c r="Q44" s="112">
        <f t="shared" si="33"/>
        <v>1</v>
      </c>
      <c r="R44" s="112">
        <f t="shared" si="34"/>
        <v>219</v>
      </c>
      <c r="T44">
        <v>502</v>
      </c>
      <c r="U44">
        <v>8463</v>
      </c>
      <c r="V44" t="s">
        <v>332</v>
      </c>
      <c r="W44">
        <v>3231.3240000000001</v>
      </c>
      <c r="X44">
        <v>1094.114</v>
      </c>
      <c r="Y44">
        <v>2.9529999999999998</v>
      </c>
      <c r="Z44">
        <v>13.747</v>
      </c>
      <c r="AA44">
        <v>122.975234</v>
      </c>
      <c r="AB44">
        <v>1.68607</v>
      </c>
      <c r="AC44">
        <v>34.344678000000002</v>
      </c>
      <c r="AD44" s="1">
        <v>705</v>
      </c>
      <c r="AE44">
        <v>1</v>
      </c>
      <c r="AF44">
        <v>219</v>
      </c>
      <c r="AG44">
        <v>110</v>
      </c>
      <c r="AH44">
        <v>26.276216999999999</v>
      </c>
      <c r="AI44">
        <v>18155.599999999999</v>
      </c>
      <c r="AJ44">
        <v>2779</v>
      </c>
      <c r="AK44">
        <v>2</v>
      </c>
      <c r="AL44">
        <v>281</v>
      </c>
      <c r="AM44" t="s">
        <v>333</v>
      </c>
      <c r="AN44" t="s">
        <v>632</v>
      </c>
      <c r="AO44">
        <v>3039.4259999999999</v>
      </c>
      <c r="AR44" t="s">
        <v>117</v>
      </c>
      <c r="AS44" t="s">
        <v>121</v>
      </c>
      <c r="AT44" t="s">
        <v>269</v>
      </c>
      <c r="AU44" t="s">
        <v>332</v>
      </c>
      <c r="AV44" t="s">
        <v>48</v>
      </c>
      <c r="AW44">
        <v>2</v>
      </c>
      <c r="BB44">
        <v>1.1307692307692307</v>
      </c>
      <c r="BC44" t="s">
        <v>71</v>
      </c>
      <c r="BF44" t="s">
        <v>117</v>
      </c>
      <c r="BG44" t="s">
        <v>121</v>
      </c>
      <c r="BH44" t="s">
        <v>332</v>
      </c>
      <c r="BI44">
        <v>8463</v>
      </c>
      <c r="BJ44">
        <v>2</v>
      </c>
      <c r="BK44" t="s">
        <v>269</v>
      </c>
      <c r="BL44" t="s">
        <v>271</v>
      </c>
      <c r="BM44">
        <v>1.1307692307692307</v>
      </c>
      <c r="BN44" t="s">
        <v>71</v>
      </c>
      <c r="BO44" t="s">
        <v>175</v>
      </c>
      <c r="BP44">
        <v>3231.3240000000001</v>
      </c>
      <c r="BQ44" t="s">
        <v>69</v>
      </c>
    </row>
    <row r="45" spans="1:69" ht="16.5">
      <c r="A45" s="59" t="str">
        <f t="shared" si="18"/>
        <v>강인여객</v>
      </c>
      <c r="B45" s="60" t="str">
        <f t="shared" si="1"/>
        <v>김태호</v>
      </c>
      <c r="C45" s="61" t="str">
        <f t="shared" si="19"/>
        <v>C</v>
      </c>
      <c r="D45" s="62">
        <f t="shared" si="20"/>
        <v>0.87904761904761908</v>
      </c>
      <c r="E45" s="63">
        <f t="shared" si="21"/>
        <v>2684</v>
      </c>
      <c r="F45" s="64" t="str">
        <f t="shared" si="22"/>
        <v>103</v>
      </c>
      <c r="G45" s="65" t="str">
        <f t="shared" si="23"/>
        <v>70바5947</v>
      </c>
      <c r="H45" s="66">
        <f t="shared" si="24"/>
        <v>1</v>
      </c>
      <c r="I45" s="67">
        <f t="shared" si="25"/>
        <v>1657.4559999999999</v>
      </c>
      <c r="J45" s="68">
        <f t="shared" si="26"/>
        <v>3.6818758800977133E-3</v>
      </c>
      <c r="K45" s="68">
        <f t="shared" si="27"/>
        <v>0.38511525782595268</v>
      </c>
      <c r="L45" s="68">
        <f t="shared" si="28"/>
        <v>0.19970364220829995</v>
      </c>
      <c r="M45" s="69">
        <f t="shared" si="29"/>
        <v>16.265999999999998</v>
      </c>
      <c r="N45" s="70">
        <f t="shared" si="30"/>
        <v>0.24133370659613287</v>
      </c>
      <c r="O45" s="70">
        <f t="shared" si="31"/>
        <v>10.256682530335647</v>
      </c>
      <c r="P45" s="109">
        <f t="shared" si="32"/>
        <v>1</v>
      </c>
      <c r="Q45" s="110">
        <f t="shared" si="33"/>
        <v>4</v>
      </c>
      <c r="R45" s="110">
        <f t="shared" si="34"/>
        <v>170</v>
      </c>
      <c r="T45">
        <v>502</v>
      </c>
      <c r="U45">
        <v>2684</v>
      </c>
      <c r="V45" t="s">
        <v>334</v>
      </c>
      <c r="W45">
        <v>1657.4559999999999</v>
      </c>
      <c r="X45">
        <v>897.85299999999995</v>
      </c>
      <c r="Y45">
        <v>1.8460000000000001</v>
      </c>
      <c r="Z45">
        <v>16.265999999999998</v>
      </c>
      <c r="AA45">
        <v>104.18303400000001</v>
      </c>
      <c r="AB45">
        <v>0.38358900000000001</v>
      </c>
      <c r="AC45">
        <v>40.122475999999999</v>
      </c>
      <c r="AD45" s="1">
        <v>331</v>
      </c>
      <c r="AE45">
        <v>4</v>
      </c>
      <c r="AF45">
        <v>170</v>
      </c>
      <c r="AG45">
        <v>77</v>
      </c>
      <c r="AH45">
        <v>15.909077</v>
      </c>
      <c r="AI45">
        <v>907.7</v>
      </c>
      <c r="AJ45">
        <v>0</v>
      </c>
      <c r="AK45">
        <v>1</v>
      </c>
      <c r="AL45">
        <v>14</v>
      </c>
      <c r="AM45" t="s">
        <v>335</v>
      </c>
      <c r="AN45" t="s">
        <v>633</v>
      </c>
      <c r="AO45">
        <v>1657.4559999999999</v>
      </c>
      <c r="AR45" t="s">
        <v>117</v>
      </c>
      <c r="AS45" t="s">
        <v>118</v>
      </c>
      <c r="AT45" t="s">
        <v>209</v>
      </c>
      <c r="AU45" t="s">
        <v>334</v>
      </c>
      <c r="AV45" t="s">
        <v>48</v>
      </c>
      <c r="AW45">
        <v>1</v>
      </c>
      <c r="BB45">
        <v>0.87904761904761908</v>
      </c>
      <c r="BC45" t="s">
        <v>69</v>
      </c>
      <c r="BF45" t="s">
        <v>117</v>
      </c>
      <c r="BG45" t="s">
        <v>118</v>
      </c>
      <c r="BH45" t="s">
        <v>334</v>
      </c>
      <c r="BI45">
        <v>2684</v>
      </c>
      <c r="BJ45">
        <v>1</v>
      </c>
      <c r="BK45" t="s">
        <v>209</v>
      </c>
      <c r="BL45" t="s">
        <v>173</v>
      </c>
      <c r="BM45">
        <v>0.87904761904761908</v>
      </c>
      <c r="BN45" t="s">
        <v>69</v>
      </c>
      <c r="BO45" t="s">
        <v>176</v>
      </c>
      <c r="BP45">
        <v>1657.4559999999999</v>
      </c>
      <c r="BQ45" t="s">
        <v>68</v>
      </c>
    </row>
    <row r="46" spans="1:69" ht="16.5">
      <c r="A46" s="42" t="str">
        <f t="shared" si="18"/>
        <v>강인여객</v>
      </c>
      <c r="B46" s="43" t="str">
        <f t="shared" si="1"/>
        <v>김현기</v>
      </c>
      <c r="C46" s="44" t="str">
        <f t="shared" si="19"/>
        <v>C</v>
      </c>
      <c r="D46" s="45">
        <f t="shared" si="20"/>
        <v>0.85631018299921702</v>
      </c>
      <c r="E46" s="46">
        <f t="shared" si="21"/>
        <v>3551</v>
      </c>
      <c r="F46" s="47" t="str">
        <f t="shared" si="22"/>
        <v>103</v>
      </c>
      <c r="G46" s="48" t="str">
        <f t="shared" si="23"/>
        <v>70바5087</v>
      </c>
      <c r="H46" s="49">
        <f t="shared" si="24"/>
        <v>4</v>
      </c>
      <c r="I46" s="50">
        <f t="shared" si="25"/>
        <v>1557.9110000000003</v>
      </c>
      <c r="J46" s="51">
        <f t="shared" si="26"/>
        <v>1.5048561890576692E-2</v>
      </c>
      <c r="K46" s="51">
        <f t="shared" si="27"/>
        <v>0.36532881631104164</v>
      </c>
      <c r="L46" s="51">
        <f t="shared" si="28"/>
        <v>0.1463498235778552</v>
      </c>
      <c r="M46" s="52">
        <f t="shared" si="29"/>
        <v>17.756</v>
      </c>
      <c r="N46" s="53">
        <f t="shared" si="30"/>
        <v>6.4188519113094394E-2</v>
      </c>
      <c r="O46" s="53">
        <f t="shared" si="31"/>
        <v>27.151743584838929</v>
      </c>
      <c r="P46" s="111">
        <f t="shared" si="32"/>
        <v>113</v>
      </c>
      <c r="Q46" s="112">
        <f t="shared" si="33"/>
        <v>1</v>
      </c>
      <c r="R46" s="112">
        <f t="shared" si="34"/>
        <v>423</v>
      </c>
      <c r="T46">
        <v>502</v>
      </c>
      <c r="U46">
        <v>3551</v>
      </c>
      <c r="V46" t="s">
        <v>336</v>
      </c>
      <c r="W46">
        <v>1557.9110000000001</v>
      </c>
      <c r="X46">
        <v>871.85</v>
      </c>
      <c r="Y46">
        <v>1.7869999999999999</v>
      </c>
      <c r="Z46">
        <v>17.756</v>
      </c>
      <c r="AA46">
        <v>92.199973</v>
      </c>
      <c r="AB46">
        <v>1.3874770000000001</v>
      </c>
      <c r="AC46">
        <v>33.683306999999999</v>
      </c>
      <c r="AD46" s="1">
        <v>228</v>
      </c>
      <c r="AE46">
        <v>1</v>
      </c>
      <c r="AF46">
        <v>423</v>
      </c>
      <c r="AG46">
        <v>90</v>
      </c>
      <c r="AH46">
        <v>16.897086999999999</v>
      </c>
      <c r="AI46">
        <v>520.70000000000005</v>
      </c>
      <c r="AJ46">
        <v>7.4</v>
      </c>
      <c r="AK46">
        <v>113</v>
      </c>
      <c r="AL46">
        <v>0</v>
      </c>
      <c r="AM46" t="s">
        <v>337</v>
      </c>
      <c r="AN46" t="s">
        <v>634</v>
      </c>
      <c r="AO46">
        <v>1239.6500000000001</v>
      </c>
      <c r="AR46" t="s">
        <v>117</v>
      </c>
      <c r="AS46" t="s">
        <v>118</v>
      </c>
      <c r="AT46" t="s">
        <v>207</v>
      </c>
      <c r="AU46" t="s">
        <v>336</v>
      </c>
      <c r="AV46" t="s">
        <v>48</v>
      </c>
      <c r="AW46">
        <v>4</v>
      </c>
      <c r="BB46">
        <v>0.85631018299921702</v>
      </c>
      <c r="BC46" t="s">
        <v>69</v>
      </c>
      <c r="BF46" t="s">
        <v>117</v>
      </c>
      <c r="BG46" t="s">
        <v>118</v>
      </c>
      <c r="BH46" t="s">
        <v>336</v>
      </c>
      <c r="BI46">
        <v>3551</v>
      </c>
      <c r="BJ46">
        <v>4</v>
      </c>
      <c r="BK46" t="s">
        <v>207</v>
      </c>
      <c r="BL46" t="s">
        <v>191</v>
      </c>
      <c r="BM46">
        <v>0.85631018299921702</v>
      </c>
      <c r="BN46" t="s">
        <v>69</v>
      </c>
      <c r="BO46" t="s">
        <v>176</v>
      </c>
      <c r="BP46">
        <v>1557.9110000000003</v>
      </c>
      <c r="BQ46" t="s">
        <v>66</v>
      </c>
    </row>
    <row r="47" spans="1:69" ht="16.5">
      <c r="A47" s="59" t="str">
        <f t="shared" si="18"/>
        <v>강인여객</v>
      </c>
      <c r="B47" s="60" t="str">
        <f t="shared" si="1"/>
        <v>나재웅</v>
      </c>
      <c r="C47" s="61" t="str">
        <f t="shared" si="19"/>
        <v>B</v>
      </c>
      <c r="D47" s="62">
        <f t="shared" si="20"/>
        <v>0.92592619502120677</v>
      </c>
      <c r="E47" s="63">
        <f t="shared" si="21"/>
        <v>9478</v>
      </c>
      <c r="F47" s="64" t="str">
        <f t="shared" si="22"/>
        <v>103-1</v>
      </c>
      <c r="G47" s="65" t="str">
        <f t="shared" si="23"/>
        <v>70바6097</v>
      </c>
      <c r="H47" s="66">
        <f t="shared" si="24"/>
        <v>4</v>
      </c>
      <c r="I47" s="67">
        <f t="shared" si="25"/>
        <v>2066.1039999999998</v>
      </c>
      <c r="J47" s="68">
        <f t="shared" si="26"/>
        <v>2.4467629882842647E-2</v>
      </c>
      <c r="K47" s="68">
        <f t="shared" si="27"/>
        <v>0.34685682003308749</v>
      </c>
      <c r="L47" s="68">
        <f t="shared" si="28"/>
        <v>0.16940095948703454</v>
      </c>
      <c r="M47" s="69">
        <f t="shared" si="29"/>
        <v>17.629000000000001</v>
      </c>
      <c r="N47" s="70">
        <f t="shared" si="30"/>
        <v>4.8400274139152731E-2</v>
      </c>
      <c r="O47" s="70">
        <f t="shared" si="31"/>
        <v>8.6636490709083382</v>
      </c>
      <c r="P47" s="109">
        <f t="shared" si="32"/>
        <v>4</v>
      </c>
      <c r="Q47" s="110">
        <f t="shared" si="33"/>
        <v>1</v>
      </c>
      <c r="R47" s="110">
        <f t="shared" si="34"/>
        <v>179</v>
      </c>
      <c r="T47">
        <v>502</v>
      </c>
      <c r="U47">
        <v>9478</v>
      </c>
      <c r="V47" t="s">
        <v>338</v>
      </c>
      <c r="W47">
        <v>2066.1039999999998</v>
      </c>
      <c r="X47">
        <v>1062.7950000000001</v>
      </c>
      <c r="Y47">
        <v>1.944</v>
      </c>
      <c r="Z47">
        <v>17.629000000000001</v>
      </c>
      <c r="AA47">
        <v>114.367473</v>
      </c>
      <c r="AB47">
        <v>2.7983009999999999</v>
      </c>
      <c r="AC47">
        <v>39.669137999999997</v>
      </c>
      <c r="AD47" s="1">
        <v>350</v>
      </c>
      <c r="AE47">
        <v>1</v>
      </c>
      <c r="AF47">
        <v>179</v>
      </c>
      <c r="AG47">
        <v>88</v>
      </c>
      <c r="AH47">
        <v>18.065486</v>
      </c>
      <c r="AI47">
        <v>2474.3000000000002</v>
      </c>
      <c r="AJ47">
        <v>58.6</v>
      </c>
      <c r="AK47">
        <v>4</v>
      </c>
      <c r="AL47">
        <v>310</v>
      </c>
      <c r="AM47" t="s">
        <v>339</v>
      </c>
      <c r="AN47" t="s">
        <v>635</v>
      </c>
      <c r="AO47">
        <v>1725.981</v>
      </c>
      <c r="AR47" t="s">
        <v>117</v>
      </c>
      <c r="AS47" t="s">
        <v>119</v>
      </c>
      <c r="AT47" t="s">
        <v>248</v>
      </c>
      <c r="AU47" t="s">
        <v>338</v>
      </c>
      <c r="AV47" t="s">
        <v>48</v>
      </c>
      <c r="AW47">
        <v>4</v>
      </c>
      <c r="BB47">
        <v>0.92592619502120677</v>
      </c>
      <c r="BC47" t="s">
        <v>68</v>
      </c>
      <c r="BF47" t="s">
        <v>117</v>
      </c>
      <c r="BG47" t="s">
        <v>119</v>
      </c>
      <c r="BH47" t="s">
        <v>338</v>
      </c>
      <c r="BI47">
        <v>9478</v>
      </c>
      <c r="BJ47">
        <v>4</v>
      </c>
      <c r="BK47" t="s">
        <v>248</v>
      </c>
      <c r="BL47" t="s">
        <v>231</v>
      </c>
      <c r="BM47">
        <v>0.92592619502120677</v>
      </c>
      <c r="BN47" t="s">
        <v>68</v>
      </c>
      <c r="BO47" t="s">
        <v>174</v>
      </c>
      <c r="BP47">
        <v>2066.1039999999998</v>
      </c>
      <c r="BQ47" t="s">
        <v>66</v>
      </c>
    </row>
    <row r="48" spans="1:69" ht="16.5">
      <c r="A48" s="42" t="str">
        <f t="shared" si="18"/>
        <v>강인여객</v>
      </c>
      <c r="B48" s="43" t="str">
        <f t="shared" si="1"/>
        <v>남우선</v>
      </c>
      <c r="C48" s="44" t="str">
        <f t="shared" si="19"/>
        <v>B</v>
      </c>
      <c r="D48" s="45">
        <f t="shared" si="20"/>
        <v>0.90213095618341244</v>
      </c>
      <c r="E48" s="46">
        <f t="shared" si="21"/>
        <v>1964</v>
      </c>
      <c r="F48" s="47" t="str">
        <f t="shared" si="22"/>
        <v>103</v>
      </c>
      <c r="G48" s="48" t="str">
        <f t="shared" si="23"/>
        <v>70바5063</v>
      </c>
      <c r="H48" s="49">
        <f t="shared" si="24"/>
        <v>2</v>
      </c>
      <c r="I48" s="50">
        <f t="shared" si="25"/>
        <v>2088.2470000000003</v>
      </c>
      <c r="J48" s="51">
        <f t="shared" si="26"/>
        <v>6.7145347669440988E-3</v>
      </c>
      <c r="K48" s="51">
        <f t="shared" si="27"/>
        <v>0.3464372983592563</v>
      </c>
      <c r="L48" s="51">
        <f t="shared" si="28"/>
        <v>0.20447772701217812</v>
      </c>
      <c r="M48" s="52">
        <f t="shared" si="29"/>
        <v>14.39</v>
      </c>
      <c r="N48" s="53">
        <f t="shared" si="30"/>
        <v>9.5774111012729826E-2</v>
      </c>
      <c r="O48" s="53">
        <f t="shared" si="31"/>
        <v>6.4168654378528984</v>
      </c>
      <c r="P48" s="111">
        <f t="shared" si="32"/>
        <v>0</v>
      </c>
      <c r="Q48" s="112">
        <f t="shared" si="33"/>
        <v>2</v>
      </c>
      <c r="R48" s="112">
        <f t="shared" si="34"/>
        <v>134</v>
      </c>
      <c r="T48">
        <v>502</v>
      </c>
      <c r="U48">
        <v>1964</v>
      </c>
      <c r="V48" t="s">
        <v>340</v>
      </c>
      <c r="W48">
        <v>2088.2469999999998</v>
      </c>
      <c r="X48">
        <v>1106.7619999999999</v>
      </c>
      <c r="Y48">
        <v>1.887</v>
      </c>
      <c r="Z48">
        <v>14.39</v>
      </c>
      <c r="AA48">
        <v>127.45440000000001</v>
      </c>
      <c r="AB48">
        <v>0.85579700000000003</v>
      </c>
      <c r="AC48">
        <v>44.154958000000001</v>
      </c>
      <c r="AD48" s="1">
        <v>427</v>
      </c>
      <c r="AE48">
        <v>2</v>
      </c>
      <c r="AF48">
        <v>134</v>
      </c>
      <c r="AG48">
        <v>87</v>
      </c>
      <c r="AH48">
        <v>16.384267000000001</v>
      </c>
      <c r="AI48">
        <v>556.20000000000005</v>
      </c>
      <c r="AJ48">
        <v>12.4</v>
      </c>
      <c r="AK48">
        <v>0</v>
      </c>
      <c r="AL48">
        <v>0</v>
      </c>
      <c r="AM48" t="s">
        <v>341</v>
      </c>
      <c r="AN48" t="s">
        <v>636</v>
      </c>
      <c r="AO48">
        <v>1951.9670000000001</v>
      </c>
      <c r="AR48" t="s">
        <v>117</v>
      </c>
      <c r="AS48" t="s">
        <v>118</v>
      </c>
      <c r="AT48" t="s">
        <v>197</v>
      </c>
      <c r="AU48" t="s">
        <v>340</v>
      </c>
      <c r="AV48" t="s">
        <v>48</v>
      </c>
      <c r="AW48">
        <v>2</v>
      </c>
      <c r="BB48">
        <v>0.90213095618341244</v>
      </c>
      <c r="BC48" t="s">
        <v>68</v>
      </c>
      <c r="BF48" t="s">
        <v>117</v>
      </c>
      <c r="BG48" t="s">
        <v>118</v>
      </c>
      <c r="BH48" t="s">
        <v>340</v>
      </c>
      <c r="BI48">
        <v>1964</v>
      </c>
      <c r="BJ48">
        <v>2</v>
      </c>
      <c r="BK48" t="s">
        <v>197</v>
      </c>
      <c r="BL48" t="s">
        <v>213</v>
      </c>
      <c r="BM48">
        <v>0.90213095618341244</v>
      </c>
      <c r="BN48" t="s">
        <v>68</v>
      </c>
      <c r="BO48" t="s">
        <v>174</v>
      </c>
      <c r="BP48">
        <v>2088.2470000000003</v>
      </c>
      <c r="BQ48" t="s">
        <v>68</v>
      </c>
    </row>
    <row r="49" spans="1:69" ht="16.5">
      <c r="A49" s="59" t="str">
        <f t="shared" si="18"/>
        <v>강인여객</v>
      </c>
      <c r="B49" s="60" t="str">
        <f t="shared" si="1"/>
        <v>라병규</v>
      </c>
      <c r="C49" s="61" t="str">
        <f t="shared" si="19"/>
        <v>B</v>
      </c>
      <c r="D49" s="62">
        <f t="shared" si="20"/>
        <v>0.91190476190476188</v>
      </c>
      <c r="E49" s="63">
        <f t="shared" si="21"/>
        <v>7050</v>
      </c>
      <c r="F49" s="64" t="str">
        <f t="shared" si="22"/>
        <v>103</v>
      </c>
      <c r="G49" s="65" t="str">
        <f t="shared" si="23"/>
        <v>70바5947</v>
      </c>
      <c r="H49" s="66">
        <f t="shared" si="24"/>
        <v>1</v>
      </c>
      <c r="I49" s="67">
        <f t="shared" si="25"/>
        <v>2182.42</v>
      </c>
      <c r="J49" s="68">
        <f t="shared" si="26"/>
        <v>5.7537722734879405E-3</v>
      </c>
      <c r="K49" s="68">
        <f t="shared" si="27"/>
        <v>0.36427857316127527</v>
      </c>
      <c r="L49" s="68">
        <f t="shared" si="28"/>
        <v>6.5981800020161102E-2</v>
      </c>
      <c r="M49" s="69">
        <f t="shared" si="29"/>
        <v>15.813000000000001</v>
      </c>
      <c r="N49" s="70">
        <f t="shared" si="30"/>
        <v>0.13746208337533564</v>
      </c>
      <c r="O49" s="70">
        <f t="shared" si="31"/>
        <v>6.6440006964745555</v>
      </c>
      <c r="P49" s="109">
        <f t="shared" si="32"/>
        <v>1</v>
      </c>
      <c r="Q49" s="110">
        <f t="shared" si="33"/>
        <v>3</v>
      </c>
      <c r="R49" s="110">
        <f t="shared" si="34"/>
        <v>145</v>
      </c>
      <c r="T49">
        <v>502</v>
      </c>
      <c r="U49">
        <v>7050</v>
      </c>
      <c r="V49" t="s">
        <v>342</v>
      </c>
      <c r="W49">
        <v>2182.42</v>
      </c>
      <c r="X49">
        <v>1139.3989999999999</v>
      </c>
      <c r="Y49">
        <v>1.915</v>
      </c>
      <c r="Z49">
        <v>15.813000000000001</v>
      </c>
      <c r="AA49">
        <v>130.82773599999999</v>
      </c>
      <c r="AB49">
        <v>0.75275300000000001</v>
      </c>
      <c r="AC49">
        <v>47.657741000000001</v>
      </c>
      <c r="AD49" s="1">
        <v>144</v>
      </c>
      <c r="AE49">
        <v>3</v>
      </c>
      <c r="AF49">
        <v>145</v>
      </c>
      <c r="AG49">
        <v>82</v>
      </c>
      <c r="AH49">
        <v>16.681629999999998</v>
      </c>
      <c r="AI49">
        <v>789.5</v>
      </c>
      <c r="AJ49">
        <v>0</v>
      </c>
      <c r="AK49">
        <v>1</v>
      </c>
      <c r="AL49">
        <v>297</v>
      </c>
      <c r="AM49" t="s">
        <v>343</v>
      </c>
      <c r="AN49" t="s">
        <v>637</v>
      </c>
      <c r="AO49">
        <v>2182.42</v>
      </c>
      <c r="AR49" t="s">
        <v>117</v>
      </c>
      <c r="AS49" t="s">
        <v>118</v>
      </c>
      <c r="AT49" t="s">
        <v>209</v>
      </c>
      <c r="AU49" t="s">
        <v>342</v>
      </c>
      <c r="AV49" t="s">
        <v>48</v>
      </c>
      <c r="AW49">
        <v>1</v>
      </c>
      <c r="BB49">
        <v>0.91190476190476188</v>
      </c>
      <c r="BC49" t="s">
        <v>68</v>
      </c>
      <c r="BF49" t="s">
        <v>117</v>
      </c>
      <c r="BG49" t="s">
        <v>118</v>
      </c>
      <c r="BH49" t="s">
        <v>342</v>
      </c>
      <c r="BI49">
        <v>7050</v>
      </c>
      <c r="BJ49">
        <v>1</v>
      </c>
      <c r="BK49" t="s">
        <v>209</v>
      </c>
      <c r="BL49" t="s">
        <v>173</v>
      </c>
      <c r="BM49">
        <v>0.91190476190476188</v>
      </c>
      <c r="BN49" t="s">
        <v>68</v>
      </c>
      <c r="BO49" t="s">
        <v>174</v>
      </c>
      <c r="BP49">
        <v>2182.42</v>
      </c>
      <c r="BQ49" t="s">
        <v>69</v>
      </c>
    </row>
    <row r="50" spans="1:69" ht="16.5">
      <c r="A50" s="42" t="str">
        <f t="shared" si="18"/>
        <v>강인여객</v>
      </c>
      <c r="B50" s="43" t="str">
        <f t="shared" si="1"/>
        <v>마삼식</v>
      </c>
      <c r="C50" s="44" t="str">
        <f t="shared" si="19"/>
        <v>C</v>
      </c>
      <c r="D50" s="45">
        <f t="shared" si="20"/>
        <v>0.85915020576402457</v>
      </c>
      <c r="E50" s="46">
        <f t="shared" si="21"/>
        <v>7750</v>
      </c>
      <c r="F50" s="47" t="str">
        <f t="shared" si="22"/>
        <v>103</v>
      </c>
      <c r="G50" s="48" t="str">
        <f t="shared" si="23"/>
        <v>72바1299</v>
      </c>
      <c r="H50" s="49">
        <f t="shared" si="24"/>
        <v>3</v>
      </c>
      <c r="I50" s="50">
        <f t="shared" si="25"/>
        <v>2388.2420000000002</v>
      </c>
      <c r="J50" s="51">
        <f t="shared" si="26"/>
        <v>4.7352861390642809E-3</v>
      </c>
      <c r="K50" s="51">
        <f t="shared" si="27"/>
        <v>0.36140456970573076</v>
      </c>
      <c r="L50" s="51">
        <f t="shared" si="28"/>
        <v>0.32199416977006518</v>
      </c>
      <c r="M50" s="52">
        <f t="shared" si="29"/>
        <v>15.967000000000001</v>
      </c>
      <c r="N50" s="53">
        <f t="shared" si="30"/>
        <v>0.25123082166715094</v>
      </c>
      <c r="O50" s="53">
        <f t="shared" si="31"/>
        <v>7.7044118644592965</v>
      </c>
      <c r="P50" s="111">
        <f t="shared" si="32"/>
        <v>4</v>
      </c>
      <c r="Q50" s="112">
        <f t="shared" si="33"/>
        <v>6</v>
      </c>
      <c r="R50" s="112">
        <f t="shared" si="34"/>
        <v>184</v>
      </c>
      <c r="T50">
        <v>502</v>
      </c>
      <c r="U50">
        <v>7750</v>
      </c>
      <c r="V50" t="s">
        <v>344</v>
      </c>
      <c r="W50">
        <v>2388.2420000000002</v>
      </c>
      <c r="X50">
        <v>1325.36</v>
      </c>
      <c r="Y50">
        <v>1.802</v>
      </c>
      <c r="Z50">
        <v>15.967000000000001</v>
      </c>
      <c r="AA50">
        <v>150.28468799999999</v>
      </c>
      <c r="AB50">
        <v>0.71164099999999997</v>
      </c>
      <c r="AC50">
        <v>54.313572999999998</v>
      </c>
      <c r="AD50" s="1">
        <v>769</v>
      </c>
      <c r="AE50">
        <v>6</v>
      </c>
      <c r="AF50">
        <v>184</v>
      </c>
      <c r="AG50">
        <v>80</v>
      </c>
      <c r="AH50">
        <v>15.891451999999999</v>
      </c>
      <c r="AI50">
        <v>576.70000000000005</v>
      </c>
      <c r="AJ50">
        <v>0</v>
      </c>
      <c r="AK50">
        <v>4</v>
      </c>
      <c r="AL50">
        <v>1548</v>
      </c>
      <c r="AM50" t="s">
        <v>345</v>
      </c>
      <c r="AN50" t="s">
        <v>638</v>
      </c>
      <c r="AO50">
        <v>2116.63</v>
      </c>
      <c r="AR50" t="s">
        <v>117</v>
      </c>
      <c r="AS50" t="s">
        <v>118</v>
      </c>
      <c r="AT50" t="s">
        <v>219</v>
      </c>
      <c r="AU50" t="s">
        <v>344</v>
      </c>
      <c r="AV50" t="s">
        <v>48</v>
      </c>
      <c r="AW50">
        <v>3</v>
      </c>
      <c r="BB50">
        <v>0.85915020576402457</v>
      </c>
      <c r="BC50" t="s">
        <v>69</v>
      </c>
      <c r="BF50" t="s">
        <v>117</v>
      </c>
      <c r="BG50" t="s">
        <v>118</v>
      </c>
      <c r="BH50" t="s">
        <v>344</v>
      </c>
      <c r="BI50">
        <v>7750</v>
      </c>
      <c r="BJ50">
        <v>3</v>
      </c>
      <c r="BK50" t="s">
        <v>219</v>
      </c>
      <c r="BL50" t="s">
        <v>209</v>
      </c>
      <c r="BM50">
        <v>0.85915020576402457</v>
      </c>
      <c r="BN50" t="s">
        <v>69</v>
      </c>
      <c r="BO50" t="s">
        <v>176</v>
      </c>
      <c r="BP50">
        <v>2388.2420000000002</v>
      </c>
      <c r="BQ50" t="s">
        <v>71</v>
      </c>
    </row>
    <row r="51" spans="1:69" ht="16.5">
      <c r="A51" s="59" t="str">
        <f t="shared" si="18"/>
        <v>강인여객</v>
      </c>
      <c r="B51" s="60" t="str">
        <f t="shared" si="1"/>
        <v>맹성복</v>
      </c>
      <c r="C51" s="61" t="str">
        <f t="shared" si="19"/>
        <v>A</v>
      </c>
      <c r="D51" s="62">
        <f t="shared" si="20"/>
        <v>0.95104752209819066</v>
      </c>
      <c r="E51" s="63">
        <f t="shared" si="21"/>
        <v>8293</v>
      </c>
      <c r="F51" s="64" t="str">
        <f t="shared" si="22"/>
        <v>103</v>
      </c>
      <c r="G51" s="65" t="str">
        <f t="shared" si="23"/>
        <v>70바5063</v>
      </c>
      <c r="H51" s="66">
        <f t="shared" si="24"/>
        <v>10</v>
      </c>
      <c r="I51" s="67">
        <f t="shared" si="25"/>
        <v>1767.4229999999998</v>
      </c>
      <c r="J51" s="68">
        <f t="shared" si="26"/>
        <v>1.5413168518824984E-2</v>
      </c>
      <c r="K51" s="68">
        <f t="shared" si="27"/>
        <v>0.37358171168076587</v>
      </c>
      <c r="L51" s="68">
        <f t="shared" si="28"/>
        <v>0.18784410975753968</v>
      </c>
      <c r="M51" s="69">
        <f t="shared" si="29"/>
        <v>14.388999999999999</v>
      </c>
      <c r="N51" s="70">
        <f t="shared" si="30"/>
        <v>0.10892848681447899</v>
      </c>
      <c r="O51" s="70">
        <f t="shared" si="31"/>
        <v>10.021420786932067</v>
      </c>
      <c r="P51" s="109">
        <f t="shared" si="32"/>
        <v>4</v>
      </c>
      <c r="Q51" s="110">
        <f t="shared" si="33"/>
        <v>2</v>
      </c>
      <c r="R51" s="110">
        <f t="shared" si="34"/>
        <v>184</v>
      </c>
      <c r="T51">
        <v>502</v>
      </c>
      <c r="U51">
        <v>8293</v>
      </c>
      <c r="V51" t="s">
        <v>346</v>
      </c>
      <c r="W51">
        <v>1836.067</v>
      </c>
      <c r="X51">
        <v>928.74599999999998</v>
      </c>
      <c r="Y51">
        <v>1.9770000000000001</v>
      </c>
      <c r="Z51">
        <v>14.388999999999999</v>
      </c>
      <c r="AA51">
        <v>115.05136</v>
      </c>
      <c r="AB51">
        <v>1.773306</v>
      </c>
      <c r="AC51">
        <v>42.981084000000003</v>
      </c>
      <c r="AD51" s="1">
        <v>332</v>
      </c>
      <c r="AE51">
        <v>2</v>
      </c>
      <c r="AF51">
        <v>184</v>
      </c>
      <c r="AG51">
        <v>79</v>
      </c>
      <c r="AH51">
        <v>15.958672</v>
      </c>
      <c r="AI51">
        <v>807.1</v>
      </c>
      <c r="AJ51">
        <v>0</v>
      </c>
      <c r="AK51">
        <v>4</v>
      </c>
      <c r="AL51">
        <v>627</v>
      </c>
      <c r="AM51" t="s">
        <v>347</v>
      </c>
      <c r="AN51" t="s">
        <v>639</v>
      </c>
      <c r="AO51">
        <v>386.58499999999998</v>
      </c>
      <c r="AR51" t="s">
        <v>117</v>
      </c>
      <c r="AS51" t="s">
        <v>118</v>
      </c>
      <c r="AT51" t="s">
        <v>197</v>
      </c>
      <c r="AU51" t="s">
        <v>346</v>
      </c>
      <c r="AV51" t="s">
        <v>48</v>
      </c>
      <c r="AW51">
        <v>10</v>
      </c>
      <c r="BB51">
        <v>0.95104752209819066</v>
      </c>
      <c r="BC51" t="s">
        <v>66</v>
      </c>
      <c r="BF51" t="s">
        <v>117</v>
      </c>
      <c r="BG51" t="s">
        <v>118</v>
      </c>
      <c r="BH51" t="s">
        <v>346</v>
      </c>
      <c r="BI51">
        <v>8293</v>
      </c>
      <c r="BJ51">
        <v>10</v>
      </c>
      <c r="BK51" t="s">
        <v>197</v>
      </c>
      <c r="BL51" t="s">
        <v>204</v>
      </c>
      <c r="BM51">
        <v>0.95104752209819066</v>
      </c>
      <c r="BN51" t="s">
        <v>66</v>
      </c>
      <c r="BO51" t="s">
        <v>177</v>
      </c>
      <c r="BP51">
        <v>1767.4229999999998</v>
      </c>
      <c r="BQ51" t="s">
        <v>66</v>
      </c>
    </row>
    <row r="52" spans="1:69" ht="16.5">
      <c r="A52" s="42" t="str">
        <f t="shared" si="18"/>
        <v>강인여객</v>
      </c>
      <c r="B52" s="43" t="str">
        <f t="shared" si="1"/>
        <v>맹일술</v>
      </c>
      <c r="C52" s="44" t="str">
        <f t="shared" si="19"/>
        <v>F</v>
      </c>
      <c r="D52" s="45">
        <f t="shared" si="20"/>
        <v>0.796875229429582</v>
      </c>
      <c r="E52" s="46">
        <f t="shared" si="21"/>
        <v>1960</v>
      </c>
      <c r="F52" s="47" t="str">
        <f t="shared" si="22"/>
        <v>103</v>
      </c>
      <c r="G52" s="48" t="str">
        <f t="shared" si="23"/>
        <v>70바5085</v>
      </c>
      <c r="H52" s="49">
        <f t="shared" si="24"/>
        <v>4</v>
      </c>
      <c r="I52" s="50">
        <f t="shared" si="25"/>
        <v>1555.566</v>
      </c>
      <c r="J52" s="51">
        <f t="shared" si="26"/>
        <v>4.8188460210777566E-3</v>
      </c>
      <c r="K52" s="51">
        <f t="shared" si="27"/>
        <v>0.37886975275068258</v>
      </c>
      <c r="L52" s="51">
        <f t="shared" si="28"/>
        <v>0.24749833822544334</v>
      </c>
      <c r="M52" s="52">
        <f t="shared" si="29"/>
        <v>19.184999999999999</v>
      </c>
      <c r="N52" s="53">
        <f t="shared" si="30"/>
        <v>0.25714113062383726</v>
      </c>
      <c r="O52" s="53">
        <f t="shared" si="31"/>
        <v>13.371338792439536</v>
      </c>
      <c r="P52" s="111">
        <f t="shared" si="32"/>
        <v>2</v>
      </c>
      <c r="Q52" s="112">
        <f t="shared" si="33"/>
        <v>4</v>
      </c>
      <c r="R52" s="112">
        <f t="shared" si="34"/>
        <v>208</v>
      </c>
      <c r="T52">
        <v>502</v>
      </c>
      <c r="U52">
        <v>1960</v>
      </c>
      <c r="V52" t="s">
        <v>348</v>
      </c>
      <c r="W52">
        <v>1555.566</v>
      </c>
      <c r="X52">
        <v>933.74099999999999</v>
      </c>
      <c r="Y52">
        <v>1.6659999999999999</v>
      </c>
      <c r="Z52">
        <v>19.184999999999999</v>
      </c>
      <c r="AA52">
        <v>94.012756999999993</v>
      </c>
      <c r="AB52">
        <v>0.45303300000000002</v>
      </c>
      <c r="AC52">
        <v>35.618589999999998</v>
      </c>
      <c r="AD52" s="1">
        <v>385</v>
      </c>
      <c r="AE52">
        <v>4</v>
      </c>
      <c r="AF52">
        <v>208</v>
      </c>
      <c r="AG52">
        <v>90</v>
      </c>
      <c r="AH52">
        <v>16.546327999999999</v>
      </c>
      <c r="AI52">
        <v>679.1</v>
      </c>
      <c r="AJ52">
        <v>39.9</v>
      </c>
      <c r="AK52">
        <v>2</v>
      </c>
      <c r="AL52">
        <v>635</v>
      </c>
      <c r="AM52" t="s">
        <v>349</v>
      </c>
      <c r="AN52" t="s">
        <v>640</v>
      </c>
      <c r="AO52">
        <v>1150.306</v>
      </c>
      <c r="AR52" t="s">
        <v>117</v>
      </c>
      <c r="AS52" t="s">
        <v>118</v>
      </c>
      <c r="AT52" t="s">
        <v>206</v>
      </c>
      <c r="AU52" t="s">
        <v>348</v>
      </c>
      <c r="AV52" t="s">
        <v>48</v>
      </c>
      <c r="AW52">
        <v>4</v>
      </c>
      <c r="BB52">
        <v>0.796875229429582</v>
      </c>
      <c r="BC52" t="s">
        <v>70</v>
      </c>
      <c r="BF52" t="s">
        <v>117</v>
      </c>
      <c r="BG52" t="s">
        <v>118</v>
      </c>
      <c r="BH52" t="s">
        <v>348</v>
      </c>
      <c r="BI52">
        <v>1960</v>
      </c>
      <c r="BJ52">
        <v>4</v>
      </c>
      <c r="BK52" t="s">
        <v>206</v>
      </c>
      <c r="BL52" t="s">
        <v>201</v>
      </c>
      <c r="BM52">
        <v>0.796875229429582</v>
      </c>
      <c r="BN52" t="s">
        <v>70</v>
      </c>
      <c r="BO52" t="s">
        <v>183</v>
      </c>
      <c r="BP52">
        <v>1555.566</v>
      </c>
      <c r="BQ52" t="s">
        <v>69</v>
      </c>
    </row>
    <row r="53" spans="1:69" ht="16.5">
      <c r="A53" s="59" t="str">
        <f t="shared" si="18"/>
        <v>강인여객</v>
      </c>
      <c r="B53" s="60" t="str">
        <f t="shared" si="1"/>
        <v>문대학</v>
      </c>
      <c r="C53" s="61" t="str">
        <f t="shared" si="19"/>
        <v>C</v>
      </c>
      <c r="D53" s="62">
        <f t="shared" si="20"/>
        <v>0.88156201477097562</v>
      </c>
      <c r="E53" s="63">
        <f t="shared" si="21"/>
        <v>8784</v>
      </c>
      <c r="F53" s="64" t="str">
        <f t="shared" si="22"/>
        <v>103-1</v>
      </c>
      <c r="G53" s="65" t="str">
        <f t="shared" si="23"/>
        <v>70바5961</v>
      </c>
      <c r="H53" s="66">
        <f t="shared" si="24"/>
        <v>4</v>
      </c>
      <c r="I53" s="67">
        <f t="shared" si="25"/>
        <v>2225.0309999999999</v>
      </c>
      <c r="J53" s="68">
        <f t="shared" si="26"/>
        <v>1.7807076535943385E-2</v>
      </c>
      <c r="K53" s="68">
        <f t="shared" si="27"/>
        <v>0.40597324078100505</v>
      </c>
      <c r="L53" s="68">
        <f t="shared" si="28"/>
        <v>0.1451665167811145</v>
      </c>
      <c r="M53" s="69">
        <f t="shared" si="29"/>
        <v>15.273</v>
      </c>
      <c r="N53" s="70">
        <f t="shared" si="30"/>
        <v>4.4943194049880654E-2</v>
      </c>
      <c r="O53" s="70">
        <f t="shared" si="31"/>
        <v>20.224437322446295</v>
      </c>
      <c r="P53" s="109">
        <f t="shared" si="32"/>
        <v>38</v>
      </c>
      <c r="Q53" s="110">
        <f t="shared" si="33"/>
        <v>1</v>
      </c>
      <c r="R53" s="110">
        <f t="shared" si="34"/>
        <v>450</v>
      </c>
      <c r="T53">
        <v>502</v>
      </c>
      <c r="U53">
        <v>8784</v>
      </c>
      <c r="V53" t="s">
        <v>350</v>
      </c>
      <c r="W53">
        <v>2225.0309999999999</v>
      </c>
      <c r="X53">
        <v>1170.307</v>
      </c>
      <c r="Y53">
        <v>1.901</v>
      </c>
      <c r="Z53">
        <v>15.273</v>
      </c>
      <c r="AA53">
        <v>147.69302500000001</v>
      </c>
      <c r="AB53">
        <v>2.6299809999999999</v>
      </c>
      <c r="AC53">
        <v>59.959415999999997</v>
      </c>
      <c r="AD53" s="1">
        <v>323</v>
      </c>
      <c r="AE53">
        <v>1</v>
      </c>
      <c r="AF53">
        <v>450</v>
      </c>
      <c r="AG53">
        <v>90</v>
      </c>
      <c r="AH53">
        <v>15.065239999999999</v>
      </c>
      <c r="AI53">
        <v>3587.4</v>
      </c>
      <c r="AJ53">
        <v>387.9</v>
      </c>
      <c r="AK53">
        <v>38</v>
      </c>
      <c r="AL53">
        <v>31027</v>
      </c>
      <c r="AM53" t="s">
        <v>351</v>
      </c>
      <c r="AN53" t="s">
        <v>641</v>
      </c>
      <c r="AO53">
        <v>1370.5719999999999</v>
      </c>
      <c r="AR53" t="s">
        <v>117</v>
      </c>
      <c r="AS53" t="s">
        <v>119</v>
      </c>
      <c r="AT53" t="s">
        <v>231</v>
      </c>
      <c r="AU53" t="s">
        <v>350</v>
      </c>
      <c r="AV53" t="s">
        <v>48</v>
      </c>
      <c r="AW53">
        <v>4</v>
      </c>
      <c r="BB53">
        <v>0.88156201477097562</v>
      </c>
      <c r="BC53" t="s">
        <v>69</v>
      </c>
      <c r="BF53" t="s">
        <v>117</v>
      </c>
      <c r="BG53" t="s">
        <v>119</v>
      </c>
      <c r="BH53" t="s">
        <v>350</v>
      </c>
      <c r="BI53">
        <v>8784</v>
      </c>
      <c r="BJ53">
        <v>4</v>
      </c>
      <c r="BK53" t="s">
        <v>231</v>
      </c>
      <c r="BL53" t="s">
        <v>271</v>
      </c>
      <c r="BM53">
        <v>0.88156201477097562</v>
      </c>
      <c r="BN53" t="s">
        <v>69</v>
      </c>
      <c r="BO53" t="s">
        <v>176</v>
      </c>
      <c r="BP53">
        <v>2225.0309999999999</v>
      </c>
      <c r="BQ53" t="s">
        <v>69</v>
      </c>
    </row>
    <row r="54" spans="1:69" ht="16.5">
      <c r="A54" s="42" t="str">
        <f t="shared" si="18"/>
        <v>강인여객</v>
      </c>
      <c r="B54" s="43" t="str">
        <f t="shared" si="1"/>
        <v>문정일</v>
      </c>
      <c r="C54" s="44" t="str">
        <f t="shared" si="19"/>
        <v>D</v>
      </c>
      <c r="D54" s="45">
        <f t="shared" si="20"/>
        <v>0.83620237247842599</v>
      </c>
      <c r="E54" s="46">
        <f t="shared" si="21"/>
        <v>4646</v>
      </c>
      <c r="F54" s="47" t="str">
        <f t="shared" si="22"/>
        <v>103-1</v>
      </c>
      <c r="G54" s="48" t="str">
        <f t="shared" si="23"/>
        <v>70바6098</v>
      </c>
      <c r="H54" s="49">
        <f t="shared" si="24"/>
        <v>10</v>
      </c>
      <c r="I54" s="50">
        <f t="shared" si="25"/>
        <v>1098.5639999999999</v>
      </c>
      <c r="J54" s="51">
        <f t="shared" si="26"/>
        <v>5.2333056389972023E-2</v>
      </c>
      <c r="K54" s="51">
        <f t="shared" si="27"/>
        <v>0.36165159966230237</v>
      </c>
      <c r="L54" s="51">
        <f t="shared" si="28"/>
        <v>0.23758288092455246</v>
      </c>
      <c r="M54" s="52">
        <f t="shared" si="29"/>
        <v>22.824000000000002</v>
      </c>
      <c r="N54" s="53">
        <f t="shared" si="30"/>
        <v>9.1027923725882143E-2</v>
      </c>
      <c r="O54" s="53">
        <f t="shared" si="31"/>
        <v>34.044443473479923</v>
      </c>
      <c r="P54" s="111">
        <f t="shared" si="32"/>
        <v>6</v>
      </c>
      <c r="Q54" s="112">
        <f t="shared" si="33"/>
        <v>1</v>
      </c>
      <c r="R54" s="112">
        <f t="shared" si="34"/>
        <v>374</v>
      </c>
      <c r="T54">
        <v>502</v>
      </c>
      <c r="U54">
        <v>4646</v>
      </c>
      <c r="V54" t="s">
        <v>517</v>
      </c>
      <c r="W54">
        <v>1098.5640000000001</v>
      </c>
      <c r="X54">
        <v>641.02499999999998</v>
      </c>
      <c r="Y54">
        <v>1.714</v>
      </c>
      <c r="Z54">
        <v>22.824000000000002</v>
      </c>
      <c r="AA54">
        <v>59.639150000000001</v>
      </c>
      <c r="AB54">
        <v>3.1210990000000001</v>
      </c>
      <c r="AC54">
        <v>21.568594000000001</v>
      </c>
      <c r="AD54" s="1">
        <v>261</v>
      </c>
      <c r="AE54">
        <v>1</v>
      </c>
      <c r="AF54">
        <v>374</v>
      </c>
      <c r="AG54">
        <v>91</v>
      </c>
      <c r="AH54">
        <v>18.420182</v>
      </c>
      <c r="AI54">
        <v>2522.9</v>
      </c>
      <c r="AJ54">
        <v>19.3</v>
      </c>
      <c r="AK54">
        <v>6</v>
      </c>
      <c r="AL54">
        <v>4049</v>
      </c>
      <c r="AM54" t="s">
        <v>518</v>
      </c>
      <c r="AN54" t="s">
        <v>642</v>
      </c>
      <c r="AO54">
        <v>303.851</v>
      </c>
      <c r="AR54" t="s">
        <v>117</v>
      </c>
      <c r="AS54" t="s">
        <v>119</v>
      </c>
      <c r="AT54" t="s">
        <v>250</v>
      </c>
      <c r="AU54" t="s">
        <v>517</v>
      </c>
      <c r="AV54" t="s">
        <v>48</v>
      </c>
      <c r="AW54">
        <v>10</v>
      </c>
      <c r="BB54">
        <v>0.83620237247842599</v>
      </c>
      <c r="BC54" t="s">
        <v>67</v>
      </c>
      <c r="BF54" t="s">
        <v>117</v>
      </c>
      <c r="BG54" t="s">
        <v>119</v>
      </c>
      <c r="BH54" t="s">
        <v>517</v>
      </c>
      <c r="BI54">
        <v>4646</v>
      </c>
      <c r="BJ54">
        <v>10</v>
      </c>
      <c r="BK54" t="s">
        <v>250</v>
      </c>
      <c r="BL54" t="s">
        <v>237</v>
      </c>
      <c r="BM54">
        <v>0.83620237247842599</v>
      </c>
      <c r="BN54" t="s">
        <v>67</v>
      </c>
      <c r="BO54" t="s">
        <v>178</v>
      </c>
      <c r="BP54">
        <v>1098.5639999999999</v>
      </c>
      <c r="BQ54" t="s">
        <v>69</v>
      </c>
    </row>
    <row r="55" spans="1:69" ht="16.5">
      <c r="A55" s="59" t="str">
        <f t="shared" si="18"/>
        <v>강인여객</v>
      </c>
      <c r="B55" s="60" t="str">
        <f t="shared" si="1"/>
        <v>문희돈</v>
      </c>
      <c r="C55" s="61" t="str">
        <f t="shared" si="19"/>
        <v>C</v>
      </c>
      <c r="D55" s="62">
        <f t="shared" si="20"/>
        <v>0.89882237579977942</v>
      </c>
      <c r="E55" s="63">
        <f t="shared" si="21"/>
        <v>1258</v>
      </c>
      <c r="F55" s="64" t="str">
        <f t="shared" si="22"/>
        <v>예비</v>
      </c>
      <c r="G55" s="65" t="str">
        <f t="shared" si="23"/>
        <v>72바1343</v>
      </c>
      <c r="H55" s="66">
        <f t="shared" si="24"/>
        <v>6</v>
      </c>
      <c r="I55" s="67">
        <f t="shared" si="25"/>
        <v>833.06799999999998</v>
      </c>
      <c r="J55" s="68">
        <f t="shared" si="26"/>
        <v>7.9584622088803188E-3</v>
      </c>
      <c r="K55" s="68">
        <f t="shared" si="27"/>
        <v>0.34844553058277006</v>
      </c>
      <c r="L55" s="68">
        <f t="shared" si="28"/>
        <v>0.16085121502686456</v>
      </c>
      <c r="M55" s="69">
        <f t="shared" si="29"/>
        <v>15.992000000000001</v>
      </c>
      <c r="N55" s="70">
        <f t="shared" si="30"/>
        <v>0.12003822016930191</v>
      </c>
      <c r="O55" s="70">
        <f t="shared" si="31"/>
        <v>39.372536215531028</v>
      </c>
      <c r="P55" s="109">
        <f t="shared" si="32"/>
        <v>0</v>
      </c>
      <c r="Q55" s="110">
        <f t="shared" si="33"/>
        <v>1</v>
      </c>
      <c r="R55" s="110">
        <f t="shared" si="34"/>
        <v>328</v>
      </c>
      <c r="T55">
        <v>502</v>
      </c>
      <c r="U55">
        <v>1258</v>
      </c>
      <c r="V55" t="s">
        <v>643</v>
      </c>
      <c r="W55">
        <v>833.06799999999998</v>
      </c>
      <c r="X55">
        <v>417.87299999999999</v>
      </c>
      <c r="Y55">
        <v>1.994</v>
      </c>
      <c r="Z55">
        <v>15.992000000000001</v>
      </c>
      <c r="AA55">
        <v>46.001097999999999</v>
      </c>
      <c r="AB55">
        <v>0.36609799999999998</v>
      </c>
      <c r="AC55">
        <v>16.028877000000001</v>
      </c>
      <c r="AD55" s="1">
        <v>134</v>
      </c>
      <c r="AE55">
        <v>1</v>
      </c>
      <c r="AF55">
        <v>328</v>
      </c>
      <c r="AG55">
        <v>81</v>
      </c>
      <c r="AH55">
        <v>18.109741</v>
      </c>
      <c r="AI55">
        <v>258.2</v>
      </c>
      <c r="AJ55">
        <v>0</v>
      </c>
      <c r="AK55">
        <v>0</v>
      </c>
      <c r="AL55">
        <v>0</v>
      </c>
      <c r="AM55" t="s">
        <v>644</v>
      </c>
      <c r="AN55" t="s">
        <v>645</v>
      </c>
      <c r="AO55">
        <v>269.42700000000002</v>
      </c>
      <c r="AR55" t="s">
        <v>117</v>
      </c>
      <c r="AS55" t="s">
        <v>90</v>
      </c>
      <c r="AT55" t="s">
        <v>420</v>
      </c>
      <c r="AU55" t="s">
        <v>643</v>
      </c>
      <c r="AV55" t="s">
        <v>48</v>
      </c>
      <c r="AW55">
        <v>6</v>
      </c>
      <c r="BB55">
        <v>0.89882237579977942</v>
      </c>
      <c r="BC55" t="s">
        <v>69</v>
      </c>
      <c r="BF55" t="s">
        <v>117</v>
      </c>
      <c r="BG55" t="s">
        <v>90</v>
      </c>
      <c r="BH55" t="s">
        <v>643</v>
      </c>
      <c r="BI55">
        <v>1258</v>
      </c>
      <c r="BJ55">
        <v>6</v>
      </c>
      <c r="BK55" t="s">
        <v>420</v>
      </c>
      <c r="BL55" t="s">
        <v>197</v>
      </c>
      <c r="BM55">
        <v>0.89882237579977942</v>
      </c>
      <c r="BN55" t="s">
        <v>69</v>
      </c>
      <c r="BO55" t="s">
        <v>176</v>
      </c>
      <c r="BP55">
        <v>833.06799999999998</v>
      </c>
      <c r="BQ55" t="s">
        <v>71</v>
      </c>
    </row>
    <row r="56" spans="1:69" ht="16.5">
      <c r="A56" s="42" t="str">
        <f t="shared" si="18"/>
        <v>강인여객</v>
      </c>
      <c r="B56" s="43" t="str">
        <f t="shared" si="1"/>
        <v>박영민</v>
      </c>
      <c r="C56" s="44" t="str">
        <f t="shared" si="19"/>
        <v>C</v>
      </c>
      <c r="D56" s="45">
        <f t="shared" si="20"/>
        <v>0.87215177879349637</v>
      </c>
      <c r="E56" s="46">
        <f t="shared" si="21"/>
        <v>6389</v>
      </c>
      <c r="F56" s="47" t="str">
        <f t="shared" si="22"/>
        <v>103</v>
      </c>
      <c r="G56" s="48" t="str">
        <f t="shared" si="23"/>
        <v>72바1299</v>
      </c>
      <c r="H56" s="49">
        <f t="shared" si="24"/>
        <v>11</v>
      </c>
      <c r="I56" s="50">
        <f t="shared" si="25"/>
        <v>1934.655</v>
      </c>
      <c r="J56" s="51">
        <f t="shared" si="26"/>
        <v>6.0189159199017343E-3</v>
      </c>
      <c r="K56" s="51">
        <f t="shared" si="27"/>
        <v>0.38507151001716472</v>
      </c>
      <c r="L56" s="51">
        <f t="shared" si="28"/>
        <v>0.15093130299717522</v>
      </c>
      <c r="M56" s="52">
        <f t="shared" si="29"/>
        <v>17.326000000000001</v>
      </c>
      <c r="N56" s="53">
        <f t="shared" si="30"/>
        <v>0.15506640718887865</v>
      </c>
      <c r="O56" s="53">
        <f t="shared" si="31"/>
        <v>17.108993593172944</v>
      </c>
      <c r="P56" s="111">
        <f t="shared" si="32"/>
        <v>1</v>
      </c>
      <c r="Q56" s="112">
        <f t="shared" si="33"/>
        <v>3</v>
      </c>
      <c r="R56" s="112">
        <f t="shared" si="34"/>
        <v>331</v>
      </c>
      <c r="T56">
        <v>502</v>
      </c>
      <c r="U56">
        <v>6389</v>
      </c>
      <c r="V56" t="s">
        <v>352</v>
      </c>
      <c r="W56">
        <v>1934.655</v>
      </c>
      <c r="X56">
        <v>1066.9169999999999</v>
      </c>
      <c r="Y56">
        <v>1.8129999999999999</v>
      </c>
      <c r="Z56">
        <v>17.326000000000001</v>
      </c>
      <c r="AA56">
        <v>117.174423</v>
      </c>
      <c r="AB56">
        <v>0.70526299999999997</v>
      </c>
      <c r="AC56">
        <v>45.120531999999997</v>
      </c>
      <c r="AD56" s="1">
        <v>292</v>
      </c>
      <c r="AE56">
        <v>3</v>
      </c>
      <c r="AF56">
        <v>331</v>
      </c>
      <c r="AG56">
        <v>86</v>
      </c>
      <c r="AH56">
        <v>16.510898000000001</v>
      </c>
      <c r="AI56">
        <v>1275.2</v>
      </c>
      <c r="AJ56">
        <v>14.6</v>
      </c>
      <c r="AK56">
        <v>1</v>
      </c>
      <c r="AL56">
        <v>29</v>
      </c>
      <c r="AM56" t="s">
        <v>353</v>
      </c>
      <c r="AN56" t="s">
        <v>646</v>
      </c>
      <c r="AO56">
        <v>383.95499999999998</v>
      </c>
      <c r="AR56" t="s">
        <v>117</v>
      </c>
      <c r="AS56" t="s">
        <v>118</v>
      </c>
      <c r="AT56" t="s">
        <v>219</v>
      </c>
      <c r="AU56" t="s">
        <v>352</v>
      </c>
      <c r="AV56" t="s">
        <v>48</v>
      </c>
      <c r="AW56">
        <v>11</v>
      </c>
      <c r="BB56">
        <v>0.87215177879349637</v>
      </c>
      <c r="BC56" t="s">
        <v>69</v>
      </c>
      <c r="BF56" t="s">
        <v>117</v>
      </c>
      <c r="BG56" t="s">
        <v>118</v>
      </c>
      <c r="BH56" t="s">
        <v>352</v>
      </c>
      <c r="BI56">
        <v>6389</v>
      </c>
      <c r="BJ56">
        <v>11</v>
      </c>
      <c r="BK56" t="s">
        <v>219</v>
      </c>
      <c r="BL56" t="s">
        <v>205</v>
      </c>
      <c r="BM56">
        <v>0.87215177879349637</v>
      </c>
      <c r="BN56" t="s">
        <v>69</v>
      </c>
      <c r="BO56" t="s">
        <v>176</v>
      </c>
      <c r="BP56">
        <v>1934.655</v>
      </c>
      <c r="BQ56" t="s">
        <v>69</v>
      </c>
    </row>
    <row r="57" spans="1:69" ht="16.5">
      <c r="A57" s="59" t="str">
        <f t="shared" si="18"/>
        <v>강인여객</v>
      </c>
      <c r="B57" s="60" t="str">
        <f t="shared" si="1"/>
        <v>박영우</v>
      </c>
      <c r="C57" s="61" t="str">
        <f t="shared" si="19"/>
        <v>C</v>
      </c>
      <c r="D57" s="62">
        <f t="shared" si="20"/>
        <v>0.88587451052083577</v>
      </c>
      <c r="E57" s="63">
        <f t="shared" si="21"/>
        <v>1104</v>
      </c>
      <c r="F57" s="64" t="str">
        <f t="shared" si="22"/>
        <v>223</v>
      </c>
      <c r="G57" s="65" t="str">
        <f t="shared" si="23"/>
        <v>72바1263</v>
      </c>
      <c r="H57" s="66">
        <f t="shared" si="24"/>
        <v>9</v>
      </c>
      <c r="I57" s="67">
        <f t="shared" si="25"/>
        <v>3303.92</v>
      </c>
      <c r="J57" s="68">
        <f t="shared" si="26"/>
        <v>1.2247329824508586E-2</v>
      </c>
      <c r="K57" s="68">
        <f t="shared" si="27"/>
        <v>0.26158075839588496</v>
      </c>
      <c r="L57" s="68">
        <f t="shared" si="28"/>
        <v>0.20672413375626528</v>
      </c>
      <c r="M57" s="69">
        <f t="shared" si="29"/>
        <v>14.962999999999999</v>
      </c>
      <c r="N57" s="70">
        <f t="shared" si="30"/>
        <v>0.2421366134773239</v>
      </c>
      <c r="O57" s="70">
        <f t="shared" si="31"/>
        <v>13.135911281144821</v>
      </c>
      <c r="P57" s="109">
        <f t="shared" si="32"/>
        <v>12</v>
      </c>
      <c r="Q57" s="110">
        <f t="shared" si="33"/>
        <v>8</v>
      </c>
      <c r="R57" s="110">
        <f t="shared" si="34"/>
        <v>434</v>
      </c>
      <c r="T57">
        <v>502</v>
      </c>
      <c r="U57">
        <v>1104</v>
      </c>
      <c r="V57" t="s">
        <v>354</v>
      </c>
      <c r="W57">
        <v>3303.92</v>
      </c>
      <c r="X57">
        <v>1498.048</v>
      </c>
      <c r="Y57">
        <v>2.2050000000000001</v>
      </c>
      <c r="Z57">
        <v>14.962999999999999</v>
      </c>
      <c r="AA57">
        <v>142.29607799999999</v>
      </c>
      <c r="AB57">
        <v>1.742747</v>
      </c>
      <c r="AC57">
        <v>37.221916</v>
      </c>
      <c r="AD57" s="1">
        <v>683</v>
      </c>
      <c r="AE57">
        <v>8</v>
      </c>
      <c r="AF57">
        <v>434</v>
      </c>
      <c r="AG57">
        <v>91</v>
      </c>
      <c r="AH57">
        <v>23.218630000000001</v>
      </c>
      <c r="AI57">
        <v>17983.2</v>
      </c>
      <c r="AJ57">
        <v>7438.1</v>
      </c>
      <c r="AK57">
        <v>12</v>
      </c>
      <c r="AL57">
        <v>5438</v>
      </c>
      <c r="AM57" t="s">
        <v>355</v>
      </c>
      <c r="AN57" t="s">
        <v>647</v>
      </c>
      <c r="AO57">
        <v>899.13</v>
      </c>
      <c r="AR57" t="s">
        <v>117</v>
      </c>
      <c r="AS57" t="s">
        <v>120</v>
      </c>
      <c r="AT57" t="s">
        <v>257</v>
      </c>
      <c r="AU57" t="s">
        <v>354</v>
      </c>
      <c r="AV57" t="s">
        <v>48</v>
      </c>
      <c r="AW57">
        <v>9</v>
      </c>
      <c r="BB57">
        <v>0.88587451052083577</v>
      </c>
      <c r="BC57" t="s">
        <v>69</v>
      </c>
      <c r="BF57" t="s">
        <v>117</v>
      </c>
      <c r="BG57" t="s">
        <v>120</v>
      </c>
      <c r="BH57" t="s">
        <v>354</v>
      </c>
      <c r="BI57">
        <v>1104</v>
      </c>
      <c r="BJ57">
        <v>9</v>
      </c>
      <c r="BK57" t="s">
        <v>257</v>
      </c>
      <c r="BL57" t="s">
        <v>252</v>
      </c>
      <c r="BM57">
        <v>0.88587451052083577</v>
      </c>
      <c r="BN57" t="s">
        <v>69</v>
      </c>
      <c r="BO57" t="s">
        <v>176</v>
      </c>
      <c r="BP57">
        <v>3303.92</v>
      </c>
      <c r="BQ57" t="s">
        <v>71</v>
      </c>
    </row>
    <row r="58" spans="1:69" ht="16.5">
      <c r="A58" s="42" t="str">
        <f t="shared" si="18"/>
        <v>강인여객</v>
      </c>
      <c r="B58" s="43" t="str">
        <f t="shared" si="1"/>
        <v>박정래</v>
      </c>
      <c r="C58" s="44" t="str">
        <f t="shared" si="19"/>
        <v>C</v>
      </c>
      <c r="D58" s="45">
        <f t="shared" si="20"/>
        <v>0.88453019252290777</v>
      </c>
      <c r="E58" s="46">
        <f t="shared" si="21"/>
        <v>8577</v>
      </c>
      <c r="F58" s="47" t="str">
        <f t="shared" si="22"/>
        <v>103</v>
      </c>
      <c r="G58" s="48" t="str">
        <f t="shared" si="23"/>
        <v>72바1300</v>
      </c>
      <c r="H58" s="49">
        <f t="shared" si="24"/>
        <v>2</v>
      </c>
      <c r="I58" s="50">
        <f t="shared" si="25"/>
        <v>1874.6859999999999</v>
      </c>
      <c r="J58" s="51">
        <f t="shared" si="26"/>
        <v>8.9532628361629844E-3</v>
      </c>
      <c r="K58" s="51">
        <f t="shared" si="27"/>
        <v>0.37212018617761744</v>
      </c>
      <c r="L58" s="51">
        <f t="shared" si="28"/>
        <v>0.23523939475730871</v>
      </c>
      <c r="M58" s="52">
        <f t="shared" si="29"/>
        <v>18.006</v>
      </c>
      <c r="N58" s="53">
        <f t="shared" si="30"/>
        <v>5.3342266384877254E-2</v>
      </c>
      <c r="O58" s="53">
        <f t="shared" si="31"/>
        <v>4.2673813107901806</v>
      </c>
      <c r="P58" s="111">
        <f t="shared" si="32"/>
        <v>770</v>
      </c>
      <c r="Q58" s="112">
        <f t="shared" si="33"/>
        <v>1</v>
      </c>
      <c r="R58" s="112">
        <f t="shared" si="34"/>
        <v>80</v>
      </c>
      <c r="T58">
        <v>502</v>
      </c>
      <c r="U58">
        <v>8577</v>
      </c>
      <c r="V58" t="s">
        <v>356</v>
      </c>
      <c r="W58">
        <v>1874.6859999999999</v>
      </c>
      <c r="X58">
        <v>1059.856</v>
      </c>
      <c r="Y58">
        <v>1.7689999999999999</v>
      </c>
      <c r="Z58">
        <v>18.006</v>
      </c>
      <c r="AA58">
        <v>114.94636300000001</v>
      </c>
      <c r="AB58">
        <v>1.029145</v>
      </c>
      <c r="AC58">
        <v>42.773862000000001</v>
      </c>
      <c r="AD58" s="1">
        <v>441</v>
      </c>
      <c r="AE58">
        <v>1</v>
      </c>
      <c r="AF58">
        <v>80</v>
      </c>
      <c r="AG58">
        <v>78</v>
      </c>
      <c r="AH58">
        <v>16.309224</v>
      </c>
      <c r="AI58">
        <v>687.5</v>
      </c>
      <c r="AJ58">
        <v>0</v>
      </c>
      <c r="AK58">
        <v>770</v>
      </c>
      <c r="AL58">
        <v>54</v>
      </c>
      <c r="AM58" t="s">
        <v>357</v>
      </c>
      <c r="AN58" t="s">
        <v>648</v>
      </c>
      <c r="AO58">
        <v>1761.4829999999999</v>
      </c>
      <c r="AR58" t="s">
        <v>117</v>
      </c>
      <c r="AS58" t="s">
        <v>118</v>
      </c>
      <c r="AT58" t="s">
        <v>221</v>
      </c>
      <c r="AU58" t="s">
        <v>356</v>
      </c>
      <c r="AV58" t="s">
        <v>48</v>
      </c>
      <c r="AW58">
        <v>2</v>
      </c>
      <c r="BB58">
        <v>0.88453019252290777</v>
      </c>
      <c r="BC58" t="s">
        <v>69</v>
      </c>
      <c r="BF58" t="s">
        <v>117</v>
      </c>
      <c r="BG58" t="s">
        <v>118</v>
      </c>
      <c r="BH58" t="s">
        <v>356</v>
      </c>
      <c r="BI58">
        <v>8577</v>
      </c>
      <c r="BJ58">
        <v>2</v>
      </c>
      <c r="BK58" t="s">
        <v>221</v>
      </c>
      <c r="BL58" t="s">
        <v>195</v>
      </c>
      <c r="BM58">
        <v>0.88453019252290777</v>
      </c>
      <c r="BN58" t="s">
        <v>69</v>
      </c>
      <c r="BO58" t="s">
        <v>176</v>
      </c>
      <c r="BP58">
        <v>1874.6859999999999</v>
      </c>
      <c r="BQ58" t="s">
        <v>71</v>
      </c>
    </row>
    <row r="59" spans="1:69" ht="16.5">
      <c r="A59" s="59" t="str">
        <f t="shared" si="18"/>
        <v>강인여객</v>
      </c>
      <c r="B59" s="60" t="str">
        <f t="shared" si="1"/>
        <v>박정환</v>
      </c>
      <c r="C59" s="61" t="str">
        <f t="shared" si="19"/>
        <v>F</v>
      </c>
      <c r="D59" s="62">
        <f t="shared" si="20"/>
        <v>0.76909090909090905</v>
      </c>
      <c r="E59" s="63">
        <f t="shared" si="21"/>
        <v>4916</v>
      </c>
      <c r="F59" s="64" t="str">
        <f t="shared" si="22"/>
        <v>103-1</v>
      </c>
      <c r="G59" s="65" t="str">
        <f t="shared" si="23"/>
        <v>70바6037</v>
      </c>
      <c r="H59" s="66">
        <f t="shared" si="24"/>
        <v>1</v>
      </c>
      <c r="I59" s="67">
        <f t="shared" si="25"/>
        <v>891.476</v>
      </c>
      <c r="J59" s="68">
        <f t="shared" si="26"/>
        <v>1.4460119455504858E-2</v>
      </c>
      <c r="K59" s="68">
        <f t="shared" si="27"/>
        <v>0.35583888076066078</v>
      </c>
      <c r="L59" s="68">
        <f t="shared" si="28"/>
        <v>0.14358210428547713</v>
      </c>
      <c r="M59" s="69">
        <f t="shared" si="29"/>
        <v>19.367999999999999</v>
      </c>
      <c r="N59" s="70">
        <f t="shared" si="30"/>
        <v>0.112173518973029</v>
      </c>
      <c r="O59" s="70">
        <f t="shared" si="31"/>
        <v>25.463388806877582</v>
      </c>
      <c r="P59" s="109">
        <f t="shared" si="32"/>
        <v>2</v>
      </c>
      <c r="Q59" s="110">
        <f t="shared" si="33"/>
        <v>1</v>
      </c>
      <c r="R59" s="110">
        <f t="shared" si="34"/>
        <v>227</v>
      </c>
      <c r="T59">
        <v>502</v>
      </c>
      <c r="U59">
        <v>4916</v>
      </c>
      <c r="V59" t="s">
        <v>358</v>
      </c>
      <c r="W59">
        <v>891.476</v>
      </c>
      <c r="X59">
        <v>527.01300000000003</v>
      </c>
      <c r="Y59">
        <v>1.6919999999999999</v>
      </c>
      <c r="Z59">
        <v>19.367999999999999</v>
      </c>
      <c r="AA59">
        <v>49.522205</v>
      </c>
      <c r="AB59">
        <v>0.71609699999999998</v>
      </c>
      <c r="AC59">
        <v>17.621925999999998</v>
      </c>
      <c r="AD59" s="1">
        <v>128</v>
      </c>
      <c r="AE59">
        <v>1</v>
      </c>
      <c r="AF59">
        <v>227</v>
      </c>
      <c r="AG59">
        <v>90</v>
      </c>
      <c r="AH59">
        <v>18.001539999999999</v>
      </c>
      <c r="AI59">
        <v>1417.6</v>
      </c>
      <c r="AJ59">
        <v>142.5</v>
      </c>
      <c r="AK59">
        <v>2</v>
      </c>
      <c r="AL59">
        <v>233</v>
      </c>
      <c r="AM59" t="s">
        <v>359</v>
      </c>
      <c r="AN59" t="s">
        <v>649</v>
      </c>
      <c r="AO59">
        <v>891.476</v>
      </c>
      <c r="AR59" t="s">
        <v>117</v>
      </c>
      <c r="AS59" t="s">
        <v>119</v>
      </c>
      <c r="AT59" t="s">
        <v>242</v>
      </c>
      <c r="AU59" t="s">
        <v>358</v>
      </c>
      <c r="AV59" t="s">
        <v>48</v>
      </c>
      <c r="AW59">
        <v>1</v>
      </c>
      <c r="BB59">
        <v>0.76909090909090905</v>
      </c>
      <c r="BC59" t="s">
        <v>70</v>
      </c>
      <c r="BF59" t="s">
        <v>117</v>
      </c>
      <c r="BG59" t="s">
        <v>119</v>
      </c>
      <c r="BH59" t="s">
        <v>358</v>
      </c>
      <c r="BI59">
        <v>4916</v>
      </c>
      <c r="BJ59">
        <v>1</v>
      </c>
      <c r="BK59" t="s">
        <v>242</v>
      </c>
      <c r="BL59" t="s">
        <v>173</v>
      </c>
      <c r="BM59">
        <v>0.76909090909090905</v>
      </c>
      <c r="BN59" t="s">
        <v>70</v>
      </c>
      <c r="BO59" t="s">
        <v>183</v>
      </c>
      <c r="BP59">
        <v>891.476</v>
      </c>
      <c r="BQ59" t="s">
        <v>68</v>
      </c>
    </row>
    <row r="60" spans="1:69" ht="16.5">
      <c r="A60" s="42" t="str">
        <f t="shared" si="18"/>
        <v>강인여객</v>
      </c>
      <c r="B60" s="43" t="str">
        <f t="shared" si="1"/>
        <v>박주현</v>
      </c>
      <c r="C60" s="44" t="str">
        <f t="shared" si="19"/>
        <v>C</v>
      </c>
      <c r="D60" s="45">
        <f t="shared" si="20"/>
        <v>0.85148854049850298</v>
      </c>
      <c r="E60" s="46">
        <f t="shared" si="21"/>
        <v>5883</v>
      </c>
      <c r="F60" s="47" t="str">
        <f t="shared" si="22"/>
        <v>103</v>
      </c>
      <c r="G60" s="48" t="str">
        <f t="shared" si="23"/>
        <v>70바5085</v>
      </c>
      <c r="H60" s="49">
        <f t="shared" si="24"/>
        <v>3</v>
      </c>
      <c r="I60" s="50">
        <f t="shared" si="25"/>
        <v>1742.0250000000001</v>
      </c>
      <c r="J60" s="51">
        <f t="shared" si="26"/>
        <v>7.7291709163006279E-3</v>
      </c>
      <c r="K60" s="51">
        <f t="shared" si="27"/>
        <v>0.36492918830496679</v>
      </c>
      <c r="L60" s="51">
        <f t="shared" si="28"/>
        <v>0.3444267447367288</v>
      </c>
      <c r="M60" s="52">
        <f t="shared" si="29"/>
        <v>18.454000000000001</v>
      </c>
      <c r="N60" s="53">
        <f t="shared" si="30"/>
        <v>0.45923565964897173</v>
      </c>
      <c r="O60" s="53">
        <f t="shared" si="31"/>
        <v>10.160588969733499</v>
      </c>
      <c r="P60" s="111">
        <f t="shared" si="32"/>
        <v>1</v>
      </c>
      <c r="Q60" s="112">
        <f t="shared" si="33"/>
        <v>8</v>
      </c>
      <c r="R60" s="112">
        <f t="shared" si="34"/>
        <v>177</v>
      </c>
      <c r="T60">
        <v>502</v>
      </c>
      <c r="U60">
        <v>5883</v>
      </c>
      <c r="V60" t="s">
        <v>360</v>
      </c>
      <c r="W60">
        <v>1742.0250000000001</v>
      </c>
      <c r="X60">
        <v>974.76700000000005</v>
      </c>
      <c r="Y60">
        <v>1.7869999999999999</v>
      </c>
      <c r="Z60">
        <v>18.454000000000001</v>
      </c>
      <c r="AA60">
        <v>98.684970000000007</v>
      </c>
      <c r="AB60">
        <v>0.76275300000000001</v>
      </c>
      <c r="AC60">
        <v>36.013026000000004</v>
      </c>
      <c r="AD60" s="1">
        <v>600</v>
      </c>
      <c r="AE60">
        <v>8</v>
      </c>
      <c r="AF60">
        <v>177</v>
      </c>
      <c r="AG60">
        <v>92</v>
      </c>
      <c r="AH60">
        <v>17.652384000000001</v>
      </c>
      <c r="AI60">
        <v>1468.3</v>
      </c>
      <c r="AJ60">
        <v>116.3</v>
      </c>
      <c r="AK60">
        <v>1</v>
      </c>
      <c r="AL60">
        <v>10</v>
      </c>
      <c r="AM60" t="s">
        <v>361</v>
      </c>
      <c r="AN60" t="s">
        <v>650</v>
      </c>
      <c r="AO60">
        <v>1505.7190000000001</v>
      </c>
      <c r="AR60" t="s">
        <v>117</v>
      </c>
      <c r="AS60" t="s">
        <v>118</v>
      </c>
      <c r="AT60" t="s">
        <v>206</v>
      </c>
      <c r="AU60" t="s">
        <v>360</v>
      </c>
      <c r="AV60" t="s">
        <v>48</v>
      </c>
      <c r="AW60">
        <v>3</v>
      </c>
      <c r="BB60">
        <v>0.85148854049850298</v>
      </c>
      <c r="BC60" t="s">
        <v>69</v>
      </c>
      <c r="BF60" t="s">
        <v>117</v>
      </c>
      <c r="BG60" t="s">
        <v>118</v>
      </c>
      <c r="BH60" t="s">
        <v>360</v>
      </c>
      <c r="BI60">
        <v>5883</v>
      </c>
      <c r="BJ60">
        <v>3</v>
      </c>
      <c r="BK60" t="s">
        <v>206</v>
      </c>
      <c r="BL60" t="s">
        <v>219</v>
      </c>
      <c r="BM60">
        <v>0.85148854049850298</v>
      </c>
      <c r="BN60" t="s">
        <v>69</v>
      </c>
      <c r="BO60" t="s">
        <v>176</v>
      </c>
      <c r="BP60">
        <v>1742.0250000000001</v>
      </c>
      <c r="BQ60" t="s">
        <v>66</v>
      </c>
    </row>
    <row r="61" spans="1:69" ht="16.5">
      <c r="A61" s="59" t="str">
        <f t="shared" si="18"/>
        <v>강인여객</v>
      </c>
      <c r="B61" s="60" t="str">
        <f t="shared" si="1"/>
        <v>박창명</v>
      </c>
      <c r="C61" s="61" t="str">
        <f t="shared" si="19"/>
        <v>S</v>
      </c>
      <c r="D61" s="62">
        <f t="shared" si="20"/>
        <v>1.0299681526280842</v>
      </c>
      <c r="E61" s="63">
        <f t="shared" si="21"/>
        <v>9896</v>
      </c>
      <c r="F61" s="64" t="str">
        <f t="shared" si="22"/>
        <v>급행91</v>
      </c>
      <c r="G61" s="65" t="str">
        <f t="shared" si="23"/>
        <v>72바1259</v>
      </c>
      <c r="H61" s="66">
        <f t="shared" si="24"/>
        <v>2</v>
      </c>
      <c r="I61" s="67">
        <f t="shared" si="25"/>
        <v>3096.1980000000003</v>
      </c>
      <c r="J61" s="68">
        <f t="shared" si="26"/>
        <v>2.3098874144012137E-2</v>
      </c>
      <c r="K61" s="68">
        <f t="shared" si="27"/>
        <v>0.31139750090438645</v>
      </c>
      <c r="L61" s="68">
        <f t="shared" si="28"/>
        <v>0.22479182532900024</v>
      </c>
      <c r="M61" s="69">
        <f t="shared" si="29"/>
        <v>14.927</v>
      </c>
      <c r="N61" s="70">
        <f t="shared" si="30"/>
        <v>0</v>
      </c>
      <c r="O61" s="70">
        <f t="shared" si="31"/>
        <v>7.557656196406044</v>
      </c>
      <c r="P61" s="109">
        <f t="shared" si="32"/>
        <v>20</v>
      </c>
      <c r="Q61" s="110">
        <f t="shared" si="33"/>
        <v>0</v>
      </c>
      <c r="R61" s="110">
        <f t="shared" si="34"/>
        <v>234</v>
      </c>
      <c r="T61">
        <v>502</v>
      </c>
      <c r="U61">
        <v>9896</v>
      </c>
      <c r="V61" t="s">
        <v>362</v>
      </c>
      <c r="W61">
        <v>3096.1979999999999</v>
      </c>
      <c r="X61">
        <v>1162.9659999999999</v>
      </c>
      <c r="Y61">
        <v>2.6619999999999999</v>
      </c>
      <c r="Z61">
        <v>14.927</v>
      </c>
      <c r="AA61">
        <v>131.31830500000001</v>
      </c>
      <c r="AB61">
        <v>3.0333049999999999</v>
      </c>
      <c r="AC61">
        <v>40.892192000000001</v>
      </c>
      <c r="AD61" s="1">
        <v>696</v>
      </c>
      <c r="AE61">
        <v>0</v>
      </c>
      <c r="AF61">
        <v>234</v>
      </c>
      <c r="AG61">
        <v>94</v>
      </c>
      <c r="AH61">
        <v>23.577808999999998</v>
      </c>
      <c r="AI61">
        <v>12759.6</v>
      </c>
      <c r="AJ61">
        <v>1005.7</v>
      </c>
      <c r="AK61">
        <v>20</v>
      </c>
      <c r="AL61">
        <v>7251</v>
      </c>
      <c r="AM61" t="s">
        <v>363</v>
      </c>
      <c r="AN61" t="s">
        <v>651</v>
      </c>
      <c r="AO61">
        <v>2890.5540000000001</v>
      </c>
      <c r="AR61" t="s">
        <v>117</v>
      </c>
      <c r="AS61" t="s">
        <v>121</v>
      </c>
      <c r="AT61" t="s">
        <v>269</v>
      </c>
      <c r="AU61" t="s">
        <v>362</v>
      </c>
      <c r="AV61" t="s">
        <v>48</v>
      </c>
      <c r="AW61">
        <v>2</v>
      </c>
      <c r="BB61">
        <v>1.0299681526280842</v>
      </c>
      <c r="BC61" t="s">
        <v>71</v>
      </c>
      <c r="BF61" t="s">
        <v>117</v>
      </c>
      <c r="BG61" t="s">
        <v>121</v>
      </c>
      <c r="BH61" t="s">
        <v>362</v>
      </c>
      <c r="BI61">
        <v>9896</v>
      </c>
      <c r="BJ61">
        <v>2</v>
      </c>
      <c r="BK61" t="s">
        <v>269</v>
      </c>
      <c r="BL61" t="s">
        <v>271</v>
      </c>
      <c r="BM61">
        <v>1.0299681526280842</v>
      </c>
      <c r="BN61" t="s">
        <v>71</v>
      </c>
      <c r="BO61" t="s">
        <v>175</v>
      </c>
      <c r="BP61">
        <v>3096.1980000000003</v>
      </c>
      <c r="BQ61" t="s">
        <v>66</v>
      </c>
    </row>
    <row r="62" spans="1:69" ht="16.5">
      <c r="A62" s="42" t="str">
        <f t="shared" si="18"/>
        <v>강인여객</v>
      </c>
      <c r="B62" s="43" t="str">
        <f t="shared" si="1"/>
        <v>박희덕</v>
      </c>
      <c r="C62" s="44" t="str">
        <f t="shared" si="19"/>
        <v>C</v>
      </c>
      <c r="D62" s="45">
        <f t="shared" si="20"/>
        <v>0.87497102809806027</v>
      </c>
      <c r="E62" s="46">
        <f t="shared" si="21"/>
        <v>7080</v>
      </c>
      <c r="F62" s="47" t="str">
        <f t="shared" si="22"/>
        <v>103</v>
      </c>
      <c r="G62" s="48" t="str">
        <f t="shared" si="23"/>
        <v>72바1260</v>
      </c>
      <c r="H62" s="49">
        <f t="shared" si="24"/>
        <v>13</v>
      </c>
      <c r="I62" s="50">
        <f t="shared" si="25"/>
        <v>1942.3810000000001</v>
      </c>
      <c r="J62" s="51">
        <f t="shared" si="26"/>
        <v>1.9364859738133705E-2</v>
      </c>
      <c r="K62" s="51">
        <f t="shared" si="27"/>
        <v>0.38930136396251885</v>
      </c>
      <c r="L62" s="51">
        <f t="shared" si="28"/>
        <v>0.23218925638172944</v>
      </c>
      <c r="M62" s="52">
        <f t="shared" si="29"/>
        <v>15.471</v>
      </c>
      <c r="N62" s="53">
        <f t="shared" si="30"/>
        <v>0.20593282162459373</v>
      </c>
      <c r="O62" s="53">
        <f t="shared" si="31"/>
        <v>21.983328708425379</v>
      </c>
      <c r="P62" s="111">
        <f t="shared" si="32"/>
        <v>15</v>
      </c>
      <c r="Q62" s="112">
        <f t="shared" si="33"/>
        <v>4</v>
      </c>
      <c r="R62" s="112">
        <f t="shared" si="34"/>
        <v>427</v>
      </c>
      <c r="T62">
        <v>502</v>
      </c>
      <c r="U62">
        <v>7080</v>
      </c>
      <c r="V62" t="s">
        <v>519</v>
      </c>
      <c r="W62">
        <v>1942.3810000000001</v>
      </c>
      <c r="X62">
        <v>1073.5340000000001</v>
      </c>
      <c r="Y62">
        <v>1.8089999999999999</v>
      </c>
      <c r="Z62">
        <v>15.471</v>
      </c>
      <c r="AA62">
        <v>132.59858500000001</v>
      </c>
      <c r="AB62">
        <v>2.5677530000000002</v>
      </c>
      <c r="AC62">
        <v>51.620809999999999</v>
      </c>
      <c r="AD62" s="1">
        <v>451</v>
      </c>
      <c r="AE62">
        <v>4</v>
      </c>
      <c r="AF62">
        <v>427</v>
      </c>
      <c r="AG62">
        <v>86</v>
      </c>
      <c r="AH62">
        <v>14.648580000000001</v>
      </c>
      <c r="AI62">
        <v>1069.7</v>
      </c>
      <c r="AJ62">
        <v>8</v>
      </c>
      <c r="AK62">
        <v>15</v>
      </c>
      <c r="AL62">
        <v>5451</v>
      </c>
      <c r="AM62" t="s">
        <v>520</v>
      </c>
      <c r="AN62" t="s">
        <v>652</v>
      </c>
      <c r="AO62">
        <v>376.65100000000001</v>
      </c>
      <c r="AR62" t="s">
        <v>117</v>
      </c>
      <c r="AS62" t="s">
        <v>118</v>
      </c>
      <c r="AT62" t="s">
        <v>218</v>
      </c>
      <c r="AU62" t="s">
        <v>519</v>
      </c>
      <c r="AV62" t="s">
        <v>48</v>
      </c>
      <c r="AW62">
        <v>13</v>
      </c>
      <c r="BB62">
        <v>0.87497102809806027</v>
      </c>
      <c r="BC62" t="s">
        <v>69</v>
      </c>
      <c r="BF62" t="s">
        <v>117</v>
      </c>
      <c r="BG62" t="s">
        <v>118</v>
      </c>
      <c r="BH62" t="s">
        <v>519</v>
      </c>
      <c r="BI62">
        <v>7080</v>
      </c>
      <c r="BJ62">
        <v>13</v>
      </c>
      <c r="BK62" t="s">
        <v>218</v>
      </c>
      <c r="BL62" t="s">
        <v>535</v>
      </c>
      <c r="BM62">
        <v>0.87497102809806027</v>
      </c>
      <c r="BN62" t="s">
        <v>69</v>
      </c>
      <c r="BO62" t="s">
        <v>176</v>
      </c>
      <c r="BP62">
        <v>1942.3810000000001</v>
      </c>
      <c r="BQ62" t="s">
        <v>66</v>
      </c>
    </row>
    <row r="63" spans="1:69" ht="16.5">
      <c r="A63" s="59" t="str">
        <f t="shared" si="18"/>
        <v>강인여객</v>
      </c>
      <c r="B63" s="60" t="str">
        <f t="shared" si="1"/>
        <v>방무영</v>
      </c>
      <c r="C63" s="61" t="str">
        <f t="shared" si="19"/>
        <v>C</v>
      </c>
      <c r="D63" s="62">
        <f t="shared" si="20"/>
        <v>0.87047619047619051</v>
      </c>
      <c r="E63" s="63">
        <f t="shared" si="21"/>
        <v>3458</v>
      </c>
      <c r="F63" s="64" t="str">
        <f t="shared" si="22"/>
        <v>103</v>
      </c>
      <c r="G63" s="65" t="str">
        <f t="shared" si="23"/>
        <v>70바6016</v>
      </c>
      <c r="H63" s="66">
        <f t="shared" si="24"/>
        <v>1</v>
      </c>
      <c r="I63" s="67">
        <f t="shared" si="25"/>
        <v>1160.768</v>
      </c>
      <c r="J63" s="68">
        <f t="shared" si="26"/>
        <v>1.3527355239141742E-2</v>
      </c>
      <c r="K63" s="68">
        <f t="shared" si="27"/>
        <v>0.36808494213893878</v>
      </c>
      <c r="L63" s="68">
        <f t="shared" si="28"/>
        <v>0.22140513866681369</v>
      </c>
      <c r="M63" s="69">
        <f t="shared" si="29"/>
        <v>14.71</v>
      </c>
      <c r="N63" s="70">
        <f t="shared" si="30"/>
        <v>8.6149859403429452E-2</v>
      </c>
      <c r="O63" s="70">
        <f t="shared" si="31"/>
        <v>10.424132987814964</v>
      </c>
      <c r="P63" s="109">
        <f t="shared" si="32"/>
        <v>0</v>
      </c>
      <c r="Q63" s="110">
        <f t="shared" si="33"/>
        <v>1</v>
      </c>
      <c r="R63" s="110">
        <f t="shared" si="34"/>
        <v>121</v>
      </c>
      <c r="T63">
        <v>502</v>
      </c>
      <c r="U63">
        <v>3458</v>
      </c>
      <c r="V63" t="s">
        <v>364</v>
      </c>
      <c r="W63">
        <v>1160.768</v>
      </c>
      <c r="X63">
        <v>634.971</v>
      </c>
      <c r="Y63">
        <v>1.8280000000000001</v>
      </c>
      <c r="Z63">
        <v>14.71</v>
      </c>
      <c r="AA63">
        <v>72.362482</v>
      </c>
      <c r="AB63">
        <v>0.97887299999999999</v>
      </c>
      <c r="AC63">
        <v>26.635539999999999</v>
      </c>
      <c r="AD63" s="1">
        <v>257</v>
      </c>
      <c r="AE63">
        <v>1</v>
      </c>
      <c r="AF63">
        <v>121</v>
      </c>
      <c r="AG63">
        <v>78</v>
      </c>
      <c r="AH63">
        <v>16.041018999999999</v>
      </c>
      <c r="AI63">
        <v>277</v>
      </c>
      <c r="AJ63">
        <v>0</v>
      </c>
      <c r="AK63">
        <v>0</v>
      </c>
      <c r="AL63">
        <v>0</v>
      </c>
      <c r="AM63" t="s">
        <v>365</v>
      </c>
      <c r="AN63" t="s">
        <v>653</v>
      </c>
      <c r="AO63">
        <v>1160.768</v>
      </c>
      <c r="AR63" t="s">
        <v>117</v>
      </c>
      <c r="AS63" t="s">
        <v>118</v>
      </c>
      <c r="AT63" t="s">
        <v>214</v>
      </c>
      <c r="AU63" t="s">
        <v>364</v>
      </c>
      <c r="AV63" t="s">
        <v>48</v>
      </c>
      <c r="AW63">
        <v>1</v>
      </c>
      <c r="BB63">
        <v>0.87047619047619051</v>
      </c>
      <c r="BC63" t="s">
        <v>69</v>
      </c>
      <c r="BF63" t="s">
        <v>117</v>
      </c>
      <c r="BG63" t="s">
        <v>118</v>
      </c>
      <c r="BH63" t="s">
        <v>364</v>
      </c>
      <c r="BI63">
        <v>3458</v>
      </c>
      <c r="BJ63">
        <v>1</v>
      </c>
      <c r="BK63" t="s">
        <v>214</v>
      </c>
      <c r="BL63" t="s">
        <v>173</v>
      </c>
      <c r="BM63">
        <v>0.87047619047619051</v>
      </c>
      <c r="BN63" t="s">
        <v>69</v>
      </c>
      <c r="BO63" t="s">
        <v>176</v>
      </c>
      <c r="BP63">
        <v>1160.768</v>
      </c>
      <c r="BQ63" t="s">
        <v>71</v>
      </c>
    </row>
    <row r="64" spans="1:69" ht="16.5">
      <c r="A64" s="42" t="str">
        <f t="shared" si="18"/>
        <v>강인여객</v>
      </c>
      <c r="B64" s="43" t="str">
        <f t="shared" si="1"/>
        <v>백승우</v>
      </c>
      <c r="C64" s="44" t="str">
        <f t="shared" si="19"/>
        <v>S</v>
      </c>
      <c r="D64" s="45">
        <f t="shared" si="20"/>
        <v>1.0772338878898404</v>
      </c>
      <c r="E64" s="46">
        <f t="shared" si="21"/>
        <v>260</v>
      </c>
      <c r="F64" s="47" t="str">
        <f t="shared" si="22"/>
        <v>103-1</v>
      </c>
      <c r="G64" s="48" t="str">
        <f t="shared" si="23"/>
        <v>70바5962</v>
      </c>
      <c r="H64" s="49">
        <f t="shared" si="24"/>
        <v>2</v>
      </c>
      <c r="I64" s="50">
        <f t="shared" si="25"/>
        <v>2092.3009999999999</v>
      </c>
      <c r="J64" s="51">
        <f t="shared" si="26"/>
        <v>6.9919586301956356E-3</v>
      </c>
      <c r="K64" s="51">
        <f t="shared" si="27"/>
        <v>0.30948831139286881</v>
      </c>
      <c r="L64" s="51">
        <f t="shared" si="28"/>
        <v>0.18448588420117373</v>
      </c>
      <c r="M64" s="52">
        <f t="shared" si="29"/>
        <v>10.632999999999999</v>
      </c>
      <c r="N64" s="53">
        <f t="shared" si="30"/>
        <v>0.23897135259219396</v>
      </c>
      <c r="O64" s="53">
        <f t="shared" si="31"/>
        <v>2.8198619605878887</v>
      </c>
      <c r="P64" s="111">
        <f t="shared" si="32"/>
        <v>0</v>
      </c>
      <c r="Q64" s="112">
        <f t="shared" si="33"/>
        <v>5</v>
      </c>
      <c r="R64" s="112">
        <f t="shared" si="34"/>
        <v>59</v>
      </c>
      <c r="T64">
        <v>502</v>
      </c>
      <c r="U64">
        <v>260</v>
      </c>
      <c r="V64" t="s">
        <v>366</v>
      </c>
      <c r="W64">
        <v>2092.3009999999999</v>
      </c>
      <c r="X64">
        <v>922.70399999999995</v>
      </c>
      <c r="Y64">
        <v>2.2679999999999998</v>
      </c>
      <c r="Z64">
        <v>10.632999999999999</v>
      </c>
      <c r="AA64">
        <v>119.21352</v>
      </c>
      <c r="AB64">
        <v>0.83353600000000005</v>
      </c>
      <c r="AC64">
        <v>36.895190999999997</v>
      </c>
      <c r="AD64" s="1">
        <v>386</v>
      </c>
      <c r="AE64">
        <v>5</v>
      </c>
      <c r="AF64">
        <v>59</v>
      </c>
      <c r="AG64">
        <v>78</v>
      </c>
      <c r="AH64">
        <v>17.55087</v>
      </c>
      <c r="AI64">
        <v>291.3</v>
      </c>
      <c r="AJ64">
        <v>0</v>
      </c>
      <c r="AK64">
        <v>0</v>
      </c>
      <c r="AL64">
        <v>0</v>
      </c>
      <c r="AM64" t="s">
        <v>367</v>
      </c>
      <c r="AN64" t="s">
        <v>654</v>
      </c>
      <c r="AO64">
        <v>1979.107</v>
      </c>
      <c r="AR64" t="s">
        <v>117</v>
      </c>
      <c r="AS64" t="s">
        <v>119</v>
      </c>
      <c r="AT64" t="s">
        <v>233</v>
      </c>
      <c r="AU64" t="s">
        <v>366</v>
      </c>
      <c r="AV64" t="s">
        <v>48</v>
      </c>
      <c r="AW64">
        <v>2</v>
      </c>
      <c r="BB64">
        <v>1.0772338878898404</v>
      </c>
      <c r="BC64" t="s">
        <v>71</v>
      </c>
      <c r="BF64" t="s">
        <v>117</v>
      </c>
      <c r="BG64" t="s">
        <v>119</v>
      </c>
      <c r="BH64" t="s">
        <v>366</v>
      </c>
      <c r="BI64">
        <v>260</v>
      </c>
      <c r="BJ64">
        <v>2</v>
      </c>
      <c r="BK64" t="s">
        <v>233</v>
      </c>
      <c r="BL64" t="s">
        <v>239</v>
      </c>
      <c r="BM64">
        <v>1.0772338878898404</v>
      </c>
      <c r="BN64" t="s">
        <v>71</v>
      </c>
      <c r="BO64" t="s">
        <v>175</v>
      </c>
      <c r="BP64">
        <v>2092.3009999999999</v>
      </c>
      <c r="BQ64" t="s">
        <v>67</v>
      </c>
    </row>
    <row r="65" spans="1:69" ht="16.5">
      <c r="A65" s="59" t="str">
        <f t="shared" si="18"/>
        <v>강인여객</v>
      </c>
      <c r="B65" s="60" t="str">
        <f t="shared" si="1"/>
        <v>백청하</v>
      </c>
      <c r="C65" s="61" t="str">
        <f t="shared" si="19"/>
        <v>C</v>
      </c>
      <c r="D65" s="62">
        <f t="shared" si="20"/>
        <v>0.87292245466067986</v>
      </c>
      <c r="E65" s="63">
        <f t="shared" si="21"/>
        <v>8197</v>
      </c>
      <c r="F65" s="64" t="str">
        <f t="shared" si="22"/>
        <v>103</v>
      </c>
      <c r="G65" s="65" t="str">
        <f t="shared" si="23"/>
        <v>70바6016</v>
      </c>
      <c r="H65" s="66">
        <f t="shared" si="24"/>
        <v>2</v>
      </c>
      <c r="I65" s="67">
        <f t="shared" si="25"/>
        <v>1764.058</v>
      </c>
      <c r="J65" s="68">
        <f t="shared" si="26"/>
        <v>1.5291350747041145E-2</v>
      </c>
      <c r="K65" s="68">
        <f t="shared" si="27"/>
        <v>0.37983315496187109</v>
      </c>
      <c r="L65" s="68">
        <f t="shared" si="28"/>
        <v>0.24715740638913233</v>
      </c>
      <c r="M65" s="69">
        <f t="shared" si="29"/>
        <v>17.04</v>
      </c>
      <c r="N65" s="70">
        <f t="shared" si="30"/>
        <v>0.62356226382579261</v>
      </c>
      <c r="O65" s="70">
        <f t="shared" si="31"/>
        <v>31.064738234230393</v>
      </c>
      <c r="P65" s="109">
        <f t="shared" si="32"/>
        <v>5</v>
      </c>
      <c r="Q65" s="110">
        <f t="shared" si="33"/>
        <v>11</v>
      </c>
      <c r="R65" s="110">
        <f t="shared" si="34"/>
        <v>548</v>
      </c>
      <c r="T65">
        <v>502</v>
      </c>
      <c r="U65">
        <v>8197</v>
      </c>
      <c r="V65" t="s">
        <v>368</v>
      </c>
      <c r="W65">
        <v>1764.058</v>
      </c>
      <c r="X65">
        <v>963.31399999999996</v>
      </c>
      <c r="Y65">
        <v>1.831</v>
      </c>
      <c r="Z65">
        <v>17.04</v>
      </c>
      <c r="AA65">
        <v>101.581085</v>
      </c>
      <c r="AB65">
        <v>1.553312</v>
      </c>
      <c r="AC65">
        <v>38.583863999999998</v>
      </c>
      <c r="AD65" s="1">
        <v>436</v>
      </c>
      <c r="AE65">
        <v>11</v>
      </c>
      <c r="AF65">
        <v>548</v>
      </c>
      <c r="AG65">
        <v>92</v>
      </c>
      <c r="AH65">
        <v>17.366008000000001</v>
      </c>
      <c r="AI65">
        <v>1913.8</v>
      </c>
      <c r="AJ65">
        <v>206.1</v>
      </c>
      <c r="AK65">
        <v>5</v>
      </c>
      <c r="AL65">
        <v>2572</v>
      </c>
      <c r="AM65" t="s">
        <v>369</v>
      </c>
      <c r="AN65" t="s">
        <v>655</v>
      </c>
      <c r="AO65">
        <v>1649.979</v>
      </c>
      <c r="AR65" t="s">
        <v>117</v>
      </c>
      <c r="AS65" t="s">
        <v>118</v>
      </c>
      <c r="AT65" t="s">
        <v>214</v>
      </c>
      <c r="AU65" t="s">
        <v>368</v>
      </c>
      <c r="AV65" t="s">
        <v>48</v>
      </c>
      <c r="AW65">
        <v>2</v>
      </c>
      <c r="BB65">
        <v>0.87292245466067986</v>
      </c>
      <c r="BC65" t="s">
        <v>69</v>
      </c>
      <c r="BF65" t="s">
        <v>117</v>
      </c>
      <c r="BG65" t="s">
        <v>118</v>
      </c>
      <c r="BH65" t="s">
        <v>368</v>
      </c>
      <c r="BI65">
        <v>8197</v>
      </c>
      <c r="BJ65">
        <v>2</v>
      </c>
      <c r="BK65" t="s">
        <v>214</v>
      </c>
      <c r="BL65" t="s">
        <v>197</v>
      </c>
      <c r="BM65">
        <v>0.87292245466067986</v>
      </c>
      <c r="BN65" t="s">
        <v>69</v>
      </c>
      <c r="BO65" t="s">
        <v>176</v>
      </c>
      <c r="BP65">
        <v>1764.058</v>
      </c>
      <c r="BQ65" t="s">
        <v>71</v>
      </c>
    </row>
    <row r="66" spans="1:69" ht="16.5">
      <c r="A66" s="42" t="str">
        <f t="shared" si="18"/>
        <v>강인여객</v>
      </c>
      <c r="B66" s="43" t="str">
        <f t="shared" si="1"/>
        <v>변일성</v>
      </c>
      <c r="C66" s="44" t="str">
        <f t="shared" si="19"/>
        <v>C</v>
      </c>
      <c r="D66" s="45">
        <f t="shared" si="20"/>
        <v>0.87210281268714085</v>
      </c>
      <c r="E66" s="46">
        <f t="shared" si="21"/>
        <v>7561</v>
      </c>
      <c r="F66" s="47" t="str">
        <f t="shared" si="22"/>
        <v>103</v>
      </c>
      <c r="G66" s="48" t="str">
        <f t="shared" si="23"/>
        <v>72바1258</v>
      </c>
      <c r="H66" s="49">
        <f t="shared" si="24"/>
        <v>2</v>
      </c>
      <c r="I66" s="50">
        <f t="shared" si="25"/>
        <v>2153.9679999999998</v>
      </c>
      <c r="J66" s="51">
        <f t="shared" si="26"/>
        <v>3.0230832519913261E-2</v>
      </c>
      <c r="K66" s="51">
        <f t="shared" si="27"/>
        <v>0.40184264265992764</v>
      </c>
      <c r="L66" s="51">
        <f t="shared" si="28"/>
        <v>0.24048639534106359</v>
      </c>
      <c r="M66" s="52">
        <f t="shared" si="29"/>
        <v>17.071000000000002</v>
      </c>
      <c r="N66" s="53">
        <f t="shared" si="30"/>
        <v>0.55711134055844846</v>
      </c>
      <c r="O66" s="53">
        <f t="shared" si="31"/>
        <v>52.368466012494153</v>
      </c>
      <c r="P66" s="111">
        <f t="shared" si="32"/>
        <v>39</v>
      </c>
      <c r="Q66" s="112">
        <f t="shared" si="33"/>
        <v>12</v>
      </c>
      <c r="R66" s="112">
        <f t="shared" si="34"/>
        <v>1128</v>
      </c>
      <c r="T66">
        <v>502</v>
      </c>
      <c r="U66">
        <v>7561</v>
      </c>
      <c r="V66" t="s">
        <v>370</v>
      </c>
      <c r="W66">
        <v>2153.9679999999998</v>
      </c>
      <c r="X66">
        <v>1179.9970000000001</v>
      </c>
      <c r="Y66">
        <v>1.825</v>
      </c>
      <c r="Z66">
        <v>17.071000000000002</v>
      </c>
      <c r="AA66">
        <v>137.59802999999999</v>
      </c>
      <c r="AB66">
        <v>4.1597030000000004</v>
      </c>
      <c r="AC66">
        <v>55.292755999999997</v>
      </c>
      <c r="AD66" s="1">
        <v>518</v>
      </c>
      <c r="AE66">
        <v>12</v>
      </c>
      <c r="AF66">
        <v>1128</v>
      </c>
      <c r="AG66">
        <v>94</v>
      </c>
      <c r="AH66">
        <v>15.654061</v>
      </c>
      <c r="AI66">
        <v>4843.1000000000004</v>
      </c>
      <c r="AJ66">
        <v>870.2</v>
      </c>
      <c r="AK66">
        <v>39</v>
      </c>
      <c r="AL66">
        <v>23576</v>
      </c>
      <c r="AM66" t="s">
        <v>371</v>
      </c>
      <c r="AN66" t="s">
        <v>656</v>
      </c>
      <c r="AO66">
        <v>2017.2159999999999</v>
      </c>
      <c r="AR66" t="s">
        <v>117</v>
      </c>
      <c r="AS66" t="s">
        <v>118</v>
      </c>
      <c r="AT66" t="s">
        <v>216</v>
      </c>
      <c r="AU66" t="s">
        <v>370</v>
      </c>
      <c r="AV66" t="s">
        <v>48</v>
      </c>
      <c r="AW66">
        <v>2</v>
      </c>
      <c r="BB66">
        <v>0.87210281268714085</v>
      </c>
      <c r="BC66" t="s">
        <v>69</v>
      </c>
      <c r="BF66" t="s">
        <v>117</v>
      </c>
      <c r="BG66" t="s">
        <v>118</v>
      </c>
      <c r="BH66" t="s">
        <v>370</v>
      </c>
      <c r="BI66">
        <v>7561</v>
      </c>
      <c r="BJ66">
        <v>2</v>
      </c>
      <c r="BK66" t="s">
        <v>216</v>
      </c>
      <c r="BL66" t="s">
        <v>195</v>
      </c>
      <c r="BM66">
        <v>0.87210281268714085</v>
      </c>
      <c r="BN66" t="s">
        <v>69</v>
      </c>
      <c r="BO66" t="s">
        <v>176</v>
      </c>
      <c r="BP66">
        <v>2153.9679999999998</v>
      </c>
      <c r="BQ66" t="s">
        <v>68</v>
      </c>
    </row>
    <row r="67" spans="1:69" ht="16.5">
      <c r="A67" s="59" t="str">
        <f t="shared" si="18"/>
        <v>강인여객</v>
      </c>
      <c r="B67" s="60" t="str">
        <f t="shared" si="1"/>
        <v>변종모</v>
      </c>
      <c r="C67" s="61" t="str">
        <f t="shared" si="19"/>
        <v>B</v>
      </c>
      <c r="D67" s="62">
        <f t="shared" si="20"/>
        <v>0.93694595236752776</v>
      </c>
      <c r="E67" s="63">
        <f t="shared" si="21"/>
        <v>5388</v>
      </c>
      <c r="F67" s="64" t="str">
        <f t="shared" si="22"/>
        <v>103</v>
      </c>
      <c r="G67" s="65" t="str">
        <f t="shared" si="23"/>
        <v>70바5063</v>
      </c>
      <c r="H67" s="66">
        <f t="shared" si="24"/>
        <v>11</v>
      </c>
      <c r="I67" s="67">
        <f t="shared" si="25"/>
        <v>1578.4930000000002</v>
      </c>
      <c r="J67" s="68">
        <f t="shared" si="26"/>
        <v>9.1801568363095928E-3</v>
      </c>
      <c r="K67" s="68">
        <f t="shared" si="27"/>
        <v>0.37222108197570231</v>
      </c>
      <c r="L67" s="68">
        <f t="shared" si="28"/>
        <v>0.15267726876204074</v>
      </c>
      <c r="M67" s="69">
        <f t="shared" si="29"/>
        <v>16.419</v>
      </c>
      <c r="N67" s="70">
        <f t="shared" si="30"/>
        <v>0.57016407421508997</v>
      </c>
      <c r="O67" s="70">
        <f t="shared" si="31"/>
        <v>44.599500916380372</v>
      </c>
      <c r="P67" s="109">
        <f t="shared" si="32"/>
        <v>59</v>
      </c>
      <c r="Q67" s="110">
        <f t="shared" si="33"/>
        <v>9</v>
      </c>
      <c r="R67" s="110">
        <f t="shared" si="34"/>
        <v>704</v>
      </c>
      <c r="T67">
        <v>502</v>
      </c>
      <c r="U67">
        <v>5388</v>
      </c>
      <c r="V67" t="s">
        <v>372</v>
      </c>
      <c r="W67">
        <v>1578.4929999999999</v>
      </c>
      <c r="X67">
        <v>816.39300000000003</v>
      </c>
      <c r="Y67">
        <v>1.9330000000000001</v>
      </c>
      <c r="Z67">
        <v>16.419</v>
      </c>
      <c r="AA67">
        <v>92.406918000000005</v>
      </c>
      <c r="AB67">
        <v>0.84831000000000001</v>
      </c>
      <c r="AC67">
        <v>34.395803000000001</v>
      </c>
      <c r="AD67" s="1">
        <v>241</v>
      </c>
      <c r="AE67">
        <v>9</v>
      </c>
      <c r="AF67">
        <v>704</v>
      </c>
      <c r="AG67">
        <v>82</v>
      </c>
      <c r="AH67">
        <v>17.081977999999999</v>
      </c>
      <c r="AI67">
        <v>975.7</v>
      </c>
      <c r="AJ67">
        <v>7.7</v>
      </c>
      <c r="AK67">
        <v>59</v>
      </c>
      <c r="AL67">
        <v>423</v>
      </c>
      <c r="AM67" t="s">
        <v>373</v>
      </c>
      <c r="AN67" t="s">
        <v>657</v>
      </c>
      <c r="AO67">
        <v>388.86</v>
      </c>
      <c r="AR67" t="s">
        <v>117</v>
      </c>
      <c r="AS67" t="s">
        <v>118</v>
      </c>
      <c r="AT67" t="s">
        <v>197</v>
      </c>
      <c r="AU67" t="s">
        <v>372</v>
      </c>
      <c r="AV67" t="s">
        <v>48</v>
      </c>
      <c r="AW67">
        <v>11</v>
      </c>
      <c r="BB67">
        <v>0.93694595236752776</v>
      </c>
      <c r="BC67" t="s">
        <v>68</v>
      </c>
      <c r="BF67" t="s">
        <v>117</v>
      </c>
      <c r="BG67" t="s">
        <v>118</v>
      </c>
      <c r="BH67" t="s">
        <v>372</v>
      </c>
      <c r="BI67">
        <v>5388</v>
      </c>
      <c r="BJ67">
        <v>11</v>
      </c>
      <c r="BK67" t="s">
        <v>197</v>
      </c>
      <c r="BL67" t="s">
        <v>199</v>
      </c>
      <c r="BM67">
        <v>0.93694595236752776</v>
      </c>
      <c r="BN67" t="s">
        <v>68</v>
      </c>
      <c r="BO67" t="s">
        <v>174</v>
      </c>
      <c r="BP67">
        <v>1578.4930000000002</v>
      </c>
      <c r="BQ67" t="s">
        <v>66</v>
      </c>
    </row>
    <row r="68" spans="1:69" ht="16.5">
      <c r="A68" s="42" t="str">
        <f t="shared" si="18"/>
        <v>강인여객</v>
      </c>
      <c r="B68" s="43" t="str">
        <f t="shared" si="1"/>
        <v>서상복</v>
      </c>
      <c r="C68" s="44" t="str">
        <f t="shared" si="19"/>
        <v>D</v>
      </c>
      <c r="D68" s="45">
        <f t="shared" si="20"/>
        <v>0.81665535672638223</v>
      </c>
      <c r="E68" s="46">
        <f t="shared" si="21"/>
        <v>9400</v>
      </c>
      <c r="F68" s="47" t="str">
        <f t="shared" si="22"/>
        <v>103</v>
      </c>
      <c r="G68" s="48" t="str">
        <f t="shared" si="23"/>
        <v>72바1300</v>
      </c>
      <c r="H68" s="49">
        <f t="shared" si="24"/>
        <v>2</v>
      </c>
      <c r="I68" s="50">
        <f t="shared" si="25"/>
        <v>1097.6480000000001</v>
      </c>
      <c r="J68" s="51">
        <f t="shared" si="26"/>
        <v>2.8981621631688811E-2</v>
      </c>
      <c r="K68" s="51">
        <f t="shared" si="27"/>
        <v>0.38722023195475841</v>
      </c>
      <c r="L68" s="51">
        <f t="shared" si="28"/>
        <v>0.16763115315656749</v>
      </c>
      <c r="M68" s="52">
        <f t="shared" si="29"/>
        <v>21.466999999999999</v>
      </c>
      <c r="N68" s="53">
        <f t="shared" si="30"/>
        <v>9.110388758509104E-2</v>
      </c>
      <c r="O68" s="53">
        <f t="shared" si="31"/>
        <v>6.5594799061265547</v>
      </c>
      <c r="P68" s="111">
        <f t="shared" si="32"/>
        <v>478</v>
      </c>
      <c r="Q68" s="112">
        <f t="shared" si="33"/>
        <v>1</v>
      </c>
      <c r="R68" s="112">
        <f t="shared" si="34"/>
        <v>72</v>
      </c>
      <c r="T68">
        <v>502</v>
      </c>
      <c r="U68">
        <v>9400</v>
      </c>
      <c r="V68" t="s">
        <v>374</v>
      </c>
      <c r="W68">
        <v>1097.6479999999999</v>
      </c>
      <c r="X68">
        <v>672.09299999999996</v>
      </c>
      <c r="Y68">
        <v>1.633</v>
      </c>
      <c r="Z68">
        <v>21.466999999999999</v>
      </c>
      <c r="AA68">
        <v>67.868320999999995</v>
      </c>
      <c r="AB68">
        <v>1.966934</v>
      </c>
      <c r="AC68">
        <v>26.279986999999998</v>
      </c>
      <c r="AD68" s="1">
        <v>184</v>
      </c>
      <c r="AE68">
        <v>1</v>
      </c>
      <c r="AF68">
        <v>72</v>
      </c>
      <c r="AG68">
        <v>86</v>
      </c>
      <c r="AH68">
        <v>16.173200999999999</v>
      </c>
      <c r="AI68">
        <v>925.9</v>
      </c>
      <c r="AJ68">
        <v>4.0999999999999996</v>
      </c>
      <c r="AK68">
        <v>478</v>
      </c>
      <c r="AL68">
        <v>1086</v>
      </c>
      <c r="AM68" t="s">
        <v>375</v>
      </c>
      <c r="AN68" t="s">
        <v>658</v>
      </c>
      <c r="AO68">
        <v>1029.0820000000001</v>
      </c>
      <c r="AR68" t="s">
        <v>117</v>
      </c>
      <c r="AS68" t="s">
        <v>118</v>
      </c>
      <c r="AT68" t="s">
        <v>221</v>
      </c>
      <c r="AU68" t="s">
        <v>374</v>
      </c>
      <c r="AV68" t="s">
        <v>48</v>
      </c>
      <c r="AW68">
        <v>2</v>
      </c>
      <c r="BB68">
        <v>0.81665535672638223</v>
      </c>
      <c r="BC68" t="s">
        <v>67</v>
      </c>
      <c r="BF68" t="s">
        <v>117</v>
      </c>
      <c r="BG68" t="s">
        <v>118</v>
      </c>
      <c r="BH68" t="s">
        <v>374</v>
      </c>
      <c r="BI68">
        <v>9400</v>
      </c>
      <c r="BJ68">
        <v>2</v>
      </c>
      <c r="BK68" t="s">
        <v>221</v>
      </c>
      <c r="BL68" t="s">
        <v>195</v>
      </c>
      <c r="BM68">
        <v>0.81665535672638223</v>
      </c>
      <c r="BN68" t="s">
        <v>67</v>
      </c>
      <c r="BO68" t="s">
        <v>178</v>
      </c>
      <c r="BP68">
        <v>1097.6480000000001</v>
      </c>
      <c r="BQ68" t="s">
        <v>68</v>
      </c>
    </row>
    <row r="69" spans="1:69" ht="16.5">
      <c r="A69" s="59" t="str">
        <f t="shared" si="18"/>
        <v>강인여객</v>
      </c>
      <c r="B69" s="60" t="str">
        <f t="shared" si="1"/>
        <v>서지원</v>
      </c>
      <c r="C69" s="61" t="str">
        <f t="shared" si="19"/>
        <v>A</v>
      </c>
      <c r="D69" s="62">
        <f t="shared" si="20"/>
        <v>0.96899630123303027</v>
      </c>
      <c r="E69" s="63">
        <f t="shared" si="21"/>
        <v>869</v>
      </c>
      <c r="F69" s="64" t="str">
        <f t="shared" si="22"/>
        <v>103-1</v>
      </c>
      <c r="G69" s="65" t="str">
        <f t="shared" si="23"/>
        <v>70바6036</v>
      </c>
      <c r="H69" s="66">
        <f t="shared" si="24"/>
        <v>2</v>
      </c>
      <c r="I69" s="67">
        <f t="shared" si="25"/>
        <v>1495.413</v>
      </c>
      <c r="J69" s="68">
        <f t="shared" si="26"/>
        <v>1.7958196263735189E-2</v>
      </c>
      <c r="K69" s="68">
        <f t="shared" si="27"/>
        <v>0.35912685788668708</v>
      </c>
      <c r="L69" s="68">
        <f t="shared" si="28"/>
        <v>0.20529445711652902</v>
      </c>
      <c r="M69" s="69">
        <f t="shared" si="29"/>
        <v>19.306000000000001</v>
      </c>
      <c r="N69" s="70">
        <f t="shared" si="30"/>
        <v>6.6871158669879152E-2</v>
      </c>
      <c r="O69" s="70">
        <f t="shared" si="31"/>
        <v>17.587114730178218</v>
      </c>
      <c r="P69" s="109">
        <f t="shared" si="32"/>
        <v>1</v>
      </c>
      <c r="Q69" s="110">
        <f t="shared" si="33"/>
        <v>1</v>
      </c>
      <c r="R69" s="110">
        <f t="shared" si="34"/>
        <v>263</v>
      </c>
      <c r="T69">
        <v>502</v>
      </c>
      <c r="U69">
        <v>869</v>
      </c>
      <c r="V69" t="s">
        <v>376</v>
      </c>
      <c r="W69">
        <v>1495.413</v>
      </c>
      <c r="X69">
        <v>809.94500000000005</v>
      </c>
      <c r="Y69">
        <v>1.8460000000000001</v>
      </c>
      <c r="Z69">
        <v>19.306000000000001</v>
      </c>
      <c r="AA69">
        <v>82.876085000000003</v>
      </c>
      <c r="AB69">
        <v>1.488305</v>
      </c>
      <c r="AC69">
        <v>29.763027999999998</v>
      </c>
      <c r="AD69" s="1">
        <v>307</v>
      </c>
      <c r="AE69">
        <v>1</v>
      </c>
      <c r="AF69">
        <v>263</v>
      </c>
      <c r="AG69">
        <v>90</v>
      </c>
      <c r="AH69">
        <v>18.043962000000001</v>
      </c>
      <c r="AI69">
        <v>2071.5</v>
      </c>
      <c r="AJ69">
        <v>416.3</v>
      </c>
      <c r="AK69">
        <v>1</v>
      </c>
      <c r="AL69">
        <v>66</v>
      </c>
      <c r="AM69" t="s">
        <v>377</v>
      </c>
      <c r="AN69" t="s">
        <v>659</v>
      </c>
      <c r="AO69">
        <v>1410.646</v>
      </c>
      <c r="AR69" t="s">
        <v>117</v>
      </c>
      <c r="AS69" t="s">
        <v>119</v>
      </c>
      <c r="AT69" t="s">
        <v>240</v>
      </c>
      <c r="AU69" t="s">
        <v>376</v>
      </c>
      <c r="AV69" t="s">
        <v>48</v>
      </c>
      <c r="AW69">
        <v>2</v>
      </c>
      <c r="BB69">
        <v>0.96899630123303027</v>
      </c>
      <c r="BC69" t="s">
        <v>66</v>
      </c>
      <c r="BF69" t="s">
        <v>117</v>
      </c>
      <c r="BG69" t="s">
        <v>119</v>
      </c>
      <c r="BH69" t="s">
        <v>376</v>
      </c>
      <c r="BI69">
        <v>869</v>
      </c>
      <c r="BJ69">
        <v>2</v>
      </c>
      <c r="BK69" t="s">
        <v>240</v>
      </c>
      <c r="BL69" t="s">
        <v>250</v>
      </c>
      <c r="BM69">
        <v>0.96899630123303027</v>
      </c>
      <c r="BN69" t="s">
        <v>66</v>
      </c>
      <c r="BO69" t="s">
        <v>177</v>
      </c>
      <c r="BP69">
        <v>1495.413</v>
      </c>
      <c r="BQ69" t="s">
        <v>71</v>
      </c>
    </row>
    <row r="70" spans="1:69" ht="16.5">
      <c r="A70" s="42" t="str">
        <f t="shared" si="18"/>
        <v>강인여객</v>
      </c>
      <c r="B70" s="43" t="str">
        <f t="shared" ref="B70:B133" si="35">IF(BH70="NULL", E70, BH70)</f>
        <v>석진호</v>
      </c>
      <c r="C70" s="44" t="str">
        <f t="shared" si="19"/>
        <v>S</v>
      </c>
      <c r="D70" s="45">
        <f t="shared" si="20"/>
        <v>1.06</v>
      </c>
      <c r="E70" s="46">
        <f t="shared" si="21"/>
        <v>5107</v>
      </c>
      <c r="F70" s="47" t="str">
        <f t="shared" si="22"/>
        <v>103</v>
      </c>
      <c r="G70" s="48" t="str">
        <f t="shared" si="23"/>
        <v>70바5987</v>
      </c>
      <c r="H70" s="49">
        <f t="shared" si="24"/>
        <v>1</v>
      </c>
      <c r="I70" s="50">
        <f t="shared" si="25"/>
        <v>2032.508</v>
      </c>
      <c r="J70" s="51">
        <f t="shared" si="26"/>
        <v>3.678456755257293E-3</v>
      </c>
      <c r="K70" s="51">
        <f t="shared" si="27"/>
        <v>0.35727306535711684</v>
      </c>
      <c r="L70" s="51">
        <f t="shared" si="28"/>
        <v>0.23665343506643025</v>
      </c>
      <c r="M70" s="52">
        <f t="shared" si="29"/>
        <v>12.569000000000001</v>
      </c>
      <c r="N70" s="53">
        <f t="shared" si="30"/>
        <v>9.8400596701218396E-2</v>
      </c>
      <c r="O70" s="53">
        <f t="shared" si="31"/>
        <v>4.6248280449572645</v>
      </c>
      <c r="P70" s="111">
        <f t="shared" si="32"/>
        <v>2</v>
      </c>
      <c r="Q70" s="112">
        <f t="shared" si="33"/>
        <v>2</v>
      </c>
      <c r="R70" s="112">
        <f t="shared" si="34"/>
        <v>94</v>
      </c>
      <c r="T70">
        <v>502</v>
      </c>
      <c r="U70">
        <v>5107</v>
      </c>
      <c r="V70" t="s">
        <v>378</v>
      </c>
      <c r="W70">
        <v>2032.508</v>
      </c>
      <c r="X70">
        <v>913.02</v>
      </c>
      <c r="Y70">
        <v>2.226</v>
      </c>
      <c r="Z70">
        <v>12.569000000000001</v>
      </c>
      <c r="AA70">
        <v>122.62941499999999</v>
      </c>
      <c r="AB70">
        <v>0.45108700000000002</v>
      </c>
      <c r="AC70">
        <v>43.812187000000002</v>
      </c>
      <c r="AD70" s="1">
        <v>481</v>
      </c>
      <c r="AE70">
        <v>2</v>
      </c>
      <c r="AF70">
        <v>94</v>
      </c>
      <c r="AG70">
        <v>83</v>
      </c>
      <c r="AH70">
        <v>16.574392</v>
      </c>
      <c r="AI70">
        <v>670.2</v>
      </c>
      <c r="AJ70">
        <v>6.5</v>
      </c>
      <c r="AK70">
        <v>2</v>
      </c>
      <c r="AL70">
        <v>171</v>
      </c>
      <c r="AM70" t="s">
        <v>379</v>
      </c>
      <c r="AN70" t="s">
        <v>660</v>
      </c>
      <c r="AO70">
        <v>2032.508</v>
      </c>
      <c r="AR70" t="s">
        <v>117</v>
      </c>
      <c r="AS70" t="s">
        <v>118</v>
      </c>
      <c r="AT70" t="s">
        <v>211</v>
      </c>
      <c r="AU70" t="s">
        <v>378</v>
      </c>
      <c r="AV70" t="s">
        <v>48</v>
      </c>
      <c r="AW70">
        <v>1</v>
      </c>
      <c r="BB70">
        <v>1.06</v>
      </c>
      <c r="BC70" t="s">
        <v>71</v>
      </c>
      <c r="BF70" t="s">
        <v>117</v>
      </c>
      <c r="BG70" t="s">
        <v>118</v>
      </c>
      <c r="BH70" t="s">
        <v>378</v>
      </c>
      <c r="BI70">
        <v>5107</v>
      </c>
      <c r="BJ70">
        <v>1</v>
      </c>
      <c r="BK70" t="s">
        <v>211</v>
      </c>
      <c r="BL70" t="s">
        <v>173</v>
      </c>
      <c r="BM70">
        <v>1.06</v>
      </c>
      <c r="BN70" t="s">
        <v>71</v>
      </c>
      <c r="BO70" t="s">
        <v>175</v>
      </c>
      <c r="BP70">
        <v>2032.508</v>
      </c>
      <c r="BQ70" t="s">
        <v>69</v>
      </c>
    </row>
    <row r="71" spans="1:69" ht="16.5">
      <c r="A71" s="59" t="str">
        <f t="shared" si="18"/>
        <v>강인여객</v>
      </c>
      <c r="B71" s="60" t="str">
        <f t="shared" si="35"/>
        <v>성미애</v>
      </c>
      <c r="C71" s="61" t="str">
        <f t="shared" si="19"/>
        <v>F</v>
      </c>
      <c r="D71" s="62">
        <f t="shared" si="20"/>
        <v>0.74088875424364753</v>
      </c>
      <c r="E71" s="63">
        <f t="shared" si="21"/>
        <v>1445</v>
      </c>
      <c r="F71" s="64" t="str">
        <f t="shared" si="22"/>
        <v>223</v>
      </c>
      <c r="G71" s="65" t="str">
        <f t="shared" si="23"/>
        <v>72바1263</v>
      </c>
      <c r="H71" s="66">
        <f t="shared" si="24"/>
        <v>4</v>
      </c>
      <c r="I71" s="67">
        <f t="shared" si="25"/>
        <v>2906.4029999999998</v>
      </c>
      <c r="J71" s="68">
        <f t="shared" si="26"/>
        <v>6.5258728698235373E-3</v>
      </c>
      <c r="K71" s="68">
        <f t="shared" si="27"/>
        <v>0.33533874567973321</v>
      </c>
      <c r="L71" s="68">
        <f t="shared" si="28"/>
        <v>0.16274412048157122</v>
      </c>
      <c r="M71" s="69">
        <f t="shared" si="29"/>
        <v>20.091000000000001</v>
      </c>
      <c r="N71" s="70">
        <f t="shared" si="30"/>
        <v>0.13762716319794607</v>
      </c>
      <c r="O71" s="70">
        <f t="shared" si="31"/>
        <v>86.877146768703454</v>
      </c>
      <c r="P71" s="109">
        <f t="shared" si="32"/>
        <v>42</v>
      </c>
      <c r="Q71" s="110">
        <f t="shared" si="33"/>
        <v>4</v>
      </c>
      <c r="R71" s="110">
        <f t="shared" si="34"/>
        <v>2525</v>
      </c>
      <c r="T71">
        <v>502</v>
      </c>
      <c r="U71">
        <v>1445</v>
      </c>
      <c r="V71" t="s">
        <v>380</v>
      </c>
      <c r="W71">
        <v>2906.4029999999998</v>
      </c>
      <c r="X71">
        <v>1572.077</v>
      </c>
      <c r="Y71">
        <v>1.849</v>
      </c>
      <c r="Z71">
        <v>20.091000000000001</v>
      </c>
      <c r="AA71">
        <v>133.05775600000001</v>
      </c>
      <c r="AB71">
        <v>0.86831800000000003</v>
      </c>
      <c r="AC71">
        <v>44.619421000000003</v>
      </c>
      <c r="AD71" s="1">
        <v>473</v>
      </c>
      <c r="AE71">
        <v>4</v>
      </c>
      <c r="AF71">
        <v>2525</v>
      </c>
      <c r="AG71">
        <v>91</v>
      </c>
      <c r="AH71">
        <v>21.843167999999999</v>
      </c>
      <c r="AI71">
        <v>14518.2</v>
      </c>
      <c r="AJ71">
        <v>9018.9</v>
      </c>
      <c r="AK71">
        <v>42</v>
      </c>
      <c r="AL71">
        <v>22425</v>
      </c>
      <c r="AM71" t="s">
        <v>381</v>
      </c>
      <c r="AN71" t="s">
        <v>661</v>
      </c>
      <c r="AO71">
        <v>2322.8580000000002</v>
      </c>
      <c r="AR71" t="s">
        <v>117</v>
      </c>
      <c r="AS71" t="s">
        <v>120</v>
      </c>
      <c r="AT71" t="s">
        <v>257</v>
      </c>
      <c r="AU71" t="s">
        <v>380</v>
      </c>
      <c r="AV71" t="s">
        <v>48</v>
      </c>
      <c r="AW71">
        <v>4</v>
      </c>
      <c r="BB71">
        <v>0.74088875424364753</v>
      </c>
      <c r="BC71" t="s">
        <v>70</v>
      </c>
      <c r="BF71" t="s">
        <v>117</v>
      </c>
      <c r="BG71" t="s">
        <v>120</v>
      </c>
      <c r="BH71" t="s">
        <v>380</v>
      </c>
      <c r="BI71">
        <v>1445</v>
      </c>
      <c r="BJ71">
        <v>4</v>
      </c>
      <c r="BK71" t="s">
        <v>257</v>
      </c>
      <c r="BL71" t="s">
        <v>263</v>
      </c>
      <c r="BM71">
        <v>0.74088875424364753</v>
      </c>
      <c r="BN71" t="s">
        <v>70</v>
      </c>
      <c r="BO71" t="s">
        <v>183</v>
      </c>
      <c r="BP71">
        <v>2906.4029999999998</v>
      </c>
      <c r="BQ71" t="s">
        <v>66</v>
      </c>
    </row>
    <row r="72" spans="1:69" ht="16.5">
      <c r="A72" s="42" t="str">
        <f t="shared" ref="A72:A87" si="36">BF72</f>
        <v>강인여객</v>
      </c>
      <c r="B72" s="43" t="str">
        <f t="shared" si="35"/>
        <v>성상용</v>
      </c>
      <c r="C72" s="44" t="str">
        <f t="shared" ref="C72:C87" si="37">BN72</f>
        <v>B</v>
      </c>
      <c r="D72" s="45">
        <f t="shared" ref="D72:D87" si="38">BM72</f>
        <v>0.9285936683451389</v>
      </c>
      <c r="E72" s="46">
        <f t="shared" ref="E72:E87" si="39">U72</f>
        <v>7219</v>
      </c>
      <c r="F72" s="47" t="str">
        <f t="shared" ref="F72:F87" si="40">BG72</f>
        <v>103</v>
      </c>
      <c r="G72" s="48" t="str">
        <f t="shared" ref="G72:G87" si="41">BK72</f>
        <v>72바1604</v>
      </c>
      <c r="H72" s="49">
        <f t="shared" ref="H72:H87" si="42">BJ72</f>
        <v>2</v>
      </c>
      <c r="I72" s="50">
        <f t="shared" ref="I72:I87" si="43">BP72</f>
        <v>2168.0430000000001</v>
      </c>
      <c r="J72" s="51">
        <f t="shared" ref="J72:J87" si="44">AB72/AA72</f>
        <v>6.4527456371395548E-3</v>
      </c>
      <c r="K72" s="51">
        <f t="shared" ref="K72:K87" si="45">AC72/AA72</f>
        <v>0.37613308783350935</v>
      </c>
      <c r="L72" s="51">
        <f t="shared" ref="L72:L87" si="46">AD72/I72</f>
        <v>0.15359473958772957</v>
      </c>
      <c r="M72" s="52">
        <f t="shared" ref="M72:M87" si="47">Z72</f>
        <v>15.273999999999999</v>
      </c>
      <c r="N72" s="53">
        <f t="shared" ref="N72:N87" si="48">AE72*100/W72</f>
        <v>0.13837363926822485</v>
      </c>
      <c r="O72" s="53">
        <f t="shared" ref="O72:O87" si="49">AF72*100/W72</f>
        <v>12.130755709181043</v>
      </c>
      <c r="P72" s="111">
        <f t="shared" ref="P72:P87" si="50">AK72</f>
        <v>2</v>
      </c>
      <c r="Q72" s="112">
        <f t="shared" ref="Q72:Q87" si="51">AE72</f>
        <v>3</v>
      </c>
      <c r="R72" s="112">
        <f t="shared" ref="R72:R87" si="52">AF72</f>
        <v>263</v>
      </c>
      <c r="T72">
        <v>502</v>
      </c>
      <c r="U72">
        <v>7219</v>
      </c>
      <c r="V72" t="s">
        <v>382</v>
      </c>
      <c r="W72">
        <v>2168.0430000000001</v>
      </c>
      <c r="X72">
        <v>1167.83</v>
      </c>
      <c r="Y72">
        <v>1.8560000000000001</v>
      </c>
      <c r="Z72">
        <v>15.273999999999999</v>
      </c>
      <c r="AA72">
        <v>135.339133</v>
      </c>
      <c r="AB72">
        <v>0.873309</v>
      </c>
      <c r="AC72">
        <v>50.905526000000002</v>
      </c>
      <c r="AD72" s="1">
        <v>333</v>
      </c>
      <c r="AE72">
        <v>3</v>
      </c>
      <c r="AF72">
        <v>263</v>
      </c>
      <c r="AG72">
        <v>87</v>
      </c>
      <c r="AH72">
        <v>16.019335000000002</v>
      </c>
      <c r="AI72">
        <v>948.9</v>
      </c>
      <c r="AJ72">
        <v>0</v>
      </c>
      <c r="AK72">
        <v>2</v>
      </c>
      <c r="AL72">
        <v>450</v>
      </c>
      <c r="AM72" t="s">
        <v>383</v>
      </c>
      <c r="AN72" t="s">
        <v>662</v>
      </c>
      <c r="AO72">
        <v>2037.098</v>
      </c>
      <c r="AR72" t="s">
        <v>117</v>
      </c>
      <c r="AS72" t="s">
        <v>118</v>
      </c>
      <c r="AT72" t="s">
        <v>225</v>
      </c>
      <c r="AU72" t="s">
        <v>382</v>
      </c>
      <c r="AV72" t="s">
        <v>48</v>
      </c>
      <c r="AW72">
        <v>2</v>
      </c>
      <c r="BB72">
        <v>0.9285936683451389</v>
      </c>
      <c r="BC72" t="s">
        <v>68</v>
      </c>
      <c r="BF72" t="s">
        <v>117</v>
      </c>
      <c r="BG72" t="s">
        <v>118</v>
      </c>
      <c r="BH72" t="s">
        <v>382</v>
      </c>
      <c r="BI72">
        <v>7219</v>
      </c>
      <c r="BJ72">
        <v>2</v>
      </c>
      <c r="BK72" t="s">
        <v>225</v>
      </c>
      <c r="BL72" t="s">
        <v>535</v>
      </c>
      <c r="BM72">
        <v>0.9285936683451389</v>
      </c>
      <c r="BN72" t="s">
        <v>68</v>
      </c>
      <c r="BO72" t="s">
        <v>174</v>
      </c>
      <c r="BP72">
        <v>2168.0430000000001</v>
      </c>
      <c r="BQ72" t="s">
        <v>66</v>
      </c>
    </row>
    <row r="73" spans="1:69" ht="16.5">
      <c r="A73" s="59" t="str">
        <f t="shared" si="36"/>
        <v>강인여객</v>
      </c>
      <c r="B73" s="60" t="str">
        <f t="shared" si="35"/>
        <v>성성철</v>
      </c>
      <c r="C73" s="61" t="str">
        <f t="shared" si="37"/>
        <v>D</v>
      </c>
      <c r="D73" s="62">
        <f t="shared" si="38"/>
        <v>0.84137201638104031</v>
      </c>
      <c r="E73" s="63">
        <f t="shared" si="39"/>
        <v>1881</v>
      </c>
      <c r="F73" s="64" t="str">
        <f t="shared" si="40"/>
        <v>223</v>
      </c>
      <c r="G73" s="65" t="str">
        <f t="shared" si="41"/>
        <v>72바1263</v>
      </c>
      <c r="H73" s="66">
        <f t="shared" si="42"/>
        <v>6</v>
      </c>
      <c r="I73" s="67">
        <f t="shared" si="43"/>
        <v>3545.0739999999996</v>
      </c>
      <c r="J73" s="68">
        <f t="shared" si="44"/>
        <v>1.4243097828614265E-2</v>
      </c>
      <c r="K73" s="68">
        <f t="shared" si="45"/>
        <v>0.28244101842246105</v>
      </c>
      <c r="L73" s="68">
        <f t="shared" si="46"/>
        <v>0.21494614780960852</v>
      </c>
      <c r="M73" s="69">
        <f t="shared" si="47"/>
        <v>16.603000000000002</v>
      </c>
      <c r="N73" s="70">
        <f t="shared" si="48"/>
        <v>0</v>
      </c>
      <c r="O73" s="70">
        <f t="shared" si="49"/>
        <v>18.702007348788769</v>
      </c>
      <c r="P73" s="109">
        <f t="shared" si="50"/>
        <v>11</v>
      </c>
      <c r="Q73" s="110">
        <f t="shared" si="51"/>
        <v>0</v>
      </c>
      <c r="R73" s="110">
        <f t="shared" si="52"/>
        <v>663</v>
      </c>
      <c r="T73">
        <v>502</v>
      </c>
      <c r="U73">
        <v>1881</v>
      </c>
      <c r="V73" t="s">
        <v>384</v>
      </c>
      <c r="W73">
        <v>3545.0740000000001</v>
      </c>
      <c r="X73">
        <v>1686.3230000000001</v>
      </c>
      <c r="Y73">
        <v>2.1019999999999999</v>
      </c>
      <c r="Z73">
        <v>16.603000000000002</v>
      </c>
      <c r="AA73">
        <v>152.723026</v>
      </c>
      <c r="AB73">
        <v>2.175249</v>
      </c>
      <c r="AC73">
        <v>43.135247</v>
      </c>
      <c r="AD73" s="1">
        <v>762</v>
      </c>
      <c r="AE73">
        <v>0</v>
      </c>
      <c r="AF73">
        <v>663</v>
      </c>
      <c r="AG73">
        <v>91</v>
      </c>
      <c r="AH73">
        <v>23.212439</v>
      </c>
      <c r="AI73">
        <v>18373.5</v>
      </c>
      <c r="AJ73">
        <v>4962.7</v>
      </c>
      <c r="AK73">
        <v>11</v>
      </c>
      <c r="AL73">
        <v>2258</v>
      </c>
      <c r="AM73" t="s">
        <v>385</v>
      </c>
      <c r="AN73" t="s">
        <v>663</v>
      </c>
      <c r="AO73">
        <v>1035.5899999999999</v>
      </c>
      <c r="AR73" t="s">
        <v>117</v>
      </c>
      <c r="AS73" t="s">
        <v>120</v>
      </c>
      <c r="AT73" t="s">
        <v>257</v>
      </c>
      <c r="AU73" t="s">
        <v>384</v>
      </c>
      <c r="AV73" t="s">
        <v>48</v>
      </c>
      <c r="AW73">
        <v>6</v>
      </c>
      <c r="BB73">
        <v>0.84137201638104031</v>
      </c>
      <c r="BC73" t="s">
        <v>67</v>
      </c>
      <c r="BF73" t="s">
        <v>117</v>
      </c>
      <c r="BG73" t="s">
        <v>120</v>
      </c>
      <c r="BH73" t="s">
        <v>384</v>
      </c>
      <c r="BI73">
        <v>1881</v>
      </c>
      <c r="BJ73">
        <v>6</v>
      </c>
      <c r="BK73" t="s">
        <v>257</v>
      </c>
      <c r="BL73" t="s">
        <v>261</v>
      </c>
      <c r="BM73">
        <v>0.84137201638104031</v>
      </c>
      <c r="BN73" t="s">
        <v>67</v>
      </c>
      <c r="BO73" t="s">
        <v>178</v>
      </c>
      <c r="BP73">
        <v>3545.0739999999996</v>
      </c>
      <c r="BQ73" t="s">
        <v>69</v>
      </c>
    </row>
    <row r="74" spans="1:69" ht="16.5">
      <c r="A74" s="42" t="str">
        <f t="shared" si="36"/>
        <v>강인여객</v>
      </c>
      <c r="B74" s="43" t="str">
        <f t="shared" si="35"/>
        <v>성홍기</v>
      </c>
      <c r="C74" s="44" t="str">
        <f t="shared" si="37"/>
        <v>F</v>
      </c>
      <c r="D74" s="45">
        <f t="shared" si="38"/>
        <v>0.78793605027592684</v>
      </c>
      <c r="E74" s="46">
        <f t="shared" si="39"/>
        <v>6000</v>
      </c>
      <c r="F74" s="47" t="str">
        <f t="shared" si="40"/>
        <v>223</v>
      </c>
      <c r="G74" s="48" t="str">
        <f t="shared" si="41"/>
        <v>72바1600</v>
      </c>
      <c r="H74" s="49">
        <f t="shared" si="42"/>
        <v>4</v>
      </c>
      <c r="I74" s="50">
        <f t="shared" si="43"/>
        <v>3608.5660000000003</v>
      </c>
      <c r="J74" s="51">
        <f t="shared" si="44"/>
        <v>2.1583335508090005E-3</v>
      </c>
      <c r="K74" s="51">
        <f t="shared" si="45"/>
        <v>0.29427316793545494</v>
      </c>
      <c r="L74" s="51">
        <f t="shared" si="46"/>
        <v>0.22446589587110224</v>
      </c>
      <c r="M74" s="52">
        <f t="shared" si="47"/>
        <v>19.577999999999999</v>
      </c>
      <c r="N74" s="53">
        <f t="shared" si="48"/>
        <v>1.0253380428679981</v>
      </c>
      <c r="O74" s="53">
        <f t="shared" si="49"/>
        <v>44.505213428270402</v>
      </c>
      <c r="P74" s="111">
        <f t="shared" si="50"/>
        <v>1</v>
      </c>
      <c r="Q74" s="112">
        <f t="shared" si="51"/>
        <v>37</v>
      </c>
      <c r="R74" s="112">
        <f t="shared" si="52"/>
        <v>1606</v>
      </c>
      <c r="T74">
        <v>502</v>
      </c>
      <c r="U74">
        <v>6000</v>
      </c>
      <c r="V74" t="s">
        <v>386</v>
      </c>
      <c r="W74">
        <v>3608.5659999999998</v>
      </c>
      <c r="X74">
        <v>1833.8579999999999</v>
      </c>
      <c r="Y74">
        <v>1.968</v>
      </c>
      <c r="Z74">
        <v>19.577999999999999</v>
      </c>
      <c r="AA74">
        <v>150.43828600000001</v>
      </c>
      <c r="AB74">
        <v>0.32469599999999998</v>
      </c>
      <c r="AC74">
        <v>44.269950999999999</v>
      </c>
      <c r="AD74" s="1">
        <v>810</v>
      </c>
      <c r="AE74">
        <v>37</v>
      </c>
      <c r="AF74">
        <v>1606</v>
      </c>
      <c r="AG74">
        <v>91</v>
      </c>
      <c r="AH74">
        <v>23.987017999999999</v>
      </c>
      <c r="AI74">
        <v>20526.400000000001</v>
      </c>
      <c r="AJ74">
        <v>8537.5</v>
      </c>
      <c r="AK74">
        <v>1</v>
      </c>
      <c r="AL74">
        <v>182</v>
      </c>
      <c r="AM74" t="s">
        <v>387</v>
      </c>
      <c r="AN74" t="s">
        <v>664</v>
      </c>
      <c r="AO74">
        <v>2385.7069999999999</v>
      </c>
      <c r="AR74" t="s">
        <v>117</v>
      </c>
      <c r="AS74" t="s">
        <v>120</v>
      </c>
      <c r="AT74" t="s">
        <v>263</v>
      </c>
      <c r="AU74" t="s">
        <v>386</v>
      </c>
      <c r="AV74" t="s">
        <v>48</v>
      </c>
      <c r="AW74">
        <v>4</v>
      </c>
      <c r="BB74">
        <v>0.78793605027592684</v>
      </c>
      <c r="BC74" t="s">
        <v>70</v>
      </c>
      <c r="BF74" t="s">
        <v>117</v>
      </c>
      <c r="BG74" t="s">
        <v>120</v>
      </c>
      <c r="BH74" t="s">
        <v>386</v>
      </c>
      <c r="BI74">
        <v>6000</v>
      </c>
      <c r="BJ74">
        <v>4</v>
      </c>
      <c r="BK74" t="s">
        <v>263</v>
      </c>
      <c r="BL74" t="s">
        <v>255</v>
      </c>
      <c r="BM74">
        <v>0.78793605027592684</v>
      </c>
      <c r="BN74" t="s">
        <v>70</v>
      </c>
      <c r="BO74" t="s">
        <v>183</v>
      </c>
      <c r="BP74">
        <v>3608.5660000000003</v>
      </c>
      <c r="BQ74" t="s">
        <v>68</v>
      </c>
    </row>
    <row r="75" spans="1:69" ht="16.5">
      <c r="A75" s="59" t="str">
        <f t="shared" si="36"/>
        <v>강인여객</v>
      </c>
      <c r="B75" s="60" t="str">
        <f t="shared" si="35"/>
        <v>송기해</v>
      </c>
      <c r="C75" s="61" t="str">
        <f t="shared" si="37"/>
        <v>D</v>
      </c>
      <c r="D75" s="62">
        <f t="shared" si="38"/>
        <v>0.80025952973741421</v>
      </c>
      <c r="E75" s="63">
        <f t="shared" si="39"/>
        <v>7164</v>
      </c>
      <c r="F75" s="64" t="str">
        <f t="shared" si="40"/>
        <v>급행91</v>
      </c>
      <c r="G75" s="65" t="str">
        <f t="shared" si="41"/>
        <v>72바1259</v>
      </c>
      <c r="H75" s="66">
        <f t="shared" si="42"/>
        <v>9</v>
      </c>
      <c r="I75" s="67">
        <f t="shared" si="43"/>
        <v>1122.5880000000002</v>
      </c>
      <c r="J75" s="68">
        <f t="shared" si="44"/>
        <v>2.4234201865519268E-2</v>
      </c>
      <c r="K75" s="68">
        <f t="shared" si="45"/>
        <v>0.3944281845758239</v>
      </c>
      <c r="L75" s="68">
        <f t="shared" si="46"/>
        <v>0.13005661916927669</v>
      </c>
      <c r="M75" s="69">
        <f t="shared" si="47"/>
        <v>20.968</v>
      </c>
      <c r="N75" s="70">
        <f t="shared" si="48"/>
        <v>8.6661345660043146E-2</v>
      </c>
      <c r="O75" s="70">
        <f t="shared" si="49"/>
        <v>43.763979558321786</v>
      </c>
      <c r="P75" s="109">
        <f t="shared" si="50"/>
        <v>92</v>
      </c>
      <c r="Q75" s="110">
        <f t="shared" si="51"/>
        <v>1</v>
      </c>
      <c r="R75" s="110">
        <f t="shared" si="52"/>
        <v>505</v>
      </c>
      <c r="T75">
        <v>502</v>
      </c>
      <c r="U75">
        <v>7164</v>
      </c>
      <c r="V75" t="s">
        <v>388</v>
      </c>
      <c r="W75">
        <v>1153.9169999999999</v>
      </c>
      <c r="X75">
        <v>672.80499999999995</v>
      </c>
      <c r="Y75">
        <v>1.7150000000000001</v>
      </c>
      <c r="Z75">
        <v>20.968</v>
      </c>
      <c r="AA75">
        <v>68.142206999999999</v>
      </c>
      <c r="AB75">
        <v>1.6513720000000001</v>
      </c>
      <c r="AC75">
        <v>26.877206999999999</v>
      </c>
      <c r="AD75" s="1">
        <v>146</v>
      </c>
      <c r="AE75">
        <v>1</v>
      </c>
      <c r="AF75">
        <v>505</v>
      </c>
      <c r="AG75">
        <v>91</v>
      </c>
      <c r="AH75">
        <v>16.933954</v>
      </c>
      <c r="AI75">
        <v>4092.2</v>
      </c>
      <c r="AJ75">
        <v>591.1</v>
      </c>
      <c r="AK75">
        <v>92</v>
      </c>
      <c r="AL75">
        <v>542</v>
      </c>
      <c r="AM75" t="s">
        <v>389</v>
      </c>
      <c r="AN75" t="s">
        <v>665</v>
      </c>
      <c r="AO75">
        <v>222.303</v>
      </c>
      <c r="AR75" t="s">
        <v>117</v>
      </c>
      <c r="AS75" t="s">
        <v>121</v>
      </c>
      <c r="AT75" t="s">
        <v>269</v>
      </c>
      <c r="AU75" t="s">
        <v>388</v>
      </c>
      <c r="AV75" t="s">
        <v>48</v>
      </c>
      <c r="AW75">
        <v>9</v>
      </c>
      <c r="BB75">
        <v>0.80025952973741421</v>
      </c>
      <c r="BC75" t="s">
        <v>67</v>
      </c>
      <c r="BF75" t="s">
        <v>117</v>
      </c>
      <c r="BG75" t="s">
        <v>121</v>
      </c>
      <c r="BH75" t="s">
        <v>388</v>
      </c>
      <c r="BI75">
        <v>7164</v>
      </c>
      <c r="BJ75">
        <v>9</v>
      </c>
      <c r="BK75" t="s">
        <v>269</v>
      </c>
      <c r="BL75" t="s">
        <v>221</v>
      </c>
      <c r="BM75">
        <v>0.80025952973741421</v>
      </c>
      <c r="BN75" t="s">
        <v>67</v>
      </c>
      <c r="BO75" t="s">
        <v>178</v>
      </c>
      <c r="BP75">
        <v>1122.5880000000002</v>
      </c>
      <c r="BQ75" t="s">
        <v>69</v>
      </c>
    </row>
    <row r="76" spans="1:69" ht="16.5">
      <c r="A76" s="42" t="str">
        <f t="shared" si="36"/>
        <v>강인여객</v>
      </c>
      <c r="B76" s="43" t="str">
        <f t="shared" si="35"/>
        <v>송우진</v>
      </c>
      <c r="C76" s="44" t="str">
        <f t="shared" si="37"/>
        <v>C</v>
      </c>
      <c r="D76" s="45">
        <f t="shared" si="38"/>
        <v>0.87</v>
      </c>
      <c r="E76" s="46">
        <f t="shared" si="39"/>
        <v>606</v>
      </c>
      <c r="F76" s="47" t="str">
        <f t="shared" si="40"/>
        <v>103-1</v>
      </c>
      <c r="G76" s="48" t="str">
        <f t="shared" si="41"/>
        <v>70바5962</v>
      </c>
      <c r="H76" s="49">
        <f t="shared" si="42"/>
        <v>1</v>
      </c>
      <c r="I76" s="50">
        <f t="shared" si="43"/>
        <v>965.69299999999998</v>
      </c>
      <c r="J76" s="51">
        <f t="shared" si="44"/>
        <v>6.1983191718402867E-3</v>
      </c>
      <c r="K76" s="51">
        <f t="shared" si="45"/>
        <v>0.3815786549272096</v>
      </c>
      <c r="L76" s="51">
        <f t="shared" si="46"/>
        <v>0.19674989877735471</v>
      </c>
      <c r="M76" s="52">
        <f t="shared" si="47"/>
        <v>17.018999999999998</v>
      </c>
      <c r="N76" s="53">
        <f t="shared" si="48"/>
        <v>0.20710515660774181</v>
      </c>
      <c r="O76" s="53">
        <f t="shared" si="49"/>
        <v>14.808018697453539</v>
      </c>
      <c r="P76" s="111">
        <f t="shared" si="50"/>
        <v>1</v>
      </c>
      <c r="Q76" s="112">
        <f t="shared" si="51"/>
        <v>2</v>
      </c>
      <c r="R76" s="112">
        <f t="shared" si="52"/>
        <v>143</v>
      </c>
      <c r="T76">
        <v>502</v>
      </c>
      <c r="U76">
        <v>606</v>
      </c>
      <c r="V76" t="s">
        <v>390</v>
      </c>
      <c r="W76">
        <v>965.69299999999998</v>
      </c>
      <c r="X76">
        <v>528.46</v>
      </c>
      <c r="Y76">
        <v>1.827</v>
      </c>
      <c r="Z76">
        <v>17.018999999999998</v>
      </c>
      <c r="AA76">
        <v>56.06165</v>
      </c>
      <c r="AB76">
        <v>0.34748800000000002</v>
      </c>
      <c r="AC76">
        <v>21.391929000000001</v>
      </c>
      <c r="AD76" s="1">
        <v>190</v>
      </c>
      <c r="AE76">
        <v>2</v>
      </c>
      <c r="AF76">
        <v>143</v>
      </c>
      <c r="AG76">
        <v>86</v>
      </c>
      <c r="AH76">
        <v>17.225553999999999</v>
      </c>
      <c r="AI76">
        <v>1014.9</v>
      </c>
      <c r="AJ76">
        <v>16</v>
      </c>
      <c r="AK76">
        <v>1</v>
      </c>
      <c r="AL76">
        <v>248</v>
      </c>
      <c r="AM76" t="s">
        <v>391</v>
      </c>
      <c r="AN76" t="s">
        <v>666</v>
      </c>
      <c r="AO76">
        <v>965.69299999999998</v>
      </c>
      <c r="AR76" t="s">
        <v>117</v>
      </c>
      <c r="AS76" t="s">
        <v>119</v>
      </c>
      <c r="AT76" t="s">
        <v>233</v>
      </c>
      <c r="AU76" t="s">
        <v>390</v>
      </c>
      <c r="AV76" t="s">
        <v>48</v>
      </c>
      <c r="AW76">
        <v>1</v>
      </c>
      <c r="BB76">
        <v>0.87</v>
      </c>
      <c r="BC76" t="s">
        <v>69</v>
      </c>
      <c r="BF76" t="s">
        <v>117</v>
      </c>
      <c r="BG76" t="s">
        <v>119</v>
      </c>
      <c r="BH76" t="s">
        <v>390</v>
      </c>
      <c r="BI76">
        <v>606</v>
      </c>
      <c r="BJ76">
        <v>1</v>
      </c>
      <c r="BK76" t="s">
        <v>233</v>
      </c>
      <c r="BL76" t="s">
        <v>173</v>
      </c>
      <c r="BM76">
        <v>0.87</v>
      </c>
      <c r="BN76" t="s">
        <v>69</v>
      </c>
      <c r="BO76" t="s">
        <v>176</v>
      </c>
      <c r="BP76">
        <v>965.69299999999998</v>
      </c>
      <c r="BQ76" t="s">
        <v>69</v>
      </c>
    </row>
    <row r="77" spans="1:69" ht="16.5">
      <c r="A77" s="59" t="str">
        <f t="shared" si="36"/>
        <v>강인여객</v>
      </c>
      <c r="B77" s="60" t="str">
        <f t="shared" si="35"/>
        <v>송유필</v>
      </c>
      <c r="C77" s="61" t="str">
        <f t="shared" si="37"/>
        <v>B</v>
      </c>
      <c r="D77" s="62">
        <f t="shared" si="38"/>
        <v>0.94813114249997898</v>
      </c>
      <c r="E77" s="63">
        <f t="shared" si="39"/>
        <v>8255</v>
      </c>
      <c r="F77" s="64" t="str">
        <f t="shared" si="40"/>
        <v>103-1</v>
      </c>
      <c r="G77" s="65" t="str">
        <f t="shared" si="41"/>
        <v>70바6023</v>
      </c>
      <c r="H77" s="66">
        <f t="shared" si="42"/>
        <v>12</v>
      </c>
      <c r="I77" s="67">
        <f t="shared" si="43"/>
        <v>2072.88</v>
      </c>
      <c r="J77" s="68">
        <f t="shared" si="44"/>
        <v>1.3778592283205673E-2</v>
      </c>
      <c r="K77" s="68">
        <f t="shared" si="45"/>
        <v>0.35419335130690244</v>
      </c>
      <c r="L77" s="68">
        <f t="shared" si="46"/>
        <v>0.16112847825247964</v>
      </c>
      <c r="M77" s="69">
        <f t="shared" si="47"/>
        <v>14.919</v>
      </c>
      <c r="N77" s="70">
        <f t="shared" si="48"/>
        <v>0.24121029678514916</v>
      </c>
      <c r="O77" s="70">
        <f t="shared" si="49"/>
        <v>33.38350507506464</v>
      </c>
      <c r="P77" s="109">
        <f t="shared" si="50"/>
        <v>9</v>
      </c>
      <c r="Q77" s="110">
        <f t="shared" si="51"/>
        <v>5</v>
      </c>
      <c r="R77" s="110">
        <f t="shared" si="52"/>
        <v>692</v>
      </c>
      <c r="T77">
        <v>502</v>
      </c>
      <c r="U77">
        <v>8255</v>
      </c>
      <c r="V77" t="s">
        <v>521</v>
      </c>
      <c r="W77">
        <v>2072.88</v>
      </c>
      <c r="X77">
        <v>1032.02</v>
      </c>
      <c r="Y77">
        <v>2.0089999999999999</v>
      </c>
      <c r="Z77">
        <v>14.919</v>
      </c>
      <c r="AA77">
        <v>119.849689</v>
      </c>
      <c r="AB77">
        <v>1.6513599999999999</v>
      </c>
      <c r="AC77">
        <v>42.449962999999997</v>
      </c>
      <c r="AD77" s="1">
        <v>334</v>
      </c>
      <c r="AE77">
        <v>5</v>
      </c>
      <c r="AF77">
        <v>692</v>
      </c>
      <c r="AG77">
        <v>90</v>
      </c>
      <c r="AH77">
        <v>17.295663999999999</v>
      </c>
      <c r="AI77">
        <v>2359</v>
      </c>
      <c r="AJ77">
        <v>29.8</v>
      </c>
      <c r="AK77">
        <v>9</v>
      </c>
      <c r="AL77">
        <v>833</v>
      </c>
      <c r="AM77" t="s">
        <v>522</v>
      </c>
      <c r="AN77" t="s">
        <v>667</v>
      </c>
      <c r="AO77">
        <v>292.262</v>
      </c>
      <c r="AR77" t="s">
        <v>117</v>
      </c>
      <c r="AS77" t="s">
        <v>119</v>
      </c>
      <c r="AT77" t="s">
        <v>239</v>
      </c>
      <c r="AU77" t="s">
        <v>521</v>
      </c>
      <c r="AV77" t="s">
        <v>48</v>
      </c>
      <c r="AW77">
        <v>12</v>
      </c>
      <c r="BB77">
        <v>0.94813114249997898</v>
      </c>
      <c r="BC77" t="s">
        <v>68</v>
      </c>
      <c r="BF77" t="s">
        <v>117</v>
      </c>
      <c r="BG77" t="s">
        <v>119</v>
      </c>
      <c r="BH77" t="s">
        <v>521</v>
      </c>
      <c r="BI77">
        <v>8255</v>
      </c>
      <c r="BJ77">
        <v>12</v>
      </c>
      <c r="BK77" t="s">
        <v>239</v>
      </c>
      <c r="BL77" t="s">
        <v>242</v>
      </c>
      <c r="BM77">
        <v>0.94813114249997898</v>
      </c>
      <c r="BN77" t="s">
        <v>68</v>
      </c>
      <c r="BO77" t="s">
        <v>174</v>
      </c>
      <c r="BP77">
        <v>2072.88</v>
      </c>
      <c r="BQ77" t="s">
        <v>68</v>
      </c>
    </row>
    <row r="78" spans="1:69" ht="16.5">
      <c r="A78" s="42" t="str">
        <f t="shared" si="36"/>
        <v>강인여객</v>
      </c>
      <c r="B78" s="43" t="str">
        <f t="shared" si="35"/>
        <v>신현중</v>
      </c>
      <c r="C78" s="44" t="str">
        <f t="shared" si="37"/>
        <v>S</v>
      </c>
      <c r="D78" s="45">
        <f t="shared" si="38"/>
        <v>1.1317062020054998</v>
      </c>
      <c r="E78" s="46">
        <f t="shared" si="39"/>
        <v>6259</v>
      </c>
      <c r="F78" s="47" t="str">
        <f t="shared" si="40"/>
        <v>103-1</v>
      </c>
      <c r="G78" s="48" t="str">
        <f t="shared" si="41"/>
        <v>70바5970</v>
      </c>
      <c r="H78" s="49">
        <f t="shared" si="42"/>
        <v>3</v>
      </c>
      <c r="I78" s="50">
        <f t="shared" si="43"/>
        <v>2287.8449999999998</v>
      </c>
      <c r="J78" s="51">
        <f t="shared" si="44"/>
        <v>7.0513317077899604E-3</v>
      </c>
      <c r="K78" s="51">
        <f t="shared" si="45"/>
        <v>0.33215178250533195</v>
      </c>
      <c r="L78" s="51">
        <f t="shared" si="46"/>
        <v>0.18489014771542653</v>
      </c>
      <c r="M78" s="52">
        <f t="shared" si="47"/>
        <v>13.629</v>
      </c>
      <c r="N78" s="53">
        <f t="shared" si="48"/>
        <v>0.13112776433718196</v>
      </c>
      <c r="O78" s="53">
        <f t="shared" si="49"/>
        <v>30.771315364458697</v>
      </c>
      <c r="P78" s="111">
        <f t="shared" si="50"/>
        <v>1</v>
      </c>
      <c r="Q78" s="112">
        <f t="shared" si="51"/>
        <v>3</v>
      </c>
      <c r="R78" s="112">
        <f t="shared" si="52"/>
        <v>704</v>
      </c>
      <c r="T78">
        <v>502</v>
      </c>
      <c r="U78">
        <v>6259</v>
      </c>
      <c r="V78" t="s">
        <v>668</v>
      </c>
      <c r="W78">
        <v>2287.8449999999998</v>
      </c>
      <c r="X78">
        <v>1006.4690000000001</v>
      </c>
      <c r="Y78">
        <v>2.2730000000000001</v>
      </c>
      <c r="Z78">
        <v>13.629</v>
      </c>
      <c r="AA78">
        <v>123.21828499999999</v>
      </c>
      <c r="AB78">
        <v>0.86885299999999999</v>
      </c>
      <c r="AC78">
        <v>40.927173000000003</v>
      </c>
      <c r="AD78" s="1">
        <v>423</v>
      </c>
      <c r="AE78">
        <v>3</v>
      </c>
      <c r="AF78">
        <v>704</v>
      </c>
      <c r="AG78">
        <v>87</v>
      </c>
      <c r="AH78">
        <v>18.567413999999999</v>
      </c>
      <c r="AI78">
        <v>2109.1999999999998</v>
      </c>
      <c r="AJ78">
        <v>10.7</v>
      </c>
      <c r="AK78">
        <v>1</v>
      </c>
      <c r="AL78">
        <v>152</v>
      </c>
      <c r="AM78" t="s">
        <v>669</v>
      </c>
      <c r="AN78" t="s">
        <v>670</v>
      </c>
      <c r="AO78">
        <v>2078.3719999999998</v>
      </c>
      <c r="AR78" t="s">
        <v>117</v>
      </c>
      <c r="AS78" t="s">
        <v>119</v>
      </c>
      <c r="AT78" t="s">
        <v>235</v>
      </c>
      <c r="AU78" t="s">
        <v>668</v>
      </c>
      <c r="AV78" t="s">
        <v>48</v>
      </c>
      <c r="AW78">
        <v>3</v>
      </c>
      <c r="BB78">
        <v>1.1317062020054998</v>
      </c>
      <c r="BC78" t="s">
        <v>71</v>
      </c>
      <c r="BF78" t="s">
        <v>117</v>
      </c>
      <c r="BG78" t="s">
        <v>119</v>
      </c>
      <c r="BH78" t="s">
        <v>668</v>
      </c>
      <c r="BI78">
        <v>6259</v>
      </c>
      <c r="BJ78">
        <v>3</v>
      </c>
      <c r="BK78" t="s">
        <v>235</v>
      </c>
      <c r="BL78" t="s">
        <v>239</v>
      </c>
      <c r="BM78">
        <v>1.1317062020054998</v>
      </c>
      <c r="BN78" t="s">
        <v>71</v>
      </c>
      <c r="BO78" t="s">
        <v>175</v>
      </c>
      <c r="BP78">
        <v>2287.8449999999998</v>
      </c>
      <c r="BQ78" t="s">
        <v>68</v>
      </c>
    </row>
    <row r="79" spans="1:69" ht="16.5">
      <c r="A79" s="59" t="str">
        <f t="shared" si="36"/>
        <v>강인여객</v>
      </c>
      <c r="B79" s="60" t="str">
        <f t="shared" si="35"/>
        <v>안낙근</v>
      </c>
      <c r="C79" s="61" t="str">
        <f t="shared" si="37"/>
        <v>A</v>
      </c>
      <c r="D79" s="62">
        <f t="shared" si="38"/>
        <v>0.9595659334903579</v>
      </c>
      <c r="E79" s="63">
        <f t="shared" si="39"/>
        <v>5908</v>
      </c>
      <c r="F79" s="64" t="str">
        <f t="shared" si="40"/>
        <v>103</v>
      </c>
      <c r="G79" s="65" t="str">
        <f t="shared" si="41"/>
        <v>72바1260</v>
      </c>
      <c r="H79" s="66">
        <f t="shared" si="42"/>
        <v>9</v>
      </c>
      <c r="I79" s="67">
        <f t="shared" si="43"/>
        <v>1988.77</v>
      </c>
      <c r="J79" s="68">
        <f t="shared" si="44"/>
        <v>6.72074121126566E-3</v>
      </c>
      <c r="K79" s="68">
        <f t="shared" si="45"/>
        <v>0.37442833970870171</v>
      </c>
      <c r="L79" s="68">
        <f t="shared" si="46"/>
        <v>0.19660393107297475</v>
      </c>
      <c r="M79" s="69">
        <f t="shared" si="47"/>
        <v>14.766999999999999</v>
      </c>
      <c r="N79" s="70">
        <f t="shared" si="48"/>
        <v>9.8859311830444413E-2</v>
      </c>
      <c r="O79" s="70">
        <f t="shared" si="49"/>
        <v>24.467679678034994</v>
      </c>
      <c r="P79" s="109">
        <f t="shared" si="50"/>
        <v>89</v>
      </c>
      <c r="Q79" s="110">
        <f t="shared" si="51"/>
        <v>2</v>
      </c>
      <c r="R79" s="110">
        <f t="shared" si="52"/>
        <v>495</v>
      </c>
      <c r="T79">
        <v>502</v>
      </c>
      <c r="U79">
        <v>5908</v>
      </c>
      <c r="V79" t="s">
        <v>392</v>
      </c>
      <c r="W79">
        <v>2023.077</v>
      </c>
      <c r="X79">
        <v>1023.373</v>
      </c>
      <c r="Y79">
        <v>1.9770000000000001</v>
      </c>
      <c r="Z79">
        <v>14.766999999999999</v>
      </c>
      <c r="AA79">
        <v>123.701088</v>
      </c>
      <c r="AB79">
        <v>0.83136299999999996</v>
      </c>
      <c r="AC79">
        <v>46.317193000000003</v>
      </c>
      <c r="AD79" s="1">
        <v>391</v>
      </c>
      <c r="AE79">
        <v>2</v>
      </c>
      <c r="AF79">
        <v>495</v>
      </c>
      <c r="AG79">
        <v>90</v>
      </c>
      <c r="AH79">
        <v>16.354561</v>
      </c>
      <c r="AI79">
        <v>926.6</v>
      </c>
      <c r="AJ79">
        <v>5.0999999999999996</v>
      </c>
      <c r="AK79">
        <v>89</v>
      </c>
      <c r="AL79">
        <v>719</v>
      </c>
      <c r="AM79" t="s">
        <v>393</v>
      </c>
      <c r="AN79" t="s">
        <v>671</v>
      </c>
      <c r="AO79">
        <v>624.96799999999996</v>
      </c>
      <c r="AR79" t="s">
        <v>117</v>
      </c>
      <c r="AS79" t="s">
        <v>118</v>
      </c>
      <c r="AT79" t="s">
        <v>218</v>
      </c>
      <c r="AU79" t="s">
        <v>392</v>
      </c>
      <c r="AV79" t="s">
        <v>48</v>
      </c>
      <c r="AW79">
        <v>9</v>
      </c>
      <c r="BB79">
        <v>0.9595659334903579</v>
      </c>
      <c r="BC79" t="s">
        <v>66</v>
      </c>
      <c r="BF79" t="s">
        <v>117</v>
      </c>
      <c r="BG79" t="s">
        <v>118</v>
      </c>
      <c r="BH79" t="s">
        <v>392</v>
      </c>
      <c r="BI79">
        <v>5908</v>
      </c>
      <c r="BJ79">
        <v>9</v>
      </c>
      <c r="BK79" t="s">
        <v>218</v>
      </c>
      <c r="BL79" t="s">
        <v>214</v>
      </c>
      <c r="BM79">
        <v>0.9595659334903579</v>
      </c>
      <c r="BN79" t="s">
        <v>66</v>
      </c>
      <c r="BO79" t="s">
        <v>177</v>
      </c>
      <c r="BP79">
        <v>1988.77</v>
      </c>
      <c r="BQ79" t="s">
        <v>71</v>
      </c>
    </row>
    <row r="80" spans="1:69" ht="16.5">
      <c r="A80" s="42" t="str">
        <f t="shared" si="36"/>
        <v>강인여객</v>
      </c>
      <c r="B80" s="43" t="str">
        <f t="shared" si="35"/>
        <v>오인성</v>
      </c>
      <c r="C80" s="44" t="str">
        <f t="shared" si="37"/>
        <v>D</v>
      </c>
      <c r="D80" s="45">
        <f t="shared" si="38"/>
        <v>0.83571724815236315</v>
      </c>
      <c r="E80" s="46">
        <f t="shared" si="39"/>
        <v>1370</v>
      </c>
      <c r="F80" s="47" t="str">
        <f t="shared" si="40"/>
        <v>103</v>
      </c>
      <c r="G80" s="48" t="str">
        <f t="shared" si="41"/>
        <v>70바5025</v>
      </c>
      <c r="H80" s="49">
        <f t="shared" si="42"/>
        <v>2</v>
      </c>
      <c r="I80" s="50">
        <f t="shared" si="43"/>
        <v>875.17200000000003</v>
      </c>
      <c r="J80" s="51">
        <f t="shared" si="44"/>
        <v>2.8102761888920656E-2</v>
      </c>
      <c r="K80" s="51">
        <f t="shared" si="45"/>
        <v>0.39100443616233632</v>
      </c>
      <c r="L80" s="51">
        <f t="shared" si="46"/>
        <v>0.25023652493452714</v>
      </c>
      <c r="M80" s="52">
        <f t="shared" si="47"/>
        <v>22.724</v>
      </c>
      <c r="N80" s="53">
        <f t="shared" si="48"/>
        <v>0.11426325339476126</v>
      </c>
      <c r="O80" s="53">
        <v>80</v>
      </c>
      <c r="P80" s="111">
        <f t="shared" si="50"/>
        <v>10</v>
      </c>
      <c r="Q80" s="112">
        <f t="shared" si="51"/>
        <v>1</v>
      </c>
      <c r="R80" s="112">
        <f t="shared" si="52"/>
        <v>842</v>
      </c>
      <c r="T80">
        <v>502</v>
      </c>
      <c r="U80">
        <v>1370</v>
      </c>
      <c r="V80" t="s">
        <v>394</v>
      </c>
      <c r="W80">
        <v>875.17200000000003</v>
      </c>
      <c r="X80">
        <v>523.57500000000005</v>
      </c>
      <c r="Y80">
        <v>1.6719999999999999</v>
      </c>
      <c r="Z80">
        <v>22.724</v>
      </c>
      <c r="AA80">
        <v>50.044156000000001</v>
      </c>
      <c r="AB80">
        <v>1.406379</v>
      </c>
      <c r="AC80">
        <v>19.567487</v>
      </c>
      <c r="AD80" s="1">
        <v>219</v>
      </c>
      <c r="AE80">
        <v>1</v>
      </c>
      <c r="AF80">
        <v>842</v>
      </c>
      <c r="AG80">
        <v>90</v>
      </c>
      <c r="AH80">
        <v>17.487995999999999</v>
      </c>
      <c r="AI80">
        <v>1421.3</v>
      </c>
      <c r="AJ80">
        <v>55.2</v>
      </c>
      <c r="AK80">
        <v>10</v>
      </c>
      <c r="AL80">
        <v>4149</v>
      </c>
      <c r="AM80" t="s">
        <v>395</v>
      </c>
      <c r="AN80" t="s">
        <v>672</v>
      </c>
      <c r="AO80">
        <v>763.03499999999997</v>
      </c>
      <c r="AR80" t="s">
        <v>117</v>
      </c>
      <c r="AS80" t="s">
        <v>118</v>
      </c>
      <c r="AT80" t="s">
        <v>195</v>
      </c>
      <c r="AU80" t="s">
        <v>394</v>
      </c>
      <c r="AV80" t="s">
        <v>48</v>
      </c>
      <c r="AW80">
        <v>2</v>
      </c>
      <c r="BB80">
        <v>0.83571724815236315</v>
      </c>
      <c r="BC80" t="s">
        <v>67</v>
      </c>
      <c r="BF80" t="s">
        <v>117</v>
      </c>
      <c r="BG80" t="s">
        <v>118</v>
      </c>
      <c r="BH80" t="s">
        <v>394</v>
      </c>
      <c r="BI80">
        <v>1370</v>
      </c>
      <c r="BJ80">
        <v>2</v>
      </c>
      <c r="BK80" t="s">
        <v>195</v>
      </c>
      <c r="BL80" t="s">
        <v>213</v>
      </c>
      <c r="BM80">
        <v>0.83571724815236315</v>
      </c>
      <c r="BN80" t="s">
        <v>67</v>
      </c>
      <c r="BO80" t="s">
        <v>178</v>
      </c>
      <c r="BP80">
        <v>875.17200000000003</v>
      </c>
      <c r="BQ80" t="s">
        <v>69</v>
      </c>
    </row>
    <row r="81" spans="1:69" ht="16.5">
      <c r="A81" s="59" t="str">
        <f t="shared" si="36"/>
        <v>강인여객</v>
      </c>
      <c r="B81" s="60" t="str">
        <f t="shared" si="35"/>
        <v>오창석</v>
      </c>
      <c r="C81" s="61" t="str">
        <f t="shared" si="37"/>
        <v>C</v>
      </c>
      <c r="D81" s="62">
        <f t="shared" si="38"/>
        <v>0.88952168163719525</v>
      </c>
      <c r="E81" s="63">
        <f t="shared" si="39"/>
        <v>3594</v>
      </c>
      <c r="F81" s="64" t="str">
        <f t="shared" si="40"/>
        <v>급행91</v>
      </c>
      <c r="G81" s="65" t="str">
        <f t="shared" si="41"/>
        <v>72바1602</v>
      </c>
      <c r="H81" s="66">
        <f t="shared" si="42"/>
        <v>3</v>
      </c>
      <c r="I81" s="67">
        <f t="shared" si="43"/>
        <v>3521.62</v>
      </c>
      <c r="J81" s="68">
        <f t="shared" si="44"/>
        <v>3.019870561351543E-3</v>
      </c>
      <c r="K81" s="68">
        <f t="shared" si="45"/>
        <v>0.29213903520489271</v>
      </c>
      <c r="L81" s="68">
        <f t="shared" si="46"/>
        <v>0.30838080201725343</v>
      </c>
      <c r="M81" s="69">
        <f t="shared" si="47"/>
        <v>20.161000000000001</v>
      </c>
      <c r="N81" s="70">
        <f t="shared" si="48"/>
        <v>0.4543061694209925</v>
      </c>
      <c r="O81" s="70">
        <f t="shared" si="49"/>
        <v>16.496992777099791</v>
      </c>
      <c r="P81" s="109">
        <f t="shared" si="50"/>
        <v>1</v>
      </c>
      <c r="Q81" s="110">
        <f t="shared" si="51"/>
        <v>16</v>
      </c>
      <c r="R81" s="110">
        <f t="shared" si="52"/>
        <v>581</v>
      </c>
      <c r="T81">
        <v>502</v>
      </c>
      <c r="U81">
        <v>3594</v>
      </c>
      <c r="V81" t="s">
        <v>396</v>
      </c>
      <c r="W81">
        <v>3521.8539999999998</v>
      </c>
      <c r="X81">
        <v>1537.472</v>
      </c>
      <c r="Y81">
        <v>2.2909999999999999</v>
      </c>
      <c r="Z81">
        <v>20.161000000000001</v>
      </c>
      <c r="AA81">
        <v>124.530503</v>
      </c>
      <c r="AB81">
        <v>0.37606600000000001</v>
      </c>
      <c r="AC81">
        <v>36.380220999999999</v>
      </c>
      <c r="AD81" s="1">
        <v>1086</v>
      </c>
      <c r="AE81">
        <v>16</v>
      </c>
      <c r="AF81">
        <v>581</v>
      </c>
      <c r="AG81">
        <v>92</v>
      </c>
      <c r="AH81">
        <v>28.281054000000001</v>
      </c>
      <c r="AI81">
        <v>13486.6</v>
      </c>
      <c r="AJ81">
        <v>2629.3</v>
      </c>
      <c r="AK81">
        <v>1</v>
      </c>
      <c r="AL81">
        <v>226</v>
      </c>
      <c r="AM81" t="s">
        <v>397</v>
      </c>
      <c r="AN81" t="s">
        <v>673</v>
      </c>
      <c r="AO81">
        <v>3127.8890000000001</v>
      </c>
      <c r="AR81" t="s">
        <v>117</v>
      </c>
      <c r="AS81" t="s">
        <v>121</v>
      </c>
      <c r="AT81" t="s">
        <v>270</v>
      </c>
      <c r="AU81" t="s">
        <v>396</v>
      </c>
      <c r="AV81" t="s">
        <v>48</v>
      </c>
      <c r="AW81">
        <v>3</v>
      </c>
      <c r="BB81">
        <v>0.88952168163719525</v>
      </c>
      <c r="BC81" t="s">
        <v>69</v>
      </c>
      <c r="BF81" t="s">
        <v>117</v>
      </c>
      <c r="BG81" t="s">
        <v>121</v>
      </c>
      <c r="BH81" t="s">
        <v>396</v>
      </c>
      <c r="BI81">
        <v>3594</v>
      </c>
      <c r="BJ81">
        <v>3</v>
      </c>
      <c r="BK81" t="s">
        <v>270</v>
      </c>
      <c r="BL81" t="s">
        <v>271</v>
      </c>
      <c r="BM81">
        <v>0.88952168163719525</v>
      </c>
      <c r="BN81" t="s">
        <v>69</v>
      </c>
      <c r="BO81" t="s">
        <v>176</v>
      </c>
      <c r="BP81">
        <v>3521.62</v>
      </c>
      <c r="BQ81" t="s">
        <v>66</v>
      </c>
    </row>
    <row r="82" spans="1:69" ht="16.5">
      <c r="A82" s="42" t="str">
        <f t="shared" si="36"/>
        <v>강인여객</v>
      </c>
      <c r="B82" s="43" t="str">
        <f t="shared" si="35"/>
        <v>유병원</v>
      </c>
      <c r="C82" s="44" t="str">
        <f t="shared" si="37"/>
        <v>C</v>
      </c>
      <c r="D82" s="45">
        <f t="shared" si="38"/>
        <v>0.89456309773493004</v>
      </c>
      <c r="E82" s="46">
        <f t="shared" si="39"/>
        <v>3314</v>
      </c>
      <c r="F82" s="47" t="str">
        <f t="shared" si="40"/>
        <v>103-1</v>
      </c>
      <c r="G82" s="48" t="str">
        <f t="shared" si="41"/>
        <v>70바6095</v>
      </c>
      <c r="H82" s="49">
        <f t="shared" si="42"/>
        <v>2</v>
      </c>
      <c r="I82" s="50">
        <f t="shared" si="43"/>
        <v>1949.0909999999999</v>
      </c>
      <c r="J82" s="51">
        <f t="shared" si="44"/>
        <v>1.352672151722761E-2</v>
      </c>
      <c r="K82" s="51">
        <f t="shared" si="45"/>
        <v>0.3481510237389307</v>
      </c>
      <c r="L82" s="51">
        <f t="shared" si="46"/>
        <v>0.17597946940394266</v>
      </c>
      <c r="M82" s="52">
        <f t="shared" si="47"/>
        <v>14.829000000000001</v>
      </c>
      <c r="N82" s="53">
        <f t="shared" si="48"/>
        <v>5.1305967756251507E-2</v>
      </c>
      <c r="O82" s="53">
        <f t="shared" si="49"/>
        <v>7.3880593569002171</v>
      </c>
      <c r="P82" s="111">
        <f t="shared" si="50"/>
        <v>2</v>
      </c>
      <c r="Q82" s="112">
        <f t="shared" si="51"/>
        <v>1</v>
      </c>
      <c r="R82" s="112">
        <f t="shared" si="52"/>
        <v>144</v>
      </c>
      <c r="T82">
        <v>502</v>
      </c>
      <c r="U82">
        <v>3314</v>
      </c>
      <c r="V82" t="s">
        <v>398</v>
      </c>
      <c r="W82">
        <v>1949.0909999999999</v>
      </c>
      <c r="X82">
        <v>990.57899999999995</v>
      </c>
      <c r="Y82">
        <v>1.968</v>
      </c>
      <c r="Z82">
        <v>14.829000000000001</v>
      </c>
      <c r="AA82">
        <v>111.258297</v>
      </c>
      <c r="AB82">
        <v>1.5049600000000001</v>
      </c>
      <c r="AC82">
        <v>38.734690000000001</v>
      </c>
      <c r="AD82" s="1">
        <v>343</v>
      </c>
      <c r="AE82">
        <v>1</v>
      </c>
      <c r="AF82">
        <v>144</v>
      </c>
      <c r="AG82">
        <v>82</v>
      </c>
      <c r="AH82">
        <v>17.518612000000001</v>
      </c>
      <c r="AI82">
        <v>1038.3</v>
      </c>
      <c r="AJ82">
        <v>0</v>
      </c>
      <c r="AK82">
        <v>2</v>
      </c>
      <c r="AL82">
        <v>648</v>
      </c>
      <c r="AM82" t="s">
        <v>399</v>
      </c>
      <c r="AN82" t="s">
        <v>674</v>
      </c>
      <c r="AO82">
        <v>1835.9159999999999</v>
      </c>
      <c r="AR82" t="s">
        <v>117</v>
      </c>
      <c r="AS82" t="s">
        <v>119</v>
      </c>
      <c r="AT82" t="s">
        <v>244</v>
      </c>
      <c r="AU82" t="s">
        <v>398</v>
      </c>
      <c r="AV82" t="s">
        <v>48</v>
      </c>
      <c r="AW82">
        <v>2</v>
      </c>
      <c r="BB82">
        <v>0.89456309773493004</v>
      </c>
      <c r="BC82" t="s">
        <v>69</v>
      </c>
      <c r="BF82" t="s">
        <v>117</v>
      </c>
      <c r="BG82" t="s">
        <v>119</v>
      </c>
      <c r="BH82" t="s">
        <v>398</v>
      </c>
      <c r="BI82">
        <v>3314</v>
      </c>
      <c r="BJ82">
        <v>2</v>
      </c>
      <c r="BK82" t="s">
        <v>244</v>
      </c>
      <c r="BL82" t="s">
        <v>230</v>
      </c>
      <c r="BM82">
        <v>0.89456309773493004</v>
      </c>
      <c r="BN82" t="s">
        <v>69</v>
      </c>
      <c r="BO82" t="s">
        <v>176</v>
      </c>
      <c r="BP82">
        <v>1949.0909999999999</v>
      </c>
      <c r="BQ82" t="s">
        <v>66</v>
      </c>
    </row>
    <row r="83" spans="1:69" ht="16.5">
      <c r="A83" s="59" t="str">
        <f t="shared" si="36"/>
        <v>강인여객</v>
      </c>
      <c r="B83" s="60" t="str">
        <f t="shared" si="35"/>
        <v>유승진</v>
      </c>
      <c r="C83" s="61" t="str">
        <f t="shared" si="37"/>
        <v>C</v>
      </c>
      <c r="D83" s="62">
        <f t="shared" si="38"/>
        <v>0.87207207928734398</v>
      </c>
      <c r="E83" s="63">
        <f t="shared" si="39"/>
        <v>6690</v>
      </c>
      <c r="F83" s="64" t="str">
        <f t="shared" si="40"/>
        <v>103</v>
      </c>
      <c r="G83" s="65" t="str">
        <f t="shared" si="41"/>
        <v>70바5084</v>
      </c>
      <c r="H83" s="66">
        <f t="shared" si="42"/>
        <v>2</v>
      </c>
      <c r="I83" s="67">
        <f t="shared" si="43"/>
        <v>1303.3629999999998</v>
      </c>
      <c r="J83" s="68">
        <f t="shared" si="44"/>
        <v>1.9585661215159228E-2</v>
      </c>
      <c r="K83" s="68">
        <f t="shared" si="45"/>
        <v>0.37284471149835025</v>
      </c>
      <c r="L83" s="68">
        <f t="shared" si="46"/>
        <v>0.20869090192064685</v>
      </c>
      <c r="M83" s="69">
        <f t="shared" si="47"/>
        <v>20.440999999999999</v>
      </c>
      <c r="N83" s="70">
        <f t="shared" si="48"/>
        <v>7.6724596294355449E-2</v>
      </c>
      <c r="O83" s="70">
        <f t="shared" si="49"/>
        <v>11.431964847858961</v>
      </c>
      <c r="P83" s="109">
        <f t="shared" si="50"/>
        <v>16</v>
      </c>
      <c r="Q83" s="110">
        <f t="shared" si="51"/>
        <v>1</v>
      </c>
      <c r="R83" s="110">
        <f t="shared" si="52"/>
        <v>149</v>
      </c>
      <c r="T83">
        <v>502</v>
      </c>
      <c r="U83">
        <v>6690</v>
      </c>
      <c r="V83" t="s">
        <v>400</v>
      </c>
      <c r="W83">
        <v>1303.3630000000001</v>
      </c>
      <c r="X83">
        <v>746.19799999999998</v>
      </c>
      <c r="Y83">
        <v>1.7470000000000001</v>
      </c>
      <c r="Z83">
        <v>20.440999999999999</v>
      </c>
      <c r="AA83">
        <v>76.302198000000004</v>
      </c>
      <c r="AB83">
        <v>1.494429</v>
      </c>
      <c r="AC83">
        <v>28.448871</v>
      </c>
      <c r="AD83" s="1">
        <v>272</v>
      </c>
      <c r="AE83">
        <v>1</v>
      </c>
      <c r="AF83">
        <v>149</v>
      </c>
      <c r="AG83">
        <v>88</v>
      </c>
      <c r="AH83">
        <v>17.081591</v>
      </c>
      <c r="AI83">
        <v>1527.2</v>
      </c>
      <c r="AJ83">
        <v>23.6</v>
      </c>
      <c r="AK83">
        <v>16</v>
      </c>
      <c r="AL83">
        <v>6542</v>
      </c>
      <c r="AM83" t="s">
        <v>401</v>
      </c>
      <c r="AN83" t="s">
        <v>675</v>
      </c>
      <c r="AO83">
        <v>1234.8979999999999</v>
      </c>
      <c r="AR83" t="s">
        <v>117</v>
      </c>
      <c r="AS83" t="s">
        <v>118</v>
      </c>
      <c r="AT83" t="s">
        <v>205</v>
      </c>
      <c r="AU83" t="s">
        <v>400</v>
      </c>
      <c r="AV83" t="s">
        <v>48</v>
      </c>
      <c r="AW83">
        <v>2</v>
      </c>
      <c r="BB83">
        <v>0.87207207928734398</v>
      </c>
      <c r="BC83" t="s">
        <v>69</v>
      </c>
      <c r="BF83" t="s">
        <v>117</v>
      </c>
      <c r="BG83" t="s">
        <v>118</v>
      </c>
      <c r="BH83" t="s">
        <v>400</v>
      </c>
      <c r="BI83">
        <v>6690</v>
      </c>
      <c r="BJ83">
        <v>2</v>
      </c>
      <c r="BK83" t="s">
        <v>205</v>
      </c>
      <c r="BL83" t="s">
        <v>207</v>
      </c>
      <c r="BM83">
        <v>0.87207207928734398</v>
      </c>
      <c r="BN83" t="s">
        <v>69</v>
      </c>
      <c r="BO83" t="s">
        <v>176</v>
      </c>
      <c r="BP83">
        <v>1303.3629999999998</v>
      </c>
      <c r="BQ83" t="s">
        <v>69</v>
      </c>
    </row>
    <row r="84" spans="1:69" ht="16.5">
      <c r="A84" s="42" t="str">
        <f t="shared" si="36"/>
        <v>강인여객</v>
      </c>
      <c r="B84" s="43" t="str">
        <f t="shared" si="35"/>
        <v>유진혁</v>
      </c>
      <c r="C84" s="44" t="str">
        <f t="shared" si="37"/>
        <v>B</v>
      </c>
      <c r="D84" s="45">
        <f t="shared" si="38"/>
        <v>0.93176614519595891</v>
      </c>
      <c r="E84" s="46">
        <f t="shared" si="39"/>
        <v>1585</v>
      </c>
      <c r="F84" s="47" t="str">
        <f t="shared" si="40"/>
        <v>223</v>
      </c>
      <c r="G84" s="48" t="str">
        <f t="shared" si="41"/>
        <v>70바5953</v>
      </c>
      <c r="H84" s="49">
        <f t="shared" si="42"/>
        <v>2</v>
      </c>
      <c r="I84" s="50">
        <f t="shared" si="43"/>
        <v>3331.5390000000002</v>
      </c>
      <c r="J84" s="51">
        <f t="shared" si="44"/>
        <v>1.3040022195578863E-3</v>
      </c>
      <c r="K84" s="51">
        <f t="shared" si="45"/>
        <v>0.26393560979559938</v>
      </c>
      <c r="L84" s="51">
        <f t="shared" si="46"/>
        <v>0.10985913717354051</v>
      </c>
      <c r="M84" s="52">
        <f t="shared" si="47"/>
        <v>15.646000000000001</v>
      </c>
      <c r="N84" s="53">
        <f t="shared" si="48"/>
        <v>0.18009694618613198</v>
      </c>
      <c r="O84" s="53">
        <f t="shared" si="49"/>
        <v>36.739777021970923</v>
      </c>
      <c r="P84" s="111">
        <f t="shared" si="50"/>
        <v>0</v>
      </c>
      <c r="Q84" s="112">
        <f t="shared" si="51"/>
        <v>6</v>
      </c>
      <c r="R84" s="112">
        <f t="shared" si="52"/>
        <v>1224</v>
      </c>
      <c r="T84">
        <v>502</v>
      </c>
      <c r="U84">
        <v>1585</v>
      </c>
      <c r="V84" t="s">
        <v>402</v>
      </c>
      <c r="W84">
        <v>3331.5390000000002</v>
      </c>
      <c r="X84">
        <v>1430.394</v>
      </c>
      <c r="Y84">
        <v>2.3290000000000002</v>
      </c>
      <c r="Z84">
        <v>15.646000000000001</v>
      </c>
      <c r="AA84">
        <v>133.763576</v>
      </c>
      <c r="AB84">
        <v>0.174428</v>
      </c>
      <c r="AC84">
        <v>35.304971000000002</v>
      </c>
      <c r="AD84" s="1">
        <v>366</v>
      </c>
      <c r="AE84">
        <v>6</v>
      </c>
      <c r="AF84">
        <v>1224</v>
      </c>
      <c r="AG84">
        <v>90</v>
      </c>
      <c r="AH84">
        <v>24.906174</v>
      </c>
      <c r="AI84">
        <v>15907.4</v>
      </c>
      <c r="AJ84">
        <v>218.3</v>
      </c>
      <c r="AK84">
        <v>0</v>
      </c>
      <c r="AL84">
        <v>0</v>
      </c>
      <c r="AM84" t="s">
        <v>403</v>
      </c>
      <c r="AN84" t="s">
        <v>676</v>
      </c>
      <c r="AO84">
        <v>3129.306</v>
      </c>
      <c r="AR84" t="s">
        <v>117</v>
      </c>
      <c r="AS84" t="s">
        <v>120</v>
      </c>
      <c r="AT84" t="s">
        <v>252</v>
      </c>
      <c r="AU84" t="s">
        <v>402</v>
      </c>
      <c r="AV84" t="s">
        <v>48</v>
      </c>
      <c r="AW84">
        <v>2</v>
      </c>
      <c r="BB84">
        <v>0.93176614519595891</v>
      </c>
      <c r="BC84" t="s">
        <v>68</v>
      </c>
      <c r="BF84" t="s">
        <v>117</v>
      </c>
      <c r="BG84" t="s">
        <v>120</v>
      </c>
      <c r="BH84" t="s">
        <v>402</v>
      </c>
      <c r="BI84">
        <v>1585</v>
      </c>
      <c r="BJ84">
        <v>2</v>
      </c>
      <c r="BK84" t="s">
        <v>252</v>
      </c>
      <c r="BL84" t="s">
        <v>256</v>
      </c>
      <c r="BM84">
        <v>0.93176614519595891</v>
      </c>
      <c r="BN84" t="s">
        <v>68</v>
      </c>
      <c r="BO84" t="s">
        <v>174</v>
      </c>
      <c r="BP84">
        <v>3331.5390000000002</v>
      </c>
      <c r="BQ84" t="s">
        <v>66</v>
      </c>
    </row>
    <row r="85" spans="1:69" ht="16.5">
      <c r="A85" s="59" t="str">
        <f t="shared" si="36"/>
        <v>강인여객</v>
      </c>
      <c r="B85" s="60" t="str">
        <f t="shared" si="35"/>
        <v>유철종</v>
      </c>
      <c r="C85" s="61" t="str">
        <f t="shared" si="37"/>
        <v>C</v>
      </c>
      <c r="D85" s="62">
        <f t="shared" si="38"/>
        <v>0.86075320489501062</v>
      </c>
      <c r="E85" s="63">
        <f t="shared" si="39"/>
        <v>1633</v>
      </c>
      <c r="F85" s="64" t="str">
        <f t="shared" si="40"/>
        <v>103-1</v>
      </c>
      <c r="G85" s="65" t="str">
        <f t="shared" si="41"/>
        <v>70바6036</v>
      </c>
      <c r="H85" s="66">
        <f t="shared" si="42"/>
        <v>3</v>
      </c>
      <c r="I85" s="67">
        <f t="shared" si="43"/>
        <v>391.97499999999997</v>
      </c>
      <c r="J85" s="68">
        <f t="shared" si="44"/>
        <v>4.1137884849646214E-2</v>
      </c>
      <c r="K85" s="68">
        <f t="shared" si="45"/>
        <v>0.35336537871102919</v>
      </c>
      <c r="L85" s="68">
        <f t="shared" si="46"/>
        <v>0.34185853689648577</v>
      </c>
      <c r="M85" s="69">
        <f t="shared" si="47"/>
        <v>24.033000000000001</v>
      </c>
      <c r="N85" s="70">
        <f t="shared" si="48"/>
        <v>0.80627930321342622</v>
      </c>
      <c r="O85" s="70">
        <f t="shared" si="49"/>
        <v>34.46844021237397</v>
      </c>
      <c r="P85" s="109">
        <f t="shared" si="50"/>
        <v>6</v>
      </c>
      <c r="Q85" s="110">
        <f t="shared" si="51"/>
        <v>4</v>
      </c>
      <c r="R85" s="110">
        <f t="shared" si="52"/>
        <v>171</v>
      </c>
      <c r="T85">
        <v>502</v>
      </c>
      <c r="U85">
        <v>1633</v>
      </c>
      <c r="V85" t="s">
        <v>677</v>
      </c>
      <c r="W85">
        <v>496.10599999999999</v>
      </c>
      <c r="X85">
        <v>286.452</v>
      </c>
      <c r="Y85">
        <v>1.732</v>
      </c>
      <c r="Z85">
        <v>24.033000000000001</v>
      </c>
      <c r="AA85">
        <v>24.834990999999999</v>
      </c>
      <c r="AB85">
        <v>1.0216590000000001</v>
      </c>
      <c r="AC85">
        <v>8.7758260000000003</v>
      </c>
      <c r="AD85" s="1">
        <v>134</v>
      </c>
      <c r="AE85">
        <v>4</v>
      </c>
      <c r="AF85">
        <v>171</v>
      </c>
      <c r="AG85">
        <v>90</v>
      </c>
      <c r="AH85">
        <v>19.976089000000002</v>
      </c>
      <c r="AI85">
        <v>2322.9</v>
      </c>
      <c r="AJ85">
        <v>224.1</v>
      </c>
      <c r="AK85">
        <v>6</v>
      </c>
      <c r="AL85">
        <v>1465</v>
      </c>
      <c r="AM85" t="s">
        <v>678</v>
      </c>
      <c r="AN85" t="s">
        <v>679</v>
      </c>
      <c r="AO85">
        <v>161.79499999999999</v>
      </c>
      <c r="AR85" t="s">
        <v>117</v>
      </c>
      <c r="AS85" t="s">
        <v>119</v>
      </c>
      <c r="AT85" t="s">
        <v>240</v>
      </c>
      <c r="AU85" t="s">
        <v>677</v>
      </c>
      <c r="AV85" t="s">
        <v>48</v>
      </c>
      <c r="AW85">
        <v>3</v>
      </c>
      <c r="BB85">
        <v>0.86075320489501062</v>
      </c>
      <c r="BC85" t="s">
        <v>69</v>
      </c>
      <c r="BF85" t="s">
        <v>117</v>
      </c>
      <c r="BG85" t="s">
        <v>119</v>
      </c>
      <c r="BH85" t="s">
        <v>677</v>
      </c>
      <c r="BI85">
        <v>1633</v>
      </c>
      <c r="BJ85">
        <v>3</v>
      </c>
      <c r="BK85" t="s">
        <v>240</v>
      </c>
      <c r="BL85" t="s">
        <v>233</v>
      </c>
      <c r="BM85">
        <v>0.86075320489501062</v>
      </c>
      <c r="BN85" t="s">
        <v>69</v>
      </c>
      <c r="BO85" t="s">
        <v>176</v>
      </c>
      <c r="BP85">
        <v>391.97499999999997</v>
      </c>
      <c r="BQ85" t="s">
        <v>68</v>
      </c>
    </row>
    <row r="86" spans="1:69" ht="16.5">
      <c r="A86" s="42" t="str">
        <f t="shared" si="36"/>
        <v>강인여객</v>
      </c>
      <c r="B86" s="43" t="str">
        <f t="shared" si="35"/>
        <v>이건철</v>
      </c>
      <c r="C86" s="44" t="str">
        <f t="shared" si="37"/>
        <v>D</v>
      </c>
      <c r="D86" s="45">
        <f t="shared" si="38"/>
        <v>0.84858209284364516</v>
      </c>
      <c r="E86" s="46">
        <f t="shared" si="39"/>
        <v>9106</v>
      </c>
      <c r="F86" s="47" t="str">
        <f t="shared" si="40"/>
        <v>103</v>
      </c>
      <c r="G86" s="48" t="str">
        <f t="shared" si="41"/>
        <v>72바1300</v>
      </c>
      <c r="H86" s="49">
        <f t="shared" si="42"/>
        <v>10</v>
      </c>
      <c r="I86" s="50">
        <f t="shared" si="43"/>
        <v>1302.789</v>
      </c>
      <c r="J86" s="51">
        <f t="shared" si="44"/>
        <v>9.9282832957534699E-3</v>
      </c>
      <c r="K86" s="51">
        <f t="shared" si="45"/>
        <v>0.38544212364145863</v>
      </c>
      <c r="L86" s="51">
        <f t="shared" si="46"/>
        <v>0.18882566555290228</v>
      </c>
      <c r="M86" s="52">
        <f t="shared" si="47"/>
        <v>19.074999999999999</v>
      </c>
      <c r="N86" s="53">
        <f t="shared" si="48"/>
        <v>0</v>
      </c>
      <c r="O86" s="53">
        <f t="shared" si="49"/>
        <v>10.470867429095399</v>
      </c>
      <c r="P86" s="111">
        <f t="shared" si="50"/>
        <v>190</v>
      </c>
      <c r="Q86" s="112">
        <f t="shared" si="51"/>
        <v>0</v>
      </c>
      <c r="R86" s="112">
        <f t="shared" si="52"/>
        <v>140</v>
      </c>
      <c r="T86">
        <v>502</v>
      </c>
      <c r="U86">
        <v>9106</v>
      </c>
      <c r="V86" t="s">
        <v>404</v>
      </c>
      <c r="W86">
        <v>1337.0429999999999</v>
      </c>
      <c r="X86">
        <v>761.80600000000004</v>
      </c>
      <c r="Y86">
        <v>1.7549999999999999</v>
      </c>
      <c r="Z86">
        <v>19.074999999999999</v>
      </c>
      <c r="AA86">
        <v>79.205535999999995</v>
      </c>
      <c r="AB86">
        <v>0.78637500000000005</v>
      </c>
      <c r="AC86">
        <v>30.529150000000001</v>
      </c>
      <c r="AD86" s="1">
        <v>246</v>
      </c>
      <c r="AE86">
        <v>0</v>
      </c>
      <c r="AF86">
        <v>140</v>
      </c>
      <c r="AG86">
        <v>87</v>
      </c>
      <c r="AH86">
        <v>16.880676000000001</v>
      </c>
      <c r="AI86">
        <v>1774.6</v>
      </c>
      <c r="AJ86">
        <v>58.6</v>
      </c>
      <c r="AK86">
        <v>190</v>
      </c>
      <c r="AL86">
        <v>12</v>
      </c>
      <c r="AM86" t="s">
        <v>405</v>
      </c>
      <c r="AN86" t="s">
        <v>680</v>
      </c>
      <c r="AO86">
        <v>386.11399999999998</v>
      </c>
      <c r="AR86" t="s">
        <v>117</v>
      </c>
      <c r="AS86" t="s">
        <v>118</v>
      </c>
      <c r="AT86" t="s">
        <v>221</v>
      </c>
      <c r="AU86" t="s">
        <v>404</v>
      </c>
      <c r="AV86" t="s">
        <v>48</v>
      </c>
      <c r="AW86">
        <v>10</v>
      </c>
      <c r="BB86">
        <v>0.84858209284364516</v>
      </c>
      <c r="BC86" t="s">
        <v>67</v>
      </c>
      <c r="BF86" t="s">
        <v>117</v>
      </c>
      <c r="BG86" t="s">
        <v>118</v>
      </c>
      <c r="BH86" t="s">
        <v>404</v>
      </c>
      <c r="BI86">
        <v>9106</v>
      </c>
      <c r="BJ86">
        <v>10</v>
      </c>
      <c r="BK86" t="s">
        <v>221</v>
      </c>
      <c r="BL86" t="s">
        <v>206</v>
      </c>
      <c r="BM86">
        <v>0.84858209284364516</v>
      </c>
      <c r="BN86" t="s">
        <v>67</v>
      </c>
      <c r="BO86" t="s">
        <v>178</v>
      </c>
      <c r="BP86">
        <v>1302.789</v>
      </c>
      <c r="BQ86" t="s">
        <v>66</v>
      </c>
    </row>
    <row r="87" spans="1:69" ht="16.5">
      <c r="A87" s="59" t="str">
        <f t="shared" si="36"/>
        <v>강인여객</v>
      </c>
      <c r="B87" s="60" t="str">
        <f t="shared" si="35"/>
        <v>이광재</v>
      </c>
      <c r="C87" s="61" t="str">
        <f t="shared" si="37"/>
        <v>A</v>
      </c>
      <c r="D87" s="62">
        <f t="shared" si="38"/>
        <v>0.9704429124358398</v>
      </c>
      <c r="E87" s="63">
        <f t="shared" si="39"/>
        <v>2993</v>
      </c>
      <c r="F87" s="64" t="str">
        <f t="shared" si="40"/>
        <v>103-1</v>
      </c>
      <c r="G87" s="65" t="str">
        <f t="shared" si="41"/>
        <v>70바6097</v>
      </c>
      <c r="H87" s="66">
        <f t="shared" si="42"/>
        <v>3</v>
      </c>
      <c r="I87" s="67">
        <f t="shared" si="43"/>
        <v>2068.5950000000003</v>
      </c>
      <c r="J87" s="68">
        <f t="shared" si="44"/>
        <v>3.0772928526178606E-3</v>
      </c>
      <c r="K87" s="68">
        <f t="shared" si="45"/>
        <v>0.30818657964203633</v>
      </c>
      <c r="L87" s="68">
        <f t="shared" si="46"/>
        <v>0.18369956419695491</v>
      </c>
      <c r="M87" s="69">
        <f t="shared" si="47"/>
        <v>15.952</v>
      </c>
      <c r="N87" s="70">
        <f t="shared" si="48"/>
        <v>0</v>
      </c>
      <c r="O87" s="70">
        <f t="shared" si="49"/>
        <v>13.874151295927915</v>
      </c>
      <c r="P87" s="109">
        <f t="shared" si="50"/>
        <v>0</v>
      </c>
      <c r="Q87" s="110">
        <f t="shared" si="51"/>
        <v>0</v>
      </c>
      <c r="R87" s="110">
        <f t="shared" si="52"/>
        <v>287</v>
      </c>
      <c r="T87">
        <v>502</v>
      </c>
      <c r="U87">
        <v>2993</v>
      </c>
      <c r="V87" t="s">
        <v>406</v>
      </c>
      <c r="W87">
        <v>2068.5949999999998</v>
      </c>
      <c r="X87">
        <v>1014.404</v>
      </c>
      <c r="Y87">
        <v>2.0390000000000001</v>
      </c>
      <c r="Z87">
        <v>15.952</v>
      </c>
      <c r="AA87">
        <v>107.499681</v>
      </c>
      <c r="AB87">
        <v>0.33080799999999999</v>
      </c>
      <c r="AC87">
        <v>33.129958999999999</v>
      </c>
      <c r="AD87" s="1">
        <v>380</v>
      </c>
      <c r="AE87">
        <v>0</v>
      </c>
      <c r="AF87">
        <v>287</v>
      </c>
      <c r="AG87">
        <v>91</v>
      </c>
      <c r="AH87">
        <v>19.242801</v>
      </c>
      <c r="AI87">
        <v>3624.7</v>
      </c>
      <c r="AJ87">
        <v>573</v>
      </c>
      <c r="AK87">
        <v>0</v>
      </c>
      <c r="AL87">
        <v>0</v>
      </c>
      <c r="AM87" t="s">
        <v>407</v>
      </c>
      <c r="AN87" t="s">
        <v>681</v>
      </c>
      <c r="AO87">
        <v>1841.5060000000001</v>
      </c>
      <c r="AR87" t="s">
        <v>117</v>
      </c>
      <c r="AS87" t="s">
        <v>119</v>
      </c>
      <c r="AT87" t="s">
        <v>248</v>
      </c>
      <c r="AU87" t="s">
        <v>406</v>
      </c>
      <c r="AV87" t="s">
        <v>48</v>
      </c>
      <c r="AW87">
        <v>3</v>
      </c>
      <c r="BB87">
        <v>0.9704429124358398</v>
      </c>
      <c r="BC87" t="s">
        <v>66</v>
      </c>
      <c r="BF87" t="s">
        <v>117</v>
      </c>
      <c r="BG87" t="s">
        <v>119</v>
      </c>
      <c r="BH87" t="s">
        <v>406</v>
      </c>
      <c r="BI87">
        <v>2993</v>
      </c>
      <c r="BJ87">
        <v>3</v>
      </c>
      <c r="BK87" t="s">
        <v>248</v>
      </c>
      <c r="BL87" t="s">
        <v>231</v>
      </c>
      <c r="BM87">
        <v>0.9704429124358398</v>
      </c>
      <c r="BN87" t="s">
        <v>66</v>
      </c>
      <c r="BO87" t="s">
        <v>177</v>
      </c>
      <c r="BP87">
        <v>2068.5950000000003</v>
      </c>
      <c r="BQ87" t="s">
        <v>71</v>
      </c>
    </row>
    <row r="88" spans="1:69" ht="16.5">
      <c r="A88" s="42" t="str">
        <f t="shared" ref="A88:A109" si="53">BF88</f>
        <v>강인여객</v>
      </c>
      <c r="B88" s="43" t="str">
        <f t="shared" si="35"/>
        <v>이광철</v>
      </c>
      <c r="C88" s="44" t="str">
        <f t="shared" ref="C88:C109" si="54">BN88</f>
        <v>D</v>
      </c>
      <c r="D88" s="45">
        <f t="shared" ref="D88:D109" si="55">BM88</f>
        <v>0.80870197402772503</v>
      </c>
      <c r="E88" s="46">
        <f t="shared" ref="E88:E109" si="56">U88</f>
        <v>5183</v>
      </c>
      <c r="F88" s="47" t="str">
        <f t="shared" ref="F88:F109" si="57">BG88</f>
        <v>103</v>
      </c>
      <c r="G88" s="48" t="str">
        <f t="shared" ref="G88:G109" si="58">BK88</f>
        <v>70바5065</v>
      </c>
      <c r="H88" s="49">
        <f t="shared" ref="H88:H109" si="59">BJ88</f>
        <v>5</v>
      </c>
      <c r="I88" s="50">
        <f t="shared" ref="I88:I109" si="60">BP88</f>
        <v>692.29499999999985</v>
      </c>
      <c r="J88" s="51">
        <f t="shared" ref="J88:J109" si="61">AB88/AA88</f>
        <v>3.4042412852352502E-2</v>
      </c>
      <c r="K88" s="51">
        <f t="shared" ref="K88:K109" si="62">AC88/AA88</f>
        <v>0.36620883523809017</v>
      </c>
      <c r="L88" s="51">
        <f t="shared" ref="L88:L109" si="63">AD88/I88</f>
        <v>0.36689561530850295</v>
      </c>
      <c r="M88" s="52">
        <f t="shared" ref="M88:M109" si="64">Z88</f>
        <v>20.738</v>
      </c>
      <c r="N88" s="53">
        <f t="shared" ref="N88:N109" si="65">AE88*100/W88</f>
        <v>0.57778837056457144</v>
      </c>
      <c r="O88" s="53">
        <f t="shared" ref="O88:O109" si="66">AF88*100/W88</f>
        <v>51.712059165529148</v>
      </c>
      <c r="P88" s="111">
        <f t="shared" ref="P88:P109" si="67">AK88</f>
        <v>5</v>
      </c>
      <c r="Q88" s="112">
        <f t="shared" ref="Q88:Q109" si="68">AE88</f>
        <v>4</v>
      </c>
      <c r="R88" s="112">
        <f t="shared" ref="R88:R109" si="69">AF88</f>
        <v>358</v>
      </c>
      <c r="T88">
        <v>502</v>
      </c>
      <c r="U88">
        <v>5183</v>
      </c>
      <c r="V88" t="s">
        <v>682</v>
      </c>
      <c r="W88">
        <v>692.29499999999996</v>
      </c>
      <c r="X88">
        <v>397.25599999999997</v>
      </c>
      <c r="Y88">
        <v>1.7430000000000001</v>
      </c>
      <c r="Z88">
        <v>20.738</v>
      </c>
      <c r="AA88">
        <v>39.509155999999997</v>
      </c>
      <c r="AB88">
        <v>1.3449869999999999</v>
      </c>
      <c r="AC88">
        <v>14.468602000000001</v>
      </c>
      <c r="AD88" s="1">
        <v>254</v>
      </c>
      <c r="AE88">
        <v>4</v>
      </c>
      <c r="AF88">
        <v>358</v>
      </c>
      <c r="AG88">
        <v>86</v>
      </c>
      <c r="AH88">
        <v>17.522393999999998</v>
      </c>
      <c r="AI88">
        <v>1330.9</v>
      </c>
      <c r="AJ88">
        <v>89.2</v>
      </c>
      <c r="AK88">
        <v>5</v>
      </c>
      <c r="AL88">
        <v>1222</v>
      </c>
      <c r="AM88" t="s">
        <v>683</v>
      </c>
      <c r="AN88" t="s">
        <v>684</v>
      </c>
      <c r="AO88">
        <v>206.93799999999999</v>
      </c>
      <c r="AR88" t="s">
        <v>117</v>
      </c>
      <c r="AS88" t="s">
        <v>118</v>
      </c>
      <c r="AT88" t="s">
        <v>201</v>
      </c>
      <c r="AU88" t="s">
        <v>682</v>
      </c>
      <c r="AV88" t="s">
        <v>48</v>
      </c>
      <c r="AW88">
        <v>5</v>
      </c>
      <c r="BB88">
        <v>0.80870197402772503</v>
      </c>
      <c r="BC88" t="s">
        <v>67</v>
      </c>
      <c r="BF88" t="s">
        <v>117</v>
      </c>
      <c r="BG88" t="s">
        <v>118</v>
      </c>
      <c r="BH88" t="s">
        <v>682</v>
      </c>
      <c r="BI88">
        <v>5183</v>
      </c>
      <c r="BJ88">
        <v>5</v>
      </c>
      <c r="BK88" t="s">
        <v>201</v>
      </c>
      <c r="BL88" t="s">
        <v>420</v>
      </c>
      <c r="BM88">
        <v>0.80870197402772503</v>
      </c>
      <c r="BN88" t="s">
        <v>67</v>
      </c>
      <c r="BO88" t="s">
        <v>178</v>
      </c>
      <c r="BP88">
        <v>692.29499999999985</v>
      </c>
    </row>
    <row r="89" spans="1:69" ht="16.5">
      <c r="A89" s="59" t="str">
        <f t="shared" si="53"/>
        <v>강인여객</v>
      </c>
      <c r="B89" s="60" t="str">
        <f t="shared" si="35"/>
        <v>이동희</v>
      </c>
      <c r="C89" s="61" t="str">
        <f t="shared" si="54"/>
        <v>F</v>
      </c>
      <c r="D89" s="62">
        <f t="shared" si="55"/>
        <v>0.76969404559021615</v>
      </c>
      <c r="E89" s="63">
        <f t="shared" si="56"/>
        <v>8002</v>
      </c>
      <c r="F89" s="64" t="str">
        <f t="shared" si="57"/>
        <v>223</v>
      </c>
      <c r="G89" s="65" t="str">
        <f t="shared" si="58"/>
        <v>72바1263</v>
      </c>
      <c r="H89" s="66">
        <f t="shared" si="59"/>
        <v>4</v>
      </c>
      <c r="I89" s="67">
        <f t="shared" si="60"/>
        <v>3476.6669999999999</v>
      </c>
      <c r="J89" s="68">
        <f t="shared" si="61"/>
        <v>1.2344235639063124E-2</v>
      </c>
      <c r="K89" s="68">
        <f t="shared" si="62"/>
        <v>0.33169412617304017</v>
      </c>
      <c r="L89" s="68">
        <f t="shared" si="63"/>
        <v>0.20738253045229815</v>
      </c>
      <c r="M89" s="69">
        <f t="shared" si="64"/>
        <v>20.309999999999999</v>
      </c>
      <c r="N89" s="70">
        <f t="shared" si="65"/>
        <v>5.7526360735727637E-2</v>
      </c>
      <c r="O89" s="70">
        <f t="shared" si="66"/>
        <v>78.178324239853865</v>
      </c>
      <c r="P89" s="109">
        <f t="shared" si="67"/>
        <v>40</v>
      </c>
      <c r="Q89" s="110">
        <f t="shared" si="68"/>
        <v>2</v>
      </c>
      <c r="R89" s="110">
        <f t="shared" si="69"/>
        <v>2718</v>
      </c>
      <c r="T89">
        <v>502</v>
      </c>
      <c r="U89">
        <v>8002</v>
      </c>
      <c r="V89" t="s">
        <v>408</v>
      </c>
      <c r="W89">
        <v>3476.6669999999999</v>
      </c>
      <c r="X89">
        <v>1822.798</v>
      </c>
      <c r="Y89">
        <v>1.907</v>
      </c>
      <c r="Z89">
        <v>20.309999999999999</v>
      </c>
      <c r="AA89">
        <v>153.60108600000001</v>
      </c>
      <c r="AB89">
        <v>1.896088</v>
      </c>
      <c r="AC89">
        <v>50.948577999999998</v>
      </c>
      <c r="AD89" s="1">
        <v>721</v>
      </c>
      <c r="AE89">
        <v>2</v>
      </c>
      <c r="AF89">
        <v>2718</v>
      </c>
      <c r="AG89">
        <v>91</v>
      </c>
      <c r="AH89">
        <v>22.63439</v>
      </c>
      <c r="AI89">
        <v>24351.4</v>
      </c>
      <c r="AJ89">
        <v>10590</v>
      </c>
      <c r="AK89">
        <v>40</v>
      </c>
      <c r="AL89">
        <v>17584</v>
      </c>
      <c r="AM89" t="s">
        <v>409</v>
      </c>
      <c r="AN89" t="s">
        <v>685</v>
      </c>
      <c r="AO89">
        <v>3062.8209999999999</v>
      </c>
      <c r="AR89" t="s">
        <v>117</v>
      </c>
      <c r="AS89" t="s">
        <v>120</v>
      </c>
      <c r="AT89" t="s">
        <v>257</v>
      </c>
      <c r="AU89" t="s">
        <v>408</v>
      </c>
      <c r="AV89" t="s">
        <v>48</v>
      </c>
      <c r="AW89">
        <v>4</v>
      </c>
      <c r="BB89">
        <v>0.76969404559021615</v>
      </c>
      <c r="BC89" t="s">
        <v>70</v>
      </c>
      <c r="BF89" t="s">
        <v>117</v>
      </c>
      <c r="BG89" t="s">
        <v>120</v>
      </c>
      <c r="BH89" t="s">
        <v>408</v>
      </c>
      <c r="BI89">
        <v>8002</v>
      </c>
      <c r="BJ89">
        <v>4</v>
      </c>
      <c r="BK89" t="s">
        <v>257</v>
      </c>
      <c r="BL89" t="s">
        <v>274</v>
      </c>
      <c r="BM89">
        <v>0.76969404559021615</v>
      </c>
      <c r="BN89" t="s">
        <v>70</v>
      </c>
      <c r="BO89" t="s">
        <v>183</v>
      </c>
      <c r="BP89">
        <v>3476.6669999999999</v>
      </c>
    </row>
    <row r="90" spans="1:69" ht="16.5">
      <c r="A90" s="42" t="str">
        <f t="shared" si="53"/>
        <v>강인여객</v>
      </c>
      <c r="B90" s="43" t="str">
        <f t="shared" si="35"/>
        <v>이승호</v>
      </c>
      <c r="C90" s="44" t="str">
        <f t="shared" si="54"/>
        <v>C</v>
      </c>
      <c r="D90" s="45">
        <f t="shared" si="55"/>
        <v>0.87629354196325437</v>
      </c>
      <c r="E90" s="46">
        <f t="shared" si="56"/>
        <v>2025</v>
      </c>
      <c r="F90" s="47" t="str">
        <f t="shared" si="57"/>
        <v>103-1</v>
      </c>
      <c r="G90" s="48" t="str">
        <f t="shared" si="58"/>
        <v>70바5923</v>
      </c>
      <c r="H90" s="49">
        <f t="shared" si="59"/>
        <v>2</v>
      </c>
      <c r="I90" s="50">
        <f t="shared" si="60"/>
        <v>1787.6949999999999</v>
      </c>
      <c r="J90" s="51">
        <f t="shared" si="61"/>
        <v>2.737999780357241E-2</v>
      </c>
      <c r="K90" s="51">
        <f t="shared" si="62"/>
        <v>0.38272335214932279</v>
      </c>
      <c r="L90" s="51">
        <f t="shared" si="63"/>
        <v>0.13201357054754867</v>
      </c>
      <c r="M90" s="52">
        <f t="shared" si="64"/>
        <v>17.734999999999999</v>
      </c>
      <c r="N90" s="53">
        <f t="shared" si="65"/>
        <v>0</v>
      </c>
      <c r="O90" s="53">
        <f t="shared" si="66"/>
        <v>14.040426359082506</v>
      </c>
      <c r="P90" s="111">
        <f t="shared" si="67"/>
        <v>23</v>
      </c>
      <c r="Q90" s="112">
        <f t="shared" si="68"/>
        <v>0</v>
      </c>
      <c r="R90" s="112">
        <f t="shared" si="69"/>
        <v>251</v>
      </c>
      <c r="T90">
        <v>502</v>
      </c>
      <c r="U90">
        <v>2025</v>
      </c>
      <c r="V90" t="s">
        <v>410</v>
      </c>
      <c r="W90">
        <v>1787.6949999999999</v>
      </c>
      <c r="X90">
        <v>977.59100000000001</v>
      </c>
      <c r="Y90">
        <v>1.829</v>
      </c>
      <c r="Z90">
        <v>17.734999999999999</v>
      </c>
      <c r="AA90">
        <v>108.776634</v>
      </c>
      <c r="AB90">
        <v>2.9783040000000001</v>
      </c>
      <c r="AC90">
        <v>41.631357999999999</v>
      </c>
      <c r="AD90" s="1">
        <v>236</v>
      </c>
      <c r="AE90">
        <v>0</v>
      </c>
      <c r="AF90">
        <v>251</v>
      </c>
      <c r="AG90">
        <v>89</v>
      </c>
      <c r="AH90">
        <v>16.434549000000001</v>
      </c>
      <c r="AI90">
        <v>1979.7</v>
      </c>
      <c r="AJ90">
        <v>30.1</v>
      </c>
      <c r="AK90">
        <v>23</v>
      </c>
      <c r="AL90">
        <v>13184</v>
      </c>
      <c r="AM90" t="s">
        <v>411</v>
      </c>
      <c r="AN90" t="s">
        <v>686</v>
      </c>
      <c r="AO90">
        <v>1674.136</v>
      </c>
      <c r="AR90" t="s">
        <v>117</v>
      </c>
      <c r="AS90" t="s">
        <v>119</v>
      </c>
      <c r="AT90" t="s">
        <v>226</v>
      </c>
      <c r="AU90" t="s">
        <v>410</v>
      </c>
      <c r="AV90" t="s">
        <v>48</v>
      </c>
      <c r="AW90">
        <v>2</v>
      </c>
      <c r="BB90">
        <v>0.87629354196325437</v>
      </c>
      <c r="BC90" t="s">
        <v>69</v>
      </c>
      <c r="BF90" t="s">
        <v>117</v>
      </c>
      <c r="BG90" t="s">
        <v>119</v>
      </c>
      <c r="BH90" t="s">
        <v>410</v>
      </c>
      <c r="BI90">
        <v>2025</v>
      </c>
      <c r="BJ90">
        <v>2</v>
      </c>
      <c r="BK90" t="s">
        <v>226</v>
      </c>
      <c r="BL90" t="s">
        <v>234</v>
      </c>
      <c r="BM90">
        <v>0.87629354196325437</v>
      </c>
      <c r="BN90" t="s">
        <v>69</v>
      </c>
      <c r="BO90" t="s">
        <v>176</v>
      </c>
      <c r="BP90">
        <v>1787.6949999999999</v>
      </c>
    </row>
    <row r="91" spans="1:69" ht="16.5">
      <c r="A91" s="59" t="str">
        <f t="shared" si="53"/>
        <v>강인여객</v>
      </c>
      <c r="B91" s="60" t="str">
        <f t="shared" si="35"/>
        <v>이영우</v>
      </c>
      <c r="C91" s="61" t="str">
        <f t="shared" si="54"/>
        <v>B</v>
      </c>
      <c r="D91" s="62">
        <f t="shared" si="55"/>
        <v>0.90911374507425391</v>
      </c>
      <c r="E91" s="63">
        <f t="shared" si="56"/>
        <v>868</v>
      </c>
      <c r="F91" s="64" t="str">
        <f t="shared" si="57"/>
        <v>103-1</v>
      </c>
      <c r="G91" s="65" t="str">
        <f t="shared" si="58"/>
        <v>70바6023</v>
      </c>
      <c r="H91" s="66">
        <f t="shared" si="59"/>
        <v>3</v>
      </c>
      <c r="I91" s="67">
        <f t="shared" si="60"/>
        <v>2070.3919999999998</v>
      </c>
      <c r="J91" s="68">
        <f t="shared" si="61"/>
        <v>9.4669028200832766E-3</v>
      </c>
      <c r="K91" s="68">
        <f t="shared" si="62"/>
        <v>0.36042598511750357</v>
      </c>
      <c r="L91" s="68">
        <f t="shared" si="63"/>
        <v>0.22411214881046682</v>
      </c>
      <c r="M91" s="69">
        <f t="shared" si="64"/>
        <v>14.621</v>
      </c>
      <c r="N91" s="70">
        <f t="shared" si="65"/>
        <v>0.3864002565697704</v>
      </c>
      <c r="O91" s="70">
        <f t="shared" si="66"/>
        <v>17.532911641853332</v>
      </c>
      <c r="P91" s="109">
        <f t="shared" si="67"/>
        <v>1</v>
      </c>
      <c r="Q91" s="110">
        <f t="shared" si="68"/>
        <v>8</v>
      </c>
      <c r="R91" s="110">
        <f t="shared" si="69"/>
        <v>363</v>
      </c>
      <c r="T91">
        <v>502</v>
      </c>
      <c r="U91">
        <v>868</v>
      </c>
      <c r="V91" t="s">
        <v>412</v>
      </c>
      <c r="W91">
        <v>2070.3919999999998</v>
      </c>
      <c r="X91">
        <v>1039.3240000000001</v>
      </c>
      <c r="Y91">
        <v>1.992</v>
      </c>
      <c r="Z91">
        <v>14.621</v>
      </c>
      <c r="AA91">
        <v>115.251632</v>
      </c>
      <c r="AB91">
        <v>1.0910759999999999</v>
      </c>
      <c r="AC91">
        <v>41.539682999999997</v>
      </c>
      <c r="AD91" s="1">
        <v>464</v>
      </c>
      <c r="AE91">
        <v>8</v>
      </c>
      <c r="AF91">
        <v>363</v>
      </c>
      <c r="AG91">
        <v>90</v>
      </c>
      <c r="AH91">
        <v>17.964100999999999</v>
      </c>
      <c r="AI91">
        <v>3973.6</v>
      </c>
      <c r="AJ91">
        <v>203.9</v>
      </c>
      <c r="AK91">
        <v>1</v>
      </c>
      <c r="AL91">
        <v>715</v>
      </c>
      <c r="AM91" t="s">
        <v>413</v>
      </c>
      <c r="AN91" t="s">
        <v>687</v>
      </c>
      <c r="AO91">
        <v>1805.694</v>
      </c>
      <c r="AR91" t="s">
        <v>117</v>
      </c>
      <c r="AS91" t="s">
        <v>119</v>
      </c>
      <c r="AT91" t="s">
        <v>239</v>
      </c>
      <c r="AU91" t="s">
        <v>412</v>
      </c>
      <c r="AV91" t="s">
        <v>48</v>
      </c>
      <c r="AW91">
        <v>3</v>
      </c>
      <c r="BB91">
        <v>0.90911374507425391</v>
      </c>
      <c r="BC91" t="s">
        <v>68</v>
      </c>
      <c r="BF91" t="s">
        <v>117</v>
      </c>
      <c r="BG91" t="s">
        <v>119</v>
      </c>
      <c r="BH91" t="s">
        <v>412</v>
      </c>
      <c r="BI91">
        <v>868</v>
      </c>
      <c r="BJ91">
        <v>3</v>
      </c>
      <c r="BK91" t="s">
        <v>239</v>
      </c>
      <c r="BL91" t="s">
        <v>229</v>
      </c>
      <c r="BM91">
        <v>0.90911374507425391</v>
      </c>
      <c r="BN91" t="s">
        <v>68</v>
      </c>
      <c r="BO91" t="s">
        <v>174</v>
      </c>
      <c r="BP91">
        <v>2070.3919999999998</v>
      </c>
    </row>
    <row r="92" spans="1:69" ht="16.5">
      <c r="A92" s="42" t="str">
        <f t="shared" si="53"/>
        <v>강인여객</v>
      </c>
      <c r="B92" s="43" t="str">
        <f t="shared" si="35"/>
        <v>이용준</v>
      </c>
      <c r="C92" s="44" t="str">
        <f t="shared" si="54"/>
        <v>A</v>
      </c>
      <c r="D92" s="45">
        <f t="shared" si="55"/>
        <v>0.9584164886500538</v>
      </c>
      <c r="E92" s="46">
        <f t="shared" si="56"/>
        <v>4691</v>
      </c>
      <c r="F92" s="47" t="str">
        <f t="shared" si="57"/>
        <v>223</v>
      </c>
      <c r="G92" s="48" t="str">
        <f t="shared" si="58"/>
        <v>70바5974</v>
      </c>
      <c r="H92" s="49">
        <f t="shared" si="59"/>
        <v>3</v>
      </c>
      <c r="I92" s="50">
        <f t="shared" si="60"/>
        <v>3514.4659999999999</v>
      </c>
      <c r="J92" s="51">
        <f t="shared" si="61"/>
        <v>1.3189647128156229E-3</v>
      </c>
      <c r="K92" s="51">
        <f t="shared" si="62"/>
        <v>0.2611096879587837</v>
      </c>
      <c r="L92" s="51">
        <f t="shared" si="63"/>
        <v>0.14966711870309743</v>
      </c>
      <c r="M92" s="52">
        <f t="shared" si="64"/>
        <v>13.036</v>
      </c>
      <c r="N92" s="53">
        <f t="shared" si="65"/>
        <v>5.6907649696995223E-2</v>
      </c>
      <c r="O92" s="53">
        <f t="shared" si="66"/>
        <v>20.116854167887812</v>
      </c>
      <c r="P92" s="111">
        <f t="shared" si="67"/>
        <v>0</v>
      </c>
      <c r="Q92" s="112">
        <f t="shared" si="68"/>
        <v>2</v>
      </c>
      <c r="R92" s="112">
        <f t="shared" si="69"/>
        <v>707</v>
      </c>
      <c r="T92">
        <v>502</v>
      </c>
      <c r="U92">
        <v>4691</v>
      </c>
      <c r="V92" t="s">
        <v>414</v>
      </c>
      <c r="W92">
        <v>3514.4659999999999</v>
      </c>
      <c r="X92">
        <v>1466.768</v>
      </c>
      <c r="Y92">
        <v>2.3959999999999999</v>
      </c>
      <c r="Z92">
        <v>13.036</v>
      </c>
      <c r="AA92">
        <v>149.07828699999999</v>
      </c>
      <c r="AB92">
        <v>0.196629</v>
      </c>
      <c r="AC92">
        <v>38.925784999999998</v>
      </c>
      <c r="AD92" s="1">
        <v>526</v>
      </c>
      <c r="AE92">
        <v>2</v>
      </c>
      <c r="AF92">
        <v>707</v>
      </c>
      <c r="AG92">
        <v>95</v>
      </c>
      <c r="AH92">
        <v>23.574632999999999</v>
      </c>
      <c r="AI92">
        <v>14735.2</v>
      </c>
      <c r="AJ92">
        <v>817.1</v>
      </c>
      <c r="AK92">
        <v>0</v>
      </c>
      <c r="AL92">
        <v>0</v>
      </c>
      <c r="AM92" t="s">
        <v>415</v>
      </c>
      <c r="AN92" t="s">
        <v>688</v>
      </c>
      <c r="AO92">
        <v>3071.2979999999998</v>
      </c>
      <c r="AR92" t="s">
        <v>117</v>
      </c>
      <c r="AS92" t="s">
        <v>120</v>
      </c>
      <c r="AT92" t="s">
        <v>254</v>
      </c>
      <c r="AU92" t="s">
        <v>414</v>
      </c>
      <c r="AV92" t="s">
        <v>48</v>
      </c>
      <c r="AW92">
        <v>3</v>
      </c>
      <c r="BB92">
        <v>0.9584164886500538</v>
      </c>
      <c r="BC92" t="s">
        <v>66</v>
      </c>
      <c r="BF92" t="s">
        <v>117</v>
      </c>
      <c r="BG92" t="s">
        <v>120</v>
      </c>
      <c r="BH92" t="s">
        <v>414</v>
      </c>
      <c r="BI92">
        <v>4691</v>
      </c>
      <c r="BJ92">
        <v>3</v>
      </c>
      <c r="BK92" t="s">
        <v>254</v>
      </c>
      <c r="BL92" t="s">
        <v>263</v>
      </c>
      <c r="BM92">
        <v>0.9584164886500538</v>
      </c>
      <c r="BN92" t="s">
        <v>66</v>
      </c>
      <c r="BO92" t="s">
        <v>177</v>
      </c>
      <c r="BP92">
        <v>3514.4659999999999</v>
      </c>
    </row>
    <row r="93" spans="1:69" ht="16.5">
      <c r="A93" s="59" t="str">
        <f t="shared" si="53"/>
        <v>강인여객</v>
      </c>
      <c r="B93" s="60" t="str">
        <f t="shared" si="35"/>
        <v>이유섭</v>
      </c>
      <c r="C93" s="61" t="str">
        <f t="shared" si="54"/>
        <v>D</v>
      </c>
      <c r="D93" s="62">
        <f t="shared" si="55"/>
        <v>0.84795293435432451</v>
      </c>
      <c r="E93" s="63">
        <f t="shared" si="56"/>
        <v>4</v>
      </c>
      <c r="F93" s="64" t="str">
        <f t="shared" si="57"/>
        <v>103</v>
      </c>
      <c r="G93" s="65" t="str">
        <f t="shared" si="58"/>
        <v>70바5990</v>
      </c>
      <c r="H93" s="66">
        <f t="shared" si="59"/>
        <v>2</v>
      </c>
      <c r="I93" s="67">
        <f t="shared" si="60"/>
        <v>1071.769</v>
      </c>
      <c r="J93" s="68">
        <f t="shared" si="61"/>
        <v>1.1971408844025762E-2</v>
      </c>
      <c r="K93" s="68">
        <f t="shared" si="62"/>
        <v>0.39385805472701602</v>
      </c>
      <c r="L93" s="68">
        <f t="shared" si="63"/>
        <v>0.27151373103719179</v>
      </c>
      <c r="M93" s="69">
        <f t="shared" si="64"/>
        <v>21.873000000000001</v>
      </c>
      <c r="N93" s="70">
        <f t="shared" si="65"/>
        <v>0.18660737528329333</v>
      </c>
      <c r="O93" s="70">
        <f t="shared" si="66"/>
        <v>88.265288508997742</v>
      </c>
      <c r="P93" s="109">
        <f t="shared" si="67"/>
        <v>1</v>
      </c>
      <c r="Q93" s="110">
        <f t="shared" si="68"/>
        <v>2</v>
      </c>
      <c r="R93" s="110">
        <f t="shared" si="69"/>
        <v>946</v>
      </c>
      <c r="T93">
        <v>502</v>
      </c>
      <c r="U93">
        <v>4</v>
      </c>
      <c r="V93" t="s">
        <v>416</v>
      </c>
      <c r="W93">
        <v>1071.769</v>
      </c>
      <c r="X93">
        <v>632.33199999999999</v>
      </c>
      <c r="Y93">
        <v>1.6950000000000001</v>
      </c>
      <c r="Z93">
        <v>21.873000000000001</v>
      </c>
      <c r="AA93">
        <v>60.559705999999998</v>
      </c>
      <c r="AB93">
        <v>0.72498499999999999</v>
      </c>
      <c r="AC93">
        <v>23.851928000000001</v>
      </c>
      <c r="AD93" s="1">
        <v>291</v>
      </c>
      <c r="AE93">
        <v>2</v>
      </c>
      <c r="AF93">
        <v>946</v>
      </c>
      <c r="AG93">
        <v>92</v>
      </c>
      <c r="AH93">
        <v>17.697724000000001</v>
      </c>
      <c r="AI93">
        <v>2919.2</v>
      </c>
      <c r="AJ93">
        <v>288</v>
      </c>
      <c r="AK93">
        <v>1</v>
      </c>
      <c r="AL93">
        <v>88</v>
      </c>
      <c r="AM93" t="s">
        <v>417</v>
      </c>
      <c r="AN93" t="s">
        <v>689</v>
      </c>
      <c r="AO93">
        <v>935.22500000000002</v>
      </c>
      <c r="AR93" t="s">
        <v>117</v>
      </c>
      <c r="AS93" t="s">
        <v>118</v>
      </c>
      <c r="AT93" t="s">
        <v>213</v>
      </c>
      <c r="AU93" t="s">
        <v>416</v>
      </c>
      <c r="AV93" t="s">
        <v>48</v>
      </c>
      <c r="AW93">
        <v>2</v>
      </c>
      <c r="BB93">
        <v>0.84795293435432451</v>
      </c>
      <c r="BC93" t="s">
        <v>67</v>
      </c>
      <c r="BF93" t="s">
        <v>117</v>
      </c>
      <c r="BG93" t="s">
        <v>118</v>
      </c>
      <c r="BH93" t="s">
        <v>416</v>
      </c>
      <c r="BI93">
        <v>4</v>
      </c>
      <c r="BJ93">
        <v>2</v>
      </c>
      <c r="BK93" t="s">
        <v>213</v>
      </c>
      <c r="BL93" t="s">
        <v>225</v>
      </c>
      <c r="BM93">
        <v>0.84795293435432451</v>
      </c>
      <c r="BN93" t="s">
        <v>67</v>
      </c>
      <c r="BO93" t="s">
        <v>178</v>
      </c>
      <c r="BP93">
        <v>1071.769</v>
      </c>
    </row>
    <row r="94" spans="1:69" ht="16.5">
      <c r="A94" s="42" t="str">
        <f t="shared" si="53"/>
        <v>강인여객</v>
      </c>
      <c r="B94" s="43" t="str">
        <f t="shared" si="35"/>
        <v>이인호</v>
      </c>
      <c r="C94" s="44" t="str">
        <f t="shared" si="54"/>
        <v>C</v>
      </c>
      <c r="D94" s="45">
        <f t="shared" si="55"/>
        <v>0.85253264590485256</v>
      </c>
      <c r="E94" s="46">
        <f t="shared" si="56"/>
        <v>5933</v>
      </c>
      <c r="F94" s="47" t="str">
        <f t="shared" si="57"/>
        <v>103</v>
      </c>
      <c r="G94" s="48" t="str">
        <f t="shared" si="58"/>
        <v>70바5990</v>
      </c>
      <c r="H94" s="49">
        <f t="shared" si="59"/>
        <v>2</v>
      </c>
      <c r="I94" s="50">
        <f t="shared" si="60"/>
        <v>1309.047</v>
      </c>
      <c r="J94" s="51">
        <f t="shared" si="61"/>
        <v>2.0651703704469282E-2</v>
      </c>
      <c r="K94" s="51">
        <f t="shared" si="62"/>
        <v>0.36710437817176911</v>
      </c>
      <c r="L94" s="51">
        <f t="shared" si="63"/>
        <v>0.25056395988837682</v>
      </c>
      <c r="M94" s="52">
        <f t="shared" si="64"/>
        <v>18.527000000000001</v>
      </c>
      <c r="N94" s="53">
        <f t="shared" si="65"/>
        <v>7.6391451185480727E-2</v>
      </c>
      <c r="O94" s="53">
        <f t="shared" si="66"/>
        <v>8.1738852768464394</v>
      </c>
      <c r="P94" s="111">
        <f t="shared" si="67"/>
        <v>5</v>
      </c>
      <c r="Q94" s="112">
        <f t="shared" si="68"/>
        <v>1</v>
      </c>
      <c r="R94" s="112">
        <f t="shared" si="69"/>
        <v>107</v>
      </c>
      <c r="T94">
        <v>502</v>
      </c>
      <c r="U94">
        <v>5933</v>
      </c>
      <c r="V94" t="s">
        <v>418</v>
      </c>
      <c r="W94">
        <v>1309.047</v>
      </c>
      <c r="X94">
        <v>764.84199999999998</v>
      </c>
      <c r="Y94">
        <v>1.712</v>
      </c>
      <c r="Z94">
        <v>18.527000000000001</v>
      </c>
      <c r="AA94">
        <v>80.500816</v>
      </c>
      <c r="AB94">
        <v>1.662479</v>
      </c>
      <c r="AC94">
        <v>29.552202000000001</v>
      </c>
      <c r="AD94" s="1">
        <v>328</v>
      </c>
      <c r="AE94">
        <v>1</v>
      </c>
      <c r="AF94">
        <v>107</v>
      </c>
      <c r="AG94">
        <v>79</v>
      </c>
      <c r="AH94">
        <v>16.261288</v>
      </c>
      <c r="AI94">
        <v>476.6</v>
      </c>
      <c r="AJ94">
        <v>0</v>
      </c>
      <c r="AK94">
        <v>5</v>
      </c>
      <c r="AL94">
        <v>990</v>
      </c>
      <c r="AM94" t="s">
        <v>419</v>
      </c>
      <c r="AN94" t="s">
        <v>690</v>
      </c>
      <c r="AO94">
        <v>1171.6310000000001</v>
      </c>
      <c r="AR94" t="s">
        <v>117</v>
      </c>
      <c r="AS94" t="s">
        <v>118</v>
      </c>
      <c r="AT94" t="s">
        <v>213</v>
      </c>
      <c r="AU94" t="s">
        <v>418</v>
      </c>
      <c r="AV94" t="s">
        <v>48</v>
      </c>
      <c r="AW94">
        <v>2</v>
      </c>
      <c r="BB94">
        <v>0.85253264590485256</v>
      </c>
      <c r="BC94" t="s">
        <v>69</v>
      </c>
      <c r="BF94" t="s">
        <v>117</v>
      </c>
      <c r="BG94" t="s">
        <v>118</v>
      </c>
      <c r="BH94" t="s">
        <v>418</v>
      </c>
      <c r="BI94">
        <v>5933</v>
      </c>
      <c r="BJ94">
        <v>2</v>
      </c>
      <c r="BK94" t="s">
        <v>213</v>
      </c>
      <c r="BL94" t="s">
        <v>197</v>
      </c>
      <c r="BM94">
        <v>0.85253264590485256</v>
      </c>
      <c r="BN94" t="s">
        <v>69</v>
      </c>
      <c r="BO94" t="s">
        <v>176</v>
      </c>
      <c r="BP94">
        <v>1309.047</v>
      </c>
    </row>
    <row r="95" spans="1:69" ht="16.5">
      <c r="A95" s="59" t="str">
        <f t="shared" si="53"/>
        <v>강인여객</v>
      </c>
      <c r="B95" s="60" t="str">
        <f t="shared" si="35"/>
        <v>이재영</v>
      </c>
      <c r="C95" s="61" t="str">
        <f t="shared" si="54"/>
        <v>B</v>
      </c>
      <c r="D95" s="62">
        <f t="shared" si="55"/>
        <v>0.93583342640162748</v>
      </c>
      <c r="E95" s="63">
        <f t="shared" si="56"/>
        <v>1525</v>
      </c>
      <c r="F95" s="64" t="str">
        <f t="shared" si="57"/>
        <v>223</v>
      </c>
      <c r="G95" s="65" t="str">
        <f t="shared" si="58"/>
        <v>70바5953</v>
      </c>
      <c r="H95" s="66">
        <f t="shared" si="59"/>
        <v>3</v>
      </c>
      <c r="I95" s="67">
        <f t="shared" si="60"/>
        <v>3453.3780000000002</v>
      </c>
      <c r="J95" s="68">
        <f t="shared" si="61"/>
        <v>1.0653280910601907E-2</v>
      </c>
      <c r="K95" s="68">
        <f t="shared" si="62"/>
        <v>0.2653248287740394</v>
      </c>
      <c r="L95" s="68">
        <f t="shared" si="63"/>
        <v>0.15897477773936128</v>
      </c>
      <c r="M95" s="69">
        <f t="shared" si="64"/>
        <v>14.188000000000001</v>
      </c>
      <c r="N95" s="70">
        <f t="shared" si="65"/>
        <v>8.6871463245552616E-2</v>
      </c>
      <c r="O95" s="70">
        <f t="shared" si="66"/>
        <v>16.013306391596863</v>
      </c>
      <c r="P95" s="109">
        <f t="shared" si="67"/>
        <v>9</v>
      </c>
      <c r="Q95" s="110">
        <f t="shared" si="68"/>
        <v>3</v>
      </c>
      <c r="R95" s="110">
        <f t="shared" si="69"/>
        <v>553</v>
      </c>
      <c r="T95">
        <v>502</v>
      </c>
      <c r="U95">
        <v>1525</v>
      </c>
      <c r="V95" t="s">
        <v>421</v>
      </c>
      <c r="W95">
        <v>3453.3780000000002</v>
      </c>
      <c r="X95">
        <v>1476.778</v>
      </c>
      <c r="Y95">
        <v>2.3380000000000001</v>
      </c>
      <c r="Z95">
        <v>14.188000000000001</v>
      </c>
      <c r="AA95">
        <v>149.22050899999999</v>
      </c>
      <c r="AB95">
        <v>1.589688</v>
      </c>
      <c r="AC95">
        <v>39.591906000000002</v>
      </c>
      <c r="AD95" s="1">
        <v>549</v>
      </c>
      <c r="AE95">
        <v>3</v>
      </c>
      <c r="AF95">
        <v>553</v>
      </c>
      <c r="AG95">
        <v>90</v>
      </c>
      <c r="AH95">
        <v>23.142783000000001</v>
      </c>
      <c r="AI95">
        <v>17188.2</v>
      </c>
      <c r="AJ95">
        <v>5184</v>
      </c>
      <c r="AK95">
        <v>9</v>
      </c>
      <c r="AL95">
        <v>1410</v>
      </c>
      <c r="AM95" t="s">
        <v>422</v>
      </c>
      <c r="AN95" t="s">
        <v>691</v>
      </c>
      <c r="AO95">
        <v>2907.0650000000001</v>
      </c>
      <c r="AR95" t="s">
        <v>117</v>
      </c>
      <c r="AS95" t="s">
        <v>120</v>
      </c>
      <c r="AT95" t="s">
        <v>252</v>
      </c>
      <c r="AU95" t="s">
        <v>421</v>
      </c>
      <c r="AV95" t="s">
        <v>48</v>
      </c>
      <c r="AW95">
        <v>3</v>
      </c>
      <c r="BB95">
        <v>0.93583342640162748</v>
      </c>
      <c r="BC95" t="s">
        <v>68</v>
      </c>
      <c r="BF95" t="s">
        <v>117</v>
      </c>
      <c r="BG95" t="s">
        <v>120</v>
      </c>
      <c r="BH95" t="s">
        <v>421</v>
      </c>
      <c r="BI95">
        <v>1525</v>
      </c>
      <c r="BJ95">
        <v>3</v>
      </c>
      <c r="BK95" t="s">
        <v>252</v>
      </c>
      <c r="BL95" t="s">
        <v>255</v>
      </c>
      <c r="BM95">
        <v>0.93583342640162748</v>
      </c>
      <c r="BN95" t="s">
        <v>68</v>
      </c>
      <c r="BO95" t="s">
        <v>174</v>
      </c>
      <c r="BP95">
        <v>3453.3780000000002</v>
      </c>
    </row>
    <row r="96" spans="1:69" ht="16.5">
      <c r="A96" s="42" t="str">
        <f t="shared" si="53"/>
        <v>강인여객</v>
      </c>
      <c r="B96" s="43" t="str">
        <f t="shared" si="35"/>
        <v>이치규</v>
      </c>
      <c r="C96" s="44" t="str">
        <f t="shared" si="54"/>
        <v>S</v>
      </c>
      <c r="D96" s="45">
        <f t="shared" si="55"/>
        <v>1.2012456221453929</v>
      </c>
      <c r="E96" s="46">
        <f t="shared" si="56"/>
        <v>4376</v>
      </c>
      <c r="F96" s="47" t="str">
        <f t="shared" si="57"/>
        <v>급행91</v>
      </c>
      <c r="G96" s="48" t="str">
        <f t="shared" si="58"/>
        <v>70바5981</v>
      </c>
      <c r="H96" s="49">
        <f t="shared" si="59"/>
        <v>2</v>
      </c>
      <c r="I96" s="50">
        <f t="shared" si="60"/>
        <v>3284.67</v>
      </c>
      <c r="J96" s="51">
        <f t="shared" si="61"/>
        <v>2.3695005251058259E-2</v>
      </c>
      <c r="K96" s="51">
        <f t="shared" si="62"/>
        <v>0.29370261205008452</v>
      </c>
      <c r="L96" s="51">
        <f t="shared" si="63"/>
        <v>8.9506708436463939E-2</v>
      </c>
      <c r="M96" s="52">
        <f t="shared" si="64"/>
        <v>16.907</v>
      </c>
      <c r="N96" s="53">
        <f t="shared" si="65"/>
        <v>0.12140519225726246</v>
      </c>
      <c r="O96" s="53">
        <f t="shared" si="66"/>
        <v>10.805062110896358</v>
      </c>
      <c r="P96" s="111">
        <f t="shared" si="67"/>
        <v>2</v>
      </c>
      <c r="Q96" s="112">
        <f t="shared" si="68"/>
        <v>4</v>
      </c>
      <c r="R96" s="112">
        <f t="shared" si="69"/>
        <v>356</v>
      </c>
      <c r="T96">
        <v>502</v>
      </c>
      <c r="U96">
        <v>4376</v>
      </c>
      <c r="V96" t="s">
        <v>423</v>
      </c>
      <c r="W96">
        <v>3294.752</v>
      </c>
      <c r="X96">
        <v>1056.5039999999999</v>
      </c>
      <c r="Y96">
        <v>3.1190000000000002</v>
      </c>
      <c r="Z96">
        <v>16.907</v>
      </c>
      <c r="AA96">
        <v>122.901893</v>
      </c>
      <c r="AB96">
        <v>2.9121610000000002</v>
      </c>
      <c r="AC96">
        <v>36.096606999999999</v>
      </c>
      <c r="AD96" s="1">
        <v>294</v>
      </c>
      <c r="AE96">
        <v>4</v>
      </c>
      <c r="AF96">
        <v>356</v>
      </c>
      <c r="AG96">
        <v>101</v>
      </c>
      <c r="AH96">
        <v>26.807984000000001</v>
      </c>
      <c r="AI96">
        <v>13342.9</v>
      </c>
      <c r="AJ96">
        <v>2351.9</v>
      </c>
      <c r="AK96">
        <v>2</v>
      </c>
      <c r="AL96">
        <v>325</v>
      </c>
      <c r="AM96" t="s">
        <v>424</v>
      </c>
      <c r="AN96" t="s">
        <v>692</v>
      </c>
      <c r="AO96">
        <v>3061.9920000000002</v>
      </c>
      <c r="AR96" t="s">
        <v>117</v>
      </c>
      <c r="AS96" t="s">
        <v>121</v>
      </c>
      <c r="AT96" t="s">
        <v>264</v>
      </c>
      <c r="AU96" t="s">
        <v>423</v>
      </c>
      <c r="AV96" t="s">
        <v>48</v>
      </c>
      <c r="AW96">
        <v>2</v>
      </c>
      <c r="BB96">
        <v>1.2012456221453929</v>
      </c>
      <c r="BC96" t="s">
        <v>71</v>
      </c>
      <c r="BF96" t="s">
        <v>117</v>
      </c>
      <c r="BG96" t="s">
        <v>121</v>
      </c>
      <c r="BH96" t="s">
        <v>423</v>
      </c>
      <c r="BI96">
        <v>4376</v>
      </c>
      <c r="BJ96">
        <v>2</v>
      </c>
      <c r="BK96" t="s">
        <v>264</v>
      </c>
      <c r="BL96" t="s">
        <v>269</v>
      </c>
      <c r="BM96">
        <v>1.2012456221453929</v>
      </c>
      <c r="BN96" t="s">
        <v>71</v>
      </c>
      <c r="BO96" t="s">
        <v>175</v>
      </c>
      <c r="BP96">
        <v>3284.67</v>
      </c>
    </row>
    <row r="97" spans="1:68" ht="16.5">
      <c r="A97" s="59" t="str">
        <f t="shared" si="53"/>
        <v>강인여객</v>
      </c>
      <c r="B97" s="60" t="str">
        <f t="shared" si="35"/>
        <v>이칠선</v>
      </c>
      <c r="C97" s="61" t="str">
        <f t="shared" si="54"/>
        <v>C</v>
      </c>
      <c r="D97" s="62">
        <f t="shared" si="55"/>
        <v>0.87603279205053564</v>
      </c>
      <c r="E97" s="63">
        <f t="shared" si="56"/>
        <v>8938</v>
      </c>
      <c r="F97" s="64" t="str">
        <f t="shared" si="57"/>
        <v>223</v>
      </c>
      <c r="G97" s="65" t="str">
        <f t="shared" si="58"/>
        <v>72바1268</v>
      </c>
      <c r="H97" s="66">
        <f t="shared" si="59"/>
        <v>3</v>
      </c>
      <c r="I97" s="67">
        <f t="shared" si="60"/>
        <v>784.55600000000004</v>
      </c>
      <c r="J97" s="68">
        <f t="shared" si="61"/>
        <v>2.5653326773110986E-2</v>
      </c>
      <c r="K97" s="68">
        <f t="shared" si="62"/>
        <v>0.26058388272251337</v>
      </c>
      <c r="L97" s="68">
        <f t="shared" si="63"/>
        <v>0.14657972152402121</v>
      </c>
      <c r="M97" s="69">
        <f t="shared" si="64"/>
        <v>16.463000000000001</v>
      </c>
      <c r="N97" s="70">
        <f t="shared" si="65"/>
        <v>1.2746062741219237</v>
      </c>
      <c r="O97" s="70">
        <f t="shared" si="66"/>
        <v>23.835137326079973</v>
      </c>
      <c r="P97" s="109">
        <f t="shared" si="67"/>
        <v>3</v>
      </c>
      <c r="Q97" s="110">
        <f t="shared" si="68"/>
        <v>10</v>
      </c>
      <c r="R97" s="110">
        <f t="shared" si="69"/>
        <v>187</v>
      </c>
      <c r="T97">
        <v>502</v>
      </c>
      <c r="U97">
        <v>8938</v>
      </c>
      <c r="V97" t="s">
        <v>566</v>
      </c>
      <c r="W97">
        <v>784.55600000000004</v>
      </c>
      <c r="X97">
        <v>359.00400000000002</v>
      </c>
      <c r="Y97">
        <v>2.1850000000000001</v>
      </c>
      <c r="Z97">
        <v>16.463000000000001</v>
      </c>
      <c r="AA97">
        <v>32.267198999999998</v>
      </c>
      <c r="AB97">
        <v>0.82776099999999997</v>
      </c>
      <c r="AC97">
        <v>8.4083120000000005</v>
      </c>
      <c r="AD97" s="1">
        <v>115</v>
      </c>
      <c r="AE97">
        <v>10</v>
      </c>
      <c r="AF97">
        <v>187</v>
      </c>
      <c r="AG97">
        <v>90</v>
      </c>
      <c r="AH97">
        <v>24.314350000000001</v>
      </c>
      <c r="AI97">
        <v>2112.9</v>
      </c>
      <c r="AJ97">
        <v>928.9</v>
      </c>
      <c r="AK97">
        <v>3</v>
      </c>
      <c r="AL97">
        <v>1623</v>
      </c>
      <c r="AM97" t="s">
        <v>567</v>
      </c>
      <c r="AN97" t="s">
        <v>693</v>
      </c>
      <c r="AO97">
        <v>577.51400000000001</v>
      </c>
      <c r="AR97" t="s">
        <v>117</v>
      </c>
      <c r="AS97" t="s">
        <v>120</v>
      </c>
      <c r="AT97" t="s">
        <v>259</v>
      </c>
      <c r="AU97" t="s">
        <v>566</v>
      </c>
      <c r="AV97" t="s">
        <v>48</v>
      </c>
      <c r="AW97">
        <v>3</v>
      </c>
      <c r="BB97">
        <v>0.87603279205053564</v>
      </c>
      <c r="BC97" t="s">
        <v>69</v>
      </c>
      <c r="BF97" t="s">
        <v>117</v>
      </c>
      <c r="BG97" t="s">
        <v>120</v>
      </c>
      <c r="BH97" t="s">
        <v>566</v>
      </c>
      <c r="BI97">
        <v>8938</v>
      </c>
      <c r="BJ97">
        <v>3</v>
      </c>
      <c r="BK97" t="s">
        <v>259</v>
      </c>
      <c r="BL97" t="s">
        <v>263</v>
      </c>
      <c r="BM97">
        <v>0.87603279205053564</v>
      </c>
      <c r="BN97" t="s">
        <v>69</v>
      </c>
      <c r="BO97" t="s">
        <v>176</v>
      </c>
      <c r="BP97">
        <v>784.55600000000004</v>
      </c>
    </row>
    <row r="98" spans="1:68" ht="16.5">
      <c r="A98" s="42" t="str">
        <f t="shared" si="53"/>
        <v>강인여객</v>
      </c>
      <c r="B98" s="43" t="str">
        <f t="shared" si="35"/>
        <v>이태근</v>
      </c>
      <c r="C98" s="44" t="str">
        <f t="shared" si="54"/>
        <v>A</v>
      </c>
      <c r="D98" s="45">
        <f t="shared" si="55"/>
        <v>0.96168149508822565</v>
      </c>
      <c r="E98" s="46">
        <f t="shared" si="56"/>
        <v>7136</v>
      </c>
      <c r="F98" s="47" t="str">
        <f t="shared" si="57"/>
        <v>103</v>
      </c>
      <c r="G98" s="48" t="str">
        <f t="shared" si="58"/>
        <v>72바1338</v>
      </c>
      <c r="H98" s="49">
        <f t="shared" si="59"/>
        <v>4</v>
      </c>
      <c r="I98" s="50">
        <f t="shared" si="60"/>
        <v>2311.4969999999998</v>
      </c>
      <c r="J98" s="51">
        <f t="shared" si="61"/>
        <v>2.6581434876533597E-2</v>
      </c>
      <c r="K98" s="51">
        <f t="shared" si="62"/>
        <v>0.36257707676081419</v>
      </c>
      <c r="L98" s="51">
        <f t="shared" si="63"/>
        <v>0.12026838018825031</v>
      </c>
      <c r="M98" s="52">
        <f t="shared" si="64"/>
        <v>13.096</v>
      </c>
      <c r="N98" s="53">
        <f t="shared" si="65"/>
        <v>0.17304802904784217</v>
      </c>
      <c r="O98" s="53">
        <f t="shared" si="66"/>
        <v>44.386819450771519</v>
      </c>
      <c r="P98" s="111">
        <f t="shared" si="67"/>
        <v>9</v>
      </c>
      <c r="Q98" s="112">
        <f t="shared" si="68"/>
        <v>4</v>
      </c>
      <c r="R98" s="112">
        <f t="shared" si="69"/>
        <v>1026</v>
      </c>
      <c r="T98">
        <v>502</v>
      </c>
      <c r="U98">
        <v>7136</v>
      </c>
      <c r="V98" t="s">
        <v>425</v>
      </c>
      <c r="W98">
        <v>2311.4969999999998</v>
      </c>
      <c r="X98">
        <v>1105.3409999999999</v>
      </c>
      <c r="Y98">
        <v>2.0910000000000002</v>
      </c>
      <c r="Z98">
        <v>13.096</v>
      </c>
      <c r="AA98">
        <v>142.55885799999999</v>
      </c>
      <c r="AB98">
        <v>3.7894190000000001</v>
      </c>
      <c r="AC98">
        <v>51.688574000000003</v>
      </c>
      <c r="AD98" s="1">
        <v>278</v>
      </c>
      <c r="AE98">
        <v>4</v>
      </c>
      <c r="AF98">
        <v>1026</v>
      </c>
      <c r="AG98">
        <v>86</v>
      </c>
      <c r="AH98">
        <v>16.214334000000001</v>
      </c>
      <c r="AI98">
        <v>1554.3</v>
      </c>
      <c r="AJ98">
        <v>7.4</v>
      </c>
      <c r="AK98">
        <v>9</v>
      </c>
      <c r="AL98">
        <v>1901</v>
      </c>
      <c r="AM98" t="s">
        <v>426</v>
      </c>
      <c r="AN98" t="s">
        <v>694</v>
      </c>
      <c r="AO98">
        <v>1522.9870000000001</v>
      </c>
      <c r="AR98" t="s">
        <v>117</v>
      </c>
      <c r="AS98" t="s">
        <v>118</v>
      </c>
      <c r="AT98" t="s">
        <v>223</v>
      </c>
      <c r="AU98" t="s">
        <v>425</v>
      </c>
      <c r="AV98" t="s">
        <v>48</v>
      </c>
      <c r="AW98">
        <v>4</v>
      </c>
      <c r="BB98">
        <v>0.96168149508822565</v>
      </c>
      <c r="BC98" t="s">
        <v>66</v>
      </c>
      <c r="BF98" t="s">
        <v>117</v>
      </c>
      <c r="BG98" t="s">
        <v>118</v>
      </c>
      <c r="BH98" t="s">
        <v>425</v>
      </c>
      <c r="BI98">
        <v>7136</v>
      </c>
      <c r="BJ98">
        <v>4</v>
      </c>
      <c r="BK98" t="s">
        <v>223</v>
      </c>
      <c r="BL98" t="s">
        <v>420</v>
      </c>
      <c r="BM98">
        <v>0.96168149508822565</v>
      </c>
      <c r="BN98" t="s">
        <v>66</v>
      </c>
      <c r="BO98" t="s">
        <v>177</v>
      </c>
      <c r="BP98">
        <v>2311.4969999999998</v>
      </c>
    </row>
    <row r="99" spans="1:68" ht="16.5">
      <c r="A99" s="59" t="str">
        <f t="shared" si="53"/>
        <v>강인여객</v>
      </c>
      <c r="B99" s="60" t="str">
        <f t="shared" si="35"/>
        <v>이현승</v>
      </c>
      <c r="C99" s="61" t="str">
        <f t="shared" si="54"/>
        <v>A</v>
      </c>
      <c r="D99" s="62">
        <f t="shared" si="55"/>
        <v>0.95367772192682987</v>
      </c>
      <c r="E99" s="63">
        <f t="shared" si="56"/>
        <v>7755</v>
      </c>
      <c r="F99" s="64" t="str">
        <f t="shared" si="57"/>
        <v>급행91</v>
      </c>
      <c r="G99" s="65" t="str">
        <f t="shared" si="58"/>
        <v>72바1259</v>
      </c>
      <c r="H99" s="66">
        <f t="shared" si="59"/>
        <v>6</v>
      </c>
      <c r="I99" s="67">
        <f t="shared" si="60"/>
        <v>1964.4499999999998</v>
      </c>
      <c r="J99" s="68">
        <f t="shared" si="61"/>
        <v>2.6919830161788918E-2</v>
      </c>
      <c r="K99" s="68">
        <f t="shared" si="62"/>
        <v>0.33264208110651672</v>
      </c>
      <c r="L99" s="68">
        <f t="shared" si="63"/>
        <v>0.2606327470793352</v>
      </c>
      <c r="M99" s="69">
        <f t="shared" si="64"/>
        <v>19.256</v>
      </c>
      <c r="N99" s="70">
        <f t="shared" si="65"/>
        <v>0.35633383389752854</v>
      </c>
      <c r="O99" s="70">
        <f t="shared" si="66"/>
        <v>28.557611545216218</v>
      </c>
      <c r="P99" s="109">
        <f t="shared" si="67"/>
        <v>7</v>
      </c>
      <c r="Q99" s="110">
        <f t="shared" si="68"/>
        <v>7</v>
      </c>
      <c r="R99" s="110">
        <f t="shared" si="69"/>
        <v>561</v>
      </c>
      <c r="T99">
        <v>502</v>
      </c>
      <c r="U99">
        <v>7755</v>
      </c>
      <c r="V99" t="s">
        <v>427</v>
      </c>
      <c r="W99">
        <v>1964.45</v>
      </c>
      <c r="X99">
        <v>831.67899999999997</v>
      </c>
      <c r="Y99">
        <v>2.3620000000000001</v>
      </c>
      <c r="Z99">
        <v>19.256</v>
      </c>
      <c r="AA99">
        <v>81.063029999999998</v>
      </c>
      <c r="AB99">
        <v>2.1822029999999999</v>
      </c>
      <c r="AC99">
        <v>26.964974999999999</v>
      </c>
      <c r="AD99" s="1">
        <v>512</v>
      </c>
      <c r="AE99">
        <v>7</v>
      </c>
      <c r="AF99">
        <v>561</v>
      </c>
      <c r="AG99">
        <v>93</v>
      </c>
      <c r="AH99">
        <v>24.233611</v>
      </c>
      <c r="AI99">
        <v>12149.5</v>
      </c>
      <c r="AJ99">
        <v>1399.4</v>
      </c>
      <c r="AK99">
        <v>7</v>
      </c>
      <c r="AL99">
        <v>3277</v>
      </c>
      <c r="AM99" t="s">
        <v>428</v>
      </c>
      <c r="AN99" t="s">
        <v>695</v>
      </c>
      <c r="AO99">
        <v>635.43899999999996</v>
      </c>
      <c r="AR99" t="s">
        <v>117</v>
      </c>
      <c r="AS99" t="s">
        <v>121</v>
      </c>
      <c r="AT99" t="s">
        <v>269</v>
      </c>
      <c r="AU99" t="s">
        <v>427</v>
      </c>
      <c r="AV99" t="s">
        <v>48</v>
      </c>
      <c r="AW99">
        <v>6</v>
      </c>
      <c r="BB99">
        <v>0.95367772192682987</v>
      </c>
      <c r="BC99" t="s">
        <v>66</v>
      </c>
      <c r="BF99" t="s">
        <v>117</v>
      </c>
      <c r="BG99" t="s">
        <v>121</v>
      </c>
      <c r="BH99" t="s">
        <v>427</v>
      </c>
      <c r="BI99">
        <v>7755</v>
      </c>
      <c r="BJ99">
        <v>6</v>
      </c>
      <c r="BK99" t="s">
        <v>269</v>
      </c>
      <c r="BL99" t="s">
        <v>270</v>
      </c>
      <c r="BM99">
        <v>0.95367772192682987</v>
      </c>
      <c r="BN99" t="s">
        <v>66</v>
      </c>
      <c r="BO99" t="s">
        <v>177</v>
      </c>
      <c r="BP99">
        <v>1964.4499999999998</v>
      </c>
    </row>
    <row r="100" spans="1:68" ht="16.5">
      <c r="A100" s="42" t="str">
        <f t="shared" si="53"/>
        <v>강인여객</v>
      </c>
      <c r="B100" s="43" t="str">
        <f t="shared" si="35"/>
        <v>이희준</v>
      </c>
      <c r="C100" s="44" t="str">
        <f t="shared" si="54"/>
        <v>F</v>
      </c>
      <c r="D100" s="45">
        <f t="shared" si="55"/>
        <v>0.78115576866481296</v>
      </c>
      <c r="E100" s="46">
        <f t="shared" si="56"/>
        <v>6377</v>
      </c>
      <c r="F100" s="47" t="str">
        <f t="shared" si="57"/>
        <v>103</v>
      </c>
      <c r="G100" s="48" t="str">
        <f t="shared" si="58"/>
        <v>70바5903</v>
      </c>
      <c r="H100" s="49">
        <f t="shared" si="59"/>
        <v>3</v>
      </c>
      <c r="I100" s="50">
        <f t="shared" si="60"/>
        <v>780.55200000000002</v>
      </c>
      <c r="J100" s="51">
        <f t="shared" si="61"/>
        <v>2.6840059110085676E-2</v>
      </c>
      <c r="K100" s="51">
        <f t="shared" si="62"/>
        <v>0.38430924887398715</v>
      </c>
      <c r="L100" s="51">
        <f t="shared" si="63"/>
        <v>0.27672723918457703</v>
      </c>
      <c r="M100" s="52">
        <f t="shared" si="64"/>
        <v>19.152000000000001</v>
      </c>
      <c r="N100" s="53">
        <f t="shared" si="65"/>
        <v>0.25622892517090468</v>
      </c>
      <c r="O100" s="53">
        <f t="shared" si="66"/>
        <v>17.167337986450615</v>
      </c>
      <c r="P100" s="111">
        <f t="shared" si="67"/>
        <v>12</v>
      </c>
      <c r="Q100" s="112">
        <f t="shared" si="68"/>
        <v>2</v>
      </c>
      <c r="R100" s="112">
        <f t="shared" si="69"/>
        <v>134</v>
      </c>
      <c r="T100">
        <v>502</v>
      </c>
      <c r="U100">
        <v>6377</v>
      </c>
      <c r="V100" t="s">
        <v>429</v>
      </c>
      <c r="W100">
        <v>780.55200000000002</v>
      </c>
      <c r="X100">
        <v>467.15699999999998</v>
      </c>
      <c r="Y100">
        <v>1.671</v>
      </c>
      <c r="Z100">
        <v>19.152000000000001</v>
      </c>
      <c r="AA100">
        <v>49.438602000000003</v>
      </c>
      <c r="AB100">
        <v>1.326935</v>
      </c>
      <c r="AC100">
        <v>18.999711999999999</v>
      </c>
      <c r="AD100" s="1">
        <v>216</v>
      </c>
      <c r="AE100">
        <v>2</v>
      </c>
      <c r="AF100">
        <v>134</v>
      </c>
      <c r="AG100">
        <v>86</v>
      </c>
      <c r="AH100">
        <v>15.788309999999999</v>
      </c>
      <c r="AI100">
        <v>794.4</v>
      </c>
      <c r="AJ100">
        <v>8</v>
      </c>
      <c r="AK100">
        <v>12</v>
      </c>
      <c r="AL100">
        <v>5809</v>
      </c>
      <c r="AM100" t="s">
        <v>430</v>
      </c>
      <c r="AN100" t="s">
        <v>696</v>
      </c>
      <c r="AO100">
        <v>509.95100000000002</v>
      </c>
      <c r="AR100" t="s">
        <v>117</v>
      </c>
      <c r="AS100" t="s">
        <v>118</v>
      </c>
      <c r="AT100" t="s">
        <v>208</v>
      </c>
      <c r="AU100" t="s">
        <v>429</v>
      </c>
      <c r="AV100" t="s">
        <v>48</v>
      </c>
      <c r="AW100">
        <v>3</v>
      </c>
      <c r="BB100">
        <v>0.78115576866481296</v>
      </c>
      <c r="BC100" t="s">
        <v>70</v>
      </c>
      <c r="BF100" t="s">
        <v>117</v>
      </c>
      <c r="BG100" t="s">
        <v>118</v>
      </c>
      <c r="BH100" t="s">
        <v>429</v>
      </c>
      <c r="BI100">
        <v>6377</v>
      </c>
      <c r="BJ100">
        <v>3</v>
      </c>
      <c r="BK100" t="s">
        <v>208</v>
      </c>
      <c r="BL100" t="s">
        <v>195</v>
      </c>
      <c r="BM100">
        <v>0.78115576866481296</v>
      </c>
      <c r="BN100" t="s">
        <v>70</v>
      </c>
      <c r="BO100" t="s">
        <v>183</v>
      </c>
      <c r="BP100">
        <v>780.55200000000002</v>
      </c>
    </row>
    <row r="101" spans="1:68" ht="16.5">
      <c r="A101" s="59" t="str">
        <f t="shared" si="53"/>
        <v>강인여객</v>
      </c>
      <c r="B101" s="60" t="str">
        <f t="shared" si="35"/>
        <v>이희천</v>
      </c>
      <c r="C101" s="61" t="str">
        <f t="shared" si="54"/>
        <v>C</v>
      </c>
      <c r="D101" s="62">
        <f t="shared" si="55"/>
        <v>0.89049831816550595</v>
      </c>
      <c r="E101" s="63">
        <f t="shared" si="56"/>
        <v>6901</v>
      </c>
      <c r="F101" s="64" t="str">
        <f t="shared" si="57"/>
        <v>103-1</v>
      </c>
      <c r="G101" s="65" t="str">
        <f t="shared" si="58"/>
        <v>70바5989</v>
      </c>
      <c r="H101" s="66">
        <f t="shared" si="59"/>
        <v>3</v>
      </c>
      <c r="I101" s="67">
        <f t="shared" si="60"/>
        <v>1943.4019999999998</v>
      </c>
      <c r="J101" s="68">
        <f t="shared" si="61"/>
        <v>3.5092534275822991E-2</v>
      </c>
      <c r="K101" s="68">
        <f t="shared" si="62"/>
        <v>0.33716013732350403</v>
      </c>
      <c r="L101" s="68">
        <f t="shared" si="63"/>
        <v>0.17237812866303526</v>
      </c>
      <c r="M101" s="69">
        <f t="shared" si="64"/>
        <v>18.16</v>
      </c>
      <c r="N101" s="70">
        <f t="shared" si="65"/>
        <v>5.1456157809861264E-2</v>
      </c>
      <c r="O101" s="70">
        <f t="shared" si="66"/>
        <v>24.493131117493959</v>
      </c>
      <c r="P101" s="109">
        <f t="shared" si="67"/>
        <v>16</v>
      </c>
      <c r="Q101" s="110">
        <f t="shared" si="68"/>
        <v>1</v>
      </c>
      <c r="R101" s="110">
        <f t="shared" si="69"/>
        <v>476</v>
      </c>
      <c r="T101">
        <v>502</v>
      </c>
      <c r="U101">
        <v>6901</v>
      </c>
      <c r="V101" t="s">
        <v>431</v>
      </c>
      <c r="W101">
        <v>1943.402</v>
      </c>
      <c r="X101">
        <v>1040.287</v>
      </c>
      <c r="Y101">
        <v>1.8680000000000001</v>
      </c>
      <c r="Z101">
        <v>18.16</v>
      </c>
      <c r="AA101">
        <v>110.30274900000001</v>
      </c>
      <c r="AB101">
        <v>3.870803</v>
      </c>
      <c r="AC101">
        <v>37.189689999999999</v>
      </c>
      <c r="AD101" s="1">
        <v>335</v>
      </c>
      <c r="AE101">
        <v>1</v>
      </c>
      <c r="AF101">
        <v>476</v>
      </c>
      <c r="AG101">
        <v>86</v>
      </c>
      <c r="AH101">
        <v>17.618798999999999</v>
      </c>
      <c r="AI101">
        <v>1261.5999999999999</v>
      </c>
      <c r="AJ101">
        <v>6.2</v>
      </c>
      <c r="AK101">
        <v>16</v>
      </c>
      <c r="AL101">
        <v>2555</v>
      </c>
      <c r="AM101" t="s">
        <v>432</v>
      </c>
      <c r="AN101" t="s">
        <v>697</v>
      </c>
      <c r="AO101">
        <v>1718.6369999999999</v>
      </c>
      <c r="AR101" t="s">
        <v>117</v>
      </c>
      <c r="AS101" t="s">
        <v>119</v>
      </c>
      <c r="AT101" t="s">
        <v>237</v>
      </c>
      <c r="AU101" t="s">
        <v>431</v>
      </c>
      <c r="AV101" t="s">
        <v>48</v>
      </c>
      <c r="AW101">
        <v>3</v>
      </c>
      <c r="BB101">
        <v>0.89049831816550595</v>
      </c>
      <c r="BC101" t="s">
        <v>69</v>
      </c>
      <c r="BF101" t="s">
        <v>117</v>
      </c>
      <c r="BG101" t="s">
        <v>119</v>
      </c>
      <c r="BH101" t="s">
        <v>431</v>
      </c>
      <c r="BI101">
        <v>6901</v>
      </c>
      <c r="BJ101">
        <v>3</v>
      </c>
      <c r="BK101" t="s">
        <v>237</v>
      </c>
      <c r="BL101" t="s">
        <v>250</v>
      </c>
      <c r="BM101">
        <v>0.89049831816550595</v>
      </c>
      <c r="BN101" t="s">
        <v>69</v>
      </c>
      <c r="BO101" t="s">
        <v>176</v>
      </c>
      <c r="BP101">
        <v>1943.4019999999998</v>
      </c>
    </row>
    <row r="102" spans="1:68" ht="16.5">
      <c r="A102" s="42" t="str">
        <f t="shared" si="53"/>
        <v>강인여객</v>
      </c>
      <c r="B102" s="43" t="str">
        <f t="shared" si="35"/>
        <v>임성국</v>
      </c>
      <c r="C102" s="44" t="str">
        <f t="shared" si="54"/>
        <v>C</v>
      </c>
      <c r="D102" s="45">
        <f t="shared" si="55"/>
        <v>0.89060589873693752</v>
      </c>
      <c r="E102" s="46">
        <f t="shared" si="56"/>
        <v>8623</v>
      </c>
      <c r="F102" s="47" t="str">
        <f t="shared" si="57"/>
        <v>103</v>
      </c>
      <c r="G102" s="48" t="str">
        <f t="shared" si="58"/>
        <v>72바1260</v>
      </c>
      <c r="H102" s="49">
        <f t="shared" si="59"/>
        <v>3</v>
      </c>
      <c r="I102" s="50">
        <f t="shared" si="60"/>
        <v>2253.48</v>
      </c>
      <c r="J102" s="51">
        <f t="shared" si="61"/>
        <v>6.798224593129976E-3</v>
      </c>
      <c r="K102" s="51">
        <f t="shared" si="62"/>
        <v>0.34993588630829947</v>
      </c>
      <c r="L102" s="51">
        <f t="shared" si="63"/>
        <v>0.19259101478601984</v>
      </c>
      <c r="M102" s="52">
        <f t="shared" si="64"/>
        <v>14.887</v>
      </c>
      <c r="N102" s="53">
        <f t="shared" si="65"/>
        <v>0</v>
      </c>
      <c r="O102" s="53">
        <f t="shared" si="66"/>
        <v>8.8733161462007786</v>
      </c>
      <c r="P102" s="111">
        <f t="shared" si="67"/>
        <v>2</v>
      </c>
      <c r="Q102" s="112">
        <f t="shared" si="68"/>
        <v>0</v>
      </c>
      <c r="R102" s="112">
        <f t="shared" si="69"/>
        <v>203</v>
      </c>
      <c r="T102">
        <v>502</v>
      </c>
      <c r="U102">
        <v>8623</v>
      </c>
      <c r="V102" t="s">
        <v>433</v>
      </c>
      <c r="W102">
        <v>2287.7579999999998</v>
      </c>
      <c r="X102">
        <v>1214.5409999999999</v>
      </c>
      <c r="Y102">
        <v>1.8839999999999999</v>
      </c>
      <c r="Z102">
        <v>14.887</v>
      </c>
      <c r="AA102">
        <v>140.065246</v>
      </c>
      <c r="AB102">
        <v>0.95219500000000001</v>
      </c>
      <c r="AC102">
        <v>49.013855999999997</v>
      </c>
      <c r="AD102" s="1">
        <v>434</v>
      </c>
      <c r="AE102">
        <v>0</v>
      </c>
      <c r="AF102">
        <v>203</v>
      </c>
      <c r="AG102">
        <v>80</v>
      </c>
      <c r="AH102">
        <v>16.333515999999999</v>
      </c>
      <c r="AI102">
        <v>812.5</v>
      </c>
      <c r="AJ102">
        <v>0</v>
      </c>
      <c r="AK102">
        <v>2</v>
      </c>
      <c r="AL102">
        <v>103</v>
      </c>
      <c r="AM102" t="s">
        <v>434</v>
      </c>
      <c r="AN102" t="s">
        <v>698</v>
      </c>
      <c r="AO102">
        <v>2014.1489999999999</v>
      </c>
      <c r="AR102" t="s">
        <v>117</v>
      </c>
      <c r="AS102" t="s">
        <v>118</v>
      </c>
      <c r="AT102" t="s">
        <v>218</v>
      </c>
      <c r="AU102" t="s">
        <v>433</v>
      </c>
      <c r="AV102" t="s">
        <v>48</v>
      </c>
      <c r="AW102">
        <v>3</v>
      </c>
      <c r="BB102">
        <v>0.89060589873693752</v>
      </c>
      <c r="BC102" t="s">
        <v>69</v>
      </c>
      <c r="BF102" t="s">
        <v>117</v>
      </c>
      <c r="BG102" t="s">
        <v>118</v>
      </c>
      <c r="BH102" t="s">
        <v>433</v>
      </c>
      <c r="BI102">
        <v>8623</v>
      </c>
      <c r="BJ102">
        <v>3</v>
      </c>
      <c r="BK102" t="s">
        <v>218</v>
      </c>
      <c r="BL102" t="s">
        <v>201</v>
      </c>
      <c r="BM102">
        <v>0.89060589873693752</v>
      </c>
      <c r="BN102" t="s">
        <v>69</v>
      </c>
      <c r="BO102" t="s">
        <v>176</v>
      </c>
      <c r="BP102">
        <v>2253.48</v>
      </c>
    </row>
    <row r="103" spans="1:68" ht="16.5">
      <c r="A103" s="59" t="str">
        <f t="shared" si="53"/>
        <v>강인여객</v>
      </c>
      <c r="B103" s="60" t="str">
        <f t="shared" si="35"/>
        <v>임영윤</v>
      </c>
      <c r="C103" s="61" t="str">
        <f t="shared" si="54"/>
        <v>D</v>
      </c>
      <c r="D103" s="62">
        <f t="shared" si="55"/>
        <v>0.84904761904761894</v>
      </c>
      <c r="E103" s="63">
        <f t="shared" si="56"/>
        <v>6062</v>
      </c>
      <c r="F103" s="64" t="str">
        <f t="shared" si="57"/>
        <v>103</v>
      </c>
      <c r="G103" s="65" t="str">
        <f t="shared" si="58"/>
        <v>70바5065</v>
      </c>
      <c r="H103" s="66">
        <f t="shared" si="59"/>
        <v>1</v>
      </c>
      <c r="I103" s="67">
        <f t="shared" si="60"/>
        <v>2131.8960000000002</v>
      </c>
      <c r="J103" s="68">
        <f t="shared" si="61"/>
        <v>6.2971510685363866E-3</v>
      </c>
      <c r="K103" s="68">
        <f t="shared" si="62"/>
        <v>0.38262683825109711</v>
      </c>
      <c r="L103" s="68">
        <f t="shared" si="63"/>
        <v>0.22374449785543007</v>
      </c>
      <c r="M103" s="69">
        <f t="shared" si="64"/>
        <v>16.699000000000002</v>
      </c>
      <c r="N103" s="70">
        <f t="shared" si="65"/>
        <v>9.3813206647979069E-2</v>
      </c>
      <c r="O103" s="70">
        <f t="shared" si="66"/>
        <v>12.289530070885258</v>
      </c>
      <c r="P103" s="109">
        <f t="shared" si="67"/>
        <v>18</v>
      </c>
      <c r="Q103" s="110">
        <f t="shared" si="68"/>
        <v>2</v>
      </c>
      <c r="R103" s="110">
        <f t="shared" si="69"/>
        <v>262</v>
      </c>
      <c r="T103">
        <v>502</v>
      </c>
      <c r="U103">
        <v>6062</v>
      </c>
      <c r="V103" t="s">
        <v>435</v>
      </c>
      <c r="W103">
        <v>2131.8960000000002</v>
      </c>
      <c r="X103">
        <v>1195.847</v>
      </c>
      <c r="Y103">
        <v>1.7829999999999999</v>
      </c>
      <c r="Z103">
        <v>16.699000000000002</v>
      </c>
      <c r="AA103">
        <v>138.77164300000001</v>
      </c>
      <c r="AB103">
        <v>0.87386600000000003</v>
      </c>
      <c r="AC103">
        <v>53.097754999999999</v>
      </c>
      <c r="AD103" s="1">
        <v>477</v>
      </c>
      <c r="AE103">
        <v>2</v>
      </c>
      <c r="AF103">
        <v>262</v>
      </c>
      <c r="AG103">
        <v>86</v>
      </c>
      <c r="AH103">
        <v>15.362619</v>
      </c>
      <c r="AI103">
        <v>1254.9000000000001</v>
      </c>
      <c r="AJ103">
        <v>32</v>
      </c>
      <c r="AK103">
        <v>18</v>
      </c>
      <c r="AL103">
        <v>4526</v>
      </c>
      <c r="AM103" t="s">
        <v>436</v>
      </c>
      <c r="AN103" t="s">
        <v>699</v>
      </c>
      <c r="AO103">
        <v>2131.8960000000002</v>
      </c>
      <c r="AR103" t="s">
        <v>117</v>
      </c>
      <c r="AS103" t="s">
        <v>118</v>
      </c>
      <c r="AT103" t="s">
        <v>201</v>
      </c>
      <c r="AU103" t="s">
        <v>435</v>
      </c>
      <c r="AV103" t="s">
        <v>48</v>
      </c>
      <c r="AW103">
        <v>1</v>
      </c>
      <c r="BB103">
        <v>0.84904761904761894</v>
      </c>
      <c r="BC103" t="s">
        <v>67</v>
      </c>
      <c r="BF103" t="s">
        <v>117</v>
      </c>
      <c r="BG103" t="s">
        <v>118</v>
      </c>
      <c r="BH103" t="s">
        <v>435</v>
      </c>
      <c r="BI103">
        <v>6062</v>
      </c>
      <c r="BJ103">
        <v>1</v>
      </c>
      <c r="BK103" t="s">
        <v>201</v>
      </c>
      <c r="BL103" t="s">
        <v>173</v>
      </c>
      <c r="BM103">
        <v>0.84904761904761894</v>
      </c>
      <c r="BN103" t="s">
        <v>67</v>
      </c>
      <c r="BO103" t="s">
        <v>178</v>
      </c>
      <c r="BP103">
        <v>2131.8960000000002</v>
      </c>
    </row>
    <row r="104" spans="1:68" ht="16.5">
      <c r="A104" s="42" t="str">
        <f t="shared" si="53"/>
        <v>강인여객</v>
      </c>
      <c r="B104" s="43" t="str">
        <f t="shared" si="35"/>
        <v>임채기</v>
      </c>
      <c r="C104" s="44" t="str">
        <f t="shared" si="54"/>
        <v>C</v>
      </c>
      <c r="D104" s="45">
        <f t="shared" si="55"/>
        <v>0.87476190476190474</v>
      </c>
      <c r="E104" s="46">
        <f t="shared" si="56"/>
        <v>7131</v>
      </c>
      <c r="F104" s="47" t="str">
        <f t="shared" si="57"/>
        <v>103</v>
      </c>
      <c r="G104" s="48" t="str">
        <f t="shared" si="58"/>
        <v>70바5023</v>
      </c>
      <c r="H104" s="49">
        <f t="shared" si="59"/>
        <v>1</v>
      </c>
      <c r="I104" s="50">
        <f t="shared" si="60"/>
        <v>1175.367</v>
      </c>
      <c r="J104" s="51">
        <f t="shared" si="61"/>
        <v>2.8983194569334632E-2</v>
      </c>
      <c r="K104" s="51">
        <f t="shared" si="62"/>
        <v>0.36766622083870015</v>
      </c>
      <c r="L104" s="51">
        <f t="shared" si="63"/>
        <v>0.23226787888378694</v>
      </c>
      <c r="M104" s="52">
        <f t="shared" si="64"/>
        <v>16.158999999999999</v>
      </c>
      <c r="N104" s="53">
        <f t="shared" si="65"/>
        <v>0</v>
      </c>
      <c r="O104" s="53">
        <f t="shared" si="66"/>
        <v>24.247745597757977</v>
      </c>
      <c r="P104" s="111">
        <f t="shared" si="67"/>
        <v>1</v>
      </c>
      <c r="Q104" s="112">
        <f t="shared" si="68"/>
        <v>0</v>
      </c>
      <c r="R104" s="112">
        <f t="shared" si="69"/>
        <v>285</v>
      </c>
      <c r="T104">
        <v>502</v>
      </c>
      <c r="U104">
        <v>7131</v>
      </c>
      <c r="V104" t="s">
        <v>437</v>
      </c>
      <c r="W104">
        <v>1175.367</v>
      </c>
      <c r="X104">
        <v>639.69000000000005</v>
      </c>
      <c r="Y104">
        <v>1.837</v>
      </c>
      <c r="Z104">
        <v>16.158999999999999</v>
      </c>
      <c r="AA104">
        <v>75.550815999999998</v>
      </c>
      <c r="AB104">
        <v>2.1897039999999999</v>
      </c>
      <c r="AC104">
        <v>27.777483</v>
      </c>
      <c r="AD104" s="1">
        <v>273</v>
      </c>
      <c r="AE104">
        <v>0</v>
      </c>
      <c r="AF104">
        <v>285</v>
      </c>
      <c r="AG104">
        <v>90</v>
      </c>
      <c r="AH104">
        <v>15.557302999999999</v>
      </c>
      <c r="AI104">
        <v>621.1</v>
      </c>
      <c r="AJ104">
        <v>17.2</v>
      </c>
      <c r="AK104">
        <v>1</v>
      </c>
      <c r="AL104">
        <v>1004</v>
      </c>
      <c r="AM104" t="s">
        <v>438</v>
      </c>
      <c r="AN104" t="s">
        <v>700</v>
      </c>
      <c r="AO104">
        <v>1175.367</v>
      </c>
      <c r="AR104" t="s">
        <v>117</v>
      </c>
      <c r="AS104" t="s">
        <v>118</v>
      </c>
      <c r="AT104" t="s">
        <v>191</v>
      </c>
      <c r="AU104" t="s">
        <v>437</v>
      </c>
      <c r="AV104" t="s">
        <v>48</v>
      </c>
      <c r="AW104">
        <v>1</v>
      </c>
      <c r="BB104">
        <v>0.87476190476190474</v>
      </c>
      <c r="BC104" t="s">
        <v>69</v>
      </c>
      <c r="BF104" t="s">
        <v>117</v>
      </c>
      <c r="BG104" t="s">
        <v>118</v>
      </c>
      <c r="BH104" t="s">
        <v>437</v>
      </c>
      <c r="BI104">
        <v>7131</v>
      </c>
      <c r="BJ104">
        <v>1</v>
      </c>
      <c r="BK104" t="s">
        <v>191</v>
      </c>
      <c r="BL104" t="s">
        <v>173</v>
      </c>
      <c r="BM104">
        <v>0.87476190476190474</v>
      </c>
      <c r="BN104" t="s">
        <v>69</v>
      </c>
      <c r="BO104" t="s">
        <v>176</v>
      </c>
      <c r="BP104">
        <v>1175.367</v>
      </c>
    </row>
    <row r="105" spans="1:68" ht="16.5">
      <c r="A105" s="59" t="str">
        <f t="shared" si="53"/>
        <v>강인여객</v>
      </c>
      <c r="B105" s="60" t="str">
        <f t="shared" si="35"/>
        <v>장금성</v>
      </c>
      <c r="C105" s="61" t="str">
        <f t="shared" si="54"/>
        <v>A</v>
      </c>
      <c r="D105" s="62">
        <f t="shared" si="55"/>
        <v>0.96202477484930782</v>
      </c>
      <c r="E105" s="63">
        <f t="shared" si="56"/>
        <v>1642</v>
      </c>
      <c r="F105" s="64" t="str">
        <f t="shared" si="57"/>
        <v>223</v>
      </c>
      <c r="G105" s="65" t="str">
        <f t="shared" si="58"/>
        <v>72바1599</v>
      </c>
      <c r="H105" s="66">
        <f t="shared" si="59"/>
        <v>5</v>
      </c>
      <c r="I105" s="67">
        <f t="shared" si="60"/>
        <v>3027.8609999999999</v>
      </c>
      <c r="J105" s="68">
        <f t="shared" si="61"/>
        <v>5.8689951201600253E-3</v>
      </c>
      <c r="K105" s="68">
        <f t="shared" si="62"/>
        <v>0.28943472818656363</v>
      </c>
      <c r="L105" s="68">
        <f t="shared" si="63"/>
        <v>0.17867398800671497</v>
      </c>
      <c r="M105" s="69">
        <f t="shared" si="64"/>
        <v>13.106</v>
      </c>
      <c r="N105" s="70">
        <f t="shared" si="65"/>
        <v>0</v>
      </c>
      <c r="O105" s="70">
        <f t="shared" si="66"/>
        <v>13.177619448184709</v>
      </c>
      <c r="P105" s="109">
        <f t="shared" si="67"/>
        <v>31</v>
      </c>
      <c r="Q105" s="110">
        <f t="shared" si="68"/>
        <v>0</v>
      </c>
      <c r="R105" s="110">
        <f t="shared" si="69"/>
        <v>399</v>
      </c>
      <c r="T105">
        <v>502</v>
      </c>
      <c r="U105">
        <v>1642</v>
      </c>
      <c r="V105" t="s">
        <v>439</v>
      </c>
      <c r="W105">
        <v>3027.8609999999999</v>
      </c>
      <c r="X105">
        <v>1261.05</v>
      </c>
      <c r="Y105">
        <v>2.4009999999999998</v>
      </c>
      <c r="Z105">
        <v>13.106</v>
      </c>
      <c r="AA105">
        <v>134.55523199999999</v>
      </c>
      <c r="AB105">
        <v>0.78970399999999996</v>
      </c>
      <c r="AC105">
        <v>38.944957000000002</v>
      </c>
      <c r="AD105" s="1">
        <v>541</v>
      </c>
      <c r="AE105">
        <v>0</v>
      </c>
      <c r="AF105">
        <v>399</v>
      </c>
      <c r="AG105">
        <v>90</v>
      </c>
      <c r="AH105">
        <v>22.502737</v>
      </c>
      <c r="AI105">
        <v>12751.6</v>
      </c>
      <c r="AJ105">
        <v>866.1</v>
      </c>
      <c r="AK105">
        <v>31</v>
      </c>
      <c r="AL105">
        <v>12547</v>
      </c>
      <c r="AM105" t="s">
        <v>440</v>
      </c>
      <c r="AN105" t="s">
        <v>701</v>
      </c>
      <c r="AO105">
        <v>2346.692</v>
      </c>
      <c r="AR105" t="s">
        <v>117</v>
      </c>
      <c r="AS105" t="s">
        <v>120</v>
      </c>
      <c r="AT105" t="s">
        <v>261</v>
      </c>
      <c r="AU105" t="s">
        <v>439</v>
      </c>
      <c r="AV105" t="s">
        <v>48</v>
      </c>
      <c r="AW105">
        <v>5</v>
      </c>
      <c r="BB105">
        <v>0.96202477484930782</v>
      </c>
      <c r="BC105" t="s">
        <v>66</v>
      </c>
      <c r="BF105" t="s">
        <v>117</v>
      </c>
      <c r="BG105" t="s">
        <v>120</v>
      </c>
      <c r="BH105" t="s">
        <v>439</v>
      </c>
      <c r="BI105">
        <v>1642</v>
      </c>
      <c r="BJ105">
        <v>5</v>
      </c>
      <c r="BK105" t="s">
        <v>261</v>
      </c>
      <c r="BL105" t="s">
        <v>252</v>
      </c>
      <c r="BM105">
        <v>0.96202477484930782</v>
      </c>
      <c r="BN105" t="s">
        <v>66</v>
      </c>
      <c r="BO105" t="s">
        <v>177</v>
      </c>
      <c r="BP105">
        <v>3027.8609999999999</v>
      </c>
    </row>
    <row r="106" spans="1:68" ht="16.5">
      <c r="A106" s="42" t="str">
        <f t="shared" si="53"/>
        <v>강인여객</v>
      </c>
      <c r="B106" s="43" t="str">
        <f t="shared" si="35"/>
        <v>장기옥</v>
      </c>
      <c r="C106" s="44" t="str">
        <f t="shared" si="54"/>
        <v>F</v>
      </c>
      <c r="D106" s="45">
        <f t="shared" si="55"/>
        <v>0.79183211878348947</v>
      </c>
      <c r="E106" s="46">
        <f t="shared" si="56"/>
        <v>244</v>
      </c>
      <c r="F106" s="47" t="str">
        <f t="shared" si="57"/>
        <v>223</v>
      </c>
      <c r="G106" s="48" t="str">
        <f t="shared" si="58"/>
        <v>70바5993</v>
      </c>
      <c r="H106" s="49">
        <f t="shared" si="59"/>
        <v>2</v>
      </c>
      <c r="I106" s="50">
        <f t="shared" si="60"/>
        <v>4158.2209999999995</v>
      </c>
      <c r="J106" s="51">
        <f t="shared" si="61"/>
        <v>1.2479522146094038E-2</v>
      </c>
      <c r="K106" s="51">
        <f t="shared" si="62"/>
        <v>0.28381866037157966</v>
      </c>
      <c r="L106" s="51">
        <f t="shared" si="63"/>
        <v>0.16329098429352362</v>
      </c>
      <c r="M106" s="52">
        <f t="shared" si="64"/>
        <v>17.762</v>
      </c>
      <c r="N106" s="53">
        <f t="shared" si="65"/>
        <v>0.52907240860935489</v>
      </c>
      <c r="O106" s="53">
        <f t="shared" si="66"/>
        <v>20.032605289617845</v>
      </c>
      <c r="P106" s="111">
        <f t="shared" si="67"/>
        <v>12</v>
      </c>
      <c r="Q106" s="112">
        <f t="shared" si="68"/>
        <v>22</v>
      </c>
      <c r="R106" s="112">
        <f t="shared" si="69"/>
        <v>833</v>
      </c>
      <c r="T106">
        <v>502</v>
      </c>
      <c r="U106">
        <v>244</v>
      </c>
      <c r="V106" t="s">
        <v>441</v>
      </c>
      <c r="W106">
        <v>4158.2209999999995</v>
      </c>
      <c r="X106">
        <v>2102.3739999999998</v>
      </c>
      <c r="Y106">
        <v>1.978</v>
      </c>
      <c r="Z106">
        <v>17.762</v>
      </c>
      <c r="AA106">
        <v>181.295243</v>
      </c>
      <c r="AB106">
        <v>2.2624780000000002</v>
      </c>
      <c r="AC106">
        <v>51.454973000000003</v>
      </c>
      <c r="AD106" s="1">
        <v>679</v>
      </c>
      <c r="AE106">
        <v>22</v>
      </c>
      <c r="AF106">
        <v>833</v>
      </c>
      <c r="AG106">
        <v>91</v>
      </c>
      <c r="AH106">
        <v>22.936183</v>
      </c>
      <c r="AI106">
        <v>25085.4</v>
      </c>
      <c r="AJ106">
        <v>13053.6</v>
      </c>
      <c r="AK106">
        <v>12</v>
      </c>
      <c r="AL106">
        <v>3586</v>
      </c>
      <c r="AM106" t="s">
        <v>442</v>
      </c>
      <c r="AN106" t="s">
        <v>702</v>
      </c>
      <c r="AO106">
        <v>3953.62</v>
      </c>
      <c r="AR106" t="s">
        <v>117</v>
      </c>
      <c r="AS106" t="s">
        <v>120</v>
      </c>
      <c r="AT106" t="s">
        <v>255</v>
      </c>
      <c r="AU106" t="s">
        <v>441</v>
      </c>
      <c r="AV106" t="s">
        <v>48</v>
      </c>
      <c r="AW106">
        <v>2</v>
      </c>
      <c r="BB106">
        <v>0.79183211878348947</v>
      </c>
      <c r="BC106" t="s">
        <v>70</v>
      </c>
      <c r="BF106" t="s">
        <v>117</v>
      </c>
      <c r="BG106" t="s">
        <v>120</v>
      </c>
      <c r="BH106" t="s">
        <v>441</v>
      </c>
      <c r="BI106">
        <v>244</v>
      </c>
      <c r="BJ106">
        <v>2</v>
      </c>
      <c r="BK106" t="s">
        <v>255</v>
      </c>
      <c r="BL106" t="s">
        <v>252</v>
      </c>
      <c r="BM106">
        <v>0.79183211878348947</v>
      </c>
      <c r="BN106" t="s">
        <v>70</v>
      </c>
      <c r="BO106" t="s">
        <v>183</v>
      </c>
      <c r="BP106">
        <v>4158.2209999999995</v>
      </c>
    </row>
    <row r="107" spans="1:68" ht="16.5">
      <c r="A107" s="59" t="str">
        <f t="shared" si="53"/>
        <v>강인여객</v>
      </c>
      <c r="B107" s="60" t="str">
        <f t="shared" si="35"/>
        <v>장대만</v>
      </c>
      <c r="C107" s="61" t="str">
        <f t="shared" si="54"/>
        <v>D</v>
      </c>
      <c r="D107" s="62">
        <f t="shared" si="55"/>
        <v>0.82901943753659324</v>
      </c>
      <c r="E107" s="63">
        <f t="shared" si="56"/>
        <v>1350</v>
      </c>
      <c r="F107" s="64" t="str">
        <f t="shared" si="57"/>
        <v>223</v>
      </c>
      <c r="G107" s="65" t="str">
        <f t="shared" si="58"/>
        <v>70바5993</v>
      </c>
      <c r="H107" s="66">
        <f t="shared" si="59"/>
        <v>3</v>
      </c>
      <c r="I107" s="67">
        <f t="shared" si="60"/>
        <v>2809.605</v>
      </c>
      <c r="J107" s="68">
        <f t="shared" si="61"/>
        <v>1.1478737877384652E-2</v>
      </c>
      <c r="K107" s="68">
        <f t="shared" si="62"/>
        <v>0.29918778784935668</v>
      </c>
      <c r="L107" s="68">
        <f t="shared" si="63"/>
        <v>0.16835106714289019</v>
      </c>
      <c r="M107" s="69">
        <f t="shared" si="64"/>
        <v>18.361000000000001</v>
      </c>
      <c r="N107" s="70">
        <f t="shared" si="65"/>
        <v>1.2813189042587838</v>
      </c>
      <c r="O107" s="70">
        <f t="shared" si="66"/>
        <v>49.437554389318073</v>
      </c>
      <c r="P107" s="109">
        <f t="shared" si="67"/>
        <v>17</v>
      </c>
      <c r="Q107" s="110">
        <f t="shared" si="68"/>
        <v>36</v>
      </c>
      <c r="R107" s="110">
        <f t="shared" si="69"/>
        <v>1389</v>
      </c>
      <c r="T107">
        <v>502</v>
      </c>
      <c r="U107">
        <v>1350</v>
      </c>
      <c r="V107" t="s">
        <v>443</v>
      </c>
      <c r="W107">
        <v>2809.605</v>
      </c>
      <c r="X107">
        <v>1357.614</v>
      </c>
      <c r="Y107">
        <v>2.0699999999999998</v>
      </c>
      <c r="Z107">
        <v>18.361000000000001</v>
      </c>
      <c r="AA107">
        <v>118.187471</v>
      </c>
      <c r="AB107">
        <v>1.356643</v>
      </c>
      <c r="AC107">
        <v>35.360247999999999</v>
      </c>
      <c r="AD107" s="1">
        <v>473</v>
      </c>
      <c r="AE107">
        <v>36</v>
      </c>
      <c r="AF107">
        <v>1389</v>
      </c>
      <c r="AG107">
        <v>90</v>
      </c>
      <c r="AH107">
        <v>23.772442999999999</v>
      </c>
      <c r="AI107">
        <v>13739.7</v>
      </c>
      <c r="AJ107">
        <v>5904.6</v>
      </c>
      <c r="AK107">
        <v>17</v>
      </c>
      <c r="AL107">
        <v>7801</v>
      </c>
      <c r="AM107" t="s">
        <v>444</v>
      </c>
      <c r="AN107" t="s">
        <v>703</v>
      </c>
      <c r="AO107">
        <v>2120.261</v>
      </c>
      <c r="AR107" t="s">
        <v>117</v>
      </c>
      <c r="AS107" t="s">
        <v>120</v>
      </c>
      <c r="AT107" t="s">
        <v>255</v>
      </c>
      <c r="AU107" t="s">
        <v>443</v>
      </c>
      <c r="AV107" t="s">
        <v>48</v>
      </c>
      <c r="AW107">
        <v>3</v>
      </c>
      <c r="BB107">
        <v>0.82901943753659324</v>
      </c>
      <c r="BC107" t="s">
        <v>67</v>
      </c>
      <c r="BF107" t="s">
        <v>117</v>
      </c>
      <c r="BG107" t="s">
        <v>120</v>
      </c>
      <c r="BH107" t="s">
        <v>443</v>
      </c>
      <c r="BI107">
        <v>1350</v>
      </c>
      <c r="BJ107">
        <v>3</v>
      </c>
      <c r="BK107" t="s">
        <v>255</v>
      </c>
      <c r="BL107" t="s">
        <v>276</v>
      </c>
      <c r="BM107">
        <v>0.82901943753659324</v>
      </c>
      <c r="BN107" t="s">
        <v>67</v>
      </c>
      <c r="BO107" t="s">
        <v>178</v>
      </c>
      <c r="BP107">
        <v>2809.605</v>
      </c>
    </row>
    <row r="108" spans="1:68" ht="16.5">
      <c r="A108" s="42" t="str">
        <f t="shared" si="53"/>
        <v>강인여객</v>
      </c>
      <c r="B108" s="43" t="str">
        <f t="shared" si="35"/>
        <v>장덕근</v>
      </c>
      <c r="C108" s="44" t="str">
        <f t="shared" si="54"/>
        <v>B</v>
      </c>
      <c r="D108" s="45">
        <f t="shared" si="55"/>
        <v>0.90857142857142847</v>
      </c>
      <c r="E108" s="46">
        <f t="shared" si="56"/>
        <v>2240</v>
      </c>
      <c r="F108" s="47" t="str">
        <f t="shared" si="57"/>
        <v>103</v>
      </c>
      <c r="G108" s="48" t="str">
        <f t="shared" si="58"/>
        <v>70바5081</v>
      </c>
      <c r="H108" s="49">
        <f t="shared" si="59"/>
        <v>1</v>
      </c>
      <c r="I108" s="50">
        <f t="shared" si="60"/>
        <v>2022.135</v>
      </c>
      <c r="J108" s="51">
        <f t="shared" si="61"/>
        <v>1.8283679262335682E-2</v>
      </c>
      <c r="K108" s="51">
        <f t="shared" si="62"/>
        <v>0.36264040803667025</v>
      </c>
      <c r="L108" s="51">
        <f t="shared" si="63"/>
        <v>0.22896591968389846</v>
      </c>
      <c r="M108" s="52">
        <f t="shared" si="64"/>
        <v>15.076000000000001</v>
      </c>
      <c r="N108" s="53">
        <f t="shared" si="65"/>
        <v>6.0332272573295054</v>
      </c>
      <c r="O108" s="53">
        <f t="shared" si="66"/>
        <v>9.8410838049882923</v>
      </c>
      <c r="P108" s="111">
        <f t="shared" si="67"/>
        <v>11</v>
      </c>
      <c r="Q108" s="112">
        <f t="shared" si="68"/>
        <v>122</v>
      </c>
      <c r="R108" s="112">
        <f t="shared" si="69"/>
        <v>199</v>
      </c>
      <c r="T108">
        <v>502</v>
      </c>
      <c r="U108">
        <v>2240</v>
      </c>
      <c r="V108" t="s">
        <v>568</v>
      </c>
      <c r="W108">
        <v>2022.135</v>
      </c>
      <c r="X108">
        <v>1059.9559999999999</v>
      </c>
      <c r="Y108">
        <v>1.9079999999999999</v>
      </c>
      <c r="Z108">
        <v>15.076000000000001</v>
      </c>
      <c r="AA108">
        <v>125.626356</v>
      </c>
      <c r="AB108">
        <v>2.2969119999999998</v>
      </c>
      <c r="AC108">
        <v>45.557192999999998</v>
      </c>
      <c r="AD108" s="1">
        <v>463</v>
      </c>
      <c r="AE108">
        <v>122</v>
      </c>
      <c r="AF108">
        <v>199</v>
      </c>
      <c r="AG108">
        <v>84</v>
      </c>
      <c r="AH108">
        <v>16.096423000000001</v>
      </c>
      <c r="AI108">
        <v>658.5</v>
      </c>
      <c r="AJ108">
        <v>0</v>
      </c>
      <c r="AK108">
        <v>11</v>
      </c>
      <c r="AL108">
        <v>3131</v>
      </c>
      <c r="AM108" t="s">
        <v>569</v>
      </c>
      <c r="AN108" t="s">
        <v>704</v>
      </c>
      <c r="AO108">
        <v>2022.135</v>
      </c>
      <c r="AR108" t="s">
        <v>117</v>
      </c>
      <c r="AS108" t="s">
        <v>118</v>
      </c>
      <c r="AT108" t="s">
        <v>204</v>
      </c>
      <c r="AU108" t="s">
        <v>568</v>
      </c>
      <c r="AV108" t="s">
        <v>48</v>
      </c>
      <c r="AW108">
        <v>1</v>
      </c>
      <c r="BB108">
        <v>0.90857142857142847</v>
      </c>
      <c r="BC108" t="s">
        <v>68</v>
      </c>
      <c r="BF108" t="s">
        <v>117</v>
      </c>
      <c r="BG108" t="s">
        <v>118</v>
      </c>
      <c r="BH108" t="s">
        <v>568</v>
      </c>
      <c r="BI108">
        <v>2240</v>
      </c>
      <c r="BJ108">
        <v>1</v>
      </c>
      <c r="BK108" t="s">
        <v>204</v>
      </c>
      <c r="BL108" t="s">
        <v>173</v>
      </c>
      <c r="BM108">
        <v>0.90857142857142847</v>
      </c>
      <c r="BN108" t="s">
        <v>68</v>
      </c>
      <c r="BO108" t="s">
        <v>174</v>
      </c>
      <c r="BP108">
        <v>2022.135</v>
      </c>
    </row>
    <row r="109" spans="1:68" ht="16.5">
      <c r="A109" s="59" t="str">
        <f t="shared" si="53"/>
        <v>강인여객</v>
      </c>
      <c r="B109" s="60" t="str">
        <f t="shared" si="35"/>
        <v>전종길</v>
      </c>
      <c r="C109" s="61" t="str">
        <f t="shared" si="54"/>
        <v>D</v>
      </c>
      <c r="D109" s="62">
        <f t="shared" si="55"/>
        <v>0.80330834541228824</v>
      </c>
      <c r="E109" s="63">
        <f t="shared" si="56"/>
        <v>91</v>
      </c>
      <c r="F109" s="64" t="str">
        <f t="shared" si="57"/>
        <v>223</v>
      </c>
      <c r="G109" s="65" t="str">
        <f t="shared" si="58"/>
        <v>72바1599</v>
      </c>
      <c r="H109" s="66">
        <f t="shared" si="59"/>
        <v>6</v>
      </c>
      <c r="I109" s="67">
        <f t="shared" si="60"/>
        <v>3251.5229999999997</v>
      </c>
      <c r="J109" s="68">
        <f t="shared" si="61"/>
        <v>1.7139804612781733E-2</v>
      </c>
      <c r="K109" s="68">
        <f t="shared" si="62"/>
        <v>0.35220894446919776</v>
      </c>
      <c r="L109" s="68">
        <f t="shared" si="63"/>
        <v>0.17345717683682388</v>
      </c>
      <c r="M109" s="69">
        <f t="shared" si="64"/>
        <v>18.792999999999999</v>
      </c>
      <c r="N109" s="70">
        <f t="shared" si="65"/>
        <v>0.18452891152853601</v>
      </c>
      <c r="O109" s="70">
        <f t="shared" si="66"/>
        <v>38.228239504995045</v>
      </c>
      <c r="P109" s="109">
        <f t="shared" si="67"/>
        <v>44</v>
      </c>
      <c r="Q109" s="110">
        <f t="shared" si="68"/>
        <v>6</v>
      </c>
      <c r="R109" s="110">
        <f t="shared" si="69"/>
        <v>1243</v>
      </c>
      <c r="T109">
        <v>502</v>
      </c>
      <c r="U109">
        <v>91</v>
      </c>
      <c r="V109" t="s">
        <v>445</v>
      </c>
      <c r="W109">
        <v>3251.5230000000001</v>
      </c>
      <c r="X109">
        <v>1620.7449999999999</v>
      </c>
      <c r="Y109">
        <v>2.0059999999999998</v>
      </c>
      <c r="Z109">
        <v>18.792999999999999</v>
      </c>
      <c r="AA109">
        <v>150.80136899999999</v>
      </c>
      <c r="AB109">
        <v>2.5847060000000002</v>
      </c>
      <c r="AC109">
        <v>53.113591</v>
      </c>
      <c r="AD109" s="1">
        <v>564</v>
      </c>
      <c r="AE109">
        <v>6</v>
      </c>
      <c r="AF109">
        <v>1243</v>
      </c>
      <c r="AG109">
        <v>91</v>
      </c>
      <c r="AH109">
        <v>21.561627000000001</v>
      </c>
      <c r="AI109">
        <v>19022.2</v>
      </c>
      <c r="AJ109">
        <v>9153</v>
      </c>
      <c r="AK109">
        <v>44</v>
      </c>
      <c r="AL109">
        <v>35383</v>
      </c>
      <c r="AM109" t="s">
        <v>446</v>
      </c>
      <c r="AN109" t="s">
        <v>705</v>
      </c>
      <c r="AO109">
        <v>2290.6979999999999</v>
      </c>
      <c r="AR109" t="s">
        <v>117</v>
      </c>
      <c r="AS109" t="s">
        <v>120</v>
      </c>
      <c r="AT109" t="s">
        <v>261</v>
      </c>
      <c r="AU109" t="s">
        <v>445</v>
      </c>
      <c r="AV109" t="s">
        <v>48</v>
      </c>
      <c r="AW109">
        <v>6</v>
      </c>
      <c r="BB109">
        <v>0.80330834541228824</v>
      </c>
      <c r="BC109" t="s">
        <v>67</v>
      </c>
      <c r="BF109" t="s">
        <v>117</v>
      </c>
      <c r="BG109" t="s">
        <v>120</v>
      </c>
      <c r="BH109" t="s">
        <v>445</v>
      </c>
      <c r="BI109">
        <v>91</v>
      </c>
      <c r="BJ109">
        <v>6</v>
      </c>
      <c r="BK109" t="s">
        <v>261</v>
      </c>
      <c r="BL109" t="s">
        <v>254</v>
      </c>
      <c r="BM109">
        <v>0.80330834541228824</v>
      </c>
      <c r="BN109" t="s">
        <v>67</v>
      </c>
      <c r="BO109" t="s">
        <v>178</v>
      </c>
      <c r="BP109">
        <v>3251.5229999999997</v>
      </c>
    </row>
    <row r="110" spans="1:68" ht="16.5">
      <c r="A110" s="42" t="str">
        <f t="shared" ref="A110:A131" si="70">BF110</f>
        <v>강인여객</v>
      </c>
      <c r="B110" s="43" t="str">
        <f t="shared" si="35"/>
        <v>전진국</v>
      </c>
      <c r="C110" s="44" t="str">
        <f t="shared" ref="C110:C131" si="71">BN110</f>
        <v>A</v>
      </c>
      <c r="D110" s="45">
        <f t="shared" ref="D110:D131" si="72">BM110</f>
        <v>0.9677415873202081</v>
      </c>
      <c r="E110" s="46">
        <f t="shared" ref="E110:E131" si="73">U110</f>
        <v>4408</v>
      </c>
      <c r="F110" s="47" t="str">
        <f t="shared" ref="F110:F131" si="74">BG110</f>
        <v>103-1</v>
      </c>
      <c r="G110" s="48" t="str">
        <f t="shared" ref="G110:G131" si="75">BK110</f>
        <v>70바5984</v>
      </c>
      <c r="H110" s="49">
        <f t="shared" ref="H110:H131" si="76">BJ110</f>
        <v>2</v>
      </c>
      <c r="I110" s="50">
        <f t="shared" ref="I110:I131" si="77">BP110</f>
        <v>1602.5710000000001</v>
      </c>
      <c r="J110" s="51">
        <f t="shared" ref="J110:J131" si="78">AB110/AA110</f>
        <v>1.8220487580543996E-3</v>
      </c>
      <c r="K110" s="51">
        <f t="shared" ref="K110:K131" si="79">AC110/AA110</f>
        <v>0.34162539689384064</v>
      </c>
      <c r="L110" s="51">
        <f t="shared" ref="L110:L131" si="80">AD110/I110</f>
        <v>5.8031750231346997E-2</v>
      </c>
      <c r="M110" s="52">
        <f t="shared" ref="M110:M131" si="81">Z110</f>
        <v>14.92</v>
      </c>
      <c r="N110" s="53">
        <f t="shared" ref="N110:N131" si="82">AE110*100/W110</f>
        <v>6.1311364245296956E-2</v>
      </c>
      <c r="O110" s="53">
        <f t="shared" ref="O110:O131" si="83">AF110*100/W110</f>
        <v>7.4186750736809319</v>
      </c>
      <c r="P110" s="111">
        <f t="shared" ref="P110:P131" si="84">AK110</f>
        <v>0</v>
      </c>
      <c r="Q110" s="112">
        <f t="shared" ref="Q110:Q131" si="85">AE110</f>
        <v>1</v>
      </c>
      <c r="R110" s="112">
        <f t="shared" ref="R110:R131" si="86">AF110</f>
        <v>121</v>
      </c>
      <c r="T110">
        <v>502</v>
      </c>
      <c r="U110">
        <v>4408</v>
      </c>
      <c r="V110" t="s">
        <v>447</v>
      </c>
      <c r="W110">
        <v>1631.019</v>
      </c>
      <c r="X110">
        <v>803.82799999999997</v>
      </c>
      <c r="Y110">
        <v>2.0289999999999999</v>
      </c>
      <c r="Z110">
        <v>14.92</v>
      </c>
      <c r="AA110">
        <v>93.136365999999995</v>
      </c>
      <c r="AB110">
        <v>0.16969899999999999</v>
      </c>
      <c r="AC110">
        <v>31.817748000000002</v>
      </c>
      <c r="AD110" s="1">
        <v>93</v>
      </c>
      <c r="AE110">
        <v>1</v>
      </c>
      <c r="AF110">
        <v>121</v>
      </c>
      <c r="AG110">
        <v>90</v>
      </c>
      <c r="AH110">
        <v>17.512160000000002</v>
      </c>
      <c r="AI110">
        <v>1152.3</v>
      </c>
      <c r="AJ110">
        <v>29.4</v>
      </c>
      <c r="AK110">
        <v>0</v>
      </c>
      <c r="AL110">
        <v>0</v>
      </c>
      <c r="AM110" t="s">
        <v>448</v>
      </c>
      <c r="AN110" t="s">
        <v>706</v>
      </c>
      <c r="AO110">
        <v>1489.652</v>
      </c>
      <c r="AR110" t="s">
        <v>117</v>
      </c>
      <c r="AS110" t="s">
        <v>119</v>
      </c>
      <c r="AT110" t="s">
        <v>236</v>
      </c>
      <c r="AU110" t="s">
        <v>447</v>
      </c>
      <c r="AV110" t="s">
        <v>48</v>
      </c>
      <c r="AW110">
        <v>2</v>
      </c>
      <c r="BB110">
        <v>0.9677415873202081</v>
      </c>
      <c r="BC110" t="s">
        <v>66</v>
      </c>
      <c r="BF110" t="s">
        <v>117</v>
      </c>
      <c r="BG110" t="s">
        <v>119</v>
      </c>
      <c r="BH110" t="s">
        <v>447</v>
      </c>
      <c r="BI110">
        <v>4408</v>
      </c>
      <c r="BJ110">
        <v>2</v>
      </c>
      <c r="BK110" t="s">
        <v>236</v>
      </c>
      <c r="BL110" t="s">
        <v>244</v>
      </c>
      <c r="BM110">
        <v>0.9677415873202081</v>
      </c>
      <c r="BN110" t="s">
        <v>66</v>
      </c>
      <c r="BO110" t="s">
        <v>177</v>
      </c>
      <c r="BP110">
        <v>1602.5710000000001</v>
      </c>
    </row>
    <row r="111" spans="1:68" ht="16.5">
      <c r="A111" s="59" t="str">
        <f t="shared" si="70"/>
        <v>강인여객</v>
      </c>
      <c r="B111" s="60" t="str">
        <f t="shared" si="35"/>
        <v>정강조</v>
      </c>
      <c r="C111" s="61" t="str">
        <f t="shared" si="71"/>
        <v>D</v>
      </c>
      <c r="D111" s="62">
        <f t="shared" si="72"/>
        <v>0.84225123900462129</v>
      </c>
      <c r="E111" s="63">
        <f t="shared" si="73"/>
        <v>7017</v>
      </c>
      <c r="F111" s="64" t="str">
        <f t="shared" si="74"/>
        <v>103</v>
      </c>
      <c r="G111" s="65" t="str">
        <f t="shared" si="75"/>
        <v>72바1338</v>
      </c>
      <c r="H111" s="66">
        <f t="shared" si="76"/>
        <v>11</v>
      </c>
      <c r="I111" s="67">
        <f t="shared" si="77"/>
        <v>1752.4270000000001</v>
      </c>
      <c r="J111" s="68">
        <f t="shared" si="78"/>
        <v>1.434989117724117E-2</v>
      </c>
      <c r="K111" s="68">
        <f t="shared" si="79"/>
        <v>0.36505479823351616</v>
      </c>
      <c r="L111" s="68">
        <f t="shared" si="80"/>
        <v>0.14437120633270314</v>
      </c>
      <c r="M111" s="69">
        <f t="shared" si="81"/>
        <v>16.994</v>
      </c>
      <c r="N111" s="70">
        <f t="shared" si="82"/>
        <v>0.11412743583612898</v>
      </c>
      <c r="O111" s="70">
        <f t="shared" si="83"/>
        <v>17.40443396500967</v>
      </c>
      <c r="P111" s="109">
        <f t="shared" si="84"/>
        <v>4</v>
      </c>
      <c r="Q111" s="110">
        <f t="shared" si="85"/>
        <v>2</v>
      </c>
      <c r="R111" s="110">
        <f t="shared" si="86"/>
        <v>305</v>
      </c>
      <c r="T111">
        <v>502</v>
      </c>
      <c r="U111">
        <v>7017</v>
      </c>
      <c r="V111" t="s">
        <v>449</v>
      </c>
      <c r="W111">
        <v>1752.4269999999999</v>
      </c>
      <c r="X111">
        <v>993.245</v>
      </c>
      <c r="Y111">
        <v>1.764</v>
      </c>
      <c r="Z111">
        <v>16.994</v>
      </c>
      <c r="AA111">
        <v>108.516363</v>
      </c>
      <c r="AB111">
        <v>1.5571980000000001</v>
      </c>
      <c r="AC111">
        <v>39.614418999999998</v>
      </c>
      <c r="AD111" s="1">
        <v>253</v>
      </c>
      <c r="AE111">
        <v>2</v>
      </c>
      <c r="AF111">
        <v>305</v>
      </c>
      <c r="AG111">
        <v>89</v>
      </c>
      <c r="AH111">
        <v>16.148965</v>
      </c>
      <c r="AI111">
        <v>1139.0999999999999</v>
      </c>
      <c r="AJ111">
        <v>18.899999999999999</v>
      </c>
      <c r="AK111">
        <v>4</v>
      </c>
      <c r="AL111">
        <v>1635</v>
      </c>
      <c r="AM111" t="s">
        <v>450</v>
      </c>
      <c r="AN111" t="s">
        <v>707</v>
      </c>
      <c r="AO111">
        <v>274.036</v>
      </c>
      <c r="AR111" t="s">
        <v>117</v>
      </c>
      <c r="AS111" t="s">
        <v>118</v>
      </c>
      <c r="AT111" t="s">
        <v>223</v>
      </c>
      <c r="AU111" t="s">
        <v>449</v>
      </c>
      <c r="AV111" t="s">
        <v>48</v>
      </c>
      <c r="AW111">
        <v>11</v>
      </c>
      <c r="BB111">
        <v>0.84225123900462129</v>
      </c>
      <c r="BC111" t="s">
        <v>67</v>
      </c>
      <c r="BF111" t="s">
        <v>117</v>
      </c>
      <c r="BG111" t="s">
        <v>118</v>
      </c>
      <c r="BH111" t="s">
        <v>449</v>
      </c>
      <c r="BI111">
        <v>7017</v>
      </c>
      <c r="BJ111">
        <v>11</v>
      </c>
      <c r="BK111" t="s">
        <v>223</v>
      </c>
      <c r="BL111" t="s">
        <v>211</v>
      </c>
      <c r="BM111">
        <v>0.84225123900462129</v>
      </c>
      <c r="BN111" t="s">
        <v>67</v>
      </c>
      <c r="BO111" t="s">
        <v>178</v>
      </c>
      <c r="BP111">
        <v>1752.4270000000001</v>
      </c>
    </row>
    <row r="112" spans="1:68" ht="16.5">
      <c r="A112" s="42" t="str">
        <f t="shared" si="70"/>
        <v>강인여객</v>
      </c>
      <c r="B112" s="43" t="str">
        <f t="shared" si="35"/>
        <v>조경주</v>
      </c>
      <c r="C112" s="44" t="str">
        <f t="shared" si="71"/>
        <v>F</v>
      </c>
      <c r="D112" s="45">
        <f t="shared" si="72"/>
        <v>0.78957049199520002</v>
      </c>
      <c r="E112" s="46">
        <f t="shared" si="73"/>
        <v>6487</v>
      </c>
      <c r="F112" s="47" t="str">
        <f t="shared" si="74"/>
        <v>103</v>
      </c>
      <c r="G112" s="48" t="str">
        <f t="shared" si="75"/>
        <v>70바5065</v>
      </c>
      <c r="H112" s="49">
        <f t="shared" si="76"/>
        <v>3</v>
      </c>
      <c r="I112" s="50">
        <f t="shared" si="77"/>
        <v>1145.4080000000001</v>
      </c>
      <c r="J112" s="51">
        <f t="shared" si="78"/>
        <v>5.9567912751687983E-2</v>
      </c>
      <c r="K112" s="51">
        <f t="shared" si="79"/>
        <v>0.34162684372748897</v>
      </c>
      <c r="L112" s="51">
        <f t="shared" si="80"/>
        <v>0.21913588869642955</v>
      </c>
      <c r="M112" s="52">
        <f t="shared" si="81"/>
        <v>20.684000000000001</v>
      </c>
      <c r="N112" s="53">
        <f t="shared" si="82"/>
        <v>1.4841872939598817</v>
      </c>
      <c r="O112" s="53">
        <f t="shared" si="83"/>
        <v>56.049896630720234</v>
      </c>
      <c r="P112" s="111">
        <f t="shared" si="84"/>
        <v>6</v>
      </c>
      <c r="Q112" s="112">
        <f t="shared" si="85"/>
        <v>17</v>
      </c>
      <c r="R112" s="112">
        <f t="shared" si="86"/>
        <v>642</v>
      </c>
      <c r="T112">
        <v>502</v>
      </c>
      <c r="U112">
        <v>6487</v>
      </c>
      <c r="V112" t="s">
        <v>451</v>
      </c>
      <c r="W112">
        <v>1145.4079999999999</v>
      </c>
      <c r="X112">
        <v>690.65599999999995</v>
      </c>
      <c r="Y112">
        <v>1.6579999999999999</v>
      </c>
      <c r="Z112">
        <v>20.684000000000001</v>
      </c>
      <c r="AA112">
        <v>69.542204999999996</v>
      </c>
      <c r="AB112">
        <v>4.1424839999999996</v>
      </c>
      <c r="AC112">
        <v>23.757484000000002</v>
      </c>
      <c r="AD112" s="1">
        <v>251</v>
      </c>
      <c r="AE112">
        <v>17</v>
      </c>
      <c r="AF112">
        <v>642</v>
      </c>
      <c r="AG112">
        <v>88</v>
      </c>
      <c r="AH112">
        <v>16.470687999999999</v>
      </c>
      <c r="AI112">
        <v>1508.5</v>
      </c>
      <c r="AJ112">
        <v>113.1</v>
      </c>
      <c r="AK112">
        <v>6</v>
      </c>
      <c r="AL112">
        <v>2826</v>
      </c>
      <c r="AM112" t="s">
        <v>452</v>
      </c>
      <c r="AN112" t="s">
        <v>708</v>
      </c>
      <c r="AO112">
        <v>941.37099999999998</v>
      </c>
      <c r="AR112" t="s">
        <v>117</v>
      </c>
      <c r="AS112" t="s">
        <v>118</v>
      </c>
      <c r="AT112" t="s">
        <v>201</v>
      </c>
      <c r="AU112" t="s">
        <v>451</v>
      </c>
      <c r="AV112" t="s">
        <v>48</v>
      </c>
      <c r="AW112">
        <v>3</v>
      </c>
      <c r="BB112">
        <v>0.78957049199520002</v>
      </c>
      <c r="BC112" t="s">
        <v>70</v>
      </c>
      <c r="BF112" t="s">
        <v>117</v>
      </c>
      <c r="BG112" t="s">
        <v>118</v>
      </c>
      <c r="BH112" t="s">
        <v>451</v>
      </c>
      <c r="BI112">
        <v>6487</v>
      </c>
      <c r="BJ112">
        <v>3</v>
      </c>
      <c r="BK112" t="s">
        <v>201</v>
      </c>
      <c r="BL112" t="s">
        <v>206</v>
      </c>
      <c r="BM112">
        <v>0.78957049199520002</v>
      </c>
      <c r="BN112" t="s">
        <v>70</v>
      </c>
      <c r="BO112" t="s">
        <v>183</v>
      </c>
      <c r="BP112">
        <v>1145.4080000000001</v>
      </c>
    </row>
    <row r="113" spans="1:68" ht="16.5">
      <c r="A113" s="59" t="str">
        <f t="shared" si="70"/>
        <v>강인여객</v>
      </c>
      <c r="B113" s="60" t="str">
        <f t="shared" si="35"/>
        <v>조광래</v>
      </c>
      <c r="C113" s="61" t="str">
        <f t="shared" si="71"/>
        <v>C</v>
      </c>
      <c r="D113" s="62">
        <f t="shared" si="72"/>
        <v>0.8558708463261202</v>
      </c>
      <c r="E113" s="63">
        <f t="shared" si="73"/>
        <v>5939</v>
      </c>
      <c r="F113" s="64" t="str">
        <f t="shared" si="74"/>
        <v>103</v>
      </c>
      <c r="G113" s="65" t="str">
        <f t="shared" si="75"/>
        <v>70바5084</v>
      </c>
      <c r="H113" s="66">
        <f t="shared" si="76"/>
        <v>3</v>
      </c>
      <c r="I113" s="67">
        <f t="shared" si="77"/>
        <v>1662.1860000000001</v>
      </c>
      <c r="J113" s="68">
        <f t="shared" si="78"/>
        <v>1.2570654770601838E-2</v>
      </c>
      <c r="K113" s="68">
        <f t="shared" si="79"/>
        <v>0.36986481682882161</v>
      </c>
      <c r="L113" s="68">
        <f t="shared" si="80"/>
        <v>0.2153790249707313</v>
      </c>
      <c r="M113" s="69">
        <f t="shared" si="81"/>
        <v>19.023</v>
      </c>
      <c r="N113" s="70">
        <f t="shared" si="82"/>
        <v>0</v>
      </c>
      <c r="O113" s="70">
        <f t="shared" si="83"/>
        <v>14.378655577654968</v>
      </c>
      <c r="P113" s="109">
        <f t="shared" si="84"/>
        <v>6</v>
      </c>
      <c r="Q113" s="110">
        <f t="shared" si="85"/>
        <v>0</v>
      </c>
      <c r="R113" s="110">
        <f t="shared" si="86"/>
        <v>239</v>
      </c>
      <c r="T113">
        <v>502</v>
      </c>
      <c r="U113">
        <v>5939</v>
      </c>
      <c r="V113" t="s">
        <v>453</v>
      </c>
      <c r="W113">
        <v>1662.1859999999999</v>
      </c>
      <c r="X113">
        <v>963.43899999999996</v>
      </c>
      <c r="Y113">
        <v>1.7250000000000001</v>
      </c>
      <c r="Z113">
        <v>19.023</v>
      </c>
      <c r="AA113">
        <v>101.77886700000001</v>
      </c>
      <c r="AB113">
        <v>1.2794270000000001</v>
      </c>
      <c r="AC113">
        <v>37.644421999999999</v>
      </c>
      <c r="AD113" s="1">
        <v>358</v>
      </c>
      <c r="AE113">
        <v>0</v>
      </c>
      <c r="AF113">
        <v>239</v>
      </c>
      <c r="AG113">
        <v>89</v>
      </c>
      <c r="AH113">
        <v>16.331347000000001</v>
      </c>
      <c r="AI113">
        <v>1149.5999999999999</v>
      </c>
      <c r="AJ113">
        <v>21.6</v>
      </c>
      <c r="AK113">
        <v>6</v>
      </c>
      <c r="AL113">
        <v>2472</v>
      </c>
      <c r="AM113" t="s">
        <v>454</v>
      </c>
      <c r="AN113" t="s">
        <v>709</v>
      </c>
      <c r="AO113">
        <v>1389.8620000000001</v>
      </c>
      <c r="AR113" t="s">
        <v>117</v>
      </c>
      <c r="AS113" t="s">
        <v>118</v>
      </c>
      <c r="AT113" t="s">
        <v>205</v>
      </c>
      <c r="AU113" t="s">
        <v>453</v>
      </c>
      <c r="AV113" t="s">
        <v>48</v>
      </c>
      <c r="AW113">
        <v>3</v>
      </c>
      <c r="BB113">
        <v>0.8558708463261202</v>
      </c>
      <c r="BC113" t="s">
        <v>69</v>
      </c>
      <c r="BF113" t="s">
        <v>117</v>
      </c>
      <c r="BG113" t="s">
        <v>118</v>
      </c>
      <c r="BH113" t="s">
        <v>453</v>
      </c>
      <c r="BI113">
        <v>5939</v>
      </c>
      <c r="BJ113">
        <v>3</v>
      </c>
      <c r="BK113" t="s">
        <v>205</v>
      </c>
      <c r="BL113" t="s">
        <v>219</v>
      </c>
      <c r="BM113">
        <v>0.8558708463261202</v>
      </c>
      <c r="BN113" t="s">
        <v>69</v>
      </c>
      <c r="BO113" t="s">
        <v>176</v>
      </c>
      <c r="BP113">
        <v>1662.1860000000001</v>
      </c>
    </row>
    <row r="114" spans="1:68" ht="16.5">
      <c r="A114" s="42" t="str">
        <f t="shared" si="70"/>
        <v>강인여객</v>
      </c>
      <c r="B114" s="43" t="str">
        <f t="shared" si="35"/>
        <v>조남정</v>
      </c>
      <c r="C114" s="44" t="str">
        <f t="shared" si="71"/>
        <v>B</v>
      </c>
      <c r="D114" s="45">
        <f t="shared" si="72"/>
        <v>0.90624639329849488</v>
      </c>
      <c r="E114" s="46">
        <f t="shared" si="73"/>
        <v>8819</v>
      </c>
      <c r="F114" s="47" t="str">
        <f t="shared" si="74"/>
        <v>103-1</v>
      </c>
      <c r="G114" s="48" t="str">
        <f t="shared" si="75"/>
        <v>70바5989</v>
      </c>
      <c r="H114" s="49">
        <f t="shared" si="76"/>
        <v>3</v>
      </c>
      <c r="I114" s="50">
        <f t="shared" si="77"/>
        <v>2351.3240000000001</v>
      </c>
      <c r="J114" s="51">
        <f t="shared" si="78"/>
        <v>1.5834130322608945E-2</v>
      </c>
      <c r="K114" s="51">
        <f t="shared" si="79"/>
        <v>0.35158445267759536</v>
      </c>
      <c r="L114" s="51">
        <f t="shared" si="80"/>
        <v>0.23518664378027018</v>
      </c>
      <c r="M114" s="52">
        <f t="shared" si="81"/>
        <v>16.221</v>
      </c>
      <c r="N114" s="53">
        <f t="shared" si="82"/>
        <v>2.7643999721008248</v>
      </c>
      <c r="O114" s="53">
        <f t="shared" si="83"/>
        <v>16.118578298864808</v>
      </c>
      <c r="P114" s="111">
        <f t="shared" si="84"/>
        <v>8</v>
      </c>
      <c r="Q114" s="112">
        <f t="shared" si="85"/>
        <v>65</v>
      </c>
      <c r="R114" s="112">
        <f t="shared" si="86"/>
        <v>379</v>
      </c>
      <c r="T114">
        <v>502</v>
      </c>
      <c r="U114">
        <v>8819</v>
      </c>
      <c r="V114" t="s">
        <v>455</v>
      </c>
      <c r="W114">
        <v>2351.3240000000001</v>
      </c>
      <c r="X114">
        <v>1244.3050000000001</v>
      </c>
      <c r="Y114">
        <v>1.89</v>
      </c>
      <c r="Z114">
        <v>16.221</v>
      </c>
      <c r="AA114">
        <v>138.60496000000001</v>
      </c>
      <c r="AB114">
        <v>2.1946889999999999</v>
      </c>
      <c r="AC114">
        <v>48.731349000000002</v>
      </c>
      <c r="AD114" s="1">
        <v>553</v>
      </c>
      <c r="AE114">
        <v>65</v>
      </c>
      <c r="AF114">
        <v>379</v>
      </c>
      <c r="AG114">
        <v>90</v>
      </c>
      <c r="AH114">
        <v>16.964212</v>
      </c>
      <c r="AI114">
        <v>2413.4</v>
      </c>
      <c r="AJ114">
        <v>238.6</v>
      </c>
      <c r="AK114">
        <v>8</v>
      </c>
      <c r="AL114">
        <v>1974</v>
      </c>
      <c r="AM114" t="s">
        <v>456</v>
      </c>
      <c r="AN114" t="s">
        <v>710</v>
      </c>
      <c r="AO114">
        <v>1249.8399999999999</v>
      </c>
      <c r="AR114" t="s">
        <v>117</v>
      </c>
      <c r="AS114" t="s">
        <v>119</v>
      </c>
      <c r="AT114" t="s">
        <v>237</v>
      </c>
      <c r="AU114" t="s">
        <v>455</v>
      </c>
      <c r="AV114" t="s">
        <v>48</v>
      </c>
      <c r="AW114">
        <v>3</v>
      </c>
      <c r="BB114">
        <v>0.90624639329849488</v>
      </c>
      <c r="BC114" t="s">
        <v>68</v>
      </c>
      <c r="BF114" t="s">
        <v>117</v>
      </c>
      <c r="BG114" t="s">
        <v>119</v>
      </c>
      <c r="BH114" t="s">
        <v>455</v>
      </c>
      <c r="BI114">
        <v>8819</v>
      </c>
      <c r="BJ114">
        <v>3</v>
      </c>
      <c r="BK114" t="s">
        <v>237</v>
      </c>
      <c r="BL114" t="s">
        <v>229</v>
      </c>
      <c r="BM114">
        <v>0.90624639329849488</v>
      </c>
      <c r="BN114" t="s">
        <v>68</v>
      </c>
      <c r="BO114" t="s">
        <v>174</v>
      </c>
      <c r="BP114">
        <v>2351.3240000000001</v>
      </c>
    </row>
    <row r="115" spans="1:68" ht="16.5">
      <c r="A115" s="59" t="str">
        <f t="shared" si="70"/>
        <v>강인여객</v>
      </c>
      <c r="B115" s="60" t="str">
        <f t="shared" si="35"/>
        <v>조성열</v>
      </c>
      <c r="C115" s="61" t="str">
        <f t="shared" si="71"/>
        <v>S</v>
      </c>
      <c r="D115" s="62">
        <f t="shared" si="72"/>
        <v>1.0390322798552587</v>
      </c>
      <c r="E115" s="63">
        <f t="shared" si="73"/>
        <v>9707</v>
      </c>
      <c r="F115" s="64" t="str">
        <f t="shared" si="74"/>
        <v>급행91</v>
      </c>
      <c r="G115" s="65" t="str">
        <f t="shared" si="75"/>
        <v>72바1603</v>
      </c>
      <c r="H115" s="66">
        <f t="shared" si="76"/>
        <v>3</v>
      </c>
      <c r="I115" s="67">
        <f t="shared" si="77"/>
        <v>915.06899999999996</v>
      </c>
      <c r="J115" s="68">
        <f t="shared" si="78"/>
        <v>1.9558205980696641E-2</v>
      </c>
      <c r="K115" s="68">
        <f t="shared" si="79"/>
        <v>0.29338420301415391</v>
      </c>
      <c r="L115" s="68">
        <f t="shared" si="80"/>
        <v>0.17922145761685732</v>
      </c>
      <c r="M115" s="69">
        <f t="shared" si="81"/>
        <v>13.781000000000001</v>
      </c>
      <c r="N115" s="70">
        <f t="shared" si="82"/>
        <v>0.2185627531912894</v>
      </c>
      <c r="O115" s="70">
        <f t="shared" si="83"/>
        <v>10.491012153181892</v>
      </c>
      <c r="P115" s="109">
        <f t="shared" si="84"/>
        <v>3</v>
      </c>
      <c r="Q115" s="110">
        <f t="shared" si="85"/>
        <v>2</v>
      </c>
      <c r="R115" s="110">
        <f t="shared" si="86"/>
        <v>96</v>
      </c>
      <c r="T115">
        <v>502</v>
      </c>
      <c r="U115">
        <v>9707</v>
      </c>
      <c r="V115" t="s">
        <v>711</v>
      </c>
      <c r="W115">
        <v>915.06899999999996</v>
      </c>
      <c r="X115">
        <v>344.875</v>
      </c>
      <c r="Y115">
        <v>2.653</v>
      </c>
      <c r="Z115">
        <v>13.781000000000001</v>
      </c>
      <c r="AA115">
        <v>38.062488999999999</v>
      </c>
      <c r="AB115">
        <v>0.74443400000000004</v>
      </c>
      <c r="AC115">
        <v>11.166933</v>
      </c>
      <c r="AD115" s="1">
        <v>164</v>
      </c>
      <c r="AE115">
        <v>2</v>
      </c>
      <c r="AF115">
        <v>96</v>
      </c>
      <c r="AG115">
        <v>90</v>
      </c>
      <c r="AH115">
        <v>24.041228</v>
      </c>
      <c r="AI115">
        <v>1996.4</v>
      </c>
      <c r="AJ115">
        <v>312.89999999999998</v>
      </c>
      <c r="AK115">
        <v>3</v>
      </c>
      <c r="AL115">
        <v>726</v>
      </c>
      <c r="AM115" t="s">
        <v>712</v>
      </c>
      <c r="AN115" t="s">
        <v>713</v>
      </c>
      <c r="AO115">
        <v>409.93099999999998</v>
      </c>
      <c r="AR115" t="s">
        <v>117</v>
      </c>
      <c r="AS115" t="s">
        <v>121</v>
      </c>
      <c r="AT115" t="s">
        <v>589</v>
      </c>
      <c r="AU115" t="s">
        <v>711</v>
      </c>
      <c r="AV115" t="s">
        <v>48</v>
      </c>
      <c r="AW115">
        <v>3</v>
      </c>
      <c r="BB115">
        <v>1.0390322798552587</v>
      </c>
      <c r="BC115" t="s">
        <v>71</v>
      </c>
      <c r="BF115" t="s">
        <v>117</v>
      </c>
      <c r="BG115" t="s">
        <v>121</v>
      </c>
      <c r="BH115" t="s">
        <v>711</v>
      </c>
      <c r="BI115">
        <v>9707</v>
      </c>
      <c r="BJ115">
        <v>3</v>
      </c>
      <c r="BK115" t="s">
        <v>589</v>
      </c>
      <c r="BL115" t="s">
        <v>270</v>
      </c>
      <c r="BM115">
        <v>1.0390322798552587</v>
      </c>
      <c r="BN115" t="s">
        <v>71</v>
      </c>
      <c r="BO115" t="s">
        <v>175</v>
      </c>
      <c r="BP115">
        <v>915.06899999999996</v>
      </c>
    </row>
    <row r="116" spans="1:68" ht="16.5">
      <c r="A116" s="42" t="str">
        <f t="shared" si="70"/>
        <v>강인여객</v>
      </c>
      <c r="B116" s="43" t="str">
        <f t="shared" si="35"/>
        <v>조수헌</v>
      </c>
      <c r="C116" s="44" t="str">
        <f t="shared" si="71"/>
        <v>C</v>
      </c>
      <c r="D116" s="45">
        <f t="shared" si="72"/>
        <v>0.85681395567032925</v>
      </c>
      <c r="E116" s="46">
        <f t="shared" si="73"/>
        <v>803</v>
      </c>
      <c r="F116" s="47" t="str">
        <f t="shared" si="74"/>
        <v>급행91</v>
      </c>
      <c r="G116" s="48" t="str">
        <f t="shared" si="75"/>
        <v>70바6017</v>
      </c>
      <c r="H116" s="49">
        <f t="shared" si="76"/>
        <v>2</v>
      </c>
      <c r="I116" s="50">
        <f t="shared" si="77"/>
        <v>3461.4669999999996</v>
      </c>
      <c r="J116" s="51">
        <f t="shared" si="78"/>
        <v>2.0760218829923054E-2</v>
      </c>
      <c r="K116" s="51">
        <f t="shared" si="79"/>
        <v>0.30279536866489165</v>
      </c>
      <c r="L116" s="51">
        <f t="shared" si="80"/>
        <v>0.2712722669319107</v>
      </c>
      <c r="M116" s="52">
        <f t="shared" si="81"/>
        <v>20.010000000000002</v>
      </c>
      <c r="N116" s="53">
        <f t="shared" si="82"/>
        <v>0.60667919122152547</v>
      </c>
      <c r="O116" s="53">
        <f t="shared" si="83"/>
        <v>16.149222280611081</v>
      </c>
      <c r="P116" s="111">
        <f t="shared" si="84"/>
        <v>4</v>
      </c>
      <c r="Q116" s="112">
        <f t="shared" si="85"/>
        <v>21</v>
      </c>
      <c r="R116" s="112">
        <f t="shared" si="86"/>
        <v>559</v>
      </c>
      <c r="T116">
        <v>502</v>
      </c>
      <c r="U116">
        <v>803</v>
      </c>
      <c r="V116" t="s">
        <v>457</v>
      </c>
      <c r="W116">
        <v>3461.4670000000001</v>
      </c>
      <c r="X116">
        <v>1553.8209999999999</v>
      </c>
      <c r="Y116">
        <v>2.2280000000000002</v>
      </c>
      <c r="Z116">
        <v>20.010000000000002</v>
      </c>
      <c r="AA116">
        <v>123.484392</v>
      </c>
      <c r="AB116">
        <v>2.5635629999999998</v>
      </c>
      <c r="AC116">
        <v>37.390501999999998</v>
      </c>
      <c r="AD116" s="1">
        <v>939</v>
      </c>
      <c r="AE116">
        <v>21</v>
      </c>
      <c r="AF116">
        <v>559</v>
      </c>
      <c r="AG116">
        <v>95</v>
      </c>
      <c r="AH116">
        <v>28.031614999999999</v>
      </c>
      <c r="AI116">
        <v>12313.9</v>
      </c>
      <c r="AJ116">
        <v>2940.3</v>
      </c>
      <c r="AK116">
        <v>4</v>
      </c>
      <c r="AL116">
        <v>1312</v>
      </c>
      <c r="AM116" t="s">
        <v>458</v>
      </c>
      <c r="AN116" t="s">
        <v>714</v>
      </c>
      <c r="AO116">
        <v>3268.6619999999998</v>
      </c>
      <c r="AR116" t="s">
        <v>117</v>
      </c>
      <c r="AS116" t="s">
        <v>121</v>
      </c>
      <c r="AT116" t="s">
        <v>267</v>
      </c>
      <c r="AU116" t="s">
        <v>457</v>
      </c>
      <c r="AV116" t="s">
        <v>48</v>
      </c>
      <c r="AW116">
        <v>2</v>
      </c>
      <c r="BB116">
        <v>0.85681395567032925</v>
      </c>
      <c r="BC116" t="s">
        <v>69</v>
      </c>
      <c r="BF116" t="s">
        <v>117</v>
      </c>
      <c r="BG116" t="s">
        <v>121</v>
      </c>
      <c r="BH116" t="s">
        <v>457</v>
      </c>
      <c r="BI116">
        <v>803</v>
      </c>
      <c r="BJ116">
        <v>2</v>
      </c>
      <c r="BK116" t="s">
        <v>267</v>
      </c>
      <c r="BL116" t="s">
        <v>269</v>
      </c>
      <c r="BM116">
        <v>0.85681395567032925</v>
      </c>
      <c r="BN116" t="s">
        <v>69</v>
      </c>
      <c r="BO116" t="s">
        <v>176</v>
      </c>
      <c r="BP116">
        <v>3461.4669999999996</v>
      </c>
    </row>
    <row r="117" spans="1:68" ht="16.5">
      <c r="A117" s="59" t="str">
        <f t="shared" si="70"/>
        <v>강인여객</v>
      </c>
      <c r="B117" s="60" t="str">
        <f t="shared" si="35"/>
        <v>조원노</v>
      </c>
      <c r="C117" s="61" t="str">
        <f t="shared" si="71"/>
        <v>S</v>
      </c>
      <c r="D117" s="62">
        <f t="shared" si="72"/>
        <v>1.09734856681892</v>
      </c>
      <c r="E117" s="63">
        <f t="shared" si="73"/>
        <v>9119</v>
      </c>
      <c r="F117" s="64" t="str">
        <f t="shared" si="74"/>
        <v>223</v>
      </c>
      <c r="G117" s="65" t="str">
        <f t="shared" si="75"/>
        <v>72바1600</v>
      </c>
      <c r="H117" s="66">
        <f t="shared" si="76"/>
        <v>5</v>
      </c>
      <c r="I117" s="67">
        <f t="shared" si="77"/>
        <v>3210.6550000000002</v>
      </c>
      <c r="J117" s="68">
        <f t="shared" si="78"/>
        <v>2.5558360777097513E-4</v>
      </c>
      <c r="K117" s="68">
        <f t="shared" si="79"/>
        <v>0.22474478534391126</v>
      </c>
      <c r="L117" s="68">
        <f t="shared" si="80"/>
        <v>3.5818236465767886E-2</v>
      </c>
      <c r="M117" s="69">
        <f t="shared" si="81"/>
        <v>11.227</v>
      </c>
      <c r="N117" s="70">
        <f t="shared" si="82"/>
        <v>0.12458517031571438</v>
      </c>
      <c r="O117" s="70">
        <f t="shared" si="83"/>
        <v>1.8064849695778586</v>
      </c>
      <c r="P117" s="109">
        <f t="shared" si="84"/>
        <v>0</v>
      </c>
      <c r="Q117" s="110">
        <f t="shared" si="85"/>
        <v>4</v>
      </c>
      <c r="R117" s="110">
        <f t="shared" si="86"/>
        <v>58</v>
      </c>
      <c r="T117">
        <v>502</v>
      </c>
      <c r="U117">
        <v>9119</v>
      </c>
      <c r="V117" t="s">
        <v>459</v>
      </c>
      <c r="W117">
        <v>3210.6550000000002</v>
      </c>
      <c r="X117">
        <v>1170.818</v>
      </c>
      <c r="Y117">
        <v>2.742</v>
      </c>
      <c r="Z117">
        <v>11.227</v>
      </c>
      <c r="AA117">
        <v>127.116916</v>
      </c>
      <c r="AB117">
        <v>3.2488999999999997E-2</v>
      </c>
      <c r="AC117">
        <v>28.568864000000001</v>
      </c>
      <c r="AD117" s="1">
        <v>115</v>
      </c>
      <c r="AE117">
        <v>4</v>
      </c>
      <c r="AF117">
        <v>58</v>
      </c>
      <c r="AG117">
        <v>90</v>
      </c>
      <c r="AH117">
        <v>25.257496</v>
      </c>
      <c r="AI117">
        <v>14613.7</v>
      </c>
      <c r="AJ117">
        <v>2463</v>
      </c>
      <c r="AK117">
        <v>0</v>
      </c>
      <c r="AL117">
        <v>0</v>
      </c>
      <c r="AM117" t="s">
        <v>460</v>
      </c>
      <c r="AN117" t="s">
        <v>715</v>
      </c>
      <c r="AO117">
        <v>1999.307</v>
      </c>
      <c r="AR117" t="s">
        <v>117</v>
      </c>
      <c r="AS117" t="s">
        <v>120</v>
      </c>
      <c r="AT117" t="s">
        <v>263</v>
      </c>
      <c r="AU117" t="s">
        <v>459</v>
      </c>
      <c r="AV117" t="s">
        <v>48</v>
      </c>
      <c r="AW117">
        <v>5</v>
      </c>
      <c r="BB117">
        <v>1.09734856681892</v>
      </c>
      <c r="BC117" t="s">
        <v>71</v>
      </c>
      <c r="BF117" t="s">
        <v>117</v>
      </c>
      <c r="BG117" t="s">
        <v>120</v>
      </c>
      <c r="BH117" t="s">
        <v>459</v>
      </c>
      <c r="BI117">
        <v>9119</v>
      </c>
      <c r="BJ117">
        <v>5</v>
      </c>
      <c r="BK117" t="s">
        <v>263</v>
      </c>
      <c r="BL117" t="s">
        <v>254</v>
      </c>
      <c r="BM117">
        <v>1.09734856681892</v>
      </c>
      <c r="BN117" t="s">
        <v>71</v>
      </c>
      <c r="BO117" t="s">
        <v>175</v>
      </c>
      <c r="BP117">
        <v>3210.6550000000002</v>
      </c>
    </row>
    <row r="118" spans="1:68" ht="16.5">
      <c r="A118" s="42" t="str">
        <f t="shared" si="70"/>
        <v>강인여객</v>
      </c>
      <c r="B118" s="43" t="str">
        <f t="shared" si="35"/>
        <v>조창현</v>
      </c>
      <c r="C118" s="44" t="str">
        <f t="shared" si="71"/>
        <v>F</v>
      </c>
      <c r="D118" s="45">
        <f t="shared" si="72"/>
        <v>0.76272727272727259</v>
      </c>
      <c r="E118" s="46">
        <f t="shared" si="73"/>
        <v>3041</v>
      </c>
      <c r="F118" s="47" t="str">
        <f t="shared" si="74"/>
        <v>103-1</v>
      </c>
      <c r="G118" s="48" t="str">
        <f t="shared" si="75"/>
        <v>70바6096</v>
      </c>
      <c r="H118" s="49">
        <f t="shared" si="76"/>
        <v>1</v>
      </c>
      <c r="I118" s="50">
        <f t="shared" si="77"/>
        <v>1227.1179999999999</v>
      </c>
      <c r="J118" s="51">
        <f t="shared" si="78"/>
        <v>4.883438412208168E-2</v>
      </c>
      <c r="K118" s="51">
        <f t="shared" si="79"/>
        <v>0.3475452895385191</v>
      </c>
      <c r="L118" s="51">
        <f t="shared" si="80"/>
        <v>0.14179565453363083</v>
      </c>
      <c r="M118" s="52">
        <f t="shared" si="81"/>
        <v>20.632000000000001</v>
      </c>
      <c r="N118" s="53">
        <f t="shared" si="82"/>
        <v>0</v>
      </c>
      <c r="O118" s="53">
        <f t="shared" si="83"/>
        <v>62.830143474384698</v>
      </c>
      <c r="P118" s="111">
        <f t="shared" si="84"/>
        <v>5</v>
      </c>
      <c r="Q118" s="112">
        <f t="shared" si="85"/>
        <v>0</v>
      </c>
      <c r="R118" s="112">
        <f t="shared" si="86"/>
        <v>771</v>
      </c>
      <c r="T118">
        <v>502</v>
      </c>
      <c r="U118">
        <v>3041</v>
      </c>
      <c r="V118" t="s">
        <v>461</v>
      </c>
      <c r="W118">
        <v>1227.1179999999999</v>
      </c>
      <c r="X118">
        <v>731.25699999999995</v>
      </c>
      <c r="Y118">
        <v>1.6779999999999999</v>
      </c>
      <c r="Z118">
        <v>20.632000000000001</v>
      </c>
      <c r="AA118">
        <v>68.388310000000004</v>
      </c>
      <c r="AB118">
        <v>3.3397009999999998</v>
      </c>
      <c r="AC118">
        <v>23.768035000000001</v>
      </c>
      <c r="AD118" s="1">
        <v>174</v>
      </c>
      <c r="AE118">
        <v>0</v>
      </c>
      <c r="AF118">
        <v>771</v>
      </c>
      <c r="AG118">
        <v>85</v>
      </c>
      <c r="AH118">
        <v>17.943387999999999</v>
      </c>
      <c r="AI118">
        <v>2500.3000000000002</v>
      </c>
      <c r="AJ118">
        <v>10.9</v>
      </c>
      <c r="AK118">
        <v>5</v>
      </c>
      <c r="AL118">
        <v>1945</v>
      </c>
      <c r="AM118" t="s">
        <v>462</v>
      </c>
      <c r="AN118" t="s">
        <v>716</v>
      </c>
      <c r="AO118">
        <v>1227.1179999999999</v>
      </c>
      <c r="AR118" t="s">
        <v>117</v>
      </c>
      <c r="AS118" t="s">
        <v>119</v>
      </c>
      <c r="AT118" t="s">
        <v>246</v>
      </c>
      <c r="AU118" t="s">
        <v>461</v>
      </c>
      <c r="AV118" t="s">
        <v>48</v>
      </c>
      <c r="AW118">
        <v>1</v>
      </c>
      <c r="BB118">
        <v>0.76272727272727259</v>
      </c>
      <c r="BC118" t="s">
        <v>70</v>
      </c>
      <c r="BF118" t="s">
        <v>117</v>
      </c>
      <c r="BG118" t="s">
        <v>119</v>
      </c>
      <c r="BH118" t="s">
        <v>461</v>
      </c>
      <c r="BI118">
        <v>3041</v>
      </c>
      <c r="BJ118">
        <v>1</v>
      </c>
      <c r="BK118" t="s">
        <v>246</v>
      </c>
      <c r="BL118" t="s">
        <v>173</v>
      </c>
      <c r="BM118">
        <v>0.76272727272727259</v>
      </c>
      <c r="BN118" t="s">
        <v>70</v>
      </c>
      <c r="BO118" t="s">
        <v>183</v>
      </c>
      <c r="BP118">
        <v>1227.1179999999999</v>
      </c>
    </row>
    <row r="119" spans="1:68" ht="16.5">
      <c r="A119" s="59" t="str">
        <f t="shared" si="70"/>
        <v>강인여객</v>
      </c>
      <c r="B119" s="60" t="str">
        <f t="shared" si="35"/>
        <v>조한택</v>
      </c>
      <c r="C119" s="61" t="str">
        <f t="shared" si="71"/>
        <v>A</v>
      </c>
      <c r="D119" s="62">
        <f t="shared" si="72"/>
        <v>0.96793829838215339</v>
      </c>
      <c r="E119" s="63">
        <f t="shared" si="73"/>
        <v>5288</v>
      </c>
      <c r="F119" s="64" t="str">
        <f t="shared" si="74"/>
        <v>103</v>
      </c>
      <c r="G119" s="65" t="str">
        <f t="shared" si="75"/>
        <v>70바5067</v>
      </c>
      <c r="H119" s="66">
        <f t="shared" si="76"/>
        <v>13</v>
      </c>
      <c r="I119" s="67">
        <f t="shared" si="77"/>
        <v>1953.771</v>
      </c>
      <c r="J119" s="68">
        <f t="shared" si="78"/>
        <v>2.0861203417455388E-2</v>
      </c>
      <c r="K119" s="68">
        <f t="shared" si="79"/>
        <v>0.34910365143780114</v>
      </c>
      <c r="L119" s="68">
        <f t="shared" si="80"/>
        <v>5.323039394074331E-2</v>
      </c>
      <c r="M119" s="69">
        <f t="shared" si="81"/>
        <v>13.420999999999999</v>
      </c>
      <c r="N119" s="70">
        <f t="shared" si="82"/>
        <v>0.51183071096868571</v>
      </c>
      <c r="O119" s="70">
        <f t="shared" si="83"/>
        <v>18.8865532347445</v>
      </c>
      <c r="P119" s="109">
        <f t="shared" si="84"/>
        <v>93</v>
      </c>
      <c r="Q119" s="110">
        <f t="shared" si="85"/>
        <v>10</v>
      </c>
      <c r="R119" s="110">
        <f t="shared" si="86"/>
        <v>369</v>
      </c>
      <c r="T119">
        <v>502</v>
      </c>
      <c r="U119">
        <v>5288</v>
      </c>
      <c r="V119" t="s">
        <v>463</v>
      </c>
      <c r="W119">
        <v>1953.771</v>
      </c>
      <c r="X119">
        <v>971.99099999999999</v>
      </c>
      <c r="Y119">
        <v>2.0099999999999998</v>
      </c>
      <c r="Z119">
        <v>13.420999999999999</v>
      </c>
      <c r="AA119">
        <v>124.311908</v>
      </c>
      <c r="AB119">
        <v>2.593296</v>
      </c>
      <c r="AC119">
        <v>43.397741000000003</v>
      </c>
      <c r="AD119" s="1">
        <v>104</v>
      </c>
      <c r="AE119">
        <v>10</v>
      </c>
      <c r="AF119">
        <v>369</v>
      </c>
      <c r="AG119">
        <v>83</v>
      </c>
      <c r="AH119">
        <v>15.716684000000001</v>
      </c>
      <c r="AI119">
        <v>381.8</v>
      </c>
      <c r="AJ119">
        <v>0</v>
      </c>
      <c r="AK119">
        <v>93</v>
      </c>
      <c r="AL119">
        <v>256</v>
      </c>
      <c r="AM119" t="s">
        <v>464</v>
      </c>
      <c r="AN119" t="s">
        <v>717</v>
      </c>
      <c r="AO119">
        <v>271.82799999999997</v>
      </c>
      <c r="AR119" t="s">
        <v>117</v>
      </c>
      <c r="AS119" t="s">
        <v>118</v>
      </c>
      <c r="AT119" t="s">
        <v>202</v>
      </c>
      <c r="AU119" t="s">
        <v>463</v>
      </c>
      <c r="AV119" t="s">
        <v>48</v>
      </c>
      <c r="AW119">
        <v>13</v>
      </c>
      <c r="BB119">
        <v>0.96793829838215339</v>
      </c>
      <c r="BC119" t="s">
        <v>66</v>
      </c>
      <c r="BF119" t="s">
        <v>117</v>
      </c>
      <c r="BG119" t="s">
        <v>118</v>
      </c>
      <c r="BH119" t="s">
        <v>463</v>
      </c>
      <c r="BI119">
        <v>5288</v>
      </c>
      <c r="BJ119">
        <v>13</v>
      </c>
      <c r="BK119" t="s">
        <v>202</v>
      </c>
      <c r="BL119" t="s">
        <v>211</v>
      </c>
      <c r="BM119">
        <v>0.96793829838215339</v>
      </c>
      <c r="BN119" t="s">
        <v>66</v>
      </c>
      <c r="BO119" t="s">
        <v>177</v>
      </c>
      <c r="BP119">
        <v>1953.771</v>
      </c>
    </row>
    <row r="120" spans="1:68" ht="16.5">
      <c r="A120" s="42" t="str">
        <f t="shared" si="70"/>
        <v>강인여객</v>
      </c>
      <c r="B120" s="43" t="str">
        <f t="shared" si="35"/>
        <v>지천구</v>
      </c>
      <c r="C120" s="44" t="str">
        <f t="shared" si="71"/>
        <v>D</v>
      </c>
      <c r="D120" s="45">
        <f t="shared" si="72"/>
        <v>0.81733688120409409</v>
      </c>
      <c r="E120" s="46">
        <f t="shared" si="73"/>
        <v>8988</v>
      </c>
      <c r="F120" s="47" t="str">
        <f t="shared" si="74"/>
        <v>103-1</v>
      </c>
      <c r="G120" s="48" t="str">
        <f t="shared" si="75"/>
        <v>70바5923</v>
      </c>
      <c r="H120" s="49">
        <f t="shared" si="76"/>
        <v>3</v>
      </c>
      <c r="I120" s="50">
        <f t="shared" si="77"/>
        <v>1525.0730000000001</v>
      </c>
      <c r="J120" s="51">
        <f t="shared" si="78"/>
        <v>4.2096117383807655E-2</v>
      </c>
      <c r="K120" s="51">
        <f t="shared" si="79"/>
        <v>0.37970315384958186</v>
      </c>
      <c r="L120" s="51">
        <f t="shared" si="80"/>
        <v>0.20785890249188071</v>
      </c>
      <c r="M120" s="52">
        <f t="shared" si="81"/>
        <v>21.844000000000001</v>
      </c>
      <c r="N120" s="53">
        <f t="shared" si="82"/>
        <v>0.13114126340181748</v>
      </c>
      <c r="O120" s="53">
        <f t="shared" si="83"/>
        <v>55.21047189216516</v>
      </c>
      <c r="P120" s="111">
        <f t="shared" si="84"/>
        <v>18</v>
      </c>
      <c r="Q120" s="112">
        <f t="shared" si="85"/>
        <v>2</v>
      </c>
      <c r="R120" s="112">
        <f t="shared" si="86"/>
        <v>842</v>
      </c>
      <c r="T120">
        <v>502</v>
      </c>
      <c r="U120">
        <v>8988</v>
      </c>
      <c r="V120" t="s">
        <v>465</v>
      </c>
      <c r="W120">
        <v>1525.0730000000001</v>
      </c>
      <c r="X120">
        <v>895.55600000000004</v>
      </c>
      <c r="Y120">
        <v>1.7030000000000001</v>
      </c>
      <c r="Z120">
        <v>21.844000000000001</v>
      </c>
      <c r="AA120">
        <v>87.378866000000002</v>
      </c>
      <c r="AB120">
        <v>3.6783109999999999</v>
      </c>
      <c r="AC120">
        <v>33.178030999999997</v>
      </c>
      <c r="AD120" s="1">
        <v>317</v>
      </c>
      <c r="AE120">
        <v>2</v>
      </c>
      <c r="AF120">
        <v>842</v>
      </c>
      <c r="AG120">
        <v>92</v>
      </c>
      <c r="AH120">
        <v>17.453568000000001</v>
      </c>
      <c r="AI120">
        <v>4552.8999999999996</v>
      </c>
      <c r="AJ120">
        <v>930</v>
      </c>
      <c r="AK120">
        <v>18</v>
      </c>
      <c r="AL120">
        <v>9980</v>
      </c>
      <c r="AM120" t="s">
        <v>466</v>
      </c>
      <c r="AN120" t="s">
        <v>718</v>
      </c>
      <c r="AO120">
        <v>1327.135</v>
      </c>
      <c r="AR120" t="s">
        <v>117</v>
      </c>
      <c r="AS120" t="s">
        <v>119</v>
      </c>
      <c r="AT120" t="s">
        <v>226</v>
      </c>
      <c r="AU120" t="s">
        <v>465</v>
      </c>
      <c r="AV120" t="s">
        <v>48</v>
      </c>
      <c r="AW120">
        <v>3</v>
      </c>
      <c r="BB120">
        <v>0.81733688120409409</v>
      </c>
      <c r="BC120" t="s">
        <v>67</v>
      </c>
      <c r="BF120" t="s">
        <v>117</v>
      </c>
      <c r="BG120" t="s">
        <v>119</v>
      </c>
      <c r="BH120" t="s">
        <v>465</v>
      </c>
      <c r="BI120">
        <v>8988</v>
      </c>
      <c r="BJ120">
        <v>3</v>
      </c>
      <c r="BK120" t="s">
        <v>226</v>
      </c>
      <c r="BL120" t="s">
        <v>235</v>
      </c>
      <c r="BM120">
        <v>0.81733688120409409</v>
      </c>
      <c r="BN120" t="s">
        <v>67</v>
      </c>
      <c r="BO120" t="s">
        <v>178</v>
      </c>
      <c r="BP120">
        <v>1525.0730000000001</v>
      </c>
    </row>
    <row r="121" spans="1:68" ht="16.5">
      <c r="A121" s="59" t="str">
        <f t="shared" si="70"/>
        <v>강인여객</v>
      </c>
      <c r="B121" s="60" t="str">
        <f t="shared" si="35"/>
        <v>진동환</v>
      </c>
      <c r="C121" s="61" t="str">
        <f t="shared" si="71"/>
        <v>D</v>
      </c>
      <c r="D121" s="62">
        <f t="shared" si="72"/>
        <v>0.83733782875217089</v>
      </c>
      <c r="E121" s="63">
        <f t="shared" si="73"/>
        <v>2116</v>
      </c>
      <c r="F121" s="64" t="str">
        <f t="shared" si="74"/>
        <v>103</v>
      </c>
      <c r="G121" s="65" t="str">
        <f t="shared" si="75"/>
        <v>70바5086</v>
      </c>
      <c r="H121" s="66">
        <f t="shared" si="76"/>
        <v>2</v>
      </c>
      <c r="I121" s="67">
        <f t="shared" si="77"/>
        <v>1102.1219999999998</v>
      </c>
      <c r="J121" s="68">
        <f t="shared" si="78"/>
        <v>2.0132581154086723E-2</v>
      </c>
      <c r="K121" s="68">
        <f t="shared" si="79"/>
        <v>0.38837796487040305</v>
      </c>
      <c r="L121" s="68">
        <f t="shared" si="80"/>
        <v>0.34569675589453802</v>
      </c>
      <c r="M121" s="69">
        <f t="shared" si="81"/>
        <v>22.244</v>
      </c>
      <c r="N121" s="70">
        <f t="shared" si="82"/>
        <v>0.36293622666093223</v>
      </c>
      <c r="O121" s="70">
        <f t="shared" si="83"/>
        <v>23.318652562964896</v>
      </c>
      <c r="P121" s="109">
        <f t="shared" si="84"/>
        <v>6</v>
      </c>
      <c r="Q121" s="110">
        <f t="shared" si="85"/>
        <v>4</v>
      </c>
      <c r="R121" s="110">
        <f t="shared" si="86"/>
        <v>257</v>
      </c>
      <c r="T121">
        <v>502</v>
      </c>
      <c r="U121">
        <v>2116</v>
      </c>
      <c r="V121" t="s">
        <v>570</v>
      </c>
      <c r="W121">
        <v>1102.1220000000001</v>
      </c>
      <c r="X121">
        <v>656.08</v>
      </c>
      <c r="Y121">
        <v>1.68</v>
      </c>
      <c r="Z121">
        <v>22.244</v>
      </c>
      <c r="AA121">
        <v>62.487765000000003</v>
      </c>
      <c r="AB121">
        <v>1.25804</v>
      </c>
      <c r="AC121">
        <v>24.268871000000001</v>
      </c>
      <c r="AD121" s="1">
        <v>381</v>
      </c>
      <c r="AE121">
        <v>4</v>
      </c>
      <c r="AF121">
        <v>257</v>
      </c>
      <c r="AG121">
        <v>90</v>
      </c>
      <c r="AH121">
        <v>17.637404</v>
      </c>
      <c r="AI121">
        <v>414</v>
      </c>
      <c r="AJ121">
        <v>17.7</v>
      </c>
      <c r="AK121">
        <v>6</v>
      </c>
      <c r="AL121">
        <v>913</v>
      </c>
      <c r="AM121" t="s">
        <v>571</v>
      </c>
      <c r="AN121" t="s">
        <v>719</v>
      </c>
      <c r="AO121">
        <v>988.98299999999995</v>
      </c>
      <c r="AR121" t="s">
        <v>117</v>
      </c>
      <c r="AS121" t="s">
        <v>118</v>
      </c>
      <c r="AT121" t="s">
        <v>535</v>
      </c>
      <c r="AU121" t="s">
        <v>570</v>
      </c>
      <c r="AV121" t="s">
        <v>48</v>
      </c>
      <c r="AW121">
        <v>2</v>
      </c>
      <c r="BB121">
        <v>0.83733782875217089</v>
      </c>
      <c r="BC121" t="s">
        <v>67</v>
      </c>
      <c r="BF121" t="s">
        <v>117</v>
      </c>
      <c r="BG121" t="s">
        <v>118</v>
      </c>
      <c r="BH121" t="s">
        <v>570</v>
      </c>
      <c r="BI121">
        <v>2116</v>
      </c>
      <c r="BJ121">
        <v>2</v>
      </c>
      <c r="BK121" t="s">
        <v>535</v>
      </c>
      <c r="BL121" t="s">
        <v>218</v>
      </c>
      <c r="BM121">
        <v>0.83733782875217089</v>
      </c>
      <c r="BN121" t="s">
        <v>67</v>
      </c>
      <c r="BO121" t="s">
        <v>178</v>
      </c>
      <c r="BP121">
        <v>1102.1219999999998</v>
      </c>
    </row>
    <row r="122" spans="1:68" ht="16.5">
      <c r="A122" s="42" t="str">
        <f t="shared" si="70"/>
        <v>강인여객</v>
      </c>
      <c r="B122" s="43" t="str">
        <f t="shared" si="35"/>
        <v>천석주</v>
      </c>
      <c r="C122" s="44" t="str">
        <f t="shared" si="71"/>
        <v>F</v>
      </c>
      <c r="D122" s="45">
        <f t="shared" si="72"/>
        <v>0.75628723296075007</v>
      </c>
      <c r="E122" s="46">
        <f t="shared" si="73"/>
        <v>257</v>
      </c>
      <c r="F122" s="47" t="str">
        <f t="shared" si="74"/>
        <v>223</v>
      </c>
      <c r="G122" s="48" t="str">
        <f t="shared" si="75"/>
        <v>72바1261</v>
      </c>
      <c r="H122" s="49">
        <f t="shared" si="76"/>
        <v>9</v>
      </c>
      <c r="I122" s="50">
        <f t="shared" si="77"/>
        <v>3715.2309999999998</v>
      </c>
      <c r="J122" s="51">
        <f t="shared" si="78"/>
        <v>1.5950267107169555E-2</v>
      </c>
      <c r="K122" s="51">
        <f t="shared" si="79"/>
        <v>0.29926550650096911</v>
      </c>
      <c r="L122" s="51">
        <f t="shared" si="80"/>
        <v>0.13538862051915482</v>
      </c>
      <c r="M122" s="52">
        <f t="shared" si="81"/>
        <v>21.445</v>
      </c>
      <c r="N122" s="53">
        <f t="shared" si="82"/>
        <v>0.29607849417707804</v>
      </c>
      <c r="O122" s="53">
        <v>80</v>
      </c>
      <c r="P122" s="111">
        <f t="shared" si="84"/>
        <v>15</v>
      </c>
      <c r="Q122" s="112">
        <f t="shared" si="85"/>
        <v>11</v>
      </c>
      <c r="R122" s="112">
        <f t="shared" si="86"/>
        <v>3611</v>
      </c>
      <c r="T122">
        <v>502</v>
      </c>
      <c r="U122">
        <v>257</v>
      </c>
      <c r="V122" t="s">
        <v>467</v>
      </c>
      <c r="W122">
        <v>3715.2310000000002</v>
      </c>
      <c r="X122">
        <v>1968.761</v>
      </c>
      <c r="Y122">
        <v>1.887</v>
      </c>
      <c r="Z122">
        <v>21.445</v>
      </c>
      <c r="AA122">
        <v>153.51272700000001</v>
      </c>
      <c r="AB122">
        <v>2.448569</v>
      </c>
      <c r="AC122">
        <v>45.941063999999997</v>
      </c>
      <c r="AD122" s="1">
        <v>503</v>
      </c>
      <c r="AE122">
        <v>11</v>
      </c>
      <c r="AF122">
        <v>3611</v>
      </c>
      <c r="AG122">
        <v>91</v>
      </c>
      <c r="AH122">
        <v>24.201452</v>
      </c>
      <c r="AI122">
        <v>18713.599999999999</v>
      </c>
      <c r="AJ122">
        <v>9895.9</v>
      </c>
      <c r="AK122">
        <v>15</v>
      </c>
      <c r="AL122">
        <v>4160</v>
      </c>
      <c r="AM122" t="s">
        <v>468</v>
      </c>
      <c r="AN122" t="s">
        <v>720</v>
      </c>
      <c r="AO122">
        <v>949.57399999999996</v>
      </c>
      <c r="AR122" t="s">
        <v>117</v>
      </c>
      <c r="AS122" t="s">
        <v>120</v>
      </c>
      <c r="AT122" t="s">
        <v>256</v>
      </c>
      <c r="AU122" t="s">
        <v>467</v>
      </c>
      <c r="AV122" t="s">
        <v>48</v>
      </c>
      <c r="AW122">
        <v>9</v>
      </c>
      <c r="BB122">
        <v>0.75628723296075007</v>
      </c>
      <c r="BC122" t="s">
        <v>70</v>
      </c>
      <c r="BF122" t="s">
        <v>117</v>
      </c>
      <c r="BG122" t="s">
        <v>120</v>
      </c>
      <c r="BH122" t="s">
        <v>467</v>
      </c>
      <c r="BI122">
        <v>257</v>
      </c>
      <c r="BJ122">
        <v>9</v>
      </c>
      <c r="BK122" t="s">
        <v>256</v>
      </c>
      <c r="BL122" t="s">
        <v>263</v>
      </c>
      <c r="BM122">
        <v>0.75628723296075007</v>
      </c>
      <c r="BN122" t="s">
        <v>70</v>
      </c>
      <c r="BO122" t="s">
        <v>183</v>
      </c>
      <c r="BP122">
        <v>3715.2309999999998</v>
      </c>
    </row>
    <row r="123" spans="1:68" ht="16.5">
      <c r="A123" s="59" t="str">
        <f t="shared" si="70"/>
        <v>강인여객</v>
      </c>
      <c r="B123" s="60" t="str">
        <f t="shared" si="35"/>
        <v>최기홍</v>
      </c>
      <c r="C123" s="61" t="str">
        <f t="shared" si="71"/>
        <v>C</v>
      </c>
      <c r="D123" s="62">
        <f t="shared" si="72"/>
        <v>0.88695636571639813</v>
      </c>
      <c r="E123" s="63">
        <f t="shared" si="73"/>
        <v>3114</v>
      </c>
      <c r="F123" s="64" t="str">
        <f t="shared" si="74"/>
        <v>103-1</v>
      </c>
      <c r="G123" s="65" t="str">
        <f t="shared" si="75"/>
        <v>70바5984</v>
      </c>
      <c r="H123" s="66">
        <f t="shared" si="76"/>
        <v>2</v>
      </c>
      <c r="I123" s="67">
        <f t="shared" si="77"/>
        <v>1784.1029999999998</v>
      </c>
      <c r="J123" s="68">
        <f t="shared" si="78"/>
        <v>9.332659678170329E-3</v>
      </c>
      <c r="K123" s="68">
        <f t="shared" si="79"/>
        <v>0.36890592715296877</v>
      </c>
      <c r="L123" s="68">
        <f t="shared" si="80"/>
        <v>4.8764000733141535E-2</v>
      </c>
      <c r="M123" s="69">
        <f t="shared" si="81"/>
        <v>19.138000000000002</v>
      </c>
      <c r="N123" s="70">
        <f t="shared" si="82"/>
        <v>5.5161244592129483E-2</v>
      </c>
      <c r="O123" s="70">
        <v>80</v>
      </c>
      <c r="P123" s="109">
        <f t="shared" si="84"/>
        <v>1</v>
      </c>
      <c r="Q123" s="110">
        <f t="shared" si="85"/>
        <v>1</v>
      </c>
      <c r="R123" s="110">
        <f t="shared" si="86"/>
        <v>1705</v>
      </c>
      <c r="T123">
        <v>502</v>
      </c>
      <c r="U123">
        <v>3114</v>
      </c>
      <c r="V123" t="s">
        <v>469</v>
      </c>
      <c r="W123">
        <v>1812.867</v>
      </c>
      <c r="X123">
        <v>972.05200000000002</v>
      </c>
      <c r="Y123">
        <v>1.865</v>
      </c>
      <c r="Z123">
        <v>19.138000000000002</v>
      </c>
      <c r="AA123">
        <v>99.855243000000002</v>
      </c>
      <c r="AB123">
        <v>0.93191500000000005</v>
      </c>
      <c r="AC123">
        <v>36.837190999999997</v>
      </c>
      <c r="AD123" s="1">
        <v>87</v>
      </c>
      <c r="AE123">
        <v>1</v>
      </c>
      <c r="AF123">
        <v>1705</v>
      </c>
      <c r="AG123">
        <v>94</v>
      </c>
      <c r="AH123">
        <v>18.154949999999999</v>
      </c>
      <c r="AI123">
        <v>3450.7</v>
      </c>
      <c r="AJ123">
        <v>631</v>
      </c>
      <c r="AK123">
        <v>1</v>
      </c>
      <c r="AL123">
        <v>29</v>
      </c>
      <c r="AM123" t="s">
        <v>470</v>
      </c>
      <c r="AN123" t="s">
        <v>721</v>
      </c>
      <c r="AO123">
        <v>1670.6469999999999</v>
      </c>
      <c r="AR123" t="s">
        <v>117</v>
      </c>
      <c r="AS123" t="s">
        <v>119</v>
      </c>
      <c r="AT123" t="s">
        <v>236</v>
      </c>
      <c r="AU123" t="s">
        <v>469</v>
      </c>
      <c r="AV123" t="s">
        <v>48</v>
      </c>
      <c r="AW123">
        <v>2</v>
      </c>
      <c r="BB123">
        <v>0.88695636571639813</v>
      </c>
      <c r="BC123" t="s">
        <v>69</v>
      </c>
      <c r="BF123" t="s">
        <v>117</v>
      </c>
      <c r="BG123" t="s">
        <v>119</v>
      </c>
      <c r="BH123" t="s">
        <v>469</v>
      </c>
      <c r="BI123">
        <v>3114</v>
      </c>
      <c r="BJ123">
        <v>2</v>
      </c>
      <c r="BK123" t="s">
        <v>236</v>
      </c>
      <c r="BL123" t="s">
        <v>242</v>
      </c>
      <c r="BM123">
        <v>0.88695636571639813</v>
      </c>
      <c r="BN123" t="s">
        <v>69</v>
      </c>
      <c r="BO123" t="s">
        <v>176</v>
      </c>
      <c r="BP123">
        <v>1784.1029999999998</v>
      </c>
    </row>
    <row r="124" spans="1:68" ht="16.5">
      <c r="A124" s="42" t="str">
        <f t="shared" si="70"/>
        <v>강인여객</v>
      </c>
      <c r="B124" s="43" t="str">
        <f t="shared" si="35"/>
        <v>최명진</v>
      </c>
      <c r="C124" s="44" t="str">
        <f t="shared" si="71"/>
        <v>C</v>
      </c>
      <c r="D124" s="45">
        <f t="shared" si="72"/>
        <v>0.8758555139181291</v>
      </c>
      <c r="E124" s="46">
        <f t="shared" si="73"/>
        <v>7531</v>
      </c>
      <c r="F124" s="47" t="str">
        <f t="shared" si="74"/>
        <v>103</v>
      </c>
      <c r="G124" s="48" t="str">
        <f t="shared" si="75"/>
        <v>70바5081</v>
      </c>
      <c r="H124" s="49">
        <f t="shared" si="76"/>
        <v>2</v>
      </c>
      <c r="I124" s="50">
        <f t="shared" si="77"/>
        <v>1884.3700000000001</v>
      </c>
      <c r="J124" s="51">
        <f t="shared" si="78"/>
        <v>2.7187009610534964E-3</v>
      </c>
      <c r="K124" s="51">
        <f t="shared" si="79"/>
        <v>0.38385831523591213</v>
      </c>
      <c r="L124" s="51">
        <f t="shared" si="80"/>
        <v>0.11568853250688559</v>
      </c>
      <c r="M124" s="52">
        <f t="shared" si="81"/>
        <v>16.556000000000001</v>
      </c>
      <c r="N124" s="53">
        <f t="shared" si="82"/>
        <v>0.42454507341976366</v>
      </c>
      <c r="O124" s="53">
        <f t="shared" si="83"/>
        <v>13.95691928867473</v>
      </c>
      <c r="P124" s="111">
        <f t="shared" si="84"/>
        <v>1</v>
      </c>
      <c r="Q124" s="112">
        <f t="shared" si="85"/>
        <v>8</v>
      </c>
      <c r="R124" s="112">
        <f t="shared" si="86"/>
        <v>263</v>
      </c>
      <c r="T124">
        <v>502</v>
      </c>
      <c r="U124">
        <v>7531</v>
      </c>
      <c r="V124" t="s">
        <v>523</v>
      </c>
      <c r="W124">
        <v>1884.37</v>
      </c>
      <c r="X124">
        <v>1024.5050000000001</v>
      </c>
      <c r="Y124">
        <v>1.839</v>
      </c>
      <c r="Z124">
        <v>16.556000000000001</v>
      </c>
      <c r="AA124">
        <v>115.03802899999999</v>
      </c>
      <c r="AB124">
        <v>0.31275399999999998</v>
      </c>
      <c r="AC124">
        <v>44.158304000000001</v>
      </c>
      <c r="AD124" s="1">
        <v>218</v>
      </c>
      <c r="AE124">
        <v>8</v>
      </c>
      <c r="AF124">
        <v>263</v>
      </c>
      <c r="AG124">
        <v>87</v>
      </c>
      <c r="AH124">
        <v>16.380409</v>
      </c>
      <c r="AI124">
        <v>1011.3</v>
      </c>
      <c r="AJ124">
        <v>30.2</v>
      </c>
      <c r="AK124">
        <v>1</v>
      </c>
      <c r="AL124">
        <v>26</v>
      </c>
      <c r="AM124" t="s">
        <v>524</v>
      </c>
      <c r="AN124" t="s">
        <v>722</v>
      </c>
      <c r="AO124">
        <v>1748.5450000000001</v>
      </c>
      <c r="AR124" t="s">
        <v>117</v>
      </c>
      <c r="AS124" t="s">
        <v>118</v>
      </c>
      <c r="AT124" t="s">
        <v>204</v>
      </c>
      <c r="AU124" t="s">
        <v>523</v>
      </c>
      <c r="AV124" t="s">
        <v>48</v>
      </c>
      <c r="AW124">
        <v>2</v>
      </c>
      <c r="BB124">
        <v>0.8758555139181291</v>
      </c>
      <c r="BC124" t="s">
        <v>69</v>
      </c>
      <c r="BF124" t="s">
        <v>117</v>
      </c>
      <c r="BG124" t="s">
        <v>118</v>
      </c>
      <c r="BH124" t="s">
        <v>523</v>
      </c>
      <c r="BI124">
        <v>7531</v>
      </c>
      <c r="BJ124">
        <v>2</v>
      </c>
      <c r="BK124" t="s">
        <v>204</v>
      </c>
      <c r="BL124" t="s">
        <v>191</v>
      </c>
      <c r="BM124">
        <v>0.8758555139181291</v>
      </c>
      <c r="BN124" t="s">
        <v>69</v>
      </c>
      <c r="BO124" t="s">
        <v>176</v>
      </c>
      <c r="BP124">
        <v>1884.3700000000001</v>
      </c>
    </row>
    <row r="125" spans="1:68" ht="16.5">
      <c r="A125" s="59" t="str">
        <f t="shared" si="70"/>
        <v>강인여객</v>
      </c>
      <c r="B125" s="60" t="str">
        <f t="shared" si="35"/>
        <v>최병철</v>
      </c>
      <c r="C125" s="61" t="str">
        <f t="shared" si="71"/>
        <v>D</v>
      </c>
      <c r="D125" s="62">
        <f t="shared" si="72"/>
        <v>0.80238095238095242</v>
      </c>
      <c r="E125" s="63">
        <f t="shared" si="73"/>
        <v>6086</v>
      </c>
      <c r="F125" s="64" t="str">
        <f t="shared" si="74"/>
        <v>103-1</v>
      </c>
      <c r="G125" s="65" t="str">
        <f t="shared" si="75"/>
        <v>70바5934</v>
      </c>
      <c r="H125" s="66">
        <f t="shared" si="76"/>
        <v>1</v>
      </c>
      <c r="I125" s="67">
        <f t="shared" si="77"/>
        <v>1350.0050000000001</v>
      </c>
      <c r="J125" s="68">
        <f t="shared" si="78"/>
        <v>3.0817569383950472E-2</v>
      </c>
      <c r="K125" s="68">
        <f t="shared" si="79"/>
        <v>0.36327487261362745</v>
      </c>
      <c r="L125" s="68">
        <f t="shared" si="80"/>
        <v>0.26888789300780364</v>
      </c>
      <c r="M125" s="69">
        <f t="shared" si="81"/>
        <v>21.231000000000002</v>
      </c>
      <c r="N125" s="70">
        <f t="shared" si="82"/>
        <v>7.777748971300106</v>
      </c>
      <c r="O125" s="70">
        <f t="shared" si="83"/>
        <v>38.740597257047192</v>
      </c>
      <c r="P125" s="109">
        <f t="shared" si="84"/>
        <v>7</v>
      </c>
      <c r="Q125" s="110">
        <f t="shared" si="85"/>
        <v>105</v>
      </c>
      <c r="R125" s="110">
        <f t="shared" si="86"/>
        <v>523</v>
      </c>
      <c r="T125">
        <v>502</v>
      </c>
      <c r="U125">
        <v>6086</v>
      </c>
      <c r="V125" t="s">
        <v>572</v>
      </c>
      <c r="W125">
        <v>1350.0050000000001</v>
      </c>
      <c r="X125">
        <v>801.33100000000002</v>
      </c>
      <c r="Y125">
        <v>1.6850000000000001</v>
      </c>
      <c r="Z125">
        <v>21.231000000000002</v>
      </c>
      <c r="AA125">
        <v>74.505810999999994</v>
      </c>
      <c r="AB125">
        <v>2.2960880000000001</v>
      </c>
      <c r="AC125">
        <v>27.066089000000002</v>
      </c>
      <c r="AD125" s="1">
        <v>363</v>
      </c>
      <c r="AE125">
        <v>105</v>
      </c>
      <c r="AF125">
        <v>523</v>
      </c>
      <c r="AG125">
        <v>90</v>
      </c>
      <c r="AH125">
        <v>18.119458999999999</v>
      </c>
      <c r="AI125">
        <v>2113</v>
      </c>
      <c r="AJ125">
        <v>405.6</v>
      </c>
      <c r="AK125">
        <v>7</v>
      </c>
      <c r="AL125">
        <v>4122</v>
      </c>
      <c r="AM125" t="s">
        <v>573</v>
      </c>
      <c r="AN125" t="s">
        <v>723</v>
      </c>
      <c r="AO125">
        <v>1350.0050000000001</v>
      </c>
      <c r="AR125" t="s">
        <v>117</v>
      </c>
      <c r="AS125" t="s">
        <v>119</v>
      </c>
      <c r="AT125" t="s">
        <v>229</v>
      </c>
      <c r="AU125" t="s">
        <v>572</v>
      </c>
      <c r="AV125" t="s">
        <v>48</v>
      </c>
      <c r="AW125">
        <v>1</v>
      </c>
      <c r="BB125">
        <v>0.80238095238095242</v>
      </c>
      <c r="BC125" t="s">
        <v>67</v>
      </c>
      <c r="BF125" t="s">
        <v>117</v>
      </c>
      <c r="BG125" t="s">
        <v>119</v>
      </c>
      <c r="BH125" t="s">
        <v>572</v>
      </c>
      <c r="BI125">
        <v>6086</v>
      </c>
      <c r="BJ125">
        <v>1</v>
      </c>
      <c r="BK125" t="s">
        <v>229</v>
      </c>
      <c r="BL125" t="s">
        <v>173</v>
      </c>
      <c r="BM125">
        <v>0.80238095238095242</v>
      </c>
      <c r="BN125" t="s">
        <v>67</v>
      </c>
      <c r="BO125" t="s">
        <v>178</v>
      </c>
      <c r="BP125">
        <v>1350.0050000000001</v>
      </c>
    </row>
    <row r="126" spans="1:68" ht="16.5">
      <c r="A126" s="42" t="str">
        <f t="shared" si="70"/>
        <v>강인여객</v>
      </c>
      <c r="B126" s="43" t="str">
        <f t="shared" si="35"/>
        <v>최시태</v>
      </c>
      <c r="C126" s="44" t="str">
        <f t="shared" si="71"/>
        <v>C</v>
      </c>
      <c r="D126" s="45">
        <f t="shared" si="72"/>
        <v>0.89036924012676144</v>
      </c>
      <c r="E126" s="46">
        <f t="shared" si="73"/>
        <v>5295</v>
      </c>
      <c r="F126" s="47" t="str">
        <f t="shared" si="74"/>
        <v>103</v>
      </c>
      <c r="G126" s="48" t="str">
        <f t="shared" si="75"/>
        <v>70바5903</v>
      </c>
      <c r="H126" s="49">
        <f t="shared" si="76"/>
        <v>2</v>
      </c>
      <c r="I126" s="50">
        <f t="shared" si="77"/>
        <v>1368.9</v>
      </c>
      <c r="J126" s="51">
        <f t="shared" si="78"/>
        <v>5.2707402896439324E-3</v>
      </c>
      <c r="K126" s="51">
        <f t="shared" si="79"/>
        <v>0.35007547749604984</v>
      </c>
      <c r="L126" s="51">
        <f t="shared" si="80"/>
        <v>0.20162174008327854</v>
      </c>
      <c r="M126" s="52">
        <f t="shared" si="81"/>
        <v>16.600999999999999</v>
      </c>
      <c r="N126" s="53">
        <f t="shared" si="82"/>
        <v>0.29220542041054859</v>
      </c>
      <c r="O126" s="53">
        <f t="shared" si="83"/>
        <v>9.0583680327270066</v>
      </c>
      <c r="P126" s="111">
        <f t="shared" si="84"/>
        <v>3</v>
      </c>
      <c r="Q126" s="112">
        <f t="shared" si="85"/>
        <v>4</v>
      </c>
      <c r="R126" s="112">
        <f t="shared" si="86"/>
        <v>124</v>
      </c>
      <c r="T126">
        <v>502</v>
      </c>
      <c r="U126">
        <v>5295</v>
      </c>
      <c r="V126" t="s">
        <v>471</v>
      </c>
      <c r="W126">
        <v>1368.9</v>
      </c>
      <c r="X126">
        <v>735.85699999999997</v>
      </c>
      <c r="Y126">
        <v>1.86</v>
      </c>
      <c r="Z126">
        <v>16.600999999999999</v>
      </c>
      <c r="AA126">
        <v>78.206091999999998</v>
      </c>
      <c r="AB126">
        <v>0.41220400000000001</v>
      </c>
      <c r="AC126">
        <v>27.378035000000001</v>
      </c>
      <c r="AD126" s="1">
        <v>276</v>
      </c>
      <c r="AE126">
        <v>4</v>
      </c>
      <c r="AF126">
        <v>124</v>
      </c>
      <c r="AG126">
        <v>70</v>
      </c>
      <c r="AH126">
        <v>17.503751000000001</v>
      </c>
      <c r="AI126">
        <v>156.5</v>
      </c>
      <c r="AJ126">
        <v>0</v>
      </c>
      <c r="AK126">
        <v>3</v>
      </c>
      <c r="AL126">
        <v>907</v>
      </c>
      <c r="AM126" t="s">
        <v>472</v>
      </c>
      <c r="AN126" t="s">
        <v>724</v>
      </c>
      <c r="AO126">
        <v>1232.4110000000001</v>
      </c>
      <c r="AR126" t="s">
        <v>117</v>
      </c>
      <c r="AS126" t="s">
        <v>118</v>
      </c>
      <c r="AT126" t="s">
        <v>208</v>
      </c>
      <c r="AU126" t="s">
        <v>471</v>
      </c>
      <c r="AV126" t="s">
        <v>48</v>
      </c>
      <c r="AW126">
        <v>2</v>
      </c>
      <c r="BB126">
        <v>0.89036924012676144</v>
      </c>
      <c r="BC126" t="s">
        <v>69</v>
      </c>
      <c r="BF126" t="s">
        <v>117</v>
      </c>
      <c r="BG126" t="s">
        <v>118</v>
      </c>
      <c r="BH126" t="s">
        <v>471</v>
      </c>
      <c r="BI126">
        <v>5295</v>
      </c>
      <c r="BJ126">
        <v>2</v>
      </c>
      <c r="BK126" t="s">
        <v>208</v>
      </c>
      <c r="BL126" t="s">
        <v>225</v>
      </c>
      <c r="BM126">
        <v>0.89036924012676144</v>
      </c>
      <c r="BN126" t="s">
        <v>69</v>
      </c>
      <c r="BO126" t="s">
        <v>176</v>
      </c>
      <c r="BP126">
        <v>1368.9</v>
      </c>
    </row>
    <row r="127" spans="1:68" ht="16.5">
      <c r="A127" s="59" t="str">
        <f t="shared" si="70"/>
        <v>강인여객</v>
      </c>
      <c r="B127" s="60" t="str">
        <f t="shared" si="35"/>
        <v>최양환</v>
      </c>
      <c r="C127" s="61" t="str">
        <f t="shared" si="71"/>
        <v>A</v>
      </c>
      <c r="D127" s="62">
        <f t="shared" si="72"/>
        <v>0.96586908535268345</v>
      </c>
      <c r="E127" s="63">
        <f t="shared" si="73"/>
        <v>2137</v>
      </c>
      <c r="F127" s="64" t="str">
        <f t="shared" si="74"/>
        <v>103-1</v>
      </c>
      <c r="G127" s="65" t="str">
        <f t="shared" si="75"/>
        <v>70바6095</v>
      </c>
      <c r="H127" s="66">
        <f t="shared" si="76"/>
        <v>4</v>
      </c>
      <c r="I127" s="67">
        <f t="shared" si="77"/>
        <v>1999.548</v>
      </c>
      <c r="J127" s="68">
        <f t="shared" si="78"/>
        <v>2.2736713068685025E-3</v>
      </c>
      <c r="K127" s="68">
        <f t="shared" si="79"/>
        <v>0.28437540505573006</v>
      </c>
      <c r="L127" s="68">
        <f t="shared" si="80"/>
        <v>8.501921434244139E-2</v>
      </c>
      <c r="M127" s="69">
        <f t="shared" si="81"/>
        <v>14.147</v>
      </c>
      <c r="N127" s="70">
        <f t="shared" si="82"/>
        <v>0.79616923174147591</v>
      </c>
      <c r="O127" s="70">
        <f t="shared" si="83"/>
        <v>7.2650442396409671</v>
      </c>
      <c r="P127" s="109">
        <f t="shared" si="84"/>
        <v>1</v>
      </c>
      <c r="Q127" s="110">
        <f t="shared" si="85"/>
        <v>16</v>
      </c>
      <c r="R127" s="110">
        <f t="shared" si="86"/>
        <v>146</v>
      </c>
      <c r="T127">
        <v>502</v>
      </c>
      <c r="U127">
        <v>2137</v>
      </c>
      <c r="V127" t="s">
        <v>473</v>
      </c>
      <c r="W127">
        <v>2009.623</v>
      </c>
      <c r="X127">
        <v>944.53899999999999</v>
      </c>
      <c r="Y127">
        <v>2.1280000000000001</v>
      </c>
      <c r="Z127">
        <v>14.147</v>
      </c>
      <c r="AA127">
        <v>98.335234</v>
      </c>
      <c r="AB127">
        <v>0.223582</v>
      </c>
      <c r="AC127">
        <v>27.964122</v>
      </c>
      <c r="AD127" s="1">
        <v>170</v>
      </c>
      <c r="AE127">
        <v>16</v>
      </c>
      <c r="AF127">
        <v>146</v>
      </c>
      <c r="AG127">
        <v>82</v>
      </c>
      <c r="AH127">
        <v>20.436449</v>
      </c>
      <c r="AI127">
        <v>820</v>
      </c>
      <c r="AJ127">
        <v>0</v>
      </c>
      <c r="AK127">
        <v>1</v>
      </c>
      <c r="AL127">
        <v>21</v>
      </c>
      <c r="AM127" t="s">
        <v>474</v>
      </c>
      <c r="AN127" t="s">
        <v>725</v>
      </c>
      <c r="AO127">
        <v>1690.607</v>
      </c>
      <c r="AR127" t="s">
        <v>117</v>
      </c>
      <c r="AS127" t="s">
        <v>119</v>
      </c>
      <c r="AT127" t="s">
        <v>244</v>
      </c>
      <c r="AU127" t="s">
        <v>473</v>
      </c>
      <c r="AV127" t="s">
        <v>48</v>
      </c>
      <c r="AW127">
        <v>4</v>
      </c>
      <c r="BB127">
        <v>0.96586908535268345</v>
      </c>
      <c r="BC127" t="s">
        <v>66</v>
      </c>
      <c r="BF127" t="s">
        <v>117</v>
      </c>
      <c r="BG127" t="s">
        <v>119</v>
      </c>
      <c r="BH127" t="s">
        <v>473</v>
      </c>
      <c r="BI127">
        <v>2137</v>
      </c>
      <c r="BJ127">
        <v>4</v>
      </c>
      <c r="BK127" t="s">
        <v>244</v>
      </c>
      <c r="BL127" t="s">
        <v>230</v>
      </c>
      <c r="BM127">
        <v>0.96586908535268345</v>
      </c>
      <c r="BN127" t="s">
        <v>66</v>
      </c>
      <c r="BO127" t="s">
        <v>177</v>
      </c>
      <c r="BP127">
        <v>1999.548</v>
      </c>
    </row>
    <row r="128" spans="1:68" ht="16.5">
      <c r="A128" s="42" t="str">
        <f t="shared" si="70"/>
        <v>강인여객</v>
      </c>
      <c r="B128" s="43" t="str">
        <f t="shared" si="35"/>
        <v>최영조</v>
      </c>
      <c r="C128" s="44" t="str">
        <f t="shared" si="71"/>
        <v>D</v>
      </c>
      <c r="D128" s="45">
        <f t="shared" si="72"/>
        <v>0.83053009666000799</v>
      </c>
      <c r="E128" s="46">
        <f t="shared" si="73"/>
        <v>4685</v>
      </c>
      <c r="F128" s="47" t="str">
        <f t="shared" si="74"/>
        <v>103-1</v>
      </c>
      <c r="G128" s="48" t="str">
        <f t="shared" si="75"/>
        <v>70바5962</v>
      </c>
      <c r="H128" s="49">
        <f t="shared" si="76"/>
        <v>6</v>
      </c>
      <c r="I128" s="50">
        <f t="shared" si="77"/>
        <v>1127.2349999999999</v>
      </c>
      <c r="J128" s="51">
        <f t="shared" si="78"/>
        <v>6.2354417956490299E-2</v>
      </c>
      <c r="K128" s="51">
        <f t="shared" si="79"/>
        <v>0.32995942386480803</v>
      </c>
      <c r="L128" s="51">
        <f t="shared" si="80"/>
        <v>0.20847471911358326</v>
      </c>
      <c r="M128" s="52">
        <f t="shared" si="81"/>
        <v>18.754000000000001</v>
      </c>
      <c r="N128" s="53">
        <f t="shared" si="82"/>
        <v>0.17742529286262404</v>
      </c>
      <c r="O128" s="53">
        <f t="shared" si="83"/>
        <v>14.90372460046042</v>
      </c>
      <c r="P128" s="111">
        <f t="shared" si="84"/>
        <v>5</v>
      </c>
      <c r="Q128" s="112">
        <f t="shared" si="85"/>
        <v>2</v>
      </c>
      <c r="R128" s="112">
        <f t="shared" si="86"/>
        <v>168</v>
      </c>
      <c r="T128">
        <v>502</v>
      </c>
      <c r="U128">
        <v>4685</v>
      </c>
      <c r="V128" t="s">
        <v>475</v>
      </c>
      <c r="W128">
        <v>1127.2349999999999</v>
      </c>
      <c r="X128">
        <v>652.15499999999997</v>
      </c>
      <c r="Y128">
        <v>1.728</v>
      </c>
      <c r="Z128">
        <v>18.754000000000001</v>
      </c>
      <c r="AA128">
        <v>66.060259000000002</v>
      </c>
      <c r="AB128">
        <v>4.1191490000000002</v>
      </c>
      <c r="AC128">
        <v>21.797205000000002</v>
      </c>
      <c r="AD128" s="1">
        <v>235</v>
      </c>
      <c r="AE128">
        <v>2</v>
      </c>
      <c r="AF128">
        <v>168</v>
      </c>
      <c r="AG128">
        <v>91</v>
      </c>
      <c r="AH128">
        <v>17.063738000000001</v>
      </c>
      <c r="AI128">
        <v>1316.4</v>
      </c>
      <c r="AJ128">
        <v>87.4</v>
      </c>
      <c r="AK128">
        <v>5</v>
      </c>
      <c r="AL128">
        <v>3001</v>
      </c>
      <c r="AM128" t="s">
        <v>476</v>
      </c>
      <c r="AN128" t="s">
        <v>726</v>
      </c>
      <c r="AO128">
        <v>306.226</v>
      </c>
      <c r="AR128" t="s">
        <v>117</v>
      </c>
      <c r="AS128" t="s">
        <v>119</v>
      </c>
      <c r="AT128" t="s">
        <v>233</v>
      </c>
      <c r="AU128" t="s">
        <v>475</v>
      </c>
      <c r="AV128" t="s">
        <v>48</v>
      </c>
      <c r="AW128">
        <v>6</v>
      </c>
      <c r="BB128">
        <v>0.83053009666000799</v>
      </c>
      <c r="BC128" t="s">
        <v>67</v>
      </c>
      <c r="BF128" t="s">
        <v>117</v>
      </c>
      <c r="BG128" t="s">
        <v>119</v>
      </c>
      <c r="BH128" t="s">
        <v>475</v>
      </c>
      <c r="BI128">
        <v>4685</v>
      </c>
      <c r="BJ128">
        <v>6</v>
      </c>
      <c r="BK128" t="s">
        <v>233</v>
      </c>
      <c r="BL128" t="s">
        <v>250</v>
      </c>
      <c r="BM128">
        <v>0.83053009666000799</v>
      </c>
      <c r="BN128" t="s">
        <v>67</v>
      </c>
      <c r="BO128" t="s">
        <v>178</v>
      </c>
      <c r="BP128">
        <v>1127.2349999999999</v>
      </c>
    </row>
    <row r="129" spans="1:68" ht="16.5">
      <c r="A129" s="59" t="str">
        <f t="shared" si="70"/>
        <v>강인여객</v>
      </c>
      <c r="B129" s="60" t="str">
        <f t="shared" si="35"/>
        <v>최원식</v>
      </c>
      <c r="C129" s="61" t="str">
        <f t="shared" si="71"/>
        <v>B</v>
      </c>
      <c r="D129" s="62">
        <f t="shared" si="72"/>
        <v>0.91330301506347122</v>
      </c>
      <c r="E129" s="63">
        <f t="shared" si="73"/>
        <v>8585</v>
      </c>
      <c r="F129" s="64" t="str">
        <f t="shared" si="74"/>
        <v>급행91</v>
      </c>
      <c r="G129" s="65" t="str">
        <f t="shared" si="75"/>
        <v>72바1603</v>
      </c>
      <c r="H129" s="66">
        <f t="shared" si="76"/>
        <v>2</v>
      </c>
      <c r="I129" s="67">
        <f t="shared" si="77"/>
        <v>573.58999999999992</v>
      </c>
      <c r="J129" s="68">
        <f t="shared" si="78"/>
        <v>7.5571929229927568E-3</v>
      </c>
      <c r="K129" s="68">
        <f t="shared" si="79"/>
        <v>0.28588230806188442</v>
      </c>
      <c r="L129" s="68">
        <f t="shared" si="80"/>
        <v>0.16911034013842643</v>
      </c>
      <c r="M129" s="69">
        <f t="shared" si="81"/>
        <v>19.529</v>
      </c>
      <c r="N129" s="70">
        <f t="shared" si="82"/>
        <v>0</v>
      </c>
      <c r="O129" s="70">
        <f t="shared" si="83"/>
        <v>14.4702662180303</v>
      </c>
      <c r="P129" s="109">
        <f t="shared" si="84"/>
        <v>0</v>
      </c>
      <c r="Q129" s="110">
        <f t="shared" si="85"/>
        <v>0</v>
      </c>
      <c r="R129" s="110">
        <f t="shared" si="86"/>
        <v>83</v>
      </c>
      <c r="T129">
        <v>502</v>
      </c>
      <c r="U129">
        <v>8585</v>
      </c>
      <c r="V129" t="s">
        <v>727</v>
      </c>
      <c r="W129">
        <v>573.59</v>
      </c>
      <c r="X129">
        <v>248.471</v>
      </c>
      <c r="Y129">
        <v>2.3079999999999998</v>
      </c>
      <c r="Z129">
        <v>19.529</v>
      </c>
      <c r="AA129">
        <v>21.207212999999999</v>
      </c>
      <c r="AB129">
        <v>0.16026699999999999</v>
      </c>
      <c r="AC129">
        <v>6.062767</v>
      </c>
      <c r="AD129" s="1">
        <v>97</v>
      </c>
      <c r="AE129">
        <v>0</v>
      </c>
      <c r="AF129">
        <v>83</v>
      </c>
      <c r="AG129">
        <v>90</v>
      </c>
      <c r="AH129">
        <v>27.046928999999999</v>
      </c>
      <c r="AI129">
        <v>1609.7</v>
      </c>
      <c r="AJ129">
        <v>228.4</v>
      </c>
      <c r="AK129">
        <v>0</v>
      </c>
      <c r="AL129">
        <v>0</v>
      </c>
      <c r="AM129" t="s">
        <v>728</v>
      </c>
      <c r="AN129" t="s">
        <v>729</v>
      </c>
      <c r="AO129">
        <v>385.19799999999998</v>
      </c>
      <c r="AR129" t="s">
        <v>117</v>
      </c>
      <c r="AS129" t="s">
        <v>121</v>
      </c>
      <c r="AT129" t="s">
        <v>589</v>
      </c>
      <c r="AU129" t="s">
        <v>727</v>
      </c>
      <c r="AV129" t="s">
        <v>48</v>
      </c>
      <c r="AW129">
        <v>2</v>
      </c>
      <c r="BB129">
        <v>0.91330301506347122</v>
      </c>
      <c r="BC129" t="s">
        <v>68</v>
      </c>
      <c r="BF129" t="s">
        <v>117</v>
      </c>
      <c r="BG129" t="s">
        <v>121</v>
      </c>
      <c r="BH129" t="s">
        <v>727</v>
      </c>
      <c r="BI129">
        <v>8585</v>
      </c>
      <c r="BJ129">
        <v>2</v>
      </c>
      <c r="BK129" t="s">
        <v>589</v>
      </c>
      <c r="BL129" t="s">
        <v>271</v>
      </c>
      <c r="BM129">
        <v>0.91330301506347122</v>
      </c>
      <c r="BN129" t="s">
        <v>68</v>
      </c>
      <c r="BO129" t="s">
        <v>174</v>
      </c>
      <c r="BP129">
        <v>573.58999999999992</v>
      </c>
    </row>
    <row r="130" spans="1:68" ht="16.5">
      <c r="A130" s="42" t="str">
        <f t="shared" si="70"/>
        <v>강인여객</v>
      </c>
      <c r="B130" s="43" t="str">
        <f t="shared" si="35"/>
        <v>최이수</v>
      </c>
      <c r="C130" s="44" t="str">
        <f t="shared" si="71"/>
        <v>B</v>
      </c>
      <c r="D130" s="45">
        <f t="shared" si="72"/>
        <v>0.93923233363676695</v>
      </c>
      <c r="E130" s="46">
        <f t="shared" si="73"/>
        <v>364</v>
      </c>
      <c r="F130" s="47" t="str">
        <f t="shared" si="74"/>
        <v>223</v>
      </c>
      <c r="G130" s="48" t="str">
        <f t="shared" si="75"/>
        <v>72바1599</v>
      </c>
      <c r="H130" s="49">
        <f t="shared" si="76"/>
        <v>11</v>
      </c>
      <c r="I130" s="50">
        <f t="shared" si="77"/>
        <v>2318.8560000000002</v>
      </c>
      <c r="J130" s="51">
        <f t="shared" si="78"/>
        <v>1.1193548882709155E-2</v>
      </c>
      <c r="K130" s="51">
        <f t="shared" si="79"/>
        <v>0.32270680031869298</v>
      </c>
      <c r="L130" s="51">
        <f t="shared" si="80"/>
        <v>0.19837368081502257</v>
      </c>
      <c r="M130" s="52">
        <f t="shared" si="81"/>
        <v>14.432</v>
      </c>
      <c r="N130" s="53">
        <f t="shared" si="82"/>
        <v>8.6249426441314156E-2</v>
      </c>
      <c r="O130" s="53">
        <f t="shared" si="83"/>
        <v>8.3230696515868168</v>
      </c>
      <c r="P130" s="111">
        <f t="shared" si="84"/>
        <v>1</v>
      </c>
      <c r="Q130" s="112">
        <f t="shared" si="85"/>
        <v>2</v>
      </c>
      <c r="R130" s="112">
        <f t="shared" si="86"/>
        <v>193</v>
      </c>
      <c r="T130">
        <v>502</v>
      </c>
      <c r="U130">
        <v>364</v>
      </c>
      <c r="V130" t="s">
        <v>477</v>
      </c>
      <c r="W130">
        <v>2318.8560000000002</v>
      </c>
      <c r="X130">
        <v>1056.6120000000001</v>
      </c>
      <c r="Y130">
        <v>2.1949999999999998</v>
      </c>
      <c r="Z130">
        <v>14.432</v>
      </c>
      <c r="AA130">
        <v>113.90275</v>
      </c>
      <c r="AB130">
        <v>1.2749760000000001</v>
      </c>
      <c r="AC130">
        <v>36.757192000000003</v>
      </c>
      <c r="AD130" s="1">
        <v>460</v>
      </c>
      <c r="AE130">
        <v>2</v>
      </c>
      <c r="AF130">
        <v>193</v>
      </c>
      <c r="AG130">
        <v>91</v>
      </c>
      <c r="AH130">
        <v>20.358208999999999</v>
      </c>
      <c r="AI130">
        <v>8009.1</v>
      </c>
      <c r="AJ130">
        <v>4290</v>
      </c>
      <c r="AK130">
        <v>1</v>
      </c>
      <c r="AL130">
        <v>1129</v>
      </c>
      <c r="AM130" t="s">
        <v>478</v>
      </c>
      <c r="AN130" t="s">
        <v>730</v>
      </c>
      <c r="AO130">
        <v>430.59699999999998</v>
      </c>
      <c r="AR130" t="s">
        <v>117</v>
      </c>
      <c r="AS130" t="s">
        <v>120</v>
      </c>
      <c r="AT130" t="s">
        <v>261</v>
      </c>
      <c r="AU130" t="s">
        <v>477</v>
      </c>
      <c r="AV130" t="s">
        <v>48</v>
      </c>
      <c r="AW130">
        <v>11</v>
      </c>
      <c r="BB130">
        <v>0.93923233363676695</v>
      </c>
      <c r="BC130" t="s">
        <v>68</v>
      </c>
      <c r="BF130" t="s">
        <v>117</v>
      </c>
      <c r="BG130" t="s">
        <v>120</v>
      </c>
      <c r="BH130" t="s">
        <v>477</v>
      </c>
      <c r="BI130">
        <v>364</v>
      </c>
      <c r="BJ130">
        <v>11</v>
      </c>
      <c r="BK130" t="s">
        <v>261</v>
      </c>
      <c r="BL130" t="s">
        <v>263</v>
      </c>
      <c r="BM130">
        <v>0.93923233363676695</v>
      </c>
      <c r="BN130" t="s">
        <v>68</v>
      </c>
      <c r="BO130" t="s">
        <v>174</v>
      </c>
      <c r="BP130">
        <v>2318.8560000000002</v>
      </c>
    </row>
    <row r="131" spans="1:68" ht="16.5">
      <c r="A131" s="59" t="str">
        <f t="shared" si="70"/>
        <v>강인여객</v>
      </c>
      <c r="B131" s="60" t="str">
        <f t="shared" si="35"/>
        <v>최이정</v>
      </c>
      <c r="C131" s="61" t="str">
        <f t="shared" si="71"/>
        <v>S</v>
      </c>
      <c r="D131" s="62">
        <f t="shared" si="72"/>
        <v>1.0424244140736874</v>
      </c>
      <c r="E131" s="63">
        <f t="shared" si="73"/>
        <v>9198</v>
      </c>
      <c r="F131" s="64" t="str">
        <f t="shared" si="74"/>
        <v>급행91</v>
      </c>
      <c r="G131" s="65" t="str">
        <f t="shared" si="75"/>
        <v>70바6017</v>
      </c>
      <c r="H131" s="66">
        <f t="shared" si="76"/>
        <v>5</v>
      </c>
      <c r="I131" s="67">
        <f t="shared" si="77"/>
        <v>2225.857</v>
      </c>
      <c r="J131" s="68">
        <f t="shared" si="78"/>
        <v>9.0810775265881757E-3</v>
      </c>
      <c r="K131" s="68">
        <f t="shared" si="79"/>
        <v>0.30577984777530698</v>
      </c>
      <c r="L131" s="68">
        <f t="shared" si="80"/>
        <v>0.25383481508470668</v>
      </c>
      <c r="M131" s="69">
        <f t="shared" si="81"/>
        <v>14.335000000000001</v>
      </c>
      <c r="N131" s="70">
        <f t="shared" si="82"/>
        <v>4.4926515944195874E-2</v>
      </c>
      <c r="O131" s="70">
        <f t="shared" si="83"/>
        <v>26.192158795466195</v>
      </c>
      <c r="P131" s="109">
        <f t="shared" si="84"/>
        <v>15</v>
      </c>
      <c r="Q131" s="110">
        <f t="shared" si="85"/>
        <v>1</v>
      </c>
      <c r="R131" s="110">
        <f t="shared" si="86"/>
        <v>583</v>
      </c>
      <c r="T131">
        <v>502</v>
      </c>
      <c r="U131">
        <v>9198</v>
      </c>
      <c r="V131" t="s">
        <v>479</v>
      </c>
      <c r="W131">
        <v>2225.857</v>
      </c>
      <c r="X131">
        <v>808.476</v>
      </c>
      <c r="Y131">
        <v>2.7530000000000001</v>
      </c>
      <c r="Z131">
        <v>14.335000000000001</v>
      </c>
      <c r="AA131">
        <v>85.951363999999998</v>
      </c>
      <c r="AB131">
        <v>0.78053099999999997</v>
      </c>
      <c r="AC131">
        <v>26.282195000000002</v>
      </c>
      <c r="AD131" s="1">
        <v>565</v>
      </c>
      <c r="AE131">
        <v>1</v>
      </c>
      <c r="AF131">
        <v>583</v>
      </c>
      <c r="AG131">
        <v>88</v>
      </c>
      <c r="AH131">
        <v>25.896702999999999</v>
      </c>
      <c r="AI131">
        <v>10029.700000000001</v>
      </c>
      <c r="AJ131">
        <v>393.7</v>
      </c>
      <c r="AK131">
        <v>15</v>
      </c>
      <c r="AL131">
        <v>2405</v>
      </c>
      <c r="AM131" t="s">
        <v>480</v>
      </c>
      <c r="AN131" t="s">
        <v>731</v>
      </c>
      <c r="AO131">
        <v>808.64200000000005</v>
      </c>
      <c r="AR131" t="s">
        <v>117</v>
      </c>
      <c r="AS131" t="s">
        <v>121</v>
      </c>
      <c r="AT131" t="s">
        <v>267</v>
      </c>
      <c r="AU131" t="s">
        <v>479</v>
      </c>
      <c r="AV131" t="s">
        <v>48</v>
      </c>
      <c r="AW131">
        <v>5</v>
      </c>
      <c r="BB131">
        <v>1.0424244140736874</v>
      </c>
      <c r="BC131" t="s">
        <v>71</v>
      </c>
      <c r="BF131" t="s">
        <v>117</v>
      </c>
      <c r="BG131" t="s">
        <v>121</v>
      </c>
      <c r="BH131" t="s">
        <v>479</v>
      </c>
      <c r="BI131">
        <v>9198</v>
      </c>
      <c r="BJ131">
        <v>5</v>
      </c>
      <c r="BK131" t="s">
        <v>267</v>
      </c>
      <c r="BL131" t="s">
        <v>270</v>
      </c>
      <c r="BM131">
        <v>1.0424244140736874</v>
      </c>
      <c r="BN131" t="s">
        <v>71</v>
      </c>
      <c r="BO131" t="s">
        <v>175</v>
      </c>
      <c r="BP131">
        <v>2225.857</v>
      </c>
    </row>
    <row r="132" spans="1:68" ht="16.5">
      <c r="A132" s="42" t="str">
        <f t="shared" ref="A132" si="87">BF132</f>
        <v>강인여객</v>
      </c>
      <c r="B132" s="43" t="str">
        <f t="shared" si="35"/>
        <v>최현우</v>
      </c>
      <c r="C132" s="44" t="str">
        <f t="shared" ref="C132" si="88">BN132</f>
        <v>C</v>
      </c>
      <c r="D132" s="45">
        <f t="shared" ref="D132" si="89">BM132</f>
        <v>0.86961224891952038</v>
      </c>
      <c r="E132" s="46">
        <f t="shared" ref="E132" si="90">U132</f>
        <v>8880</v>
      </c>
      <c r="F132" s="47" t="str">
        <f t="shared" ref="F132" si="91">BG132</f>
        <v>103</v>
      </c>
      <c r="G132" s="48" t="str">
        <f t="shared" ref="G132" si="92">BK132</f>
        <v>70바5067</v>
      </c>
      <c r="H132" s="49">
        <f t="shared" ref="H132" si="93">BJ132</f>
        <v>4</v>
      </c>
      <c r="I132" s="50">
        <f t="shared" ref="I132" si="94">BP132</f>
        <v>1737.5419999999999</v>
      </c>
      <c r="J132" s="51">
        <f t="shared" ref="J132" si="95">AB132/AA132</f>
        <v>8.8219823066267473E-3</v>
      </c>
      <c r="K132" s="51">
        <f t="shared" ref="K132" si="96">AC132/AA132</f>
        <v>0.38963845500424199</v>
      </c>
      <c r="L132" s="51">
        <f t="shared" ref="L132" si="97">AD132/I132</f>
        <v>0.15366535024764869</v>
      </c>
      <c r="M132" s="52">
        <f t="shared" ref="M132" si="98">Z132</f>
        <v>17.077999999999999</v>
      </c>
      <c r="N132" s="53">
        <f t="shared" ref="N132" si="99">AE132*100/W132</f>
        <v>0.11510513127164697</v>
      </c>
      <c r="O132" s="53">
        <f t="shared" ref="O132" si="100">AF132*100/W132</f>
        <v>11.913381086615461</v>
      </c>
      <c r="P132" s="111">
        <f t="shared" ref="P132" si="101">AK132</f>
        <v>10</v>
      </c>
      <c r="Q132" s="112">
        <f t="shared" ref="Q132" si="102">AE132</f>
        <v>2</v>
      </c>
      <c r="R132" s="112">
        <f t="shared" ref="R132" si="103">AF132</f>
        <v>207</v>
      </c>
      <c r="T132">
        <v>502</v>
      </c>
      <c r="U132">
        <v>8880</v>
      </c>
      <c r="V132" t="s">
        <v>481</v>
      </c>
      <c r="W132">
        <v>1737.5419999999999</v>
      </c>
      <c r="X132">
        <v>944.81600000000003</v>
      </c>
      <c r="Y132">
        <v>1.839</v>
      </c>
      <c r="Z132">
        <v>17.077999999999999</v>
      </c>
      <c r="AA132">
        <v>106.29719799999999</v>
      </c>
      <c r="AB132">
        <v>0.93775200000000003</v>
      </c>
      <c r="AC132">
        <v>41.417476000000001</v>
      </c>
      <c r="AD132" s="1">
        <v>267</v>
      </c>
      <c r="AE132">
        <v>2</v>
      </c>
      <c r="AF132">
        <v>207</v>
      </c>
      <c r="AG132">
        <v>92</v>
      </c>
      <c r="AH132">
        <v>16.346074999999999</v>
      </c>
      <c r="AI132">
        <v>1351</v>
      </c>
      <c r="AJ132">
        <v>54.4</v>
      </c>
      <c r="AK132">
        <v>10</v>
      </c>
      <c r="AL132">
        <v>3254</v>
      </c>
      <c r="AM132" t="s">
        <v>482</v>
      </c>
      <c r="AN132" t="s">
        <v>732</v>
      </c>
      <c r="AO132">
        <v>1329.634</v>
      </c>
      <c r="AR132" t="s">
        <v>117</v>
      </c>
      <c r="AS132" t="s">
        <v>118</v>
      </c>
      <c r="AT132" t="s">
        <v>202</v>
      </c>
      <c r="AU132" t="s">
        <v>481</v>
      </c>
      <c r="AV132" t="s">
        <v>48</v>
      </c>
      <c r="AW132">
        <v>4</v>
      </c>
      <c r="BB132">
        <v>0.86961224891952038</v>
      </c>
      <c r="BC132" t="s">
        <v>69</v>
      </c>
      <c r="BF132" t="s">
        <v>117</v>
      </c>
      <c r="BG132" t="s">
        <v>118</v>
      </c>
      <c r="BH132" t="s">
        <v>481</v>
      </c>
      <c r="BI132">
        <v>8880</v>
      </c>
      <c r="BJ132">
        <v>4</v>
      </c>
      <c r="BK132" t="s">
        <v>202</v>
      </c>
      <c r="BL132" t="s">
        <v>555</v>
      </c>
      <c r="BM132">
        <v>0.86961224891952038</v>
      </c>
      <c r="BN132" t="s">
        <v>69</v>
      </c>
      <c r="BO132" t="s">
        <v>176</v>
      </c>
      <c r="BP132">
        <v>1737.5419999999999</v>
      </c>
    </row>
    <row r="133" spans="1:68" ht="16.5">
      <c r="A133" s="59" t="str">
        <f t="shared" ref="A133:A140" si="104">BF133</f>
        <v>강인여객</v>
      </c>
      <c r="B133" s="60" t="str">
        <f t="shared" si="35"/>
        <v>하왕호</v>
      </c>
      <c r="C133" s="61" t="str">
        <f t="shared" ref="C133:C140" si="105">BN133</f>
        <v>F</v>
      </c>
      <c r="D133" s="62">
        <f t="shared" ref="D133:D140" si="106">BM133</f>
        <v>0.7482984626027156</v>
      </c>
      <c r="E133" s="63">
        <f t="shared" ref="E133:E140" si="107">U133</f>
        <v>231</v>
      </c>
      <c r="F133" s="64" t="str">
        <f t="shared" ref="F133:F140" si="108">BG133</f>
        <v>103</v>
      </c>
      <c r="G133" s="65" t="str">
        <f t="shared" ref="G133:G140" si="109">BK133</f>
        <v>72바1338</v>
      </c>
      <c r="H133" s="66">
        <f t="shared" ref="H133:H140" si="110">BJ133</f>
        <v>2</v>
      </c>
      <c r="I133" s="67">
        <f t="shared" ref="I133:I140" si="111">BP133</f>
        <v>561.71</v>
      </c>
      <c r="J133" s="68">
        <f t="shared" ref="J133:J140" si="112">AB133/AA133</f>
        <v>2.2397315238075827E-2</v>
      </c>
      <c r="K133" s="68">
        <f t="shared" ref="K133:K140" si="113">AC133/AA133</f>
        <v>0.39794317174901933</v>
      </c>
      <c r="L133" s="68">
        <f t="shared" ref="L133:L140" si="114">AD133/I133</f>
        <v>0.29552616118637731</v>
      </c>
      <c r="M133" s="69">
        <f t="shared" ref="M133:M140" si="115">Z133</f>
        <v>22.768999999999998</v>
      </c>
      <c r="N133" s="70">
        <f t="shared" ref="N133:N140" si="116">AE133*100/W133</f>
        <v>0.8901390397180039</v>
      </c>
      <c r="O133" s="70">
        <f t="shared" ref="O133:O140" si="117">AF133*100/W133</f>
        <v>49.313702800377413</v>
      </c>
      <c r="P133" s="109">
        <f t="shared" ref="P133:P140" si="118">AK133</f>
        <v>9</v>
      </c>
      <c r="Q133" s="110">
        <f t="shared" ref="Q133:Q140" si="119">AE133</f>
        <v>5</v>
      </c>
      <c r="R133" s="110">
        <f t="shared" ref="R133:R140" si="120">AF133</f>
        <v>277</v>
      </c>
      <c r="T133">
        <v>502</v>
      </c>
      <c r="U133">
        <v>231</v>
      </c>
      <c r="V133" t="s">
        <v>483</v>
      </c>
      <c r="W133">
        <v>561.71</v>
      </c>
      <c r="X133">
        <v>345.113</v>
      </c>
      <c r="Y133">
        <v>1.6279999999999999</v>
      </c>
      <c r="Z133">
        <v>22.768999999999998</v>
      </c>
      <c r="AA133">
        <v>31.551103000000001</v>
      </c>
      <c r="AB133">
        <v>0.70665999999999995</v>
      </c>
      <c r="AC133">
        <v>12.555546</v>
      </c>
      <c r="AD133" s="1">
        <v>166</v>
      </c>
      <c r="AE133">
        <v>5</v>
      </c>
      <c r="AF133">
        <v>277</v>
      </c>
      <c r="AG133">
        <v>105</v>
      </c>
      <c r="AH133">
        <v>17.803180999999999</v>
      </c>
      <c r="AI133">
        <v>1025.0999999999999</v>
      </c>
      <c r="AJ133">
        <v>75</v>
      </c>
      <c r="AK133">
        <v>9</v>
      </c>
      <c r="AL133">
        <v>5522</v>
      </c>
      <c r="AM133" t="s">
        <v>484</v>
      </c>
      <c r="AN133" t="s">
        <v>733</v>
      </c>
      <c r="AO133">
        <v>443.72500000000002</v>
      </c>
      <c r="AR133" t="s">
        <v>117</v>
      </c>
      <c r="AS133" t="s">
        <v>118</v>
      </c>
      <c r="AT133" t="s">
        <v>223</v>
      </c>
      <c r="AU133" t="s">
        <v>483</v>
      </c>
      <c r="AV133" t="s">
        <v>48</v>
      </c>
      <c r="AW133">
        <v>2</v>
      </c>
      <c r="BB133">
        <v>0.7482984626027156</v>
      </c>
      <c r="BC133" t="s">
        <v>70</v>
      </c>
      <c r="BF133" t="s">
        <v>117</v>
      </c>
      <c r="BG133" t="s">
        <v>118</v>
      </c>
      <c r="BH133" t="s">
        <v>483</v>
      </c>
      <c r="BI133">
        <v>231</v>
      </c>
      <c r="BJ133">
        <v>2</v>
      </c>
      <c r="BK133" t="s">
        <v>223</v>
      </c>
      <c r="BL133" t="s">
        <v>420</v>
      </c>
      <c r="BM133">
        <v>0.7482984626027156</v>
      </c>
      <c r="BN133" t="s">
        <v>70</v>
      </c>
      <c r="BO133" t="s">
        <v>183</v>
      </c>
      <c r="BP133">
        <v>561.71</v>
      </c>
    </row>
    <row r="134" spans="1:68" ht="16.5">
      <c r="A134" s="42" t="str">
        <f t="shared" si="104"/>
        <v>강인여객</v>
      </c>
      <c r="B134" s="43" t="str">
        <f t="shared" ref="B134:B140" si="121">IF(BH134="NULL", E134, BH134)</f>
        <v>한건수</v>
      </c>
      <c r="C134" s="44" t="str">
        <f t="shared" si="105"/>
        <v>D</v>
      </c>
      <c r="D134" s="45">
        <f t="shared" si="106"/>
        <v>0.8182915710085048</v>
      </c>
      <c r="E134" s="46">
        <f t="shared" si="107"/>
        <v>2999</v>
      </c>
      <c r="F134" s="47" t="str">
        <f t="shared" si="108"/>
        <v>103</v>
      </c>
      <c r="G134" s="48" t="str">
        <f t="shared" si="109"/>
        <v>72바1258</v>
      </c>
      <c r="H134" s="49">
        <f t="shared" si="110"/>
        <v>2</v>
      </c>
      <c r="I134" s="50">
        <f t="shared" si="111"/>
        <v>1805.7230000000002</v>
      </c>
      <c r="J134" s="51">
        <f t="shared" si="112"/>
        <v>5.4007430184705579E-2</v>
      </c>
      <c r="K134" s="51">
        <f t="shared" si="113"/>
        <v>0.36713031316976957</v>
      </c>
      <c r="L134" s="51">
        <f t="shared" si="114"/>
        <v>0.29351124175745669</v>
      </c>
      <c r="M134" s="52">
        <f t="shared" si="115"/>
        <v>18.045999999999999</v>
      </c>
      <c r="N134" s="53">
        <f t="shared" si="116"/>
        <v>0.2768973978843931</v>
      </c>
      <c r="O134" s="53">
        <f t="shared" si="117"/>
        <v>70.774974899250878</v>
      </c>
      <c r="P134" s="111">
        <f t="shared" si="118"/>
        <v>26</v>
      </c>
      <c r="Q134" s="112">
        <f t="shared" si="119"/>
        <v>5</v>
      </c>
      <c r="R134" s="112">
        <f t="shared" si="120"/>
        <v>1278</v>
      </c>
      <c r="T134">
        <v>502</v>
      </c>
      <c r="U134">
        <v>2999</v>
      </c>
      <c r="V134" t="s">
        <v>485</v>
      </c>
      <c r="W134">
        <v>1805.723</v>
      </c>
      <c r="X134">
        <v>1051.1120000000001</v>
      </c>
      <c r="Y134">
        <v>1.718</v>
      </c>
      <c r="Z134">
        <v>18.045999999999999</v>
      </c>
      <c r="AA134">
        <v>115.53413999999999</v>
      </c>
      <c r="AB134">
        <v>6.2397020000000003</v>
      </c>
      <c r="AC134">
        <v>42.416085000000002</v>
      </c>
      <c r="AD134" s="1">
        <v>530</v>
      </c>
      <c r="AE134">
        <v>5</v>
      </c>
      <c r="AF134">
        <v>1278</v>
      </c>
      <c r="AG134">
        <v>91</v>
      </c>
      <c r="AH134">
        <v>15.629345000000001</v>
      </c>
      <c r="AI134">
        <v>1712.9</v>
      </c>
      <c r="AJ134">
        <v>192.2</v>
      </c>
      <c r="AK134">
        <v>26</v>
      </c>
      <c r="AL134">
        <v>5117</v>
      </c>
      <c r="AM134" t="s">
        <v>486</v>
      </c>
      <c r="AN134" t="s">
        <v>734</v>
      </c>
      <c r="AO134">
        <v>1703.3320000000001</v>
      </c>
      <c r="AR134" t="s">
        <v>117</v>
      </c>
      <c r="AS134" t="s">
        <v>118</v>
      </c>
      <c r="AT134" t="s">
        <v>216</v>
      </c>
      <c r="AU134" t="s">
        <v>485</v>
      </c>
      <c r="AV134" t="s">
        <v>48</v>
      </c>
      <c r="AW134">
        <v>2</v>
      </c>
      <c r="BB134">
        <v>0.8182915710085048</v>
      </c>
      <c r="BC134" t="s">
        <v>67</v>
      </c>
      <c r="BF134" t="s">
        <v>117</v>
      </c>
      <c r="BG134" t="s">
        <v>118</v>
      </c>
      <c r="BH134" t="s">
        <v>485</v>
      </c>
      <c r="BI134">
        <v>2999</v>
      </c>
      <c r="BJ134">
        <v>2</v>
      </c>
      <c r="BK134" t="s">
        <v>216</v>
      </c>
      <c r="BL134" t="s">
        <v>191</v>
      </c>
      <c r="BM134">
        <v>0.8182915710085048</v>
      </c>
      <c r="BN134" t="s">
        <v>67</v>
      </c>
      <c r="BO134" t="s">
        <v>178</v>
      </c>
      <c r="BP134">
        <v>1805.7230000000002</v>
      </c>
    </row>
    <row r="135" spans="1:68" ht="16.5">
      <c r="A135" s="59" t="str">
        <f t="shared" si="104"/>
        <v>강인여객</v>
      </c>
      <c r="B135" s="60" t="str">
        <f t="shared" si="121"/>
        <v>한상규</v>
      </c>
      <c r="C135" s="61" t="str">
        <f t="shared" si="105"/>
        <v>F</v>
      </c>
      <c r="D135" s="62">
        <f t="shared" si="106"/>
        <v>0.78360000000000007</v>
      </c>
      <c r="E135" s="63">
        <f t="shared" si="107"/>
        <v>4406</v>
      </c>
      <c r="F135" s="64" t="str">
        <f t="shared" si="108"/>
        <v>223</v>
      </c>
      <c r="G135" s="65" t="str">
        <f t="shared" si="109"/>
        <v>72바1268</v>
      </c>
      <c r="H135" s="66">
        <f t="shared" si="110"/>
        <v>1</v>
      </c>
      <c r="I135" s="67">
        <f t="shared" si="111"/>
        <v>1049.4780000000001</v>
      </c>
      <c r="J135" s="68">
        <f t="shared" si="112"/>
        <v>1.977736198545442E-2</v>
      </c>
      <c r="K135" s="68">
        <f t="shared" si="113"/>
        <v>0.34213784237619743</v>
      </c>
      <c r="L135" s="68">
        <f t="shared" si="114"/>
        <v>0.13530536133201457</v>
      </c>
      <c r="M135" s="69">
        <f t="shared" si="115"/>
        <v>19.167999999999999</v>
      </c>
      <c r="N135" s="70">
        <f t="shared" si="116"/>
        <v>0.47268674198772342</v>
      </c>
      <c r="O135" s="70">
        <f t="shared" si="117"/>
        <v>44.621628443641093</v>
      </c>
      <c r="P135" s="109">
        <f t="shared" si="118"/>
        <v>13</v>
      </c>
      <c r="Q135" s="110">
        <f t="shared" si="119"/>
        <v>5</v>
      </c>
      <c r="R135" s="110">
        <f t="shared" si="120"/>
        <v>472</v>
      </c>
      <c r="T135">
        <v>502</v>
      </c>
      <c r="U135">
        <v>4406</v>
      </c>
      <c r="V135" t="s">
        <v>487</v>
      </c>
      <c r="W135">
        <v>1057.7829999999999</v>
      </c>
      <c r="X135">
        <v>539.26099999999997</v>
      </c>
      <c r="Y135">
        <v>1.962</v>
      </c>
      <c r="Z135">
        <v>19.167999999999999</v>
      </c>
      <c r="AA135">
        <v>48.469709999999999</v>
      </c>
      <c r="AB135">
        <v>0.95860299999999998</v>
      </c>
      <c r="AC135">
        <v>16.583321999999999</v>
      </c>
      <c r="AD135" s="1">
        <v>142</v>
      </c>
      <c r="AE135">
        <v>5</v>
      </c>
      <c r="AF135">
        <v>472</v>
      </c>
      <c r="AG135">
        <v>90</v>
      </c>
      <c r="AH135">
        <v>21.823588000000001</v>
      </c>
      <c r="AI135">
        <v>4818.5</v>
      </c>
      <c r="AJ135">
        <v>1161.5</v>
      </c>
      <c r="AK135">
        <v>13</v>
      </c>
      <c r="AL135">
        <v>10965</v>
      </c>
      <c r="AM135" t="s">
        <v>488</v>
      </c>
      <c r="AN135" t="s">
        <v>735</v>
      </c>
      <c r="AO135">
        <v>1049.4780000000001</v>
      </c>
      <c r="AR135" t="s">
        <v>117</v>
      </c>
      <c r="AS135" t="s">
        <v>120</v>
      </c>
      <c r="AT135" t="s">
        <v>259</v>
      </c>
      <c r="AU135" t="s">
        <v>487</v>
      </c>
      <c r="AV135" t="s">
        <v>48</v>
      </c>
      <c r="AW135">
        <v>1</v>
      </c>
      <c r="BB135">
        <v>0.78360000000000007</v>
      </c>
      <c r="BC135" t="s">
        <v>70</v>
      </c>
      <c r="BF135" t="s">
        <v>117</v>
      </c>
      <c r="BG135" t="s">
        <v>120</v>
      </c>
      <c r="BH135" t="s">
        <v>487</v>
      </c>
      <c r="BI135">
        <v>4406</v>
      </c>
      <c r="BJ135">
        <v>1</v>
      </c>
      <c r="BK135" t="s">
        <v>259</v>
      </c>
      <c r="BL135" t="s">
        <v>173</v>
      </c>
      <c r="BM135">
        <v>0.78360000000000007</v>
      </c>
      <c r="BN135" t="s">
        <v>70</v>
      </c>
      <c r="BO135" t="s">
        <v>183</v>
      </c>
      <c r="BP135">
        <v>1049.4780000000001</v>
      </c>
    </row>
    <row r="136" spans="1:68" ht="16.5">
      <c r="A136" s="42" t="str">
        <f t="shared" si="104"/>
        <v>강인여객</v>
      </c>
      <c r="B136" s="43" t="str">
        <f t="shared" si="121"/>
        <v>한상효</v>
      </c>
      <c r="C136" s="44" t="str">
        <f t="shared" si="105"/>
        <v>C</v>
      </c>
      <c r="D136" s="45">
        <f t="shared" si="106"/>
        <v>0.85300514262359883</v>
      </c>
      <c r="E136" s="46">
        <f t="shared" si="107"/>
        <v>7959</v>
      </c>
      <c r="F136" s="47" t="str">
        <f t="shared" si="108"/>
        <v>223</v>
      </c>
      <c r="G136" s="48" t="str">
        <f t="shared" si="109"/>
        <v>72바1261</v>
      </c>
      <c r="H136" s="49">
        <f t="shared" si="110"/>
        <v>3</v>
      </c>
      <c r="I136" s="50">
        <f t="shared" si="111"/>
        <v>3589.4130000000005</v>
      </c>
      <c r="J136" s="51">
        <f t="shared" si="112"/>
        <v>5.7668673057396196E-3</v>
      </c>
      <c r="K136" s="51">
        <f t="shared" si="113"/>
        <v>0.30103781339624341</v>
      </c>
      <c r="L136" s="51">
        <f t="shared" si="114"/>
        <v>0.19836112478558468</v>
      </c>
      <c r="M136" s="52">
        <f t="shared" si="115"/>
        <v>16.934000000000001</v>
      </c>
      <c r="N136" s="53">
        <f t="shared" si="116"/>
        <v>0.36217621098491593</v>
      </c>
      <c r="O136" s="53">
        <f t="shared" si="117"/>
        <v>24.432964387213175</v>
      </c>
      <c r="P136" s="111">
        <f t="shared" si="118"/>
        <v>28</v>
      </c>
      <c r="Q136" s="112">
        <f t="shared" si="119"/>
        <v>13</v>
      </c>
      <c r="R136" s="112">
        <f t="shared" si="120"/>
        <v>877</v>
      </c>
      <c r="T136">
        <v>502</v>
      </c>
      <c r="U136">
        <v>7959</v>
      </c>
      <c r="V136" t="s">
        <v>489</v>
      </c>
      <c r="W136">
        <v>3589.413</v>
      </c>
      <c r="X136">
        <v>1684.345</v>
      </c>
      <c r="Y136">
        <v>2.1309999999999998</v>
      </c>
      <c r="Z136">
        <v>16.934000000000001</v>
      </c>
      <c r="AA136">
        <v>154.90385900000001</v>
      </c>
      <c r="AB136">
        <v>0.89331000000000005</v>
      </c>
      <c r="AC136">
        <v>46.631919000000003</v>
      </c>
      <c r="AD136" s="1">
        <v>712</v>
      </c>
      <c r="AE136">
        <v>13</v>
      </c>
      <c r="AF136">
        <v>877</v>
      </c>
      <c r="AG136">
        <v>91</v>
      </c>
      <c r="AH136">
        <v>23.171875</v>
      </c>
      <c r="AI136">
        <v>24208.1</v>
      </c>
      <c r="AJ136">
        <v>10529.2</v>
      </c>
      <c r="AK136">
        <v>28</v>
      </c>
      <c r="AL136">
        <v>16439</v>
      </c>
      <c r="AM136" t="s">
        <v>490</v>
      </c>
      <c r="AN136" t="s">
        <v>736</v>
      </c>
      <c r="AO136">
        <v>2594.6990000000001</v>
      </c>
      <c r="AR136" t="s">
        <v>117</v>
      </c>
      <c r="AS136" t="s">
        <v>120</v>
      </c>
      <c r="AT136" t="s">
        <v>256</v>
      </c>
      <c r="AU136" t="s">
        <v>489</v>
      </c>
      <c r="AV136" t="s">
        <v>48</v>
      </c>
      <c r="AW136">
        <v>3</v>
      </c>
      <c r="BB136">
        <v>0.85300514262359883</v>
      </c>
      <c r="BC136" t="s">
        <v>69</v>
      </c>
      <c r="BF136" t="s">
        <v>117</v>
      </c>
      <c r="BG136" t="s">
        <v>120</v>
      </c>
      <c r="BH136" t="s">
        <v>489</v>
      </c>
      <c r="BI136">
        <v>7959</v>
      </c>
      <c r="BJ136">
        <v>3</v>
      </c>
      <c r="BK136" t="s">
        <v>256</v>
      </c>
      <c r="BL136" t="s">
        <v>274</v>
      </c>
      <c r="BM136">
        <v>0.85300514262359883</v>
      </c>
      <c r="BN136" t="s">
        <v>69</v>
      </c>
      <c r="BO136" t="s">
        <v>176</v>
      </c>
      <c r="BP136">
        <v>3589.4130000000005</v>
      </c>
    </row>
    <row r="137" spans="1:68" ht="16.5">
      <c r="A137" s="59" t="str">
        <f t="shared" si="104"/>
        <v>강인여객</v>
      </c>
      <c r="B137" s="60" t="str">
        <f t="shared" si="121"/>
        <v>허병욱</v>
      </c>
      <c r="C137" s="61" t="str">
        <f t="shared" si="105"/>
        <v>S</v>
      </c>
      <c r="D137" s="62">
        <f t="shared" si="106"/>
        <v>1.0157963210422785</v>
      </c>
      <c r="E137" s="63">
        <f t="shared" si="107"/>
        <v>5523</v>
      </c>
      <c r="F137" s="64" t="str">
        <f t="shared" si="108"/>
        <v>103</v>
      </c>
      <c r="G137" s="65" t="str">
        <f t="shared" si="109"/>
        <v>70바5987</v>
      </c>
      <c r="H137" s="66">
        <f t="shared" si="110"/>
        <v>6</v>
      </c>
      <c r="I137" s="67">
        <f t="shared" si="111"/>
        <v>2387.0050000000001</v>
      </c>
      <c r="J137" s="68">
        <f t="shared" si="112"/>
        <v>4.6653006235819177E-3</v>
      </c>
      <c r="K137" s="68">
        <f t="shared" si="113"/>
        <v>0.35339926122869597</v>
      </c>
      <c r="L137" s="68">
        <f t="shared" si="114"/>
        <v>6.8705344144649877E-2</v>
      </c>
      <c r="M137" s="69">
        <f t="shared" si="115"/>
        <v>11.253</v>
      </c>
      <c r="N137" s="70">
        <f t="shared" si="116"/>
        <v>4.189350252722554E-2</v>
      </c>
      <c r="O137" s="70">
        <f t="shared" si="117"/>
        <v>6.7029604043560864</v>
      </c>
      <c r="P137" s="109">
        <f t="shared" si="118"/>
        <v>34</v>
      </c>
      <c r="Q137" s="110">
        <f t="shared" si="119"/>
        <v>1</v>
      </c>
      <c r="R137" s="110">
        <f t="shared" si="120"/>
        <v>160</v>
      </c>
      <c r="T137">
        <v>502</v>
      </c>
      <c r="U137">
        <v>5523</v>
      </c>
      <c r="V137" t="s">
        <v>491</v>
      </c>
      <c r="W137">
        <v>2387.0050000000001</v>
      </c>
      <c r="X137">
        <v>1106.4680000000001</v>
      </c>
      <c r="Y137">
        <v>2.157</v>
      </c>
      <c r="Z137">
        <v>11.253</v>
      </c>
      <c r="AA137">
        <v>157.53968699999999</v>
      </c>
      <c r="AB137">
        <v>0.73497000000000001</v>
      </c>
      <c r="AC137">
        <v>55.674408999999997</v>
      </c>
      <c r="AD137" s="1">
        <v>164</v>
      </c>
      <c r="AE137">
        <v>1</v>
      </c>
      <c r="AF137">
        <v>160</v>
      </c>
      <c r="AG137">
        <v>70</v>
      </c>
      <c r="AH137">
        <v>15.151769</v>
      </c>
      <c r="AI137">
        <v>231.8</v>
      </c>
      <c r="AJ137">
        <v>0</v>
      </c>
      <c r="AK137">
        <v>34</v>
      </c>
      <c r="AL137">
        <v>0</v>
      </c>
      <c r="AM137" t="s">
        <v>492</v>
      </c>
      <c r="AN137" t="s">
        <v>737</v>
      </c>
      <c r="AO137">
        <v>1800.98</v>
      </c>
      <c r="AR137" t="s">
        <v>117</v>
      </c>
      <c r="AS137" t="s">
        <v>118</v>
      </c>
      <c r="AT137" t="s">
        <v>211</v>
      </c>
      <c r="AU137" t="s">
        <v>491</v>
      </c>
      <c r="AV137" t="s">
        <v>48</v>
      </c>
      <c r="AW137">
        <v>6</v>
      </c>
      <c r="BB137">
        <v>1.0157963210422785</v>
      </c>
      <c r="BC137" t="s">
        <v>71</v>
      </c>
      <c r="BF137" t="s">
        <v>117</v>
      </c>
      <c r="BG137" t="s">
        <v>118</v>
      </c>
      <c r="BH137" t="s">
        <v>491</v>
      </c>
      <c r="BI137">
        <v>5523</v>
      </c>
      <c r="BJ137">
        <v>6</v>
      </c>
      <c r="BK137" t="s">
        <v>211</v>
      </c>
      <c r="BL137" t="s">
        <v>420</v>
      </c>
      <c r="BM137">
        <v>1.0157963210422785</v>
      </c>
      <c r="BN137" t="s">
        <v>71</v>
      </c>
      <c r="BO137" t="s">
        <v>175</v>
      </c>
      <c r="BP137">
        <v>2387.0050000000001</v>
      </c>
    </row>
    <row r="138" spans="1:68" ht="16.5">
      <c r="A138" s="42" t="str">
        <f t="shared" si="104"/>
        <v>강인여객</v>
      </c>
      <c r="B138" s="43" t="str">
        <f t="shared" si="121"/>
        <v>홍사봉</v>
      </c>
      <c r="C138" s="44" t="str">
        <f t="shared" si="105"/>
        <v>B</v>
      </c>
      <c r="D138" s="45">
        <f t="shared" si="106"/>
        <v>0.93346518083970731</v>
      </c>
      <c r="E138" s="46">
        <f t="shared" si="107"/>
        <v>7554</v>
      </c>
      <c r="F138" s="47" t="str">
        <f t="shared" si="108"/>
        <v>103-1</v>
      </c>
      <c r="G138" s="48" t="str">
        <f t="shared" si="109"/>
        <v>70바6023</v>
      </c>
      <c r="H138" s="49">
        <f t="shared" si="110"/>
        <v>8</v>
      </c>
      <c r="I138" s="50">
        <f t="shared" si="111"/>
        <v>1891.1339999999998</v>
      </c>
      <c r="J138" s="51">
        <f t="shared" si="112"/>
        <v>1.3147833730949E-2</v>
      </c>
      <c r="K138" s="51">
        <f t="shared" si="113"/>
        <v>0.3584000942496392</v>
      </c>
      <c r="L138" s="51">
        <f t="shared" si="114"/>
        <v>0.1808438746276044</v>
      </c>
      <c r="M138" s="52">
        <f t="shared" si="115"/>
        <v>15.007999999999999</v>
      </c>
      <c r="N138" s="53">
        <f t="shared" si="116"/>
        <v>0.15863497774351262</v>
      </c>
      <c r="O138" s="53">
        <f t="shared" si="117"/>
        <v>17.079699270384857</v>
      </c>
      <c r="P138" s="111">
        <f t="shared" si="118"/>
        <v>2</v>
      </c>
      <c r="Q138" s="112">
        <f t="shared" si="119"/>
        <v>3</v>
      </c>
      <c r="R138" s="112">
        <f t="shared" si="120"/>
        <v>323</v>
      </c>
      <c r="T138">
        <v>502</v>
      </c>
      <c r="U138">
        <v>7554</v>
      </c>
      <c r="V138" t="s">
        <v>525</v>
      </c>
      <c r="W138">
        <v>1891.134</v>
      </c>
      <c r="X138">
        <v>958.40499999999997</v>
      </c>
      <c r="Y138">
        <v>1.9730000000000001</v>
      </c>
      <c r="Z138">
        <v>15.007999999999999</v>
      </c>
      <c r="AA138">
        <v>110.34524999999999</v>
      </c>
      <c r="AB138">
        <v>1.450801</v>
      </c>
      <c r="AC138">
        <v>39.547747999999999</v>
      </c>
      <c r="AD138" s="1">
        <v>342</v>
      </c>
      <c r="AE138">
        <v>3</v>
      </c>
      <c r="AF138">
        <v>323</v>
      </c>
      <c r="AG138">
        <v>81</v>
      </c>
      <c r="AH138">
        <v>17.138335999999999</v>
      </c>
      <c r="AI138">
        <v>989.4</v>
      </c>
      <c r="AJ138">
        <v>5.4</v>
      </c>
      <c r="AK138">
        <v>2</v>
      </c>
      <c r="AL138">
        <v>635</v>
      </c>
      <c r="AM138" t="s">
        <v>526</v>
      </c>
      <c r="AN138" t="s">
        <v>738</v>
      </c>
      <c r="AO138">
        <v>453.54300000000001</v>
      </c>
      <c r="AR138" t="s">
        <v>117</v>
      </c>
      <c r="AS138" t="s">
        <v>119</v>
      </c>
      <c r="AT138" t="s">
        <v>239</v>
      </c>
      <c r="AU138" t="s">
        <v>525</v>
      </c>
      <c r="AV138" t="s">
        <v>48</v>
      </c>
      <c r="AW138">
        <v>8</v>
      </c>
      <c r="BB138">
        <v>0.93346518083970731</v>
      </c>
      <c r="BC138" t="s">
        <v>68</v>
      </c>
      <c r="BF138" t="s">
        <v>117</v>
      </c>
      <c r="BG138" t="s">
        <v>119</v>
      </c>
      <c r="BH138" t="s">
        <v>525</v>
      </c>
      <c r="BI138">
        <v>7554</v>
      </c>
      <c r="BJ138">
        <v>8</v>
      </c>
      <c r="BK138" t="s">
        <v>239</v>
      </c>
      <c r="BL138" t="s">
        <v>233</v>
      </c>
      <c r="BM138">
        <v>0.93346518083970731</v>
      </c>
      <c r="BN138" t="s">
        <v>68</v>
      </c>
      <c r="BO138" t="s">
        <v>174</v>
      </c>
      <c r="BP138">
        <v>1891.1339999999998</v>
      </c>
    </row>
    <row r="139" spans="1:68" ht="16.5">
      <c r="A139" s="59" t="str">
        <f t="shared" si="104"/>
        <v>강인여객</v>
      </c>
      <c r="B139" s="60" t="str">
        <f t="shared" si="121"/>
        <v>황가용</v>
      </c>
      <c r="C139" s="61" t="str">
        <f t="shared" si="105"/>
        <v>A</v>
      </c>
      <c r="D139" s="62">
        <f t="shared" si="106"/>
        <v>0.9714217128317979</v>
      </c>
      <c r="E139" s="63">
        <f t="shared" si="107"/>
        <v>2947</v>
      </c>
      <c r="F139" s="64" t="str">
        <f t="shared" si="108"/>
        <v>103-1</v>
      </c>
      <c r="G139" s="65" t="str">
        <f t="shared" si="109"/>
        <v>70바5969</v>
      </c>
      <c r="H139" s="66">
        <f t="shared" si="110"/>
        <v>3</v>
      </c>
      <c r="I139" s="67">
        <f t="shared" si="111"/>
        <v>1640.2810000000002</v>
      </c>
      <c r="J139" s="68">
        <f t="shared" si="112"/>
        <v>1.7835075751993144E-2</v>
      </c>
      <c r="K139" s="68">
        <f t="shared" si="113"/>
        <v>0.32854500534325853</v>
      </c>
      <c r="L139" s="68">
        <f t="shared" si="114"/>
        <v>0.18716305315979395</v>
      </c>
      <c r="M139" s="69">
        <f t="shared" si="115"/>
        <v>16.873000000000001</v>
      </c>
      <c r="N139" s="70">
        <f t="shared" si="116"/>
        <v>0.12193032779139672</v>
      </c>
      <c r="O139" s="70">
        <f t="shared" si="117"/>
        <v>22.252284821929901</v>
      </c>
      <c r="P139" s="109">
        <f t="shared" si="118"/>
        <v>4</v>
      </c>
      <c r="Q139" s="110">
        <f t="shared" si="119"/>
        <v>2</v>
      </c>
      <c r="R139" s="110">
        <f t="shared" si="120"/>
        <v>365</v>
      </c>
      <c r="T139">
        <v>502</v>
      </c>
      <c r="U139">
        <v>2947</v>
      </c>
      <c r="V139" t="s">
        <v>493</v>
      </c>
      <c r="W139">
        <v>1640.2809999999999</v>
      </c>
      <c r="X139">
        <v>839.55799999999999</v>
      </c>
      <c r="Y139">
        <v>1.954</v>
      </c>
      <c r="Z139">
        <v>16.873000000000001</v>
      </c>
      <c r="AA139">
        <v>89.631635000000003</v>
      </c>
      <c r="AB139">
        <v>1.598587</v>
      </c>
      <c r="AC139">
        <v>29.448025999999999</v>
      </c>
      <c r="AD139" s="1">
        <v>307</v>
      </c>
      <c r="AE139">
        <v>2</v>
      </c>
      <c r="AF139">
        <v>365</v>
      </c>
      <c r="AG139">
        <v>86</v>
      </c>
      <c r="AH139">
        <v>18.300246000000001</v>
      </c>
      <c r="AI139">
        <v>1714.1</v>
      </c>
      <c r="AJ139">
        <v>15.3</v>
      </c>
      <c r="AK139">
        <v>4</v>
      </c>
      <c r="AL139">
        <v>650</v>
      </c>
      <c r="AM139" t="s">
        <v>494</v>
      </c>
      <c r="AN139" t="s">
        <v>739</v>
      </c>
      <c r="AO139">
        <v>1393.337</v>
      </c>
      <c r="AR139" t="s">
        <v>117</v>
      </c>
      <c r="AS139" t="s">
        <v>119</v>
      </c>
      <c r="AT139" t="s">
        <v>234</v>
      </c>
      <c r="AU139" t="s">
        <v>493</v>
      </c>
      <c r="AV139" t="s">
        <v>48</v>
      </c>
      <c r="AW139">
        <v>3</v>
      </c>
      <c r="BB139">
        <v>0.9714217128317979</v>
      </c>
      <c r="BC139" t="s">
        <v>66</v>
      </c>
      <c r="BF139" t="s">
        <v>117</v>
      </c>
      <c r="BG139" t="s">
        <v>119</v>
      </c>
      <c r="BH139" t="s">
        <v>493</v>
      </c>
      <c r="BI139">
        <v>2947</v>
      </c>
      <c r="BJ139">
        <v>3</v>
      </c>
      <c r="BK139" t="s">
        <v>234</v>
      </c>
      <c r="BL139" t="s">
        <v>250</v>
      </c>
      <c r="BM139">
        <v>0.9714217128317979</v>
      </c>
      <c r="BN139" t="s">
        <v>66</v>
      </c>
      <c r="BO139" t="s">
        <v>177</v>
      </c>
      <c r="BP139">
        <v>1640.2810000000002</v>
      </c>
    </row>
    <row r="140" spans="1:68" ht="16.5">
      <c r="A140" s="42" t="str">
        <f t="shared" si="104"/>
        <v>강인여객</v>
      </c>
      <c r="B140" s="43" t="str">
        <f t="shared" si="121"/>
        <v>황성진</v>
      </c>
      <c r="C140" s="44" t="str">
        <f t="shared" si="105"/>
        <v>D</v>
      </c>
      <c r="D140" s="45">
        <f t="shared" si="106"/>
        <v>0.81066163677420933</v>
      </c>
      <c r="E140" s="46">
        <f t="shared" si="107"/>
        <v>4339</v>
      </c>
      <c r="F140" s="47" t="str">
        <f t="shared" si="108"/>
        <v>103</v>
      </c>
      <c r="G140" s="48" t="str">
        <f t="shared" si="109"/>
        <v>70바5063</v>
      </c>
      <c r="H140" s="49">
        <f t="shared" si="110"/>
        <v>7</v>
      </c>
      <c r="I140" s="50">
        <f t="shared" si="111"/>
        <v>770.07799999999997</v>
      </c>
      <c r="J140" s="51">
        <f t="shared" si="112"/>
        <v>3.490484490283921E-2</v>
      </c>
      <c r="K140" s="51">
        <f t="shared" si="113"/>
        <v>0.37048663830731315</v>
      </c>
      <c r="L140" s="51">
        <f t="shared" si="114"/>
        <v>0.2947753344466405</v>
      </c>
      <c r="M140" s="52">
        <f t="shared" si="115"/>
        <v>21.082999999999998</v>
      </c>
      <c r="N140" s="53">
        <f t="shared" si="116"/>
        <v>0.33370968369883813</v>
      </c>
      <c r="O140" s="53">
        <f t="shared" si="117"/>
        <v>39.044032992764059</v>
      </c>
      <c r="P140" s="111">
        <f t="shared" si="118"/>
        <v>32</v>
      </c>
      <c r="Q140" s="112">
        <f t="shared" si="119"/>
        <v>3</v>
      </c>
      <c r="R140" s="112">
        <f t="shared" si="120"/>
        <v>351</v>
      </c>
      <c r="T140">
        <v>502</v>
      </c>
      <c r="U140">
        <v>4339</v>
      </c>
      <c r="V140" t="s">
        <v>495</v>
      </c>
      <c r="W140">
        <v>898.98500000000001</v>
      </c>
      <c r="X140">
        <v>523.84199999999998</v>
      </c>
      <c r="Y140">
        <v>1.716</v>
      </c>
      <c r="Z140">
        <v>21.082999999999998</v>
      </c>
      <c r="AA140">
        <v>50.446378000000003</v>
      </c>
      <c r="AB140">
        <v>1.760823</v>
      </c>
      <c r="AC140">
        <v>18.689709000000001</v>
      </c>
      <c r="AD140" s="1">
        <v>227</v>
      </c>
      <c r="AE140">
        <v>3</v>
      </c>
      <c r="AF140">
        <v>351</v>
      </c>
      <c r="AG140">
        <v>90</v>
      </c>
      <c r="AH140">
        <v>17.820605</v>
      </c>
      <c r="AI140">
        <v>1208</v>
      </c>
      <c r="AJ140">
        <v>67.400000000000006</v>
      </c>
      <c r="AK140">
        <v>32</v>
      </c>
      <c r="AL140">
        <v>1415</v>
      </c>
      <c r="AM140" t="s">
        <v>496</v>
      </c>
      <c r="AN140" t="s">
        <v>740</v>
      </c>
      <c r="AO140">
        <v>305.00900000000001</v>
      </c>
      <c r="AR140" t="s">
        <v>117</v>
      </c>
      <c r="AS140" t="s">
        <v>118</v>
      </c>
      <c r="AT140" t="s">
        <v>197</v>
      </c>
      <c r="AU140" t="s">
        <v>495</v>
      </c>
      <c r="AV140" t="s">
        <v>48</v>
      </c>
      <c r="AW140">
        <v>7</v>
      </c>
      <c r="BB140">
        <v>0.81066163677420933</v>
      </c>
      <c r="BC140" t="s">
        <v>67</v>
      </c>
      <c r="BF140" t="s">
        <v>117</v>
      </c>
      <c r="BG140" t="s">
        <v>118</v>
      </c>
      <c r="BH140" t="s">
        <v>495</v>
      </c>
      <c r="BI140">
        <v>4339</v>
      </c>
      <c r="BJ140">
        <v>7</v>
      </c>
      <c r="BK140" t="s">
        <v>197</v>
      </c>
      <c r="BL140" t="s">
        <v>216</v>
      </c>
      <c r="BM140">
        <v>0.81066163677420933</v>
      </c>
      <c r="BN140" t="s">
        <v>67</v>
      </c>
      <c r="BO140" t="s">
        <v>178</v>
      </c>
      <c r="BP140">
        <v>770.07799999999997</v>
      </c>
    </row>
    <row r="141" spans="1:68" ht="16.5">
      <c r="A141" s="59" t="str">
        <f t="shared" ref="A141" si="122">BF141</f>
        <v>강인여객</v>
      </c>
      <c r="B141" s="60" t="str">
        <f t="shared" ref="B141" si="123">IF(BH141="NULL", E141, BH141)</f>
        <v>황지영</v>
      </c>
      <c r="C141" s="61" t="str">
        <f t="shared" ref="C141" si="124">BN141</f>
        <v>C</v>
      </c>
      <c r="D141" s="62">
        <f t="shared" ref="D141" si="125">BM141</f>
        <v>0.89049999999999996</v>
      </c>
      <c r="E141" s="63">
        <f t="shared" ref="E141" si="126">U141</f>
        <v>3195</v>
      </c>
      <c r="F141" s="64" t="str">
        <f t="shared" ref="F141" si="127">BG141</f>
        <v>103-1</v>
      </c>
      <c r="G141" s="65" t="str">
        <f t="shared" ref="G141" si="128">BK141</f>
        <v>70바6098</v>
      </c>
      <c r="H141" s="66">
        <f t="shared" ref="H141" si="129">BJ141</f>
        <v>1</v>
      </c>
      <c r="I141" s="67">
        <f t="shared" ref="I141" si="130">BP141</f>
        <v>1530.57</v>
      </c>
      <c r="J141" s="68">
        <f t="shared" ref="J141" si="131">AB141/AA141</f>
        <v>2.5384231842184527E-2</v>
      </c>
      <c r="K141" s="68">
        <f t="shared" ref="K141" si="132">AC141/AA141</f>
        <v>0.34398994386457649</v>
      </c>
      <c r="L141" s="68">
        <f t="shared" ref="L141" si="133">AD141/I141</f>
        <v>0.21495259935840896</v>
      </c>
      <c r="M141" s="69">
        <f t="shared" ref="M141" si="134">Z141</f>
        <v>20.228999999999999</v>
      </c>
      <c r="N141" s="70">
        <f t="shared" ref="N141" si="135">AE141*100/W141</f>
        <v>0.45734595608172118</v>
      </c>
      <c r="O141" s="70">
        <f t="shared" ref="O141" si="136">AF141*100/W141</f>
        <v>40.181108998608366</v>
      </c>
      <c r="P141" s="109">
        <f t="shared" ref="P141" si="137">AK141</f>
        <v>8</v>
      </c>
      <c r="Q141" s="110">
        <f t="shared" ref="Q141" si="138">AE141</f>
        <v>7</v>
      </c>
      <c r="R141" s="110">
        <f t="shared" ref="R141" si="139">AF141</f>
        <v>615</v>
      </c>
      <c r="T141">
        <v>502</v>
      </c>
      <c r="U141">
        <v>3195</v>
      </c>
      <c r="V141" t="s">
        <v>497</v>
      </c>
      <c r="W141">
        <v>1530.57</v>
      </c>
      <c r="X141">
        <v>859.27200000000005</v>
      </c>
      <c r="Y141">
        <v>1.7809999999999999</v>
      </c>
      <c r="Z141">
        <v>20.228999999999999</v>
      </c>
      <c r="AA141">
        <v>81.064143000000001</v>
      </c>
      <c r="AB141">
        <v>2.0577510000000001</v>
      </c>
      <c r="AC141">
        <v>27.885249999999999</v>
      </c>
      <c r="AD141" s="1">
        <v>329</v>
      </c>
      <c r="AE141">
        <v>7</v>
      </c>
      <c r="AF141">
        <v>615</v>
      </c>
      <c r="AG141">
        <v>88</v>
      </c>
      <c r="AH141">
        <v>18.880973999999998</v>
      </c>
      <c r="AI141">
        <v>1983.9</v>
      </c>
      <c r="AJ141">
        <v>27.6</v>
      </c>
      <c r="AK141">
        <v>8</v>
      </c>
      <c r="AL141">
        <v>3836</v>
      </c>
      <c r="AM141" t="s">
        <v>498</v>
      </c>
      <c r="AN141" t="s">
        <v>741</v>
      </c>
      <c r="AO141">
        <v>1530.57</v>
      </c>
      <c r="AR141" t="s">
        <v>117</v>
      </c>
      <c r="AS141" t="s">
        <v>119</v>
      </c>
      <c r="AT141" t="s">
        <v>250</v>
      </c>
      <c r="AU141" t="s">
        <v>497</v>
      </c>
      <c r="AV141" t="s">
        <v>48</v>
      </c>
      <c r="AW141">
        <v>1</v>
      </c>
      <c r="BB141">
        <v>0.89049999999999996</v>
      </c>
      <c r="BC141" t="s">
        <v>69</v>
      </c>
      <c r="BF141" t="s">
        <v>117</v>
      </c>
      <c r="BG141" t="s">
        <v>119</v>
      </c>
      <c r="BH141" t="s">
        <v>497</v>
      </c>
      <c r="BI141">
        <v>3195</v>
      </c>
      <c r="BJ141">
        <v>1</v>
      </c>
      <c r="BK141" t="s">
        <v>250</v>
      </c>
      <c r="BL141" t="s">
        <v>173</v>
      </c>
      <c r="BM141">
        <v>0.89049999999999996</v>
      </c>
      <c r="BN141" t="s">
        <v>69</v>
      </c>
      <c r="BO141" t="s">
        <v>176</v>
      </c>
      <c r="BP141">
        <v>1530.57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4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92" t="s">
        <v>742</v>
      </c>
      <c r="B2" s="293"/>
      <c r="C2" s="294"/>
      <c r="D2" s="295"/>
      <c r="E2" s="292"/>
      <c r="F2" s="296"/>
      <c r="G2" s="292"/>
      <c r="H2" s="292"/>
      <c r="I2" s="292"/>
      <c r="J2" s="292"/>
      <c r="K2" s="134"/>
      <c r="L2" s="134"/>
      <c r="M2" s="134"/>
      <c r="N2" s="134"/>
      <c r="O2" s="134"/>
      <c r="P2" s="134"/>
      <c r="Q2" s="134"/>
      <c r="R2" s="134"/>
    </row>
    <row r="3" spans="1:18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</row>
    <row r="4" spans="1:18" ht="26.25">
      <c r="A4" s="297" t="s">
        <v>743</v>
      </c>
      <c r="B4" s="298"/>
      <c r="C4" s="299"/>
      <c r="D4" s="300"/>
      <c r="E4" s="301"/>
      <c r="F4" s="302"/>
      <c r="G4" s="134"/>
      <c r="H4" s="301"/>
      <c r="I4" s="134"/>
      <c r="J4" s="134"/>
      <c r="K4" s="134"/>
      <c r="L4" s="134"/>
      <c r="M4" s="134"/>
      <c r="N4" s="134"/>
      <c r="O4" s="134"/>
      <c r="P4" s="134"/>
      <c r="Q4" s="134"/>
      <c r="R4" s="134"/>
    </row>
    <row r="5" spans="1:18" ht="26.25">
      <c r="A5" s="137" t="s">
        <v>744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</row>
    <row r="6" spans="1:18" ht="17.25">
      <c r="A6" s="138" t="s">
        <v>745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</row>
    <row r="7" spans="1:18" ht="17.25">
      <c r="A7" s="138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</row>
    <row r="8" spans="1:18" ht="17.25">
      <c r="A8" s="135" t="s">
        <v>188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spans="1:18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spans="1:18">
      <c r="A10" s="136" t="s">
        <v>746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spans="1:18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spans="1:18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</row>
    <row r="13" spans="1:18" ht="37.5" customHeight="1">
      <c r="A13" s="303" t="s">
        <v>0</v>
      </c>
      <c r="B13" s="304" t="s">
        <v>74</v>
      </c>
      <c r="C13" s="305" t="s">
        <v>65</v>
      </c>
      <c r="D13" s="305" t="s">
        <v>157</v>
      </c>
      <c r="E13" s="306" t="s">
        <v>143</v>
      </c>
      <c r="F13" s="304" t="s">
        <v>148</v>
      </c>
      <c r="G13" s="306" t="s">
        <v>146</v>
      </c>
      <c r="H13" s="306" t="s">
        <v>150</v>
      </c>
      <c r="I13" s="115" t="s">
        <v>152</v>
      </c>
      <c r="J13" s="306" t="s">
        <v>11</v>
      </c>
      <c r="K13" s="306" t="s">
        <v>12</v>
      </c>
      <c r="L13" s="306" t="s">
        <v>13</v>
      </c>
      <c r="M13" s="306" t="s">
        <v>105</v>
      </c>
      <c r="N13" s="306" t="s">
        <v>6</v>
      </c>
      <c r="O13" s="306" t="s">
        <v>7</v>
      </c>
      <c r="P13" s="306" t="s">
        <v>179</v>
      </c>
      <c r="Q13" s="307" t="s">
        <v>181</v>
      </c>
      <c r="R13" s="307" t="s">
        <v>182</v>
      </c>
    </row>
    <row r="14" spans="1:18" ht="16.5">
      <c r="A14" s="308" t="s">
        <v>117</v>
      </c>
      <c r="B14" s="309">
        <v>391</v>
      </c>
      <c r="C14" s="310" t="s">
        <v>67</v>
      </c>
      <c r="D14" s="311">
        <v>0.82360576986299472</v>
      </c>
      <c r="E14" s="312">
        <v>391</v>
      </c>
      <c r="F14" s="118" t="s">
        <v>118</v>
      </c>
      <c r="G14" s="313" t="s">
        <v>216</v>
      </c>
      <c r="H14" s="314">
        <v>9</v>
      </c>
      <c r="I14" s="119">
        <v>1746.03</v>
      </c>
      <c r="J14" s="315">
        <v>7.2362309442279551E-3</v>
      </c>
      <c r="K14" s="315">
        <v>0.42587527013335408</v>
      </c>
      <c r="L14" s="315">
        <v>0.11681015499422097</v>
      </c>
      <c r="M14" s="316">
        <v>17.802</v>
      </c>
      <c r="N14" s="317">
        <v>0</v>
      </c>
      <c r="O14" s="317">
        <v>31.44275871548599</v>
      </c>
      <c r="P14" s="318">
        <v>42</v>
      </c>
      <c r="Q14" s="319">
        <v>0</v>
      </c>
      <c r="R14" s="319">
        <v>556</v>
      </c>
    </row>
    <row r="15" spans="1:18" ht="16.5">
      <c r="A15" s="308" t="s">
        <v>117</v>
      </c>
      <c r="B15" s="309">
        <v>3976</v>
      </c>
      <c r="C15" s="310" t="s">
        <v>67</v>
      </c>
      <c r="D15" s="311">
        <v>0.82852747183075359</v>
      </c>
      <c r="E15" s="312">
        <v>3976</v>
      </c>
      <c r="F15" s="118" t="s">
        <v>119</v>
      </c>
      <c r="G15" s="313" t="s">
        <v>239</v>
      </c>
      <c r="H15" s="314">
        <v>9</v>
      </c>
      <c r="I15" s="119">
        <v>1714.2989999999998</v>
      </c>
      <c r="J15" s="315">
        <v>1.613946547306528E-2</v>
      </c>
      <c r="K15" s="315">
        <v>0.38157139466966233</v>
      </c>
      <c r="L15" s="315">
        <v>8.6645068518461141E-2</v>
      </c>
      <c r="M15" s="316">
        <v>19.100000000000001</v>
      </c>
      <c r="N15" s="317">
        <v>0</v>
      </c>
      <c r="O15" s="317">
        <v>34.183068414553127</v>
      </c>
      <c r="P15" s="318">
        <v>11</v>
      </c>
      <c r="Q15" s="319">
        <v>0</v>
      </c>
      <c r="R15" s="319">
        <v>594</v>
      </c>
    </row>
    <row r="16" spans="1:18" ht="16.5">
      <c r="A16" s="308" t="s">
        <v>117</v>
      </c>
      <c r="B16" s="309" t="s">
        <v>511</v>
      </c>
      <c r="C16" s="310" t="s">
        <v>67</v>
      </c>
      <c r="D16" s="311">
        <v>0.81162624951399076</v>
      </c>
      <c r="E16" s="312">
        <v>2887</v>
      </c>
      <c r="F16" s="118" t="s">
        <v>118</v>
      </c>
      <c r="G16" s="313" t="s">
        <v>216</v>
      </c>
      <c r="H16" s="314">
        <v>4</v>
      </c>
      <c r="I16" s="119">
        <v>425.23200000000003</v>
      </c>
      <c r="J16" s="315">
        <v>1.5435653967498792E-2</v>
      </c>
      <c r="K16" s="315">
        <v>0.3659547854112683</v>
      </c>
      <c r="L16" s="315">
        <v>0.24443588830078714</v>
      </c>
      <c r="M16" s="316">
        <v>19.457000000000001</v>
      </c>
      <c r="N16" s="317">
        <v>0.23516574481694696</v>
      </c>
      <c r="O16" s="317">
        <v>54.323287052714747</v>
      </c>
      <c r="P16" s="318">
        <v>0</v>
      </c>
      <c r="Q16" s="319">
        <v>1</v>
      </c>
      <c r="R16" s="319">
        <v>342</v>
      </c>
    </row>
    <row r="17" spans="1:18" ht="16.5">
      <c r="A17" s="308" t="s">
        <v>117</v>
      </c>
      <c r="B17" s="309" t="s">
        <v>281</v>
      </c>
      <c r="C17" s="310" t="s">
        <v>70</v>
      </c>
      <c r="D17" s="311">
        <v>0.79719685050907574</v>
      </c>
      <c r="E17" s="312">
        <v>887</v>
      </c>
      <c r="F17" s="118" t="s">
        <v>120</v>
      </c>
      <c r="G17" s="313" t="s">
        <v>254</v>
      </c>
      <c r="H17" s="314">
        <v>2</v>
      </c>
      <c r="I17" s="119">
        <v>3412.3609999999999</v>
      </c>
      <c r="J17" s="315">
        <v>3.8814025016907908E-3</v>
      </c>
      <c r="K17" s="315">
        <v>0.32369551785495893</v>
      </c>
      <c r="L17" s="315">
        <v>0.17260776336384107</v>
      </c>
      <c r="M17" s="316">
        <v>18.811</v>
      </c>
      <c r="N17" s="317">
        <v>0.41027312174766972</v>
      </c>
      <c r="O17" s="317" t="s">
        <v>747</v>
      </c>
      <c r="P17" s="318">
        <v>35</v>
      </c>
      <c r="Q17" s="319">
        <v>14</v>
      </c>
      <c r="R17" s="319">
        <v>4454</v>
      </c>
    </row>
    <row r="18" spans="1:18" ht="16.5">
      <c r="A18" s="308" t="s">
        <v>117</v>
      </c>
      <c r="B18" s="309" t="s">
        <v>285</v>
      </c>
      <c r="C18" s="310" t="s">
        <v>70</v>
      </c>
      <c r="D18" s="311">
        <v>0.76261676302659631</v>
      </c>
      <c r="E18" s="312">
        <v>21</v>
      </c>
      <c r="F18" s="118" t="s">
        <v>118</v>
      </c>
      <c r="G18" s="313" t="s">
        <v>207</v>
      </c>
      <c r="H18" s="314">
        <v>2</v>
      </c>
      <c r="I18" s="119">
        <v>860.83500000000004</v>
      </c>
      <c r="J18" s="315">
        <v>1.8674873585601635E-2</v>
      </c>
      <c r="K18" s="315">
        <v>0.34867063697593892</v>
      </c>
      <c r="L18" s="315">
        <v>0.23117089802343072</v>
      </c>
      <c r="M18" s="316">
        <v>20.798999999999999</v>
      </c>
      <c r="N18" s="317">
        <v>0.34849884124135283</v>
      </c>
      <c r="O18" s="317">
        <v>9.9903001155854483</v>
      </c>
      <c r="P18" s="318">
        <v>1</v>
      </c>
      <c r="Q18" s="319">
        <v>3</v>
      </c>
      <c r="R18" s="319">
        <v>86</v>
      </c>
    </row>
    <row r="19" spans="1:18" ht="16.5">
      <c r="A19" s="308" t="s">
        <v>117</v>
      </c>
      <c r="B19" s="309" t="s">
        <v>293</v>
      </c>
      <c r="C19" s="310" t="s">
        <v>70</v>
      </c>
      <c r="D19" s="311">
        <v>0.76002743921742533</v>
      </c>
      <c r="E19" s="312">
        <v>5366</v>
      </c>
      <c r="F19" s="118" t="s">
        <v>119</v>
      </c>
      <c r="G19" s="313" t="s">
        <v>230</v>
      </c>
      <c r="H19" s="314">
        <v>3</v>
      </c>
      <c r="I19" s="119">
        <v>778.14100000000008</v>
      </c>
      <c r="J19" s="315">
        <v>8.1751434101771353E-2</v>
      </c>
      <c r="K19" s="315">
        <v>0.35001620728009297</v>
      </c>
      <c r="L19" s="315">
        <v>0.25445259920759866</v>
      </c>
      <c r="M19" s="316">
        <v>23.048999999999999</v>
      </c>
      <c r="N19" s="317">
        <v>0</v>
      </c>
      <c r="O19" s="317">
        <v>24.031634369606536</v>
      </c>
      <c r="P19" s="318">
        <v>2</v>
      </c>
      <c r="Q19" s="319">
        <v>0</v>
      </c>
      <c r="R19" s="319">
        <v>187</v>
      </c>
    </row>
    <row r="20" spans="1:18" ht="16.5">
      <c r="A20" s="308" t="s">
        <v>117</v>
      </c>
      <c r="B20" s="309" t="s">
        <v>299</v>
      </c>
      <c r="C20" s="310" t="s">
        <v>70</v>
      </c>
      <c r="D20" s="311">
        <v>0.79629165154159565</v>
      </c>
      <c r="E20" s="312">
        <v>1046</v>
      </c>
      <c r="F20" s="118" t="s">
        <v>118</v>
      </c>
      <c r="G20" s="313" t="s">
        <v>202</v>
      </c>
      <c r="H20" s="314">
        <v>4</v>
      </c>
      <c r="I20" s="119">
        <v>1608.6289999999999</v>
      </c>
      <c r="J20" s="315">
        <v>1.0286584289182523E-2</v>
      </c>
      <c r="K20" s="315">
        <v>0.37266396472240615</v>
      </c>
      <c r="L20" s="315">
        <v>0.13427583364467507</v>
      </c>
      <c r="M20" s="316">
        <v>19.053999999999998</v>
      </c>
      <c r="N20" s="317">
        <v>0.3729884267907641</v>
      </c>
      <c r="O20" s="317">
        <v>20.265704522298183</v>
      </c>
      <c r="P20" s="318">
        <v>7</v>
      </c>
      <c r="Q20" s="319">
        <v>6</v>
      </c>
      <c r="R20" s="319">
        <v>326</v>
      </c>
    </row>
    <row r="21" spans="1:18" ht="16.5">
      <c r="A21" s="308" t="s">
        <v>117</v>
      </c>
      <c r="B21" s="309" t="s">
        <v>310</v>
      </c>
      <c r="C21" s="310" t="s">
        <v>67</v>
      </c>
      <c r="D21" s="311">
        <v>0.8472131698945522</v>
      </c>
      <c r="E21" s="312">
        <v>852</v>
      </c>
      <c r="F21" s="118" t="s">
        <v>118</v>
      </c>
      <c r="G21" s="313" t="s">
        <v>213</v>
      </c>
      <c r="H21" s="314">
        <v>7</v>
      </c>
      <c r="I21" s="119">
        <v>988.83100000000002</v>
      </c>
      <c r="J21" s="315">
        <v>6.0716349567842606E-3</v>
      </c>
      <c r="K21" s="315">
        <v>0.36819026873959482</v>
      </c>
      <c r="L21" s="315">
        <v>0.22495835538137726</v>
      </c>
      <c r="M21" s="316">
        <v>17.544</v>
      </c>
      <c r="N21" s="317">
        <v>0</v>
      </c>
      <c r="O21" s="317">
        <v>19.619126018500634</v>
      </c>
      <c r="P21" s="318">
        <v>3</v>
      </c>
      <c r="Q21" s="319">
        <v>0</v>
      </c>
      <c r="R21" s="319">
        <v>220</v>
      </c>
    </row>
    <row r="22" spans="1:18" ht="16.5">
      <c r="A22" s="308" t="s">
        <v>117</v>
      </c>
      <c r="B22" s="309" t="s">
        <v>314</v>
      </c>
      <c r="C22" s="310" t="s">
        <v>70</v>
      </c>
      <c r="D22" s="311">
        <v>0.79584272294954017</v>
      </c>
      <c r="E22" s="312">
        <v>4554</v>
      </c>
      <c r="F22" s="118" t="s">
        <v>119</v>
      </c>
      <c r="G22" s="313" t="s">
        <v>239</v>
      </c>
      <c r="H22" s="314">
        <v>9</v>
      </c>
      <c r="I22" s="119">
        <v>1067.885</v>
      </c>
      <c r="J22" s="315">
        <v>2.4058600753294336E-2</v>
      </c>
      <c r="K22" s="315">
        <v>0.35790455077207206</v>
      </c>
      <c r="L22" s="315">
        <v>0.2429642733320776</v>
      </c>
      <c r="M22" s="316">
        <v>20.675999999999998</v>
      </c>
      <c r="N22" s="317">
        <v>0.37457216835146107</v>
      </c>
      <c r="O22" s="317">
        <v>46.166019749317577</v>
      </c>
      <c r="P22" s="318">
        <v>2</v>
      </c>
      <c r="Q22" s="319">
        <v>4</v>
      </c>
      <c r="R22" s="319">
        <v>508</v>
      </c>
    </row>
    <row r="23" spans="1:18" ht="16.5">
      <c r="A23" s="308" t="s">
        <v>117</v>
      </c>
      <c r="B23" s="309" t="s">
        <v>322</v>
      </c>
      <c r="C23" s="310" t="s">
        <v>67</v>
      </c>
      <c r="D23" s="311">
        <v>0.81719811689543376</v>
      </c>
      <c r="E23" s="312">
        <v>5010</v>
      </c>
      <c r="F23" s="118" t="s">
        <v>119</v>
      </c>
      <c r="G23" s="313" t="s">
        <v>231</v>
      </c>
      <c r="H23" s="314">
        <v>3</v>
      </c>
      <c r="I23" s="119">
        <v>1507.8139999999999</v>
      </c>
      <c r="J23" s="315">
        <v>6.6802668562626663E-2</v>
      </c>
      <c r="K23" s="315">
        <v>0.35070907323016443</v>
      </c>
      <c r="L23" s="315">
        <v>0.1880714541372466</v>
      </c>
      <c r="M23" s="316">
        <v>18.856999999999999</v>
      </c>
      <c r="N23" s="317">
        <v>0.13264235509154312</v>
      </c>
      <c r="O23" s="317">
        <v>43.241407759843064</v>
      </c>
      <c r="P23" s="318">
        <v>17</v>
      </c>
      <c r="Q23" s="319">
        <v>2</v>
      </c>
      <c r="R23" s="319">
        <v>661</v>
      </c>
    </row>
    <row r="24" spans="1:18" ht="16.5">
      <c r="A24" s="308" t="s">
        <v>117</v>
      </c>
      <c r="B24" s="309" t="s">
        <v>328</v>
      </c>
      <c r="C24" s="310" t="s">
        <v>67</v>
      </c>
      <c r="D24" s="311">
        <v>0.8036539299158032</v>
      </c>
      <c r="E24" s="312">
        <v>9059</v>
      </c>
      <c r="F24" s="118" t="s">
        <v>119</v>
      </c>
      <c r="G24" s="313" t="s">
        <v>230</v>
      </c>
      <c r="H24" s="314">
        <v>3</v>
      </c>
      <c r="I24" s="119">
        <v>1183.8410000000001</v>
      </c>
      <c r="J24" s="315">
        <v>4.3572836976789313E-2</v>
      </c>
      <c r="K24" s="315">
        <v>0.34201164211430413</v>
      </c>
      <c r="L24" s="315">
        <v>0.16218394193139113</v>
      </c>
      <c r="M24" s="316">
        <v>19.805</v>
      </c>
      <c r="N24" s="317">
        <v>0</v>
      </c>
      <c r="O24" s="317">
        <v>33.703850432617216</v>
      </c>
      <c r="P24" s="318">
        <v>9</v>
      </c>
      <c r="Q24" s="319">
        <v>0</v>
      </c>
      <c r="R24" s="319">
        <v>399</v>
      </c>
    </row>
    <row r="25" spans="1:18" ht="16.5">
      <c r="A25" s="308" t="s">
        <v>117</v>
      </c>
      <c r="B25" s="309" t="s">
        <v>330</v>
      </c>
      <c r="C25" s="310" t="s">
        <v>67</v>
      </c>
      <c r="D25" s="311">
        <v>0.8009090909090909</v>
      </c>
      <c r="E25" s="312">
        <v>2975</v>
      </c>
      <c r="F25" s="118" t="s">
        <v>119</v>
      </c>
      <c r="G25" s="313" t="s">
        <v>246</v>
      </c>
      <c r="H25" s="314">
        <v>1</v>
      </c>
      <c r="I25" s="119">
        <v>1649.0039999999999</v>
      </c>
      <c r="J25" s="315">
        <v>4.1803081877587682E-2</v>
      </c>
      <c r="K25" s="315">
        <v>0.36831828874398076</v>
      </c>
      <c r="L25" s="315">
        <v>0.1437231201379742</v>
      </c>
      <c r="M25" s="316">
        <v>17.893000000000001</v>
      </c>
      <c r="N25" s="317">
        <v>0</v>
      </c>
      <c r="O25" s="317">
        <v>42.328581373968774</v>
      </c>
      <c r="P25" s="318">
        <v>22</v>
      </c>
      <c r="Q25" s="319">
        <v>0</v>
      </c>
      <c r="R25" s="319">
        <v>698</v>
      </c>
    </row>
    <row r="26" spans="1:18" ht="16.5">
      <c r="A26" s="308" t="s">
        <v>117</v>
      </c>
      <c r="B26" s="309" t="s">
        <v>348</v>
      </c>
      <c r="C26" s="310" t="s">
        <v>70</v>
      </c>
      <c r="D26" s="311">
        <v>0.796875229429582</v>
      </c>
      <c r="E26" s="312">
        <v>1960</v>
      </c>
      <c r="F26" s="118" t="s">
        <v>118</v>
      </c>
      <c r="G26" s="313" t="s">
        <v>206</v>
      </c>
      <c r="H26" s="314">
        <v>4</v>
      </c>
      <c r="I26" s="119">
        <v>1555.566</v>
      </c>
      <c r="J26" s="315">
        <v>4.8188460210777566E-3</v>
      </c>
      <c r="K26" s="315">
        <v>0.37886975275068258</v>
      </c>
      <c r="L26" s="315">
        <v>0.24749833822544334</v>
      </c>
      <c r="M26" s="316">
        <v>19.184999999999999</v>
      </c>
      <c r="N26" s="317">
        <v>0.25714113062383726</v>
      </c>
      <c r="O26" s="317">
        <v>13.371338792439536</v>
      </c>
      <c r="P26" s="318">
        <v>2</v>
      </c>
      <c r="Q26" s="319">
        <v>4</v>
      </c>
      <c r="R26" s="319">
        <v>208</v>
      </c>
    </row>
    <row r="27" spans="1:18" ht="16.5">
      <c r="A27" s="308" t="s">
        <v>117</v>
      </c>
      <c r="B27" s="309" t="s">
        <v>517</v>
      </c>
      <c r="C27" s="310" t="s">
        <v>67</v>
      </c>
      <c r="D27" s="311">
        <v>0.83620237247842599</v>
      </c>
      <c r="E27" s="312">
        <v>4646</v>
      </c>
      <c r="F27" s="118" t="s">
        <v>119</v>
      </c>
      <c r="G27" s="313" t="s">
        <v>250</v>
      </c>
      <c r="H27" s="314">
        <v>10</v>
      </c>
      <c r="I27" s="119">
        <v>1098.5639999999999</v>
      </c>
      <c r="J27" s="315">
        <v>5.2333056389972023E-2</v>
      </c>
      <c r="K27" s="315">
        <v>0.36165159966230237</v>
      </c>
      <c r="L27" s="315">
        <v>0.2375828809245524</v>
      </c>
      <c r="M27" s="316">
        <v>22.824000000000002</v>
      </c>
      <c r="N27" s="317">
        <v>9.1027923725882171E-2</v>
      </c>
      <c r="O27" s="317">
        <v>34.04444347347993</v>
      </c>
      <c r="P27" s="318">
        <v>6</v>
      </c>
      <c r="Q27" s="319">
        <v>1</v>
      </c>
      <c r="R27" s="319">
        <v>374</v>
      </c>
    </row>
    <row r="28" spans="1:18" ht="16.5">
      <c r="A28" s="308" t="s">
        <v>117</v>
      </c>
      <c r="B28" s="309" t="s">
        <v>358</v>
      </c>
      <c r="C28" s="310" t="s">
        <v>70</v>
      </c>
      <c r="D28" s="311">
        <v>0.76909090909090905</v>
      </c>
      <c r="E28" s="312">
        <v>4916</v>
      </c>
      <c r="F28" s="118" t="s">
        <v>119</v>
      </c>
      <c r="G28" s="313" t="s">
        <v>242</v>
      </c>
      <c r="H28" s="314">
        <v>1</v>
      </c>
      <c r="I28" s="119">
        <v>891.476</v>
      </c>
      <c r="J28" s="315">
        <v>1.4460119455504858E-2</v>
      </c>
      <c r="K28" s="315">
        <v>0.35583888076066078</v>
      </c>
      <c r="L28" s="315">
        <v>0.14358210428547713</v>
      </c>
      <c r="M28" s="316">
        <v>19.367999999999999</v>
      </c>
      <c r="N28" s="317">
        <v>0.112173518973029</v>
      </c>
      <c r="O28" s="317">
        <v>25.463388806877582</v>
      </c>
      <c r="P28" s="318">
        <v>2</v>
      </c>
      <c r="Q28" s="319">
        <v>1</v>
      </c>
      <c r="R28" s="319">
        <v>227</v>
      </c>
    </row>
    <row r="29" spans="1:18" ht="16.5">
      <c r="A29" s="308" t="s">
        <v>117</v>
      </c>
      <c r="B29" s="309" t="s">
        <v>374</v>
      </c>
      <c r="C29" s="310" t="s">
        <v>67</v>
      </c>
      <c r="D29" s="311">
        <v>0.81665535672638223</v>
      </c>
      <c r="E29" s="312">
        <v>9400</v>
      </c>
      <c r="F29" s="118" t="s">
        <v>118</v>
      </c>
      <c r="G29" s="313" t="s">
        <v>221</v>
      </c>
      <c r="H29" s="314">
        <v>2</v>
      </c>
      <c r="I29" s="119">
        <v>1097.6480000000001</v>
      </c>
      <c r="J29" s="315">
        <v>2.8981621631688811E-2</v>
      </c>
      <c r="K29" s="315">
        <v>0.38722023195475841</v>
      </c>
      <c r="L29" s="315">
        <v>0.16763115315656751</v>
      </c>
      <c r="M29" s="316">
        <v>21.466999999999999</v>
      </c>
      <c r="N29" s="317">
        <v>9.1103887585091026E-2</v>
      </c>
      <c r="O29" s="317">
        <v>6.5594799061265538</v>
      </c>
      <c r="P29" s="318">
        <v>478</v>
      </c>
      <c r="Q29" s="319">
        <v>1</v>
      </c>
      <c r="R29" s="319">
        <v>72</v>
      </c>
    </row>
    <row r="30" spans="1:18" ht="16.5">
      <c r="A30" s="308" t="s">
        <v>117</v>
      </c>
      <c r="B30" s="309" t="s">
        <v>380</v>
      </c>
      <c r="C30" s="310" t="s">
        <v>70</v>
      </c>
      <c r="D30" s="311">
        <v>0.74088875424364753</v>
      </c>
      <c r="E30" s="312">
        <v>1445</v>
      </c>
      <c r="F30" s="118" t="s">
        <v>120</v>
      </c>
      <c r="G30" s="313" t="s">
        <v>257</v>
      </c>
      <c r="H30" s="314">
        <v>4</v>
      </c>
      <c r="I30" s="119">
        <v>2906.4029999999998</v>
      </c>
      <c r="J30" s="315">
        <v>6.5258728698235373E-3</v>
      </c>
      <c r="K30" s="315">
        <v>0.33533874567973321</v>
      </c>
      <c r="L30" s="315">
        <v>0.16274412048157122</v>
      </c>
      <c r="M30" s="316">
        <v>20.091000000000001</v>
      </c>
      <c r="N30" s="317">
        <v>0.13762716319794607</v>
      </c>
      <c r="O30" s="317" t="s">
        <v>747</v>
      </c>
      <c r="P30" s="318">
        <v>42</v>
      </c>
      <c r="Q30" s="319">
        <v>4</v>
      </c>
      <c r="R30" s="319">
        <v>2525</v>
      </c>
    </row>
    <row r="31" spans="1:18" ht="16.5">
      <c r="A31" s="308" t="s">
        <v>117</v>
      </c>
      <c r="B31" s="309" t="s">
        <v>384</v>
      </c>
      <c r="C31" s="310" t="s">
        <v>67</v>
      </c>
      <c r="D31" s="311">
        <v>0.84137201638104031</v>
      </c>
      <c r="E31" s="312">
        <v>1881</v>
      </c>
      <c r="F31" s="118" t="s">
        <v>120</v>
      </c>
      <c r="G31" s="313" t="s">
        <v>257</v>
      </c>
      <c r="H31" s="314">
        <v>6</v>
      </c>
      <c r="I31" s="119">
        <v>3545.0739999999996</v>
      </c>
      <c r="J31" s="315">
        <v>1.4243097828614265E-2</v>
      </c>
      <c r="K31" s="315">
        <v>0.28244101842246105</v>
      </c>
      <c r="L31" s="315">
        <v>0.2149461478096085</v>
      </c>
      <c r="M31" s="316">
        <v>16.603000000000002</v>
      </c>
      <c r="N31" s="317">
        <v>0</v>
      </c>
      <c r="O31" s="317">
        <v>18.702007348788772</v>
      </c>
      <c r="P31" s="318">
        <v>11</v>
      </c>
      <c r="Q31" s="319">
        <v>0</v>
      </c>
      <c r="R31" s="319">
        <v>663</v>
      </c>
    </row>
    <row r="32" spans="1:18" ht="16.5">
      <c r="A32" s="308" t="s">
        <v>117</v>
      </c>
      <c r="B32" s="309" t="s">
        <v>386</v>
      </c>
      <c r="C32" s="310" t="s">
        <v>70</v>
      </c>
      <c r="D32" s="311">
        <v>0.78793605027592684</v>
      </c>
      <c r="E32" s="312">
        <v>6000</v>
      </c>
      <c r="F32" s="118" t="s">
        <v>120</v>
      </c>
      <c r="G32" s="313" t="s">
        <v>263</v>
      </c>
      <c r="H32" s="314">
        <v>4</v>
      </c>
      <c r="I32" s="119">
        <v>3608.5660000000003</v>
      </c>
      <c r="J32" s="315">
        <v>2.1583335508090005E-3</v>
      </c>
      <c r="K32" s="315">
        <v>0.29427316793545494</v>
      </c>
      <c r="L32" s="315">
        <v>0.22446589587110227</v>
      </c>
      <c r="M32" s="316">
        <v>19.577999999999999</v>
      </c>
      <c r="N32" s="317">
        <v>1.0253380428679979</v>
      </c>
      <c r="O32" s="317">
        <v>44.505213428270395</v>
      </c>
      <c r="P32" s="318">
        <v>1</v>
      </c>
      <c r="Q32" s="319">
        <v>37</v>
      </c>
      <c r="R32" s="319">
        <v>1606</v>
      </c>
    </row>
    <row r="33" spans="1:18" ht="16.5">
      <c r="A33" s="308" t="s">
        <v>117</v>
      </c>
      <c r="B33" s="309" t="s">
        <v>388</v>
      </c>
      <c r="C33" s="310" t="s">
        <v>67</v>
      </c>
      <c r="D33" s="311">
        <v>0.80025952973741421</v>
      </c>
      <c r="E33" s="312">
        <v>7164</v>
      </c>
      <c r="F33" s="118" t="s">
        <v>121</v>
      </c>
      <c r="G33" s="313" t="s">
        <v>269</v>
      </c>
      <c r="H33" s="314">
        <v>9</v>
      </c>
      <c r="I33" s="119">
        <v>1122.5880000000002</v>
      </c>
      <c r="J33" s="315">
        <v>2.4234201865519268E-2</v>
      </c>
      <c r="K33" s="315">
        <v>0.3944281845758239</v>
      </c>
      <c r="L33" s="315">
        <v>0.12652556466366299</v>
      </c>
      <c r="M33" s="316">
        <v>20.968</v>
      </c>
      <c r="N33" s="317">
        <v>8.9079876143340189E-2</v>
      </c>
      <c r="O33" s="317">
        <v>44.005458814810055</v>
      </c>
      <c r="P33" s="318">
        <v>92</v>
      </c>
      <c r="Q33" s="319">
        <v>1</v>
      </c>
      <c r="R33" s="319">
        <v>505</v>
      </c>
    </row>
    <row r="34" spans="1:18" ht="16.5">
      <c r="A34" s="308" t="s">
        <v>117</v>
      </c>
      <c r="B34" s="309" t="s">
        <v>394</v>
      </c>
      <c r="C34" s="310" t="s">
        <v>67</v>
      </c>
      <c r="D34" s="311">
        <v>0.83571724815236315</v>
      </c>
      <c r="E34" s="312">
        <v>1370</v>
      </c>
      <c r="F34" s="118" t="s">
        <v>118</v>
      </c>
      <c r="G34" s="313" t="s">
        <v>195</v>
      </c>
      <c r="H34" s="314">
        <v>2</v>
      </c>
      <c r="I34" s="119">
        <v>875.17200000000003</v>
      </c>
      <c r="J34" s="315">
        <v>2.8102761888920656E-2</v>
      </c>
      <c r="K34" s="315">
        <v>0.39100443616233632</v>
      </c>
      <c r="L34" s="315">
        <v>0.25023652493452714</v>
      </c>
      <c r="M34" s="316">
        <v>22.724</v>
      </c>
      <c r="N34" s="317">
        <v>0.11426325339476126</v>
      </c>
      <c r="O34" s="317" t="s">
        <v>747</v>
      </c>
      <c r="P34" s="318">
        <v>10</v>
      </c>
      <c r="Q34" s="319">
        <v>1</v>
      </c>
      <c r="R34" s="319">
        <v>842</v>
      </c>
    </row>
    <row r="35" spans="1:18" ht="16.5">
      <c r="A35" s="308" t="s">
        <v>117</v>
      </c>
      <c r="B35" s="309" t="s">
        <v>404</v>
      </c>
      <c r="C35" s="310" t="s">
        <v>67</v>
      </c>
      <c r="D35" s="311">
        <v>0.84858209284364516</v>
      </c>
      <c r="E35" s="312">
        <v>9106</v>
      </c>
      <c r="F35" s="118" t="s">
        <v>118</v>
      </c>
      <c r="G35" s="313" t="s">
        <v>221</v>
      </c>
      <c r="H35" s="314">
        <v>10</v>
      </c>
      <c r="I35" s="119">
        <v>1302.789</v>
      </c>
      <c r="J35" s="315">
        <v>9.9282832957534699E-3</v>
      </c>
      <c r="K35" s="315">
        <v>0.38544212364145863</v>
      </c>
      <c r="L35" s="315">
        <v>0.18398809911124775</v>
      </c>
      <c r="M35" s="316">
        <v>19.074999999999999</v>
      </c>
      <c r="N35" s="317">
        <v>0</v>
      </c>
      <c r="O35" s="317">
        <v>10.439142485851509</v>
      </c>
      <c r="P35" s="318">
        <v>190</v>
      </c>
      <c r="Q35" s="319">
        <v>0</v>
      </c>
      <c r="R35" s="319">
        <v>140</v>
      </c>
    </row>
    <row r="36" spans="1:18" ht="16.5">
      <c r="A36" s="308" t="s">
        <v>117</v>
      </c>
      <c r="B36" s="309" t="s">
        <v>682</v>
      </c>
      <c r="C36" s="310" t="s">
        <v>67</v>
      </c>
      <c r="D36" s="311">
        <v>0.80870197402772503</v>
      </c>
      <c r="E36" s="312">
        <v>5183</v>
      </c>
      <c r="F36" s="118" t="s">
        <v>118</v>
      </c>
      <c r="G36" s="313" t="s">
        <v>201</v>
      </c>
      <c r="H36" s="314">
        <v>5</v>
      </c>
      <c r="I36" s="119">
        <v>692.29499999999985</v>
      </c>
      <c r="J36" s="315">
        <v>3.4042412852352502E-2</v>
      </c>
      <c r="K36" s="315">
        <v>0.36620883523809017</v>
      </c>
      <c r="L36" s="315">
        <v>0.3668956153085029</v>
      </c>
      <c r="M36" s="316">
        <v>20.738</v>
      </c>
      <c r="N36" s="317">
        <v>0.57778837056457155</v>
      </c>
      <c r="O36" s="317">
        <v>51.712059165529155</v>
      </c>
      <c r="P36" s="318">
        <v>5</v>
      </c>
      <c r="Q36" s="319">
        <v>4</v>
      </c>
      <c r="R36" s="319">
        <v>358</v>
      </c>
    </row>
    <row r="37" spans="1:18" ht="16.5">
      <c r="A37" s="308" t="s">
        <v>117</v>
      </c>
      <c r="B37" s="309" t="s">
        <v>408</v>
      </c>
      <c r="C37" s="310" t="s">
        <v>70</v>
      </c>
      <c r="D37" s="311">
        <v>0.76969404559021615</v>
      </c>
      <c r="E37" s="312">
        <v>8002</v>
      </c>
      <c r="F37" s="118" t="s">
        <v>120</v>
      </c>
      <c r="G37" s="313" t="s">
        <v>257</v>
      </c>
      <c r="H37" s="314">
        <v>4</v>
      </c>
      <c r="I37" s="119">
        <v>3476.6669999999999</v>
      </c>
      <c r="J37" s="315">
        <v>1.2344235639063124E-2</v>
      </c>
      <c r="K37" s="315">
        <v>0.33169412617304017</v>
      </c>
      <c r="L37" s="315">
        <v>0.20738253045229815</v>
      </c>
      <c r="M37" s="316">
        <v>20.309999999999999</v>
      </c>
      <c r="N37" s="317">
        <v>5.7526360735727637E-2</v>
      </c>
      <c r="O37" s="317">
        <v>78.178324239853865</v>
      </c>
      <c r="P37" s="318">
        <v>40</v>
      </c>
      <c r="Q37" s="319">
        <v>2</v>
      </c>
      <c r="R37" s="319">
        <v>2718</v>
      </c>
    </row>
    <row r="38" spans="1:18" ht="16.5">
      <c r="A38" s="308" t="s">
        <v>117</v>
      </c>
      <c r="B38" s="309" t="s">
        <v>416</v>
      </c>
      <c r="C38" s="310" t="s">
        <v>67</v>
      </c>
      <c r="D38" s="311">
        <v>0.84795293435432451</v>
      </c>
      <c r="E38" s="312">
        <v>4</v>
      </c>
      <c r="F38" s="118" t="s">
        <v>118</v>
      </c>
      <c r="G38" s="313" t="s">
        <v>213</v>
      </c>
      <c r="H38" s="314">
        <v>2</v>
      </c>
      <c r="I38" s="119">
        <v>1071.769</v>
      </c>
      <c r="J38" s="315">
        <v>1.1971408844025762E-2</v>
      </c>
      <c r="K38" s="315">
        <v>0.39385805472701602</v>
      </c>
      <c r="L38" s="315">
        <v>0.27151373103719179</v>
      </c>
      <c r="M38" s="316">
        <v>21.873000000000001</v>
      </c>
      <c r="N38" s="317">
        <v>0.18660737528329333</v>
      </c>
      <c r="O38" s="317" t="s">
        <v>747</v>
      </c>
      <c r="P38" s="318">
        <v>1</v>
      </c>
      <c r="Q38" s="319">
        <v>2</v>
      </c>
      <c r="R38" s="319">
        <v>946</v>
      </c>
    </row>
    <row r="39" spans="1:18" ht="16.5">
      <c r="A39" s="308" t="s">
        <v>117</v>
      </c>
      <c r="B39" s="309" t="s">
        <v>429</v>
      </c>
      <c r="C39" s="310" t="s">
        <v>70</v>
      </c>
      <c r="D39" s="311">
        <v>0.78115576866481296</v>
      </c>
      <c r="E39" s="312">
        <v>6377</v>
      </c>
      <c r="F39" s="118" t="s">
        <v>118</v>
      </c>
      <c r="G39" s="313" t="s">
        <v>208</v>
      </c>
      <c r="H39" s="314">
        <v>3</v>
      </c>
      <c r="I39" s="119">
        <v>780.55200000000002</v>
      </c>
      <c r="J39" s="315">
        <v>2.6840059110085676E-2</v>
      </c>
      <c r="K39" s="315">
        <v>0.38430924887398715</v>
      </c>
      <c r="L39" s="315">
        <v>0.27672723918457703</v>
      </c>
      <c r="M39" s="316">
        <v>19.152000000000001</v>
      </c>
      <c r="N39" s="317">
        <v>0.25622892517090468</v>
      </c>
      <c r="O39" s="317">
        <v>17.167337986450615</v>
      </c>
      <c r="P39" s="318">
        <v>12</v>
      </c>
      <c r="Q39" s="319">
        <v>2</v>
      </c>
      <c r="R39" s="319">
        <v>134</v>
      </c>
    </row>
    <row r="40" spans="1:18" ht="16.5">
      <c r="A40" s="308" t="s">
        <v>117</v>
      </c>
      <c r="B40" s="309" t="s">
        <v>435</v>
      </c>
      <c r="C40" s="310" t="s">
        <v>67</v>
      </c>
      <c r="D40" s="311">
        <v>0.84904761904761894</v>
      </c>
      <c r="E40" s="312">
        <v>6062</v>
      </c>
      <c r="F40" s="118" t="s">
        <v>118</v>
      </c>
      <c r="G40" s="313" t="s">
        <v>201</v>
      </c>
      <c r="H40" s="314">
        <v>1</v>
      </c>
      <c r="I40" s="119">
        <v>2131.8960000000002</v>
      </c>
      <c r="J40" s="315">
        <v>6.2971510685363866E-3</v>
      </c>
      <c r="K40" s="315">
        <v>0.38262683825109711</v>
      </c>
      <c r="L40" s="315">
        <v>0.22374449785543007</v>
      </c>
      <c r="M40" s="316">
        <v>16.699000000000002</v>
      </c>
      <c r="N40" s="317">
        <v>9.3813206647979069E-2</v>
      </c>
      <c r="O40" s="317">
        <v>12.289530070885258</v>
      </c>
      <c r="P40" s="318">
        <v>18</v>
      </c>
      <c r="Q40" s="319">
        <v>2</v>
      </c>
      <c r="R40" s="319">
        <v>262</v>
      </c>
    </row>
    <row r="41" spans="1:18" ht="16.5">
      <c r="A41" s="308" t="s">
        <v>117</v>
      </c>
      <c r="B41" s="309" t="s">
        <v>441</v>
      </c>
      <c r="C41" s="310" t="s">
        <v>70</v>
      </c>
      <c r="D41" s="311">
        <v>0.79183211878348947</v>
      </c>
      <c r="E41" s="312">
        <v>244</v>
      </c>
      <c r="F41" s="118" t="s">
        <v>120</v>
      </c>
      <c r="G41" s="313" t="s">
        <v>255</v>
      </c>
      <c r="H41" s="314">
        <v>2</v>
      </c>
      <c r="I41" s="119">
        <v>4158.2209999999995</v>
      </c>
      <c r="J41" s="315">
        <v>1.2479522146094038E-2</v>
      </c>
      <c r="K41" s="315">
        <v>0.28381866037157966</v>
      </c>
      <c r="L41" s="315">
        <v>0.16329098429352362</v>
      </c>
      <c r="M41" s="316">
        <v>17.762</v>
      </c>
      <c r="N41" s="317">
        <v>0.52907240860935489</v>
      </c>
      <c r="O41" s="317">
        <v>20.032605289617845</v>
      </c>
      <c r="P41" s="318">
        <v>12</v>
      </c>
      <c r="Q41" s="319">
        <v>22</v>
      </c>
      <c r="R41" s="319">
        <v>833</v>
      </c>
    </row>
    <row r="42" spans="1:18" ht="16.5">
      <c r="A42" s="308" t="s">
        <v>117</v>
      </c>
      <c r="B42" s="309" t="s">
        <v>443</v>
      </c>
      <c r="C42" s="310" t="s">
        <v>67</v>
      </c>
      <c r="D42" s="311">
        <v>0.82901943753659324</v>
      </c>
      <c r="E42" s="312">
        <v>1350</v>
      </c>
      <c r="F42" s="118" t="s">
        <v>120</v>
      </c>
      <c r="G42" s="313" t="s">
        <v>255</v>
      </c>
      <c r="H42" s="314">
        <v>3</v>
      </c>
      <c r="I42" s="119">
        <v>2809.605</v>
      </c>
      <c r="J42" s="315">
        <v>1.1478737877384652E-2</v>
      </c>
      <c r="K42" s="315">
        <v>0.29918778784935668</v>
      </c>
      <c r="L42" s="315">
        <v>0.16835106714289019</v>
      </c>
      <c r="M42" s="316">
        <v>18.361000000000001</v>
      </c>
      <c r="N42" s="317">
        <v>1.2813189042587838</v>
      </c>
      <c r="O42" s="317">
        <v>49.437554389318073</v>
      </c>
      <c r="P42" s="318">
        <v>17</v>
      </c>
      <c r="Q42" s="319">
        <v>36</v>
      </c>
      <c r="R42" s="319">
        <v>1389</v>
      </c>
    </row>
    <row r="43" spans="1:18" ht="16.5">
      <c r="A43" s="308" t="s">
        <v>117</v>
      </c>
      <c r="B43" s="309" t="s">
        <v>445</v>
      </c>
      <c r="C43" s="310" t="s">
        <v>67</v>
      </c>
      <c r="D43" s="311">
        <v>0.80330834541228824</v>
      </c>
      <c r="E43" s="312">
        <v>91</v>
      </c>
      <c r="F43" s="118" t="s">
        <v>120</v>
      </c>
      <c r="G43" s="313" t="s">
        <v>261</v>
      </c>
      <c r="H43" s="314">
        <v>6</v>
      </c>
      <c r="I43" s="119">
        <v>3251.5229999999997</v>
      </c>
      <c r="J43" s="315">
        <v>1.7139804612781733E-2</v>
      </c>
      <c r="K43" s="315">
        <v>0.35220894446919776</v>
      </c>
      <c r="L43" s="315">
        <v>0.17345717683682385</v>
      </c>
      <c r="M43" s="316">
        <v>18.792999999999999</v>
      </c>
      <c r="N43" s="317">
        <v>0.18452891152853604</v>
      </c>
      <c r="O43" s="317">
        <v>38.228239504995045</v>
      </c>
      <c r="P43" s="318">
        <v>44</v>
      </c>
      <c r="Q43" s="319">
        <v>6</v>
      </c>
      <c r="R43" s="319">
        <v>1243</v>
      </c>
    </row>
    <row r="44" spans="1:18" ht="16.5">
      <c r="A44" s="308" t="s">
        <v>117</v>
      </c>
      <c r="B44" s="309" t="s">
        <v>449</v>
      </c>
      <c r="C44" s="310" t="s">
        <v>67</v>
      </c>
      <c r="D44" s="311">
        <v>0.84225123900462129</v>
      </c>
      <c r="E44" s="312">
        <v>7017</v>
      </c>
      <c r="F44" s="118" t="s">
        <v>118</v>
      </c>
      <c r="G44" s="313" t="s">
        <v>223</v>
      </c>
      <c r="H44" s="314">
        <v>11</v>
      </c>
      <c r="I44" s="119">
        <v>1752.4270000000001</v>
      </c>
      <c r="J44" s="315">
        <v>1.434989117724117E-2</v>
      </c>
      <c r="K44" s="315">
        <v>0.36505479823351616</v>
      </c>
      <c r="L44" s="315">
        <v>0.14437120633270317</v>
      </c>
      <c r="M44" s="316">
        <v>16.994</v>
      </c>
      <c r="N44" s="317">
        <v>0.11412743583612897</v>
      </c>
      <c r="O44" s="317">
        <v>17.40443396500967</v>
      </c>
      <c r="P44" s="318">
        <v>4</v>
      </c>
      <c r="Q44" s="319">
        <v>2</v>
      </c>
      <c r="R44" s="319">
        <v>305</v>
      </c>
    </row>
    <row r="45" spans="1:18" ht="16.5">
      <c r="A45" s="308" t="s">
        <v>117</v>
      </c>
      <c r="B45" s="309" t="s">
        <v>451</v>
      </c>
      <c r="C45" s="310" t="s">
        <v>70</v>
      </c>
      <c r="D45" s="311">
        <v>0.78957049199520002</v>
      </c>
      <c r="E45" s="312">
        <v>6487</v>
      </c>
      <c r="F45" s="118" t="s">
        <v>118</v>
      </c>
      <c r="G45" s="313" t="s">
        <v>201</v>
      </c>
      <c r="H45" s="314">
        <v>3</v>
      </c>
      <c r="I45" s="119">
        <v>1145.4080000000001</v>
      </c>
      <c r="J45" s="315">
        <v>5.9567912751687983E-2</v>
      </c>
      <c r="K45" s="315">
        <v>0.34162684372748897</v>
      </c>
      <c r="L45" s="315">
        <v>0.21913588869642958</v>
      </c>
      <c r="M45" s="316">
        <v>20.684000000000001</v>
      </c>
      <c r="N45" s="317">
        <v>1.4841872939598815</v>
      </c>
      <c r="O45" s="317">
        <v>56.049896630720227</v>
      </c>
      <c r="P45" s="318">
        <v>6</v>
      </c>
      <c r="Q45" s="319">
        <v>17</v>
      </c>
      <c r="R45" s="319">
        <v>642</v>
      </c>
    </row>
    <row r="46" spans="1:18" ht="16.5">
      <c r="A46" s="308" t="s">
        <v>117</v>
      </c>
      <c r="B46" s="309" t="s">
        <v>461</v>
      </c>
      <c r="C46" s="310" t="s">
        <v>70</v>
      </c>
      <c r="D46" s="311">
        <v>0.76272727272727259</v>
      </c>
      <c r="E46" s="312">
        <v>3041</v>
      </c>
      <c r="F46" s="118" t="s">
        <v>119</v>
      </c>
      <c r="G46" s="313" t="s">
        <v>246</v>
      </c>
      <c r="H46" s="314">
        <v>1</v>
      </c>
      <c r="I46" s="119">
        <v>1227.1179999999999</v>
      </c>
      <c r="J46" s="315">
        <v>4.883438412208168E-2</v>
      </c>
      <c r="K46" s="315">
        <v>0.3475452895385191</v>
      </c>
      <c r="L46" s="315">
        <v>0.14179565453363083</v>
      </c>
      <c r="M46" s="316">
        <v>20.632000000000001</v>
      </c>
      <c r="N46" s="317">
        <v>0</v>
      </c>
      <c r="O46" s="317">
        <v>62.830143474384698</v>
      </c>
      <c r="P46" s="318">
        <v>5</v>
      </c>
      <c r="Q46" s="319">
        <v>0</v>
      </c>
      <c r="R46" s="319">
        <v>771</v>
      </c>
    </row>
    <row r="47" spans="1:18" ht="16.5">
      <c r="A47" s="308" t="s">
        <v>117</v>
      </c>
      <c r="B47" s="309" t="s">
        <v>465</v>
      </c>
      <c r="C47" s="310" t="s">
        <v>67</v>
      </c>
      <c r="D47" s="311">
        <v>0.81733688120409409</v>
      </c>
      <c r="E47" s="312">
        <v>8988</v>
      </c>
      <c r="F47" s="118" t="s">
        <v>119</v>
      </c>
      <c r="G47" s="313" t="s">
        <v>226</v>
      </c>
      <c r="H47" s="314">
        <v>3</v>
      </c>
      <c r="I47" s="119">
        <v>1525.0730000000001</v>
      </c>
      <c r="J47" s="315">
        <v>4.2096117383807655E-2</v>
      </c>
      <c r="K47" s="315">
        <v>0.37970315384958186</v>
      </c>
      <c r="L47" s="315">
        <v>0.20785890249188071</v>
      </c>
      <c r="M47" s="316">
        <v>21.844000000000001</v>
      </c>
      <c r="N47" s="317">
        <v>0.13114126340181748</v>
      </c>
      <c r="O47" s="317">
        <v>55.21047189216516</v>
      </c>
      <c r="P47" s="318">
        <v>18</v>
      </c>
      <c r="Q47" s="319">
        <v>2</v>
      </c>
      <c r="R47" s="319">
        <v>842</v>
      </c>
    </row>
    <row r="48" spans="1:18" ht="16.5">
      <c r="A48" s="308" t="s">
        <v>117</v>
      </c>
      <c r="B48" s="309" t="s">
        <v>570</v>
      </c>
      <c r="C48" s="310" t="s">
        <v>67</v>
      </c>
      <c r="D48" s="311">
        <v>0.83733782875217089</v>
      </c>
      <c r="E48" s="312">
        <v>2116</v>
      </c>
      <c r="F48" s="118" t="s">
        <v>118</v>
      </c>
      <c r="G48" s="313" t="s">
        <v>535</v>
      </c>
      <c r="H48" s="314">
        <v>2</v>
      </c>
      <c r="I48" s="119">
        <v>1102.1219999999998</v>
      </c>
      <c r="J48" s="315">
        <v>2.0132581154086723E-2</v>
      </c>
      <c r="K48" s="315">
        <v>0.38837796487040305</v>
      </c>
      <c r="L48" s="315">
        <v>0.34569675589453797</v>
      </c>
      <c r="M48" s="316">
        <v>22.244</v>
      </c>
      <c r="N48" s="317">
        <v>0.36293622666093234</v>
      </c>
      <c r="O48" s="317">
        <v>23.318652562964903</v>
      </c>
      <c r="P48" s="318">
        <v>6</v>
      </c>
      <c r="Q48" s="319">
        <v>4</v>
      </c>
      <c r="R48" s="319">
        <v>257</v>
      </c>
    </row>
    <row r="49" spans="1:18" ht="16.5">
      <c r="A49" s="308" t="s">
        <v>117</v>
      </c>
      <c r="B49" s="309" t="s">
        <v>467</v>
      </c>
      <c r="C49" s="310" t="s">
        <v>70</v>
      </c>
      <c r="D49" s="311">
        <v>0.75628723296075007</v>
      </c>
      <c r="E49" s="312">
        <v>257</v>
      </c>
      <c r="F49" s="118" t="s">
        <v>120</v>
      </c>
      <c r="G49" s="313" t="s">
        <v>256</v>
      </c>
      <c r="H49" s="314">
        <v>9</v>
      </c>
      <c r="I49" s="119">
        <v>3715.2309999999998</v>
      </c>
      <c r="J49" s="315">
        <v>1.5950267107169555E-2</v>
      </c>
      <c r="K49" s="315">
        <v>0.29926550650096911</v>
      </c>
      <c r="L49" s="315">
        <v>0.13538862051915479</v>
      </c>
      <c r="M49" s="316">
        <v>21.445</v>
      </c>
      <c r="N49" s="317">
        <v>0.2960784941770781</v>
      </c>
      <c r="O49" s="317" t="s">
        <v>747</v>
      </c>
      <c r="P49" s="318">
        <v>15</v>
      </c>
      <c r="Q49" s="319">
        <v>11</v>
      </c>
      <c r="R49" s="319">
        <v>3611</v>
      </c>
    </row>
    <row r="50" spans="1:18" ht="16.5">
      <c r="A50" s="308" t="s">
        <v>117</v>
      </c>
      <c r="B50" s="309" t="s">
        <v>572</v>
      </c>
      <c r="C50" s="310" t="s">
        <v>67</v>
      </c>
      <c r="D50" s="311">
        <v>0.80238095238095242</v>
      </c>
      <c r="E50" s="312">
        <v>6086</v>
      </c>
      <c r="F50" s="118" t="s">
        <v>119</v>
      </c>
      <c r="G50" s="313" t="s">
        <v>229</v>
      </c>
      <c r="H50" s="314">
        <v>1</v>
      </c>
      <c r="I50" s="119">
        <v>1350.0050000000001</v>
      </c>
      <c r="J50" s="315">
        <v>3.0817569383950472E-2</v>
      </c>
      <c r="K50" s="315">
        <v>0.36327487261362745</v>
      </c>
      <c r="L50" s="315">
        <v>0.26888789300780364</v>
      </c>
      <c r="M50" s="316">
        <v>21.231000000000002</v>
      </c>
      <c r="N50" s="317">
        <v>7.777748971300106</v>
      </c>
      <c r="O50" s="317">
        <v>38.740597257047192</v>
      </c>
      <c r="P50" s="318">
        <v>7</v>
      </c>
      <c r="Q50" s="319">
        <v>105</v>
      </c>
      <c r="R50" s="319">
        <v>523</v>
      </c>
    </row>
    <row r="51" spans="1:18" ht="16.5">
      <c r="A51" s="308" t="s">
        <v>117</v>
      </c>
      <c r="B51" s="309" t="s">
        <v>475</v>
      </c>
      <c r="C51" s="310" t="s">
        <v>67</v>
      </c>
      <c r="D51" s="311">
        <v>0.83053009666000799</v>
      </c>
      <c r="E51" s="312">
        <v>4685</v>
      </c>
      <c r="F51" s="118" t="s">
        <v>119</v>
      </c>
      <c r="G51" s="313" t="s">
        <v>233</v>
      </c>
      <c r="H51" s="314">
        <v>6</v>
      </c>
      <c r="I51" s="119">
        <v>1127.2349999999999</v>
      </c>
      <c r="J51" s="315">
        <v>6.2354417956490299E-2</v>
      </c>
      <c r="K51" s="315">
        <v>0.32995942386480803</v>
      </c>
      <c r="L51" s="315">
        <v>0.20847471911358326</v>
      </c>
      <c r="M51" s="316">
        <v>18.754000000000001</v>
      </c>
      <c r="N51" s="317">
        <v>0.17742529286262404</v>
      </c>
      <c r="O51" s="317">
        <v>14.90372460046042</v>
      </c>
      <c r="P51" s="318">
        <v>5</v>
      </c>
      <c r="Q51" s="319">
        <v>2</v>
      </c>
      <c r="R51" s="319">
        <v>168</v>
      </c>
    </row>
    <row r="52" spans="1:18" ht="16.5">
      <c r="A52" s="308" t="s">
        <v>117</v>
      </c>
      <c r="B52" s="309" t="s">
        <v>483</v>
      </c>
      <c r="C52" s="310" t="s">
        <v>70</v>
      </c>
      <c r="D52" s="311">
        <v>0.7482984626027156</v>
      </c>
      <c r="E52" s="312">
        <v>231</v>
      </c>
      <c r="F52" s="118" t="s">
        <v>118</v>
      </c>
      <c r="G52" s="313" t="s">
        <v>223</v>
      </c>
      <c r="H52" s="314">
        <v>2</v>
      </c>
      <c r="I52" s="119">
        <v>561.71</v>
      </c>
      <c r="J52" s="315">
        <v>2.2397315238075827E-2</v>
      </c>
      <c r="K52" s="315">
        <v>0.39794317174901933</v>
      </c>
      <c r="L52" s="315">
        <v>0.29552616118637731</v>
      </c>
      <c r="M52" s="316">
        <v>22.768999999999998</v>
      </c>
      <c r="N52" s="317">
        <v>0.8901390397180039</v>
      </c>
      <c r="O52" s="317">
        <v>49.313702800377413</v>
      </c>
      <c r="P52" s="318">
        <v>9</v>
      </c>
      <c r="Q52" s="319">
        <v>5</v>
      </c>
      <c r="R52" s="319">
        <v>277</v>
      </c>
    </row>
    <row r="53" spans="1:18" ht="16.5">
      <c r="A53" s="308" t="s">
        <v>117</v>
      </c>
      <c r="B53" s="309" t="s">
        <v>485</v>
      </c>
      <c r="C53" s="310" t="s">
        <v>67</v>
      </c>
      <c r="D53" s="311">
        <v>0.8182915710085048</v>
      </c>
      <c r="E53" s="312">
        <v>2999</v>
      </c>
      <c r="F53" s="118" t="s">
        <v>118</v>
      </c>
      <c r="G53" s="313" t="s">
        <v>216</v>
      </c>
      <c r="H53" s="314">
        <v>2</v>
      </c>
      <c r="I53" s="119">
        <v>1805.7230000000002</v>
      </c>
      <c r="J53" s="315">
        <v>5.4007430184705579E-2</v>
      </c>
      <c r="K53" s="315">
        <v>0.36713031316976957</v>
      </c>
      <c r="L53" s="315">
        <v>0.29351124175745674</v>
      </c>
      <c r="M53" s="316">
        <v>18.045999999999999</v>
      </c>
      <c r="N53" s="317">
        <v>0.2768973978843931</v>
      </c>
      <c r="O53" s="317">
        <v>70.774974899250878</v>
      </c>
      <c r="P53" s="318">
        <v>26</v>
      </c>
      <c r="Q53" s="319">
        <v>5</v>
      </c>
      <c r="R53" s="319">
        <v>1278</v>
      </c>
    </row>
    <row r="54" spans="1:18" ht="16.5">
      <c r="A54" s="308" t="s">
        <v>117</v>
      </c>
      <c r="B54" s="309" t="s">
        <v>487</v>
      </c>
      <c r="C54" s="310" t="s">
        <v>70</v>
      </c>
      <c r="D54" s="311">
        <v>0.78360000000000007</v>
      </c>
      <c r="E54" s="312">
        <v>4406</v>
      </c>
      <c r="F54" s="118" t="s">
        <v>120</v>
      </c>
      <c r="G54" s="313" t="s">
        <v>259</v>
      </c>
      <c r="H54" s="314">
        <v>1</v>
      </c>
      <c r="I54" s="119">
        <v>1049.4780000000001</v>
      </c>
      <c r="J54" s="315">
        <v>1.977736198545442E-2</v>
      </c>
      <c r="K54" s="315">
        <v>0.34213784237619743</v>
      </c>
      <c r="L54" s="315">
        <v>0.13424303472451346</v>
      </c>
      <c r="M54" s="316">
        <v>19.167999999999999</v>
      </c>
      <c r="N54" s="317">
        <v>0.47642732863385412</v>
      </c>
      <c r="O54" s="317">
        <v>44.593597960128747</v>
      </c>
      <c r="P54" s="318">
        <v>13</v>
      </c>
      <c r="Q54" s="319">
        <v>5</v>
      </c>
      <c r="R54" s="319">
        <v>472</v>
      </c>
    </row>
    <row r="55" spans="1:18" ht="16.5">
      <c r="A55" s="308" t="s">
        <v>117</v>
      </c>
      <c r="B55" s="309" t="s">
        <v>495</v>
      </c>
      <c r="C55" s="310" t="s">
        <v>67</v>
      </c>
      <c r="D55" s="311">
        <v>0.81066163677420933</v>
      </c>
      <c r="E55" s="312">
        <v>4339</v>
      </c>
      <c r="F55" s="118" t="s">
        <v>118</v>
      </c>
      <c r="G55" s="313" t="s">
        <v>197</v>
      </c>
      <c r="H55" s="314">
        <v>7</v>
      </c>
      <c r="I55" s="119">
        <v>770.07799999999997</v>
      </c>
      <c r="J55" s="315">
        <v>3.490484490283921E-2</v>
      </c>
      <c r="K55" s="315">
        <v>0.37048663830731315</v>
      </c>
      <c r="L55" s="315">
        <v>0.25250699399878751</v>
      </c>
      <c r="M55" s="316">
        <v>21.082999999999998</v>
      </c>
      <c r="N55" s="317">
        <v>0.25971395105430878</v>
      </c>
      <c r="O55" s="317">
        <v>36.489810123130383</v>
      </c>
      <c r="P55" s="318">
        <v>32</v>
      </c>
      <c r="Q55" s="319">
        <v>3</v>
      </c>
      <c r="R55" s="319">
        <v>351</v>
      </c>
    </row>
  </sheetData>
  <phoneticPr fontId="3" type="noConversion"/>
  <conditionalFormatting sqref="C14:D5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2" width="9.140625" style="134"/>
    <col min="3" max="3" width="9.85546875" style="134" customWidth="1"/>
    <col min="4" max="16384" width="9.140625" style="134"/>
  </cols>
  <sheetData>
    <row r="1" spans="1:11" ht="3.75" customHeight="1">
      <c r="A1" s="129"/>
      <c r="B1" s="130"/>
      <c r="C1" s="131"/>
      <c r="D1" s="132"/>
      <c r="E1" s="132"/>
      <c r="F1" s="133"/>
      <c r="G1" s="132"/>
      <c r="H1" s="132"/>
      <c r="I1" s="132"/>
      <c r="J1" s="132"/>
      <c r="K1" s="132"/>
    </row>
    <row r="2" spans="1:11" ht="41.25">
      <c r="A2" s="323" t="s">
        <v>748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</row>
    <row r="4" spans="1:11" ht="17.25">
      <c r="A4" s="135" t="s">
        <v>499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</row>
    <row r="6" spans="1:11" ht="26.25">
      <c r="A6" s="137"/>
    </row>
    <row r="7" spans="1:11" ht="130.5" customHeight="1">
      <c r="A7" s="137"/>
    </row>
    <row r="8" spans="1:11" ht="26.25">
      <c r="A8" s="137"/>
    </row>
    <row r="9" spans="1:11" ht="26.25">
      <c r="A9" s="137"/>
    </row>
    <row r="10" spans="1:11" ht="40.5" customHeight="1">
      <c r="A10" s="137" t="s">
        <v>500</v>
      </c>
    </row>
    <row r="11" spans="1:11" ht="19.5" customHeight="1">
      <c r="A11" s="137"/>
    </row>
    <row r="12" spans="1:11" ht="17.25">
      <c r="A12" s="138" t="s">
        <v>501</v>
      </c>
    </row>
    <row r="13" spans="1:11" ht="40.5">
      <c r="A13" s="120" t="s">
        <v>0</v>
      </c>
      <c r="B13" s="121" t="s">
        <v>74</v>
      </c>
      <c r="C13" s="114" t="s">
        <v>65</v>
      </c>
      <c r="D13" s="114" t="s">
        <v>157</v>
      </c>
      <c r="E13" s="122" t="s">
        <v>143</v>
      </c>
      <c r="F13" s="121" t="s">
        <v>148</v>
      </c>
      <c r="G13" s="122" t="s">
        <v>146</v>
      </c>
      <c r="H13" s="122" t="s">
        <v>150</v>
      </c>
      <c r="I13" s="115" t="s">
        <v>152</v>
      </c>
      <c r="J13" s="122" t="s">
        <v>6</v>
      </c>
      <c r="K13" s="139" t="s">
        <v>7</v>
      </c>
    </row>
    <row r="14" spans="1:11" ht="16.5">
      <c r="A14" s="123" t="s">
        <v>117</v>
      </c>
      <c r="B14" s="124" t="s">
        <v>511</v>
      </c>
      <c r="C14" s="116" t="s">
        <v>67</v>
      </c>
      <c r="D14" s="117">
        <v>0.81162624951399076</v>
      </c>
      <c r="E14" s="125">
        <v>2887</v>
      </c>
      <c r="F14" s="118" t="s">
        <v>118</v>
      </c>
      <c r="G14" s="126" t="s">
        <v>216</v>
      </c>
      <c r="H14" s="127">
        <v>4</v>
      </c>
      <c r="I14" s="119">
        <v>425.23200000000003</v>
      </c>
      <c r="J14" s="128">
        <v>0.23516574481694696</v>
      </c>
      <c r="K14" s="140">
        <v>54.323287052714747</v>
      </c>
    </row>
    <row r="15" spans="1:11" ht="16.5">
      <c r="A15" s="123" t="s">
        <v>117</v>
      </c>
      <c r="B15" s="124" t="s">
        <v>283</v>
      </c>
      <c r="C15" s="116" t="s">
        <v>69</v>
      </c>
      <c r="D15" s="117">
        <v>0.86377771218596344</v>
      </c>
      <c r="E15" s="125">
        <v>1614</v>
      </c>
      <c r="F15" s="118" t="s">
        <v>118</v>
      </c>
      <c r="G15" s="126" t="s">
        <v>206</v>
      </c>
      <c r="H15" s="127">
        <v>9</v>
      </c>
      <c r="I15" s="119">
        <v>1405.8809999999999</v>
      </c>
      <c r="J15" s="128">
        <v>0.64016798007797249</v>
      </c>
      <c r="K15" s="140">
        <v>48.866155812618572</v>
      </c>
    </row>
    <row r="16" spans="1:11" ht="16.5">
      <c r="A16" s="123" t="s">
        <v>117</v>
      </c>
      <c r="B16" s="124" t="s">
        <v>515</v>
      </c>
      <c r="C16" s="116" t="s">
        <v>69</v>
      </c>
      <c r="D16" s="117">
        <v>0.85614401716702115</v>
      </c>
      <c r="E16" s="125">
        <v>47</v>
      </c>
      <c r="F16" s="118" t="s">
        <v>118</v>
      </c>
      <c r="G16" s="126" t="s">
        <v>199</v>
      </c>
      <c r="H16" s="127">
        <v>3</v>
      </c>
      <c r="I16" s="119">
        <v>1218.4269999999999</v>
      </c>
      <c r="J16" s="128">
        <v>0.32829213403839541</v>
      </c>
      <c r="K16" s="140">
        <v>39.723348218645846</v>
      </c>
    </row>
    <row r="17" spans="1:11" ht="16.5">
      <c r="A17" s="123" t="s">
        <v>117</v>
      </c>
      <c r="B17" s="124" t="s">
        <v>293</v>
      </c>
      <c r="C17" s="116" t="s">
        <v>70</v>
      </c>
      <c r="D17" s="117">
        <v>0.76002743921742533</v>
      </c>
      <c r="E17" s="125">
        <v>5366</v>
      </c>
      <c r="F17" s="118" t="s">
        <v>119</v>
      </c>
      <c r="G17" s="126" t="s">
        <v>230</v>
      </c>
      <c r="H17" s="127">
        <v>3</v>
      </c>
      <c r="I17" s="119">
        <v>778.14100000000008</v>
      </c>
      <c r="J17" s="128">
        <v>0</v>
      </c>
      <c r="K17" s="140">
        <v>24.031634369606536</v>
      </c>
    </row>
    <row r="18" spans="1:11" ht="16.5">
      <c r="A18" s="123" t="s">
        <v>117</v>
      </c>
      <c r="B18" s="124" t="s">
        <v>299</v>
      </c>
      <c r="C18" s="116" t="s">
        <v>70</v>
      </c>
      <c r="D18" s="117">
        <v>0.79629165154159565</v>
      </c>
      <c r="E18" s="125">
        <v>1046</v>
      </c>
      <c r="F18" s="118" t="s">
        <v>118</v>
      </c>
      <c r="G18" s="126" t="s">
        <v>202</v>
      </c>
      <c r="H18" s="127">
        <v>4</v>
      </c>
      <c r="I18" s="119">
        <v>1608.6289999999999</v>
      </c>
      <c r="J18" s="128">
        <v>0.3729884267907641</v>
      </c>
      <c r="K18" s="140">
        <v>20.265704522298183</v>
      </c>
    </row>
    <row r="19" spans="1:11" ht="16.5">
      <c r="A19" s="123" t="s">
        <v>117</v>
      </c>
      <c r="B19" s="124" t="s">
        <v>301</v>
      </c>
      <c r="C19" s="116" t="s">
        <v>69</v>
      </c>
      <c r="D19" s="117">
        <v>0.85447801612577423</v>
      </c>
      <c r="E19" s="125">
        <v>2278</v>
      </c>
      <c r="F19" s="118" t="s">
        <v>120</v>
      </c>
      <c r="G19" s="126" t="s">
        <v>256</v>
      </c>
      <c r="H19" s="127">
        <v>3</v>
      </c>
      <c r="I19" s="119">
        <v>3707.9770000000003</v>
      </c>
      <c r="J19" s="128">
        <v>5.3937767143647328E-2</v>
      </c>
      <c r="K19" s="140">
        <v>34.412295437646996</v>
      </c>
    </row>
    <row r="20" spans="1:11" ht="16.5">
      <c r="A20" s="123" t="s">
        <v>117</v>
      </c>
      <c r="B20" s="124" t="s">
        <v>564</v>
      </c>
      <c r="C20" s="116" t="s">
        <v>69</v>
      </c>
      <c r="D20" s="117">
        <v>0.86961045780656521</v>
      </c>
      <c r="E20" s="125">
        <v>533</v>
      </c>
      <c r="F20" s="118" t="s">
        <v>118</v>
      </c>
      <c r="G20" s="126" t="s">
        <v>535</v>
      </c>
      <c r="H20" s="127">
        <v>2</v>
      </c>
      <c r="I20" s="119">
        <v>1697.7059999999999</v>
      </c>
      <c r="J20" s="128">
        <v>0.35341808298963429</v>
      </c>
      <c r="K20" s="140">
        <v>23.7379145741371</v>
      </c>
    </row>
    <row r="21" spans="1:11" ht="16.5">
      <c r="A21" s="123" t="s">
        <v>117</v>
      </c>
      <c r="B21" s="124" t="s">
        <v>312</v>
      </c>
      <c r="C21" s="116" t="s">
        <v>69</v>
      </c>
      <c r="D21" s="117">
        <v>0.88301797547914807</v>
      </c>
      <c r="E21" s="125">
        <v>7127</v>
      </c>
      <c r="F21" s="118" t="s">
        <v>119</v>
      </c>
      <c r="G21" s="126" t="s">
        <v>234</v>
      </c>
      <c r="H21" s="127">
        <v>2</v>
      </c>
      <c r="I21" s="119">
        <v>1898.6949999999999</v>
      </c>
      <c r="J21" s="128">
        <v>0</v>
      </c>
      <c r="K21" s="140">
        <v>54.300453732695352</v>
      </c>
    </row>
    <row r="22" spans="1:11" ht="16.5">
      <c r="A22" s="123" t="s">
        <v>117</v>
      </c>
      <c r="B22" s="124" t="s">
        <v>314</v>
      </c>
      <c r="C22" s="116" t="s">
        <v>70</v>
      </c>
      <c r="D22" s="117">
        <v>0.79584272294954017</v>
      </c>
      <c r="E22" s="125">
        <v>4554</v>
      </c>
      <c r="F22" s="118" t="s">
        <v>119</v>
      </c>
      <c r="G22" s="126" t="s">
        <v>239</v>
      </c>
      <c r="H22" s="127">
        <v>9</v>
      </c>
      <c r="I22" s="119">
        <v>1067.885</v>
      </c>
      <c r="J22" s="128">
        <v>0.37457216835146107</v>
      </c>
      <c r="K22" s="140">
        <v>46.166019749317577</v>
      </c>
    </row>
    <row r="23" spans="1:11" ht="16.5">
      <c r="A23" s="123" t="s">
        <v>117</v>
      </c>
      <c r="B23" s="124" t="s">
        <v>320</v>
      </c>
      <c r="C23" s="116" t="s">
        <v>69</v>
      </c>
      <c r="D23" s="117">
        <v>0.88207188470903419</v>
      </c>
      <c r="E23" s="125">
        <v>9914</v>
      </c>
      <c r="F23" s="118" t="s">
        <v>119</v>
      </c>
      <c r="G23" s="126" t="s">
        <v>240</v>
      </c>
      <c r="H23" s="127">
        <v>3</v>
      </c>
      <c r="I23" s="119">
        <v>1180.3610000000001</v>
      </c>
      <c r="J23" s="128">
        <v>0.25415953254978774</v>
      </c>
      <c r="K23" s="140">
        <v>23.636836527130257</v>
      </c>
    </row>
    <row r="24" spans="1:11" ht="16.5">
      <c r="A24" s="123" t="s">
        <v>117</v>
      </c>
      <c r="B24" s="124" t="s">
        <v>322</v>
      </c>
      <c r="C24" s="116" t="s">
        <v>67</v>
      </c>
      <c r="D24" s="117">
        <v>0.81719811689543376</v>
      </c>
      <c r="E24" s="125">
        <v>5010</v>
      </c>
      <c r="F24" s="118" t="s">
        <v>119</v>
      </c>
      <c r="G24" s="126" t="s">
        <v>231</v>
      </c>
      <c r="H24" s="127">
        <v>3</v>
      </c>
      <c r="I24" s="119">
        <v>1507.8139999999999</v>
      </c>
      <c r="J24" s="128">
        <v>0.13264235509154312</v>
      </c>
      <c r="K24" s="140">
        <v>43.241407759843064</v>
      </c>
    </row>
    <row r="25" spans="1:11" ht="16.5">
      <c r="A25" s="123" t="s">
        <v>117</v>
      </c>
      <c r="B25" s="124" t="s">
        <v>328</v>
      </c>
      <c r="C25" s="116" t="s">
        <v>67</v>
      </c>
      <c r="D25" s="117">
        <v>0.8036539299158032</v>
      </c>
      <c r="E25" s="125">
        <v>9059</v>
      </c>
      <c r="F25" s="118" t="s">
        <v>119</v>
      </c>
      <c r="G25" s="126" t="s">
        <v>230</v>
      </c>
      <c r="H25" s="127">
        <v>3</v>
      </c>
      <c r="I25" s="119">
        <v>1183.8410000000001</v>
      </c>
      <c r="J25" s="128">
        <v>0</v>
      </c>
      <c r="K25" s="140">
        <v>33.703850432617216</v>
      </c>
    </row>
    <row r="26" spans="1:11" ht="16.5">
      <c r="A26" s="123" t="s">
        <v>117</v>
      </c>
      <c r="B26" s="124" t="s">
        <v>330</v>
      </c>
      <c r="C26" s="116" t="s">
        <v>67</v>
      </c>
      <c r="D26" s="117">
        <v>0.8009090909090909</v>
      </c>
      <c r="E26" s="125">
        <v>2975</v>
      </c>
      <c r="F26" s="118" t="s">
        <v>119</v>
      </c>
      <c r="G26" s="126" t="s">
        <v>246</v>
      </c>
      <c r="H26" s="127">
        <v>1</v>
      </c>
      <c r="I26" s="119">
        <v>1649.0039999999999</v>
      </c>
      <c r="J26" s="128">
        <v>0</v>
      </c>
      <c r="K26" s="140">
        <v>42.328581373968774</v>
      </c>
    </row>
    <row r="27" spans="1:11" ht="16.5">
      <c r="A27" s="123" t="s">
        <v>117</v>
      </c>
      <c r="B27" s="124" t="s">
        <v>336</v>
      </c>
      <c r="C27" s="116" t="s">
        <v>69</v>
      </c>
      <c r="D27" s="117">
        <v>0.85631018299921702</v>
      </c>
      <c r="E27" s="125">
        <v>3551</v>
      </c>
      <c r="F27" s="118" t="s">
        <v>118</v>
      </c>
      <c r="G27" s="126" t="s">
        <v>207</v>
      </c>
      <c r="H27" s="127">
        <v>4</v>
      </c>
      <c r="I27" s="119">
        <v>1557.9110000000003</v>
      </c>
      <c r="J27" s="128">
        <v>6.4188519113094381E-2</v>
      </c>
      <c r="K27" s="140">
        <v>27.151743584838922</v>
      </c>
    </row>
    <row r="28" spans="1:11" ht="16.5">
      <c r="A28" s="123" t="s">
        <v>117</v>
      </c>
      <c r="B28" s="124" t="s">
        <v>350</v>
      </c>
      <c r="C28" s="116" t="s">
        <v>69</v>
      </c>
      <c r="D28" s="117">
        <v>0.88156201477097562</v>
      </c>
      <c r="E28" s="125">
        <v>8784</v>
      </c>
      <c r="F28" s="118" t="s">
        <v>119</v>
      </c>
      <c r="G28" s="126" t="s">
        <v>231</v>
      </c>
      <c r="H28" s="127">
        <v>4</v>
      </c>
      <c r="I28" s="119">
        <v>2225.0309999999999</v>
      </c>
      <c r="J28" s="128">
        <v>4.4943194049880654E-2</v>
      </c>
      <c r="K28" s="140">
        <v>20.224437322446295</v>
      </c>
    </row>
    <row r="29" spans="1:11" ht="16.5">
      <c r="A29" s="123" t="s">
        <v>117</v>
      </c>
      <c r="B29" s="124" t="s">
        <v>517</v>
      </c>
      <c r="C29" s="116" t="s">
        <v>67</v>
      </c>
      <c r="D29" s="117">
        <v>0.83620237247842599</v>
      </c>
      <c r="E29" s="125">
        <v>4646</v>
      </c>
      <c r="F29" s="118" t="s">
        <v>119</v>
      </c>
      <c r="G29" s="126" t="s">
        <v>250</v>
      </c>
      <c r="H29" s="127">
        <v>10</v>
      </c>
      <c r="I29" s="119">
        <v>1098.5639999999999</v>
      </c>
      <c r="J29" s="128">
        <v>9.1027923725882171E-2</v>
      </c>
      <c r="K29" s="140">
        <v>34.04444347347993</v>
      </c>
    </row>
    <row r="30" spans="1:11" ht="16.5">
      <c r="A30" s="123" t="s">
        <v>117</v>
      </c>
      <c r="B30" s="124" t="s">
        <v>643</v>
      </c>
      <c r="C30" s="116" t="s">
        <v>69</v>
      </c>
      <c r="D30" s="117">
        <v>0.89882237579977942</v>
      </c>
      <c r="E30" s="125">
        <v>1258</v>
      </c>
      <c r="F30" s="118" t="s">
        <v>90</v>
      </c>
      <c r="G30" s="126" t="s">
        <v>420</v>
      </c>
      <c r="H30" s="127">
        <v>6</v>
      </c>
      <c r="I30" s="119">
        <v>833.06799999999998</v>
      </c>
      <c r="J30" s="128">
        <v>0.12003822016930191</v>
      </c>
      <c r="K30" s="140">
        <v>39.372536215531028</v>
      </c>
    </row>
    <row r="31" spans="1:11" ht="16.5">
      <c r="A31" s="123" t="s">
        <v>117</v>
      </c>
      <c r="B31" s="124" t="s">
        <v>358</v>
      </c>
      <c r="C31" s="116" t="s">
        <v>70</v>
      </c>
      <c r="D31" s="117">
        <v>0.76909090909090905</v>
      </c>
      <c r="E31" s="125">
        <v>4916</v>
      </c>
      <c r="F31" s="118" t="s">
        <v>119</v>
      </c>
      <c r="G31" s="126" t="s">
        <v>242</v>
      </c>
      <c r="H31" s="127">
        <v>1</v>
      </c>
      <c r="I31" s="119">
        <v>891.476</v>
      </c>
      <c r="J31" s="128">
        <v>0.112173518973029</v>
      </c>
      <c r="K31" s="140">
        <v>25.463388806877582</v>
      </c>
    </row>
    <row r="32" spans="1:11" ht="16.5">
      <c r="A32" s="123" t="s">
        <v>117</v>
      </c>
      <c r="B32" s="124" t="s">
        <v>519</v>
      </c>
      <c r="C32" s="116" t="s">
        <v>69</v>
      </c>
      <c r="D32" s="117">
        <v>0.87497102809806027</v>
      </c>
      <c r="E32" s="125">
        <v>7080</v>
      </c>
      <c r="F32" s="118" t="s">
        <v>118</v>
      </c>
      <c r="G32" s="126" t="s">
        <v>218</v>
      </c>
      <c r="H32" s="127">
        <v>13</v>
      </c>
      <c r="I32" s="119">
        <v>1942.3810000000001</v>
      </c>
      <c r="J32" s="128">
        <v>0.20593282162459373</v>
      </c>
      <c r="K32" s="140">
        <v>21.983328708425379</v>
      </c>
    </row>
    <row r="33" spans="1:11" ht="16.5">
      <c r="A33" s="123" t="s">
        <v>117</v>
      </c>
      <c r="B33" s="124" t="s">
        <v>368</v>
      </c>
      <c r="C33" s="116" t="s">
        <v>69</v>
      </c>
      <c r="D33" s="117">
        <v>0.87292245466067986</v>
      </c>
      <c r="E33" s="125">
        <v>8197</v>
      </c>
      <c r="F33" s="118" t="s">
        <v>118</v>
      </c>
      <c r="G33" s="126" t="s">
        <v>214</v>
      </c>
      <c r="H33" s="127">
        <v>2</v>
      </c>
      <c r="I33" s="119">
        <v>1764.058</v>
      </c>
      <c r="J33" s="128">
        <v>0.62356226382579261</v>
      </c>
      <c r="K33" s="140">
        <v>31.064738234230393</v>
      </c>
    </row>
    <row r="34" spans="1:11" ht="16.5">
      <c r="A34" s="123" t="s">
        <v>117</v>
      </c>
      <c r="B34" s="124" t="s">
        <v>370</v>
      </c>
      <c r="C34" s="116" t="s">
        <v>69</v>
      </c>
      <c r="D34" s="117">
        <v>0.87210281268714085</v>
      </c>
      <c r="E34" s="125">
        <v>7561</v>
      </c>
      <c r="F34" s="118" t="s">
        <v>118</v>
      </c>
      <c r="G34" s="126" t="s">
        <v>216</v>
      </c>
      <c r="H34" s="127">
        <v>2</v>
      </c>
      <c r="I34" s="119">
        <v>2153.9679999999998</v>
      </c>
      <c r="J34" s="128">
        <v>0.55711134055844846</v>
      </c>
      <c r="K34" s="140">
        <v>52.368466012494153</v>
      </c>
    </row>
    <row r="35" spans="1:11" ht="16.5">
      <c r="A35" s="123" t="s">
        <v>117</v>
      </c>
      <c r="B35" s="124" t="s">
        <v>386</v>
      </c>
      <c r="C35" s="116" t="s">
        <v>70</v>
      </c>
      <c r="D35" s="117">
        <v>0.78793605027592684</v>
      </c>
      <c r="E35" s="125">
        <v>6000</v>
      </c>
      <c r="F35" s="118" t="s">
        <v>120</v>
      </c>
      <c r="G35" s="126" t="s">
        <v>263</v>
      </c>
      <c r="H35" s="127">
        <v>4</v>
      </c>
      <c r="I35" s="119">
        <v>3608.5660000000003</v>
      </c>
      <c r="J35" s="128">
        <v>1.0253380428679979</v>
      </c>
      <c r="K35" s="140">
        <v>44.505213428270395</v>
      </c>
    </row>
    <row r="36" spans="1:11" ht="16.5">
      <c r="A36" s="123" t="s">
        <v>117</v>
      </c>
      <c r="B36" s="124" t="s">
        <v>388</v>
      </c>
      <c r="C36" s="116" t="s">
        <v>67</v>
      </c>
      <c r="D36" s="117">
        <v>0.80025952973741421</v>
      </c>
      <c r="E36" s="125">
        <v>7164</v>
      </c>
      <c r="F36" s="118" t="s">
        <v>121</v>
      </c>
      <c r="G36" s="126" t="s">
        <v>269</v>
      </c>
      <c r="H36" s="127">
        <v>9</v>
      </c>
      <c r="I36" s="119">
        <v>1122.5880000000002</v>
      </c>
      <c r="J36" s="128">
        <v>8.9079876143340189E-2</v>
      </c>
      <c r="K36" s="140">
        <v>44.005458814810055</v>
      </c>
    </row>
    <row r="37" spans="1:11" ht="16.5">
      <c r="A37" s="123" t="s">
        <v>117</v>
      </c>
      <c r="B37" s="124" t="s">
        <v>677</v>
      </c>
      <c r="C37" s="116" t="s">
        <v>69</v>
      </c>
      <c r="D37" s="117">
        <v>0.86075320489501062</v>
      </c>
      <c r="E37" s="125">
        <v>1633</v>
      </c>
      <c r="F37" s="118" t="s">
        <v>119</v>
      </c>
      <c r="G37" s="126" t="s">
        <v>240</v>
      </c>
      <c r="H37" s="127">
        <v>3</v>
      </c>
      <c r="I37" s="119">
        <v>391.97499999999997</v>
      </c>
      <c r="J37" s="128">
        <v>0.76535493335034133</v>
      </c>
      <c r="K37" s="140">
        <v>37.24727342304994</v>
      </c>
    </row>
    <row r="38" spans="1:11" ht="16.5">
      <c r="A38" s="123" t="s">
        <v>117</v>
      </c>
      <c r="B38" s="124" t="s">
        <v>682</v>
      </c>
      <c r="C38" s="116" t="s">
        <v>67</v>
      </c>
      <c r="D38" s="117">
        <v>0.80870197402772503</v>
      </c>
      <c r="E38" s="125">
        <v>5183</v>
      </c>
      <c r="F38" s="118" t="s">
        <v>118</v>
      </c>
      <c r="G38" s="126" t="s">
        <v>201</v>
      </c>
      <c r="H38" s="127">
        <v>5</v>
      </c>
      <c r="I38" s="119">
        <v>692.29499999999985</v>
      </c>
      <c r="J38" s="128">
        <v>0.57778837056457155</v>
      </c>
      <c r="K38" s="140">
        <v>51.712059165529155</v>
      </c>
    </row>
    <row r="39" spans="1:11" ht="16.5">
      <c r="A39" s="123" t="s">
        <v>117</v>
      </c>
      <c r="B39" s="124" t="s">
        <v>408</v>
      </c>
      <c r="C39" s="116" t="s">
        <v>70</v>
      </c>
      <c r="D39" s="117">
        <v>0.76969404559021615</v>
      </c>
      <c r="E39" s="125">
        <v>8002</v>
      </c>
      <c r="F39" s="118" t="s">
        <v>120</v>
      </c>
      <c r="G39" s="126" t="s">
        <v>257</v>
      </c>
      <c r="H39" s="127">
        <v>4</v>
      </c>
      <c r="I39" s="119">
        <v>3476.6669999999999</v>
      </c>
      <c r="J39" s="128">
        <v>5.7526360735727637E-2</v>
      </c>
      <c r="K39" s="140">
        <v>78.178324239853865</v>
      </c>
    </row>
    <row r="40" spans="1:11" ht="16.5">
      <c r="A40" s="123" t="s">
        <v>117</v>
      </c>
      <c r="B40" s="124" t="s">
        <v>566</v>
      </c>
      <c r="C40" s="116" t="s">
        <v>69</v>
      </c>
      <c r="D40" s="117">
        <v>0.87603279205053564</v>
      </c>
      <c r="E40" s="125">
        <v>8938</v>
      </c>
      <c r="F40" s="118" t="s">
        <v>120</v>
      </c>
      <c r="G40" s="126" t="s">
        <v>259</v>
      </c>
      <c r="H40" s="127">
        <v>3</v>
      </c>
      <c r="I40" s="119">
        <v>784.55600000000004</v>
      </c>
      <c r="J40" s="128">
        <v>1.2746062741219237</v>
      </c>
      <c r="K40" s="140">
        <v>23.835137326079973</v>
      </c>
    </row>
    <row r="41" spans="1:11" ht="16.5">
      <c r="A41" s="123" t="s">
        <v>117</v>
      </c>
      <c r="B41" s="124" t="s">
        <v>431</v>
      </c>
      <c r="C41" s="116" t="s">
        <v>69</v>
      </c>
      <c r="D41" s="117">
        <v>0.89049831816550595</v>
      </c>
      <c r="E41" s="125">
        <v>6901</v>
      </c>
      <c r="F41" s="118" t="s">
        <v>119</v>
      </c>
      <c r="G41" s="126" t="s">
        <v>237</v>
      </c>
      <c r="H41" s="127">
        <v>3</v>
      </c>
      <c r="I41" s="119">
        <v>1943.4019999999998</v>
      </c>
      <c r="J41" s="128">
        <v>5.1456157809861271E-2</v>
      </c>
      <c r="K41" s="140">
        <v>24.493131117493963</v>
      </c>
    </row>
    <row r="42" spans="1:11" ht="16.5">
      <c r="A42" s="123" t="s">
        <v>117</v>
      </c>
      <c r="B42" s="124" t="s">
        <v>437</v>
      </c>
      <c r="C42" s="116" t="s">
        <v>69</v>
      </c>
      <c r="D42" s="117">
        <v>0.87476190476190474</v>
      </c>
      <c r="E42" s="125">
        <v>7131</v>
      </c>
      <c r="F42" s="118" t="s">
        <v>118</v>
      </c>
      <c r="G42" s="126" t="s">
        <v>191</v>
      </c>
      <c r="H42" s="127">
        <v>1</v>
      </c>
      <c r="I42" s="119">
        <v>1175.367</v>
      </c>
      <c r="J42" s="128">
        <v>0</v>
      </c>
      <c r="K42" s="140">
        <v>24.247745597757977</v>
      </c>
    </row>
    <row r="43" spans="1:11" ht="16.5">
      <c r="A43" s="123" t="s">
        <v>117</v>
      </c>
      <c r="B43" s="124" t="s">
        <v>441</v>
      </c>
      <c r="C43" s="116" t="s">
        <v>70</v>
      </c>
      <c r="D43" s="117">
        <v>0.79183211878348947</v>
      </c>
      <c r="E43" s="125">
        <v>244</v>
      </c>
      <c r="F43" s="118" t="s">
        <v>120</v>
      </c>
      <c r="G43" s="126" t="s">
        <v>255</v>
      </c>
      <c r="H43" s="127">
        <v>2</v>
      </c>
      <c r="I43" s="119">
        <v>4158.2209999999995</v>
      </c>
      <c r="J43" s="128">
        <v>0.52907240860935489</v>
      </c>
      <c r="K43" s="140">
        <v>20.032605289617845</v>
      </c>
    </row>
    <row r="44" spans="1:11" ht="16.5">
      <c r="A44" s="123" t="s">
        <v>117</v>
      </c>
      <c r="B44" s="124" t="s">
        <v>443</v>
      </c>
      <c r="C44" s="116" t="s">
        <v>67</v>
      </c>
      <c r="D44" s="117">
        <v>0.82901943753659324</v>
      </c>
      <c r="E44" s="125">
        <v>1350</v>
      </c>
      <c r="F44" s="118" t="s">
        <v>120</v>
      </c>
      <c r="G44" s="126" t="s">
        <v>255</v>
      </c>
      <c r="H44" s="127">
        <v>3</v>
      </c>
      <c r="I44" s="119">
        <v>2809.605</v>
      </c>
      <c r="J44" s="128">
        <v>1.2813189042587838</v>
      </c>
      <c r="K44" s="140">
        <v>49.437554389318073</v>
      </c>
    </row>
    <row r="45" spans="1:11" ht="16.5">
      <c r="A45" s="123" t="s">
        <v>117</v>
      </c>
      <c r="B45" s="124" t="s">
        <v>445</v>
      </c>
      <c r="C45" s="116" t="s">
        <v>67</v>
      </c>
      <c r="D45" s="117">
        <v>0.80330834541228824</v>
      </c>
      <c r="E45" s="125">
        <v>91</v>
      </c>
      <c r="F45" s="118" t="s">
        <v>120</v>
      </c>
      <c r="G45" s="126" t="s">
        <v>261</v>
      </c>
      <c r="H45" s="127">
        <v>6</v>
      </c>
      <c r="I45" s="119">
        <v>3251.5229999999997</v>
      </c>
      <c r="J45" s="128">
        <v>0.18452891152853604</v>
      </c>
      <c r="K45" s="140">
        <v>38.228239504995045</v>
      </c>
    </row>
    <row r="46" spans="1:11" ht="16.5">
      <c r="A46" s="123" t="s">
        <v>117</v>
      </c>
      <c r="B46" s="124" t="s">
        <v>451</v>
      </c>
      <c r="C46" s="116" t="s">
        <v>70</v>
      </c>
      <c r="D46" s="117">
        <v>0.78957049199520002</v>
      </c>
      <c r="E46" s="125">
        <v>6487</v>
      </c>
      <c r="F46" s="118" t="s">
        <v>118</v>
      </c>
      <c r="G46" s="126" t="s">
        <v>201</v>
      </c>
      <c r="H46" s="127">
        <v>3</v>
      </c>
      <c r="I46" s="119">
        <v>1145.4080000000001</v>
      </c>
      <c r="J46" s="128">
        <v>1.4841872939598815</v>
      </c>
      <c r="K46" s="140">
        <v>56.049896630720227</v>
      </c>
    </row>
    <row r="47" spans="1:11" ht="16.5">
      <c r="A47" s="123" t="s">
        <v>117</v>
      </c>
      <c r="B47" s="124" t="s">
        <v>461</v>
      </c>
      <c r="C47" s="116" t="s">
        <v>70</v>
      </c>
      <c r="D47" s="117">
        <v>0.76272727272727259</v>
      </c>
      <c r="E47" s="125">
        <v>3041</v>
      </c>
      <c r="F47" s="118" t="s">
        <v>119</v>
      </c>
      <c r="G47" s="126" t="s">
        <v>246</v>
      </c>
      <c r="H47" s="127">
        <v>1</v>
      </c>
      <c r="I47" s="119">
        <v>1227.1179999999999</v>
      </c>
      <c r="J47" s="128">
        <v>0</v>
      </c>
      <c r="K47" s="140">
        <v>62.830143474384698</v>
      </c>
    </row>
    <row r="48" spans="1:11" ht="16.5">
      <c r="A48" s="123" t="s">
        <v>117</v>
      </c>
      <c r="B48" s="124" t="s">
        <v>465</v>
      </c>
      <c r="C48" s="116" t="s">
        <v>67</v>
      </c>
      <c r="D48" s="117">
        <v>0.81733688120409409</v>
      </c>
      <c r="E48" s="125">
        <v>8988</v>
      </c>
      <c r="F48" s="118" t="s">
        <v>119</v>
      </c>
      <c r="G48" s="126" t="s">
        <v>226</v>
      </c>
      <c r="H48" s="127">
        <v>3</v>
      </c>
      <c r="I48" s="119">
        <v>1525.0730000000001</v>
      </c>
      <c r="J48" s="128">
        <v>0.13114126340181748</v>
      </c>
      <c r="K48" s="140">
        <v>55.21047189216516</v>
      </c>
    </row>
    <row r="49" spans="1:11" ht="16.5">
      <c r="A49" s="123" t="s">
        <v>117</v>
      </c>
      <c r="B49" s="124" t="s">
        <v>570</v>
      </c>
      <c r="C49" s="116" t="s">
        <v>67</v>
      </c>
      <c r="D49" s="117">
        <v>0.83733782875217089</v>
      </c>
      <c r="E49" s="125">
        <v>2116</v>
      </c>
      <c r="F49" s="118" t="s">
        <v>118</v>
      </c>
      <c r="G49" s="126" t="s">
        <v>535</v>
      </c>
      <c r="H49" s="127">
        <v>2</v>
      </c>
      <c r="I49" s="119">
        <v>1102.1219999999998</v>
      </c>
      <c r="J49" s="128">
        <v>0.36293622666093234</v>
      </c>
      <c r="K49" s="140">
        <v>23.318652562964903</v>
      </c>
    </row>
    <row r="50" spans="1:11" ht="16.5">
      <c r="A50" s="123" t="s">
        <v>117</v>
      </c>
      <c r="B50" s="124" t="s">
        <v>572</v>
      </c>
      <c r="C50" s="116" t="s">
        <v>67</v>
      </c>
      <c r="D50" s="117">
        <v>0.80238095238095242</v>
      </c>
      <c r="E50" s="125">
        <v>6086</v>
      </c>
      <c r="F50" s="118" t="s">
        <v>119</v>
      </c>
      <c r="G50" s="126" t="s">
        <v>229</v>
      </c>
      <c r="H50" s="127">
        <v>1</v>
      </c>
      <c r="I50" s="119">
        <v>1350.0050000000001</v>
      </c>
      <c r="J50" s="128">
        <v>7.777748971300106</v>
      </c>
      <c r="K50" s="140">
        <v>38.740597257047192</v>
      </c>
    </row>
    <row r="51" spans="1:11" ht="16.5">
      <c r="A51" s="123" t="s">
        <v>117</v>
      </c>
      <c r="B51" s="124" t="s">
        <v>483</v>
      </c>
      <c r="C51" s="116" t="s">
        <v>70</v>
      </c>
      <c r="D51" s="117">
        <v>0.7482984626027156</v>
      </c>
      <c r="E51" s="125">
        <v>231</v>
      </c>
      <c r="F51" s="118" t="s">
        <v>118</v>
      </c>
      <c r="G51" s="126" t="s">
        <v>223</v>
      </c>
      <c r="H51" s="127">
        <v>2</v>
      </c>
      <c r="I51" s="119">
        <v>561.71</v>
      </c>
      <c r="J51" s="128">
        <v>0.8901390397180039</v>
      </c>
      <c r="K51" s="140">
        <v>49.313702800377413</v>
      </c>
    </row>
    <row r="52" spans="1:11" ht="16.5">
      <c r="A52" s="123" t="s">
        <v>117</v>
      </c>
      <c r="B52" s="124" t="s">
        <v>485</v>
      </c>
      <c r="C52" s="116" t="s">
        <v>67</v>
      </c>
      <c r="D52" s="117">
        <v>0.8182915710085048</v>
      </c>
      <c r="E52" s="125">
        <v>2999</v>
      </c>
      <c r="F52" s="118" t="s">
        <v>118</v>
      </c>
      <c r="G52" s="126" t="s">
        <v>216</v>
      </c>
      <c r="H52" s="127">
        <v>2</v>
      </c>
      <c r="I52" s="119">
        <v>1805.7230000000002</v>
      </c>
      <c r="J52" s="128">
        <v>0.2768973978843931</v>
      </c>
      <c r="K52" s="140">
        <v>70.774974899250878</v>
      </c>
    </row>
    <row r="53" spans="1:11" ht="16.5">
      <c r="A53" s="123" t="s">
        <v>117</v>
      </c>
      <c r="B53" s="124" t="s">
        <v>487</v>
      </c>
      <c r="C53" s="116" t="s">
        <v>70</v>
      </c>
      <c r="D53" s="117">
        <v>0.78360000000000007</v>
      </c>
      <c r="E53" s="125">
        <v>4406</v>
      </c>
      <c r="F53" s="118" t="s">
        <v>120</v>
      </c>
      <c r="G53" s="126" t="s">
        <v>259</v>
      </c>
      <c r="H53" s="127">
        <v>1</v>
      </c>
      <c r="I53" s="119">
        <v>1049.4780000000001</v>
      </c>
      <c r="J53" s="128">
        <v>0.47642732863385412</v>
      </c>
      <c r="K53" s="140">
        <v>44.593597960128747</v>
      </c>
    </row>
    <row r="54" spans="1:11" ht="16.5">
      <c r="A54" s="123" t="s">
        <v>117</v>
      </c>
      <c r="B54" s="124" t="s">
        <v>489</v>
      </c>
      <c r="C54" s="116" t="s">
        <v>69</v>
      </c>
      <c r="D54" s="117">
        <v>0.85300514262359883</v>
      </c>
      <c r="E54" s="125">
        <v>7959</v>
      </c>
      <c r="F54" s="118" t="s">
        <v>120</v>
      </c>
      <c r="G54" s="126" t="s">
        <v>256</v>
      </c>
      <c r="H54" s="127">
        <v>3</v>
      </c>
      <c r="I54" s="119">
        <v>3589.4130000000005</v>
      </c>
      <c r="J54" s="128">
        <v>0.36217621098491587</v>
      </c>
      <c r="K54" s="140">
        <v>24.432964387213172</v>
      </c>
    </row>
    <row r="55" spans="1:11" ht="16.5">
      <c r="A55" s="123" t="s">
        <v>117</v>
      </c>
      <c r="B55" s="124" t="s">
        <v>495</v>
      </c>
      <c r="C55" s="116" t="s">
        <v>67</v>
      </c>
      <c r="D55" s="117">
        <v>0.81066163677420933</v>
      </c>
      <c r="E55" s="125">
        <v>4339</v>
      </c>
      <c r="F55" s="118" t="s">
        <v>118</v>
      </c>
      <c r="G55" s="126" t="s">
        <v>197</v>
      </c>
      <c r="H55" s="127">
        <v>7</v>
      </c>
      <c r="I55" s="119">
        <v>770.07799999999997</v>
      </c>
      <c r="J55" s="128">
        <v>0.25971395105430878</v>
      </c>
      <c r="K55" s="140">
        <v>36.489810123130383</v>
      </c>
    </row>
    <row r="56" spans="1:11" ht="16.5">
      <c r="A56" s="123" t="s">
        <v>117</v>
      </c>
      <c r="B56" s="124" t="s">
        <v>497</v>
      </c>
      <c r="C56" s="116" t="s">
        <v>69</v>
      </c>
      <c r="D56" s="117">
        <v>0.89049999999999996</v>
      </c>
      <c r="E56" s="125">
        <v>3195</v>
      </c>
      <c r="F56" s="118" t="s">
        <v>119</v>
      </c>
      <c r="G56" s="126" t="s">
        <v>250</v>
      </c>
      <c r="H56" s="127">
        <v>1</v>
      </c>
      <c r="I56" s="119">
        <v>1530.57</v>
      </c>
      <c r="J56" s="128">
        <v>0.45734595608172118</v>
      </c>
      <c r="K56" s="140">
        <v>40.181108998608366</v>
      </c>
    </row>
  </sheetData>
  <mergeCells count="1">
    <mergeCell ref="A2:K2"/>
  </mergeCells>
  <phoneticPr fontId="3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2024-10-04T00:39:38Z</dcterms:modified>
</cp:coreProperties>
</file>