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ECF6B202-F686-41EA-B530-FC3C7F92C591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명단'!$A$13:$R$78</definedName>
    <definedName name="_xlnm._FilterDatabase" localSheetId="7" hidden="1">'급감속과다 명단'!$A$13:$K$40</definedName>
    <definedName name="_xlnm._FilterDatabase" localSheetId="4" hidden="1">운전자별!$A$4:$BR$98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운전자별!$A$1:$R$98</definedName>
    <definedName name="_xlnm.Print_Area" localSheetId="1">종합!$A$1:$L$143</definedName>
    <definedName name="_xlnm.Print_Area" localSheetId="3">차량별!$A$1:$T$53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I132" i="12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F50" i="60" l="1"/>
  <c r="F46" i="60"/>
  <c r="F42" i="60"/>
  <c r="F38" i="60"/>
  <c r="F39" i="60"/>
  <c r="F27" i="60"/>
  <c r="F11" i="60"/>
  <c r="F31" i="60"/>
  <c r="F35" i="60"/>
  <c r="F19" i="60"/>
  <c r="F15" i="60"/>
  <c r="F47" i="60"/>
  <c r="F43" i="60"/>
  <c r="F28" i="60"/>
  <c r="F24" i="60"/>
  <c r="F20" i="60"/>
  <c r="F16" i="60"/>
  <c r="F32" i="60"/>
  <c r="F12" i="60"/>
  <c r="F51" i="60"/>
  <c r="F23" i="60"/>
  <c r="F53" i="60"/>
  <c r="F49" i="60"/>
  <c r="F45" i="60"/>
  <c r="F41" i="60"/>
  <c r="F37" i="60"/>
  <c r="F33" i="60"/>
  <c r="F29" i="60"/>
  <c r="F25" i="60"/>
  <c r="F21" i="60"/>
  <c r="F17" i="60"/>
  <c r="F13" i="60"/>
  <c r="F34" i="60"/>
  <c r="F30" i="60"/>
  <c r="F26" i="60"/>
  <c r="F22" i="60"/>
  <c r="F18" i="60"/>
  <c r="F14" i="60"/>
  <c r="F52" i="60"/>
  <c r="F48" i="60"/>
  <c r="F44" i="60"/>
  <c r="F40" i="60"/>
  <c r="F36" i="60"/>
  <c r="J51" i="12" a="1"/>
  <c r="J51" i="12" l="1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34" i="12" l="1"/>
  <c r="B13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35" i="12" l="1"/>
  <c r="I135" i="12"/>
  <c r="H135" i="12"/>
  <c r="G135" i="12"/>
  <c r="F135" i="12"/>
  <c r="E135" i="12"/>
  <c r="D135" i="12"/>
  <c r="I134" i="12"/>
  <c r="H134" i="12"/>
  <c r="G134" i="12"/>
  <c r="F134" i="12"/>
  <c r="D134" i="12"/>
  <c r="E134" i="12"/>
  <c r="J134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0" i="12" l="1"/>
  <c r="E130" i="12" l="1"/>
  <c r="D130" i="12"/>
  <c r="J130" i="12"/>
  <c r="H130" i="12"/>
  <c r="G130" i="12"/>
  <c r="I130" i="12"/>
  <c r="F130" i="12"/>
  <c r="B131" i="12"/>
  <c r="B132" i="12"/>
  <c r="B133" i="12"/>
  <c r="F131" i="12" l="1"/>
  <c r="E131" i="12"/>
  <c r="D131" i="12"/>
  <c r="I131" i="12"/>
  <c r="J131" i="12"/>
  <c r="H131" i="12"/>
  <c r="G131" i="12"/>
  <c r="H133" i="12"/>
  <c r="G133" i="12"/>
  <c r="F133" i="12"/>
  <c r="E133" i="12"/>
  <c r="J133" i="12"/>
  <c r="I133" i="12"/>
  <c r="D133" i="12"/>
  <c r="G132" i="12"/>
  <c r="F132" i="12"/>
  <c r="J132" i="12"/>
  <c r="H132" i="12"/>
  <c r="E132" i="12"/>
  <c r="D132" i="12"/>
  <c r="J10" i="12"/>
  <c r="J31" i="12" s="1"/>
  <c r="K27" i="12"/>
  <c r="D27" i="12" l="1"/>
  <c r="D51" i="12" a="1"/>
  <c r="H51" i="12" a="1"/>
  <c r="N51" i="12" a="1"/>
  <c r="I51" i="12" a="1"/>
  <c r="F51" i="12" a="1"/>
  <c r="G51" i="12" a="1"/>
  <c r="E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<sst xmlns="http://schemas.openxmlformats.org/spreadsheetml/2006/main" count="3123" uniqueCount="625">
  <si>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</si>
  <si>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</si>
  <si>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</si>
  <si>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</si>
  <si>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</si>
  <si>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</si>
  <si>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</si>
  <si>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</si>
  <si>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</si>
  <si>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</si>
  <si>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</si>
  <si>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</si>
  <si>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</si>
  <si>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</si>
  <si>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</si>
  <si>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</si>
  <si>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</si>
  <si>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</si>
  <si>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</si>
  <si>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</si>
  <si>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</si>
  <si>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</si>
  <si>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</si>
  <si>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</si>
  <si>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</si>
  <si>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</si>
  <si>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</si>
  <si>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</si>
  <si>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</si>
  <si>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</si>
  <si>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</si>
  <si>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</si>
  <si>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</si>
  <si>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</si>
  <si>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</si>
  <si>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</si>
  <si>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</si>
  <si>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</si>
  <si>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</si>
  <si>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</si>
  <si>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</si>
  <si>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</si>
  <si>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</si>
  <si>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</si>
  <si>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</si>
  <si>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</si>
  <si>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</si>
  <si>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</si>
  <si>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</si>
  <si>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</si>
  <si>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</si>
  <si>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</si>
  <si>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</si>
  <si>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</si>
  <si>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</si>
  <si>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</si>
  <si>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</si>
  <si>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</si>
  <si>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</si>
  <si>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</si>
  <si>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</si>
  <si>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</si>
  <si>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</si>
  <si>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</si>
  <si>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</si>
  <si>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</si>
  <si>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</si>
  <si>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</si>
  <si>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</si>
  <si>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</si>
  <si>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</si>
  <si>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</si>
  <si>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</si>
  <si>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</si>
  <si>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</si>
  <si>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</si>
  <si>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</si>
  <si>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</si>
  <si>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</si>
  <si>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</si>
  <si>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</si>
  <si>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</si>
  <si>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</si>
  <si>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</si>
  <si>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</si>
  <si>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</si>
  <si>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</si>
  <si>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</si>
  <si>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</si>
  <si>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</si>
  <si>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</si>
  <si>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</si>
  <si>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</si>
  <si>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</si>
  <si>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</si>
  <si>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</si>
  <si>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</si>
  <si>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</si>
  <si>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</si>
  <si>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</si>
  <si>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</si>
  <si>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</si>
  <si>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</si>
  <si>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</si>
  <si>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</si>
  <si>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</si>
  <si>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</si>
  <si>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</si>
  <si>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</si>
  <si>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</si>
  <si>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</si>
  <si>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</si>
  <si>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</si>
  <si>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</si>
  <si>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</si>
  <si>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</si>
  <si>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</si>
  <si>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도영운수</t>
  </si>
  <si>
    <t>35</t>
  </si>
  <si>
    <t>523</t>
  </si>
  <si>
    <t>55</t>
  </si>
  <si>
    <t>65</t>
  </si>
  <si>
    <t>65-1</t>
  </si>
  <si>
    <t>순환46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</si>
  <si>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</si>
  <si>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</si>
  <si>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</si>
  <si>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</si>
  <si>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</si>
  <si>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</si>
  <si>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</si>
  <si>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</si>
  <si>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</si>
  <si>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</si>
  <si>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</si>
  <si>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</si>
  <si>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</si>
  <si>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</si>
  <si>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</si>
  <si>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</si>
  <si>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</si>
  <si>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</si>
  <si>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</si>
  <si>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</si>
  <si>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</si>
  <si>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</si>
  <si>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</si>
  <si>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</si>
  <si>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</si>
  <si>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</si>
  <si>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</si>
  <si>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</si>
  <si>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</si>
  <si>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</si>
  <si>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</si>
  <si>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</si>
  <si>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</si>
  <si>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</si>
  <si>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</si>
  <si>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</si>
  <si>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</si>
  <si>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</si>
  <si>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</si>
  <si>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</si>
  <si>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</si>
  <si>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</si>
  <si>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</si>
  <si>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</si>
  <si>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</si>
  <si>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</si>
  <si>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</si>
  <si>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</si>
  <si>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</si>
  <si>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</si>
  <si>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</si>
  <si>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</si>
  <si>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</si>
  <si>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</si>
  <si>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</si>
  <si>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</si>
  <si>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</si>
  <si>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</si>
  <si>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</si>
  <si>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</si>
  <si>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</si>
  <si>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</si>
  <si>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</si>
  <si>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</si>
  <si>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</si>
  <si>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</si>
  <si>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</si>
  <si>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</si>
  <si>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운전자코드</t>
  </si>
  <si>
    <t>맥스거리코드</t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</si>
  <si>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</si>
  <si>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</si>
  <si>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</si>
  <si>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</si>
  <si>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</si>
  <si>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71바5852</t>
  </si>
  <si>
    <t>71바5853</t>
  </si>
  <si>
    <t>71바5854</t>
  </si>
  <si>
    <t>71바5855</t>
  </si>
  <si>
    <t>71바5861</t>
  </si>
  <si>
    <t>71바5864</t>
  </si>
  <si>
    <t>71바5865</t>
  </si>
  <si>
    <t>71바5876</t>
  </si>
  <si>
    <t>71바5886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</si>
  <si>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</si>
  <si>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</si>
  <si>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</si>
  <si>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</si>
  <si>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</si>
  <si>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</si>
  <si>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</si>
  <si>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70바3910</t>
  </si>
  <si>
    <t>70바3911</t>
  </si>
  <si>
    <t>71바5859</t>
  </si>
  <si>
    <t>도영운수523C1</t>
  </si>
  <si>
    <t>71바5862</t>
  </si>
  <si>
    <t>71바5863</t>
  </si>
  <si>
    <t>71바5884</t>
  </si>
  <si>
    <t>71바5894</t>
  </si>
  <si>
    <t>70바3906</t>
  </si>
  <si>
    <t>5555</t>
  </si>
  <si>
    <t>71바5880</t>
  </si>
  <si>
    <t>71바5897</t>
  </si>
  <si>
    <t>도영운수55B1</t>
  </si>
  <si>
    <t>71바5898</t>
  </si>
  <si>
    <t>71바5899</t>
  </si>
  <si>
    <t>71바5900</t>
  </si>
  <si>
    <t>도영운수55A1</t>
  </si>
  <si>
    <t>71바5877</t>
  </si>
  <si>
    <t>6565</t>
  </si>
  <si>
    <t>71바5878</t>
  </si>
  <si>
    <t>71바5879</t>
  </si>
  <si>
    <t>도영운수65S1</t>
  </si>
  <si>
    <t>71바5885</t>
  </si>
  <si>
    <t>71바5887</t>
  </si>
  <si>
    <t>71바5888</t>
  </si>
  <si>
    <t>도영운수65C1</t>
  </si>
  <si>
    <t>75아1109</t>
  </si>
  <si>
    <t>71바5860</t>
  </si>
  <si>
    <t>71바5881</t>
  </si>
  <si>
    <t>71바5882</t>
  </si>
  <si>
    <t>71바5883</t>
  </si>
  <si>
    <t>71바5889</t>
  </si>
  <si>
    <t>71바5893</t>
  </si>
  <si>
    <t>71바5896</t>
  </si>
  <si>
    <t>70바3903</t>
  </si>
  <si>
    <t>순환46순환46</t>
  </si>
  <si>
    <t>70바3905</t>
  </si>
  <si>
    <t>71바5856</t>
  </si>
  <si>
    <t>71바5868</t>
  </si>
  <si>
    <t>71바5870</t>
  </si>
  <si>
    <t>예비예비</t>
  </si>
  <si>
    <t>고병연</t>
  </si>
  <si>
    <t>506551</t>
  </si>
  <si>
    <t>곽인근</t>
  </si>
  <si>
    <t>5067759</t>
  </si>
  <si>
    <t>권인숙</t>
  </si>
  <si>
    <t>5063419</t>
  </si>
  <si>
    <t>김명석</t>
  </si>
  <si>
    <t>5063405</t>
  </si>
  <si>
    <t>김범영</t>
  </si>
  <si>
    <t>5066128</t>
  </si>
  <si>
    <t>김봉환</t>
  </si>
  <si>
    <t>5065115</t>
  </si>
  <si>
    <t>김상용</t>
  </si>
  <si>
    <t>506305</t>
  </si>
  <si>
    <t>김영복</t>
  </si>
  <si>
    <t>5066269</t>
  </si>
  <si>
    <t>김인기</t>
  </si>
  <si>
    <t>5065022</t>
  </si>
  <si>
    <t>김재형</t>
  </si>
  <si>
    <t>506329</t>
  </si>
  <si>
    <t>김정식</t>
  </si>
  <si>
    <t>5061711</t>
  </si>
  <si>
    <t>김종광</t>
  </si>
  <si>
    <t>5065689</t>
  </si>
  <si>
    <t>김진용</t>
  </si>
  <si>
    <t>506825</t>
  </si>
  <si>
    <t>김진욱</t>
  </si>
  <si>
    <t>5061929</t>
  </si>
  <si>
    <t>5068592</t>
  </si>
  <si>
    <t>나인웅</t>
  </si>
  <si>
    <t>5063341</t>
  </si>
  <si>
    <t>박갑수</t>
  </si>
  <si>
    <t>506651</t>
  </si>
  <si>
    <t>박기철</t>
  </si>
  <si>
    <t>5069247</t>
  </si>
  <si>
    <t>박동춘</t>
  </si>
  <si>
    <t>5068057</t>
  </si>
  <si>
    <t>박상선</t>
  </si>
  <si>
    <t>5068908</t>
  </si>
  <si>
    <t>박상하</t>
  </si>
  <si>
    <t>5068565</t>
  </si>
  <si>
    <t>박용이</t>
  </si>
  <si>
    <t>5061170</t>
  </si>
  <si>
    <t>박이락</t>
  </si>
  <si>
    <t>5067278</t>
  </si>
  <si>
    <t>박주원</t>
  </si>
  <si>
    <t>5061679</t>
  </si>
  <si>
    <t>백운상</t>
  </si>
  <si>
    <t>5064138</t>
  </si>
  <si>
    <t>백진경</t>
  </si>
  <si>
    <t>5061407</t>
  </si>
  <si>
    <t>손이성</t>
  </si>
  <si>
    <t>5063117</t>
  </si>
  <si>
    <t>송인관</t>
  </si>
  <si>
    <t>5064097</t>
  </si>
  <si>
    <t>송정현</t>
  </si>
  <si>
    <t>5065281</t>
  </si>
  <si>
    <t>송정환</t>
  </si>
  <si>
    <t>5069919</t>
  </si>
  <si>
    <t>심준섭</t>
  </si>
  <si>
    <t>50610</t>
  </si>
  <si>
    <t>안정원</t>
  </si>
  <si>
    <t>5062612</t>
  </si>
  <si>
    <t>양금수</t>
  </si>
  <si>
    <t>5064283</t>
  </si>
  <si>
    <t>옥현준</t>
  </si>
  <si>
    <t>5068328</t>
  </si>
  <si>
    <t>우용일</t>
  </si>
  <si>
    <t>5061245</t>
  </si>
  <si>
    <t>유영근</t>
  </si>
  <si>
    <t>5066334</t>
  </si>
  <si>
    <t>유영민</t>
  </si>
  <si>
    <t>5066189</t>
  </si>
  <si>
    <t>유재옥</t>
  </si>
  <si>
    <t>5066907</t>
  </si>
  <si>
    <t>이강만</t>
  </si>
  <si>
    <t>5066976</t>
  </si>
  <si>
    <t>이광철</t>
  </si>
  <si>
    <t>5064466</t>
  </si>
  <si>
    <t>이기훈</t>
  </si>
  <si>
    <t>5061167</t>
  </si>
  <si>
    <t>이배환</t>
  </si>
  <si>
    <t>5067063</t>
  </si>
  <si>
    <t>이병창</t>
  </si>
  <si>
    <t>506508</t>
  </si>
  <si>
    <t>이상용</t>
  </si>
  <si>
    <t>5069987</t>
  </si>
  <si>
    <t>이석규</t>
  </si>
  <si>
    <t>5061803</t>
  </si>
  <si>
    <t>이석찬</t>
  </si>
  <si>
    <t>5069872</t>
  </si>
  <si>
    <t>이승기</t>
  </si>
  <si>
    <t>5069046</t>
  </si>
  <si>
    <t>이영선</t>
  </si>
  <si>
    <t>5063385</t>
  </si>
  <si>
    <t>이재성</t>
  </si>
  <si>
    <t>5066773</t>
  </si>
  <si>
    <t>이진호</t>
  </si>
  <si>
    <t>5061406</t>
  </si>
  <si>
    <t>이창훈</t>
  </si>
  <si>
    <t>5065336</t>
  </si>
  <si>
    <t>이태현</t>
  </si>
  <si>
    <t>5062661</t>
  </si>
  <si>
    <t>이한승</t>
  </si>
  <si>
    <t>5062576</t>
  </si>
  <si>
    <t>인명호</t>
  </si>
  <si>
    <t>5063598</t>
  </si>
  <si>
    <t>임계주</t>
  </si>
  <si>
    <t>5063923</t>
  </si>
  <si>
    <t>장권순</t>
  </si>
  <si>
    <t>5069270</t>
  </si>
  <si>
    <t>전성일</t>
  </si>
  <si>
    <t>5066338</t>
  </si>
  <si>
    <t>전용범</t>
  </si>
  <si>
    <t>5063218</t>
  </si>
  <si>
    <t>정원</t>
  </si>
  <si>
    <t>506864</t>
  </si>
  <si>
    <t>정진권</t>
  </si>
  <si>
    <t>5066998</t>
  </si>
  <si>
    <t>정현수</t>
  </si>
  <si>
    <t>5065970</t>
  </si>
  <si>
    <t>정흥복</t>
  </si>
  <si>
    <t>5065480</t>
  </si>
  <si>
    <t>조성환</t>
  </si>
  <si>
    <t>5068555</t>
  </si>
  <si>
    <t>조지윤</t>
  </si>
  <si>
    <t>5065034</t>
  </si>
  <si>
    <t>지형도</t>
  </si>
  <si>
    <t>5064561</t>
  </si>
  <si>
    <t>75아1054</t>
  </si>
  <si>
    <t>최순경</t>
  </si>
  <si>
    <t>506100</t>
  </si>
  <si>
    <t>최순철</t>
  </si>
  <si>
    <t>5066924</t>
  </si>
  <si>
    <t>최우영</t>
  </si>
  <si>
    <t>5068541</t>
  </si>
  <si>
    <t>최재덕</t>
  </si>
  <si>
    <t>506992</t>
  </si>
  <si>
    <t>한재성</t>
  </si>
  <si>
    <t>5066191</t>
  </si>
  <si>
    <t>홍형표</t>
  </si>
  <si>
    <t>5069880</t>
  </si>
  <si>
    <t>황교민</t>
  </si>
  <si>
    <t>5061945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</si>
  <si>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</si>
  <si>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</si>
  <si>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</si>
  <si>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도영운수35C3</t>
  </si>
  <si>
    <t>도영운수35C2</t>
  </si>
  <si>
    <t>도영운수35D1</t>
  </si>
  <si>
    <t>도영운수55C1</t>
  </si>
  <si>
    <t>도영운수65F1</t>
  </si>
  <si>
    <t>도영운수순환46F2</t>
  </si>
  <si>
    <t>도영운수순환46F1</t>
  </si>
  <si>
    <t>정해원</t>
  </si>
  <si>
    <t>506469</t>
  </si>
  <si>
    <t>홍승철</t>
  </si>
  <si>
    <t>5063602</t>
  </si>
  <si>
    <t>71바5858</t>
  </si>
  <si>
    <t>71바5890</t>
  </si>
  <si>
    <t>이승인</t>
  </si>
  <si>
    <t>5065353</t>
  </si>
  <si>
    <t>하덕용</t>
  </si>
  <si>
    <t>5065173</t>
  </si>
  <si>
    <t>도영운수523D3</t>
  </si>
  <si>
    <t>도영운수65D1</t>
  </si>
  <si>
    <t>이종수</t>
  </si>
  <si>
    <t>5062447</t>
  </si>
  <si>
    <t>지은우</t>
  </si>
  <si>
    <t>5069993</t>
  </si>
  <si>
    <t>도영운수35D3</t>
  </si>
  <si>
    <t>도영운수55D1</t>
  </si>
  <si>
    <t>도영운수55B2</t>
  </si>
  <si>
    <t>정정훈</t>
  </si>
  <si>
    <t>5063787</t>
  </si>
  <si>
    <t>조성오</t>
  </si>
  <si>
    <t>5061742</t>
  </si>
  <si>
    <t>13%(1명)</t>
  </si>
  <si>
    <t>14%(1명)</t>
  </si>
  <si>
    <t>0%(0명)</t>
  </si>
  <si>
    <t>25%(2명)</t>
  </si>
  <si>
    <t>43%(3명)</t>
  </si>
  <si>
    <t>인천전체</t>
  </si>
  <si>
    <t>개선율(유카전)</t>
  </si>
  <si>
    <t>38%(3명)</t>
  </si>
  <si>
    <t>57%(4명)</t>
  </si>
  <si>
    <t>도영운수35F2</t>
  </si>
  <si>
    <t>도영운수35F5</t>
  </si>
  <si>
    <t>도영운수35F4</t>
  </si>
  <si>
    <t>NEW</t>
  </si>
  <si>
    <t>new</t>
  </si>
  <si>
    <t>도영운수523F4</t>
  </si>
  <si>
    <t>도영운수523F2</t>
  </si>
  <si>
    <t>도영운수523F1</t>
  </si>
  <si>
    <t>도영운수523F5</t>
  </si>
  <si>
    <t>도영운수523F3</t>
  </si>
  <si>
    <t>도영운수55F1</t>
  </si>
  <si>
    <t>도영운수55D3</t>
  </si>
  <si>
    <t>도영운수55D2</t>
  </si>
  <si>
    <t>도영운수65F2</t>
  </si>
  <si>
    <t>도영운수65F4</t>
  </si>
  <si>
    <t>도영운수65F3</t>
  </si>
  <si>
    <t>65-165-1</t>
  </si>
  <si>
    <t>도영운수65-1D2</t>
  </si>
  <si>
    <t>도영운수65-1F2</t>
  </si>
  <si>
    <t>도영운수65-1F3</t>
  </si>
  <si>
    <t>도영운수65-1F4</t>
  </si>
  <si>
    <t>도영운수65-1F1</t>
  </si>
  <si>
    <t>도영운수65-1D3</t>
  </si>
  <si>
    <t>도영운수65-1D1</t>
  </si>
  <si>
    <t>이상</t>
  </si>
  <si>
    <t>도영운수순환46이상1</t>
  </si>
  <si>
    <t>도영운수순환46F3</t>
  </si>
  <si>
    <t>도영운수예비F4</t>
  </si>
  <si>
    <t>NULL</t>
  </si>
  <si>
    <t>506139</t>
  </si>
  <si>
    <t>506828</t>
  </si>
  <si>
    <t>5067101</t>
  </si>
  <si>
    <t>김유선</t>
  </si>
  <si>
    <t>5061422</t>
  </si>
  <si>
    <t>김정광</t>
  </si>
  <si>
    <t>5069926</t>
  </si>
  <si>
    <t>박봉수</t>
  </si>
  <si>
    <t>5068096</t>
  </si>
  <si>
    <t>추경호</t>
  </si>
  <si>
    <t>5068797</t>
  </si>
  <si>
    <t>4%(4명)</t>
  </si>
  <si>
    <t>24'09</t>
    <phoneticPr fontId="2" type="noConversion"/>
  </si>
  <si>
    <t xml:space="preserve"> </t>
    <phoneticPr fontId="2" type="noConversion"/>
  </si>
  <si>
    <t>순위</t>
  </si>
  <si>
    <t>22위/(32개사)</t>
  </si>
  <si>
    <t>1%(1명)</t>
  </si>
  <si>
    <t>9%(9명)</t>
  </si>
  <si>
    <t>16%(15명)</t>
  </si>
  <si>
    <t>25%(24명)</t>
  </si>
  <si>
    <t>45%(41명)</t>
  </si>
  <si>
    <t>27%(3명)</t>
  </si>
  <si>
    <t>20%(2명)</t>
  </si>
  <si>
    <t>45%(5명)</t>
  </si>
  <si>
    <t>40%(4명)</t>
  </si>
  <si>
    <t>71%(5명)</t>
  </si>
  <si>
    <t>100%(6명)</t>
  </si>
  <si>
    <t>70바3908</t>
  </si>
  <si>
    <t>1010</t>
  </si>
  <si>
    <t>동화운수10D2</t>
  </si>
  <si>
    <t>70바3904</t>
  </si>
  <si>
    <t>동화운수10F2</t>
  </si>
  <si>
    <t>동화운수10F3</t>
  </si>
  <si>
    <t>동화운수10D4</t>
  </si>
  <si>
    <t>동화운수10F4</t>
  </si>
  <si>
    <t>동화운수10F7</t>
  </si>
  <si>
    <t>5061394318.441</t>
  </si>
  <si>
    <t>5068284726.348</t>
  </si>
  <si>
    <t>5065512103.943</t>
  </si>
  <si>
    <t>50677592273.386</t>
  </si>
  <si>
    <t>50634191176.28</t>
  </si>
  <si>
    <t>50634051660.535</t>
  </si>
  <si>
    <t>50661282197.004</t>
  </si>
  <si>
    <t>50651151006.297</t>
  </si>
  <si>
    <t>5063052077.193</t>
  </si>
  <si>
    <t>50662691764.963</t>
  </si>
  <si>
    <t>50614224536.741</t>
  </si>
  <si>
    <t>50650221997.064</t>
  </si>
  <si>
    <t>5063292444.8</t>
  </si>
  <si>
    <t>5069926456.149</t>
  </si>
  <si>
    <t>71바5867</t>
  </si>
  <si>
    <t>50617111000.545</t>
  </si>
  <si>
    <t>50656891959.951</t>
  </si>
  <si>
    <t>5068251520.451</t>
  </si>
  <si>
    <t>5061929857.933</t>
  </si>
  <si>
    <t>김충호</t>
  </si>
  <si>
    <t>5067475</t>
  </si>
  <si>
    <t>5067475819.995</t>
  </si>
  <si>
    <t>50685921156.262</t>
  </si>
  <si>
    <t>5063341371.918</t>
  </si>
  <si>
    <t>506651695.162</t>
  </si>
  <si>
    <t>5069247218.971</t>
  </si>
  <si>
    <t>5068057238.996</t>
  </si>
  <si>
    <t>5068096272.585</t>
  </si>
  <si>
    <t>50689081649.752</t>
  </si>
  <si>
    <t>50685651364.183</t>
  </si>
  <si>
    <t>50611702373.77</t>
  </si>
  <si>
    <t>50672781024.712</t>
  </si>
  <si>
    <t>5061679427.878</t>
  </si>
  <si>
    <t>5064138383.703</t>
  </si>
  <si>
    <t>50614071894.32</t>
  </si>
  <si>
    <t>봉은순</t>
  </si>
  <si>
    <t>5061588</t>
  </si>
  <si>
    <t>5061588546.633</t>
  </si>
  <si>
    <t>서호남</t>
  </si>
  <si>
    <t>5061570</t>
  </si>
  <si>
    <t>5061570698.494</t>
  </si>
  <si>
    <t>50631172126.234</t>
  </si>
  <si>
    <t>50640972181.748</t>
  </si>
  <si>
    <t>50652812153.962</t>
  </si>
  <si>
    <t>50699191263.105</t>
  </si>
  <si>
    <t>506102269.706</t>
  </si>
  <si>
    <t>50626121615.646</t>
  </si>
  <si>
    <t>50642834471.901</t>
  </si>
  <si>
    <t>50683281343.38</t>
  </si>
  <si>
    <t>50612453855.26</t>
  </si>
  <si>
    <t>50663342073.333</t>
  </si>
  <si>
    <t>50661892285.145</t>
  </si>
  <si>
    <t>5066907281.462</t>
  </si>
  <si>
    <t>유형우</t>
  </si>
  <si>
    <t>5063463</t>
  </si>
  <si>
    <t>5063463577.49</t>
  </si>
  <si>
    <t>유형표</t>
  </si>
  <si>
    <t>5067101892.012</t>
  </si>
  <si>
    <t>50669763763.374</t>
  </si>
  <si>
    <t>50644661736.016</t>
  </si>
  <si>
    <t>5061167376.849</t>
  </si>
  <si>
    <t>5067063914.57</t>
  </si>
  <si>
    <t>5065082722.319</t>
  </si>
  <si>
    <t>50699871601.068</t>
  </si>
  <si>
    <t>50618031778.868</t>
  </si>
  <si>
    <t>50698722010.541</t>
  </si>
  <si>
    <t>5069046279.365</t>
  </si>
  <si>
    <t>5065353619.729</t>
  </si>
  <si>
    <t>50633851481.332</t>
  </si>
  <si>
    <t>50667731549.925</t>
  </si>
  <si>
    <t>5062447925.025</t>
  </si>
  <si>
    <t>50614061595.456</t>
  </si>
  <si>
    <t>50653361775.129</t>
  </si>
  <si>
    <t>50626611779.697</t>
  </si>
  <si>
    <t>50625761886.371</t>
  </si>
  <si>
    <t>50635981298.778</t>
  </si>
  <si>
    <t>50639231831.109</t>
  </si>
  <si>
    <t>50692701681.485</t>
  </si>
  <si>
    <t>50663382252.69</t>
  </si>
  <si>
    <t>50632182101.44</t>
  </si>
  <si>
    <t>정국채</t>
  </si>
  <si>
    <t>5069974</t>
  </si>
  <si>
    <t>5069974781.356</t>
  </si>
  <si>
    <t>5068641585.215</t>
  </si>
  <si>
    <t>5063787894.579</t>
  </si>
  <si>
    <t>50669981992.056</t>
  </si>
  <si>
    <t>5064691348.208</t>
  </si>
  <si>
    <t>5065970333.029</t>
  </si>
  <si>
    <t>50654801751.913</t>
  </si>
  <si>
    <t>50617421396.456</t>
  </si>
  <si>
    <t>50685551960.025</t>
  </si>
  <si>
    <t>50650341378.791</t>
  </si>
  <si>
    <t>주인식</t>
  </si>
  <si>
    <t>5064994</t>
  </si>
  <si>
    <t>50649942013.75</t>
  </si>
  <si>
    <t>50699932580.584</t>
  </si>
  <si>
    <t>50645611738.807</t>
  </si>
  <si>
    <t>5061001674.076</t>
  </si>
  <si>
    <t>50669241631.912</t>
  </si>
  <si>
    <t>50685411546.774</t>
  </si>
  <si>
    <t>5069922856.738</t>
  </si>
  <si>
    <t>5068797457.751</t>
  </si>
  <si>
    <t>5065173155.208</t>
  </si>
  <si>
    <t>50661911709.001</t>
  </si>
  <si>
    <t>50636021241.899</t>
  </si>
  <si>
    <t>50698801382.46</t>
  </si>
  <si>
    <t>50619451878.425</t>
  </si>
  <si>
    <t>황성민</t>
  </si>
  <si>
    <t>5067014</t>
  </si>
  <si>
    <t>5067014464.389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</si>
  <si>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</si>
  <si>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</si>
  <si>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</si>
  <si>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</si>
  <si>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</si>
  <si>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-</t>
  </si>
  <si>
    <t>[24년 10월] 급감속관리 명단</t>
    <phoneticPr fontId="2" type="noConversion"/>
  </si>
  <si>
    <t>분석기간: 24.09.01-24.09.30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</si>
</sst>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10" fillId="0" borderId="0" xfId="0" applyNumberFormat="1" applyFont="1">
      <alignment vertical="center"/>
    </xf>
    <xf numFmtId="0" fontId="38" fillId="13" borderId="0" xfId="1" applyNumberFormat="1" applyFont="1" applyFill="1" applyBorder="1" applyAlignment="1">
      <alignment horizontal="center" vertical="center"/>
    </xf>
    <xf numFmtId="0" fontId="38" fillId="6" borderId="0" xfId="1" applyNumberFormat="1" applyFont="1" applyFill="1" applyBorder="1" applyAlignment="1">
      <alignment horizontal="center" vertical="center"/>
    </xf>
    <xf numFmtId="177" fontId="29" fillId="0" borderId="0" xfId="1" applyNumberFormat="1" applyFont="1" applyFill="1" applyBorder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49" fontId="80" fillId="15" borderId="0" xfId="562" applyNumberFormat="1" applyFont="1" applyFill="1" applyAlignment="1">
      <alignment horizontal="center" vertical="center" wrapText="1"/>
    </xf>
    <xf numFmtId="191" fontId="80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0" fontId="50" fillId="13" borderId="0" xfId="0" applyFont="1" applyFill="1" applyAlignment="1">
      <alignment horizontal="center" vertical="center"/>
    </xf>
    <xf numFmtId="187" fontId="53" fillId="10" borderId="50" xfId="2" applyNumberFormat="1" applyFont="1" applyFill="1" applyBorder="1" applyAlignment="1">
      <alignment horizontal="centerContinuous" vertical="center"/>
    </xf>
    <xf numFmtId="187" fontId="53" fillId="10" borderId="51" xfId="2" applyNumberFormat="1" applyFont="1" applyFill="1" applyBorder="1" applyAlignment="1">
      <alignment horizontal="centerContinuous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6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65DEFE6F-A610-431C-B9A3-A25B836C0623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DB3-46AF-AF42-902C2DA9F8C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847-440F-ACB6-14C1BD5189C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266-4EBC-BC4B-467FC4BB315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0E5-41A7-A79C-5C981D423ADC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0E5-41A7-A79C-5C981D423A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1.8754618208813343</c:v>
                </c:pt>
                <c:pt idx="1">
                  <c:v>2.3251460337144465</c:v>
                </c:pt>
                <c:pt idx="2">
                  <c:v>2.2721994571414852</c:v>
                </c:pt>
                <c:pt idx="3">
                  <c:v>2.2176999283533205</c:v>
                </c:pt>
                <c:pt idx="4">
                  <c:v>2.1497397069835276</c:v>
                </c:pt>
                <c:pt idx="5">
                  <c:v>2.0287702194557915</c:v>
                </c:pt>
                <c:pt idx="6">
                  <c:v>1.9533315662221871</c:v>
                </c:pt>
                <c:pt idx="7">
                  <c:v>1.8895845695927642</c:v>
                </c:pt>
                <c:pt idx="8">
                  <c:v>1.9045496191313613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4.1666666666666664E-2</c:v>
                </c:pt>
                <c:pt idx="1">
                  <c:v>1.0416666666666666E-2</c:v>
                </c:pt>
                <c:pt idx="2">
                  <c:v>9.375E-2</c:v>
                </c:pt>
                <c:pt idx="3">
                  <c:v>0.15625</c:v>
                </c:pt>
                <c:pt idx="4">
                  <c:v>0.25</c:v>
                </c:pt>
                <c:pt idx="5">
                  <c:v>0.44791666666666669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0.7142857142857143</c:v>
                </c:pt>
                <c:pt idx="2">
                  <c:v>0.27272727272727271</c:v>
                </c:pt>
                <c:pt idx="3">
                  <c:v>0.4</c:v>
                </c:pt>
                <c:pt idx="4">
                  <c:v>0.5714285714285714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0.375</c:v>
                </c:pt>
                <c:pt idx="1">
                  <c:v>0.14285714285714285</c:v>
                </c:pt>
                <c:pt idx="2">
                  <c:v>0.45454545454545453</c:v>
                </c:pt>
                <c:pt idx="3">
                  <c:v>0.4</c:v>
                </c:pt>
                <c:pt idx="4">
                  <c:v>0.42857142857142855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0.27272727272727271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0.125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1098177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683558</xdr:colOff>
      <xdr:row>8</xdr:row>
      <xdr:rowOff>257735</xdr:rowOff>
    </xdr:from>
    <xdr:to>
      <xdr:col>2</xdr:col>
      <xdr:colOff>224117</xdr:colOff>
      <xdr:row>16</xdr:row>
      <xdr:rowOff>33618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84411" y="2442882"/>
          <a:ext cx="470647" cy="2689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156880</xdr:colOff>
      <xdr:row>9</xdr:row>
      <xdr:rowOff>268941</xdr:rowOff>
    </xdr:from>
    <xdr:to>
      <xdr:col>2</xdr:col>
      <xdr:colOff>257737</xdr:colOff>
      <xdr:row>11</xdr:row>
      <xdr:rowOff>168089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57733" y="33281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102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632011</xdr:colOff>
      <xdr:row>14</xdr:row>
      <xdr:rowOff>194982</xdr:rowOff>
    </xdr:from>
    <xdr:to>
      <xdr:col>6</xdr:col>
      <xdr:colOff>56030</xdr:colOff>
      <xdr:row>16</xdr:row>
      <xdr:rowOff>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B2920A7-76A2-48CE-A4F4-8F6F69E87D81}"/>
            </a:ext>
          </a:extLst>
        </xdr:cNvPr>
        <xdr:cNvCxnSpPr/>
      </xdr:nvCxnSpPr>
      <xdr:spPr>
        <a:xfrm>
          <a:off x="4285129" y="4710953"/>
          <a:ext cx="298077" cy="3877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15687</xdr:colOff>
      <xdr:row>15</xdr:row>
      <xdr:rowOff>71717</xdr:rowOff>
    </xdr:from>
    <xdr:to>
      <xdr:col>6</xdr:col>
      <xdr:colOff>172574</xdr:colOff>
      <xdr:row>16</xdr:row>
      <xdr:rowOff>69477</xdr:rowOff>
    </xdr:to>
    <xdr:sp macro="" textlink="$K$18">
      <xdr:nvSpPr>
        <xdr:cNvPr id="12" name="TextBox 11">
          <a:extLst>
            <a:ext uri="{FF2B5EF4-FFF2-40B4-BE49-F238E27FC236}">
              <a16:creationId xmlns:a16="http://schemas.microsoft.com/office/drawing/2014/main" id="{51ECE228-42FD-4862-B163-DB5FF2B69A87}"/>
            </a:ext>
          </a:extLst>
        </xdr:cNvPr>
        <xdr:cNvSpPr txBox="1"/>
      </xdr:nvSpPr>
      <xdr:spPr>
        <a:xfrm>
          <a:off x="3668805" y="4879041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2CB88C5-B278-490D-B5D7-49B1722C02F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235324</xdr:colOff>
      <xdr:row>15</xdr:row>
      <xdr:rowOff>201705</xdr:rowOff>
    </xdr:from>
    <xdr:to>
      <xdr:col>6</xdr:col>
      <xdr:colOff>560295</xdr:colOff>
      <xdr:row>15</xdr:row>
      <xdr:rowOff>257735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FC61CD9-C34F-4D0B-9D71-432636E9F8EB}"/>
            </a:ext>
          </a:extLst>
        </xdr:cNvPr>
        <xdr:cNvCxnSpPr/>
      </xdr:nvCxnSpPr>
      <xdr:spPr>
        <a:xfrm flipV="1">
          <a:off x="4762500" y="5009029"/>
          <a:ext cx="324971" cy="56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874057</xdr:colOff>
      <xdr:row>14</xdr:row>
      <xdr:rowOff>190500</xdr:rowOff>
    </xdr:from>
    <xdr:to>
      <xdr:col>6</xdr:col>
      <xdr:colOff>1030944</xdr:colOff>
      <xdr:row>15</xdr:row>
      <xdr:rowOff>188259</xdr:rowOff>
    </xdr:to>
    <xdr:sp macro="" textlink="$K$19">
      <xdr:nvSpPr>
        <xdr:cNvPr id="18" name="TextBox 17">
          <a:extLst>
            <a:ext uri="{FF2B5EF4-FFF2-40B4-BE49-F238E27FC236}">
              <a16:creationId xmlns:a16="http://schemas.microsoft.com/office/drawing/2014/main" id="{F98F3268-8799-42D3-A73E-74873DCF421B}"/>
            </a:ext>
          </a:extLst>
        </xdr:cNvPr>
        <xdr:cNvSpPr txBox="1"/>
      </xdr:nvSpPr>
      <xdr:spPr>
        <a:xfrm>
          <a:off x="4527175" y="4706471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9F26D0-1782-443D-B814-55E05B962DA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624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14" t="s">
        <v>38</v>
      </c>
      <c r="D4" s="314"/>
      <c r="E4" s="62" t="s">
        <v>111</v>
      </c>
      <c r="F4" s="62" t="s">
        <v>64</v>
      </c>
      <c r="G4" s="275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483</v>
      </c>
      <c r="C5" s="315" t="s">
        <v>196</v>
      </c>
      <c r="D5" s="315"/>
      <c r="E5" s="63">
        <v>6</v>
      </c>
      <c r="F5" s="64">
        <v>57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2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198" t="s">
        <v>91</v>
      </c>
      <c r="I10" s="199" t="s">
        <v>92</v>
      </c>
      <c r="J10" s="200" t="str">
        <f>C5</f>
        <v>도영운수</v>
      </c>
      <c r="K10" s="201" t="s">
        <v>93</v>
      </c>
      <c r="X10" s="272"/>
      <c r="Z10" s="39"/>
      <c r="AA10" s="39"/>
      <c r="AB10" s="39"/>
    </row>
    <row r="11" spans="1:28" ht="23.25" customHeight="1" thickTop="1">
      <c r="G11" s="6"/>
      <c r="H11" s="234">
        <v>1</v>
      </c>
      <c r="I11" s="195">
        <v>2.0099999999999998</v>
      </c>
      <c r="J11" s="196">
        <v>1.8754618208813343</v>
      </c>
      <c r="K11" s="197"/>
      <c r="M11" s="2"/>
      <c r="Y11" s="273"/>
      <c r="Z11" s="254"/>
      <c r="AA11" s="239"/>
      <c r="AB11" s="39"/>
    </row>
    <row r="12" spans="1:28" ht="23.25" customHeight="1">
      <c r="G12" s="6"/>
      <c r="H12" s="235">
        <v>2</v>
      </c>
      <c r="I12" s="189">
        <v>2.3662575846193561</v>
      </c>
      <c r="J12" s="196">
        <v>2.3251460337144465</v>
      </c>
      <c r="K12" s="236">
        <v>0.23977252313341824</v>
      </c>
      <c r="M12" s="239"/>
      <c r="Y12" s="273"/>
      <c r="Z12" s="254"/>
      <c r="AA12" s="239"/>
      <c r="AB12" s="39"/>
    </row>
    <row r="13" spans="1:28" ht="23.25" customHeight="1">
      <c r="G13" s="6"/>
      <c r="H13" s="235">
        <v>3</v>
      </c>
      <c r="I13" s="189">
        <v>2.37</v>
      </c>
      <c r="J13" s="196">
        <v>2.2721994571414852</v>
      </c>
      <c r="K13" s="238">
        <v>-2.2771290837323654E-2</v>
      </c>
      <c r="M13" s="239"/>
      <c r="Y13" s="273"/>
      <c r="Z13" s="254"/>
      <c r="AA13" s="239"/>
      <c r="AB13" s="39"/>
    </row>
    <row r="14" spans="1:28" ht="23.25" customHeight="1">
      <c r="G14" s="6"/>
      <c r="H14" s="235">
        <v>4</v>
      </c>
      <c r="I14" s="189">
        <v>2.33</v>
      </c>
      <c r="J14" s="196">
        <v>2.2176999283533205</v>
      </c>
      <c r="K14" s="238">
        <v>-2.3985363000098237E-2</v>
      </c>
      <c r="M14" s="239"/>
      <c r="Y14" s="273"/>
      <c r="Z14" s="254"/>
      <c r="AA14" s="239"/>
      <c r="AB14" s="39"/>
    </row>
    <row r="15" spans="1:28" ht="23.25" customHeight="1">
      <c r="G15" s="6"/>
      <c r="H15" s="235">
        <v>5</v>
      </c>
      <c r="I15" s="189">
        <v>2.2850259626150282</v>
      </c>
      <c r="J15" s="196">
        <v>2.1497397069835276</v>
      </c>
      <c r="K15" s="238">
        <v>-3.0644462084757573E-2</v>
      </c>
      <c r="M15" s="239"/>
      <c r="Y15" s="273"/>
      <c r="Z15" s="254"/>
      <c r="AA15" s="239"/>
      <c r="AB15" s="39"/>
    </row>
    <row r="16" spans="1:28" ht="23.25" customHeight="1">
      <c r="G16" s="6"/>
      <c r="H16" s="235">
        <v>6</v>
      </c>
      <c r="I16" s="189">
        <v>2.0664933427553414</v>
      </c>
      <c r="J16" s="196">
        <v>2.0287702194557915</v>
      </c>
      <c r="K16" s="238">
        <v>-5.6271690537585184E-2</v>
      </c>
      <c r="M16" s="239"/>
      <c r="Y16" s="273"/>
      <c r="Z16" s="254"/>
      <c r="AA16" s="239"/>
      <c r="AB16" s="39"/>
    </row>
    <row r="17" spans="2:28" ht="23.25" customHeight="1">
      <c r="G17" s="6"/>
      <c r="H17" s="235">
        <v>7</v>
      </c>
      <c r="I17" s="189">
        <v>2.13</v>
      </c>
      <c r="J17" s="196">
        <v>1.9533315662221871</v>
      </c>
      <c r="K17" s="238">
        <v>-3.7184424588921905E-2</v>
      </c>
      <c r="M17" s="239"/>
      <c r="Y17" s="273"/>
      <c r="Z17" s="254"/>
      <c r="AA17" s="239"/>
      <c r="AB17" s="39"/>
    </row>
    <row r="18" spans="2:28" ht="23.25" customHeight="1">
      <c r="G18" s="6"/>
      <c r="H18" s="235">
        <v>8</v>
      </c>
      <c r="I18" s="189">
        <v>2.08</v>
      </c>
      <c r="J18" s="196">
        <v>1.8895845695927642</v>
      </c>
      <c r="K18" s="238">
        <v>-3.2635010733334857E-2</v>
      </c>
      <c r="M18" s="239"/>
      <c r="Y18" s="273"/>
      <c r="Z18" s="254"/>
      <c r="AA18" s="239"/>
      <c r="AB18" s="39"/>
    </row>
    <row r="19" spans="2:28" ht="23.25" customHeight="1">
      <c r="G19" s="6"/>
      <c r="H19" s="235">
        <v>9</v>
      </c>
      <c r="I19" s="189">
        <v>2.13</v>
      </c>
      <c r="J19" s="196">
        <v>1.9045496191313613</v>
      </c>
      <c r="K19" s="238">
        <v>7.9197564265791609E-3</v>
      </c>
      <c r="M19" s="239"/>
      <c r="Y19" s="273"/>
      <c r="Z19" s="254"/>
      <c r="AA19" s="239"/>
      <c r="AB19" s="39"/>
    </row>
    <row r="20" spans="2:28" ht="23.25" customHeight="1">
      <c r="G20" s="6"/>
      <c r="H20" s="237" t="s">
        <v>439</v>
      </c>
      <c r="I20" s="190">
        <v>5.9701492537313383E-2</v>
      </c>
      <c r="J20" s="191">
        <v>1.5509672298398502E-2</v>
      </c>
      <c r="K20" s="192">
        <v>-4.4191820238914881E-2</v>
      </c>
      <c r="M20" s="239"/>
      <c r="Y20" s="273"/>
      <c r="Z20" s="254"/>
      <c r="AA20" s="239"/>
      <c r="AB20" s="39"/>
    </row>
    <row r="21" spans="2:28" ht="23.25" customHeight="1">
      <c r="H21" s="193" t="s">
        <v>485</v>
      </c>
      <c r="I21" s="194"/>
      <c r="J21" s="276" t="s">
        <v>486</v>
      </c>
      <c r="K21" s="277"/>
      <c r="M21" s="239"/>
      <c r="X21" s="2"/>
      <c r="Y21" s="2"/>
      <c r="AB21" s="39"/>
    </row>
    <row r="22" spans="2:28" ht="9" customHeight="1">
      <c r="M22" s="239"/>
      <c r="X22" s="2"/>
      <c r="Y22" s="2"/>
      <c r="AB22" s="239"/>
    </row>
    <row r="23" spans="2:28" ht="16.5" customHeight="1">
      <c r="B23" s="52" t="s">
        <v>129</v>
      </c>
      <c r="C23" s="52"/>
      <c r="D23" s="51"/>
      <c r="E23" s="51"/>
      <c r="F23" s="51"/>
      <c r="G23" s="51"/>
      <c r="H23" s="51"/>
      <c r="I23" s="51"/>
      <c r="J23" s="51"/>
      <c r="K23" s="51"/>
      <c r="M23" s="239"/>
      <c r="X23" s="2"/>
      <c r="Y23" s="2"/>
      <c r="AB23" s="239"/>
    </row>
    <row r="24" spans="2:28" ht="27.75" customHeight="1">
      <c r="B24" s="56" t="s">
        <v>62</v>
      </c>
      <c r="C24" s="56" t="s">
        <v>100</v>
      </c>
      <c r="D24" s="56" t="s">
        <v>102</v>
      </c>
      <c r="E24" s="56" t="s">
        <v>103</v>
      </c>
      <c r="F24" s="56" t="s">
        <v>104</v>
      </c>
      <c r="G24" s="56" t="s">
        <v>105</v>
      </c>
      <c r="H24" s="56" t="s">
        <v>6</v>
      </c>
      <c r="I24" s="56" t="s">
        <v>7</v>
      </c>
      <c r="J24" s="56" t="s">
        <v>106</v>
      </c>
      <c r="K24" s="56" t="s">
        <v>72</v>
      </c>
      <c r="M24" s="239"/>
      <c r="X24" s="2"/>
      <c r="Y24" s="2"/>
      <c r="AB24" s="239"/>
    </row>
    <row r="25" spans="2:28" ht="23.25" customHeight="1">
      <c r="B25" s="76" t="s">
        <v>438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39"/>
      <c r="N25" s="278" t="s">
        <v>117</v>
      </c>
      <c r="Y25" s="2"/>
    </row>
    <row r="26" spans="2:28" ht="22.5" customHeight="1">
      <c r="B26" s="230" t="s">
        <v>117</v>
      </c>
      <c r="C26" s="69">
        <v>9</v>
      </c>
      <c r="D26" s="70">
        <v>2.2678748282157244E-2</v>
      </c>
      <c r="E26" s="70">
        <v>0.3650294240897462</v>
      </c>
      <c r="F26" s="70">
        <v>0.17555539318716057</v>
      </c>
      <c r="G26" s="71">
        <v>15.677530612244894</v>
      </c>
      <c r="H26" s="72">
        <v>0.5796977924239709</v>
      </c>
      <c r="I26" s="72">
        <v>33.295169338694969</v>
      </c>
      <c r="J26" s="73">
        <v>1.9045496191313613</v>
      </c>
      <c r="K26" s="74" t="s">
        <v>67</v>
      </c>
      <c r="M26" s="239"/>
      <c r="N26" s="39" t="s">
        <v>67</v>
      </c>
      <c r="O26" s="39">
        <v>94</v>
      </c>
      <c r="Y26" s="2"/>
    </row>
    <row r="27" spans="2:28" ht="22.5" customHeight="1">
      <c r="B27" s="53" t="s">
        <v>107</v>
      </c>
      <c r="C27" s="53"/>
      <c r="D27" s="67">
        <f>D26/D25-1</f>
        <v>3.4153306967440011E-2</v>
      </c>
      <c r="E27" s="67">
        <f t="shared" ref="E27:J27" si="0">E26/E25-1</f>
        <v>2.9892640651730806E-2</v>
      </c>
      <c r="F27" s="67">
        <f t="shared" si="0"/>
        <v>1.1595401844830544E-2</v>
      </c>
      <c r="G27" s="67">
        <f t="shared" si="0"/>
        <v>0.11234819824943743</v>
      </c>
      <c r="H27" s="67">
        <f t="shared" si="0"/>
        <v>1.5953143960879319</v>
      </c>
      <c r="I27" s="67">
        <f t="shared" si="0"/>
        <v>1.1093657275756912</v>
      </c>
      <c r="J27" s="67">
        <f t="shared" si="0"/>
        <v>-0.10601907149023304</v>
      </c>
      <c r="K27" s="68" t="str">
        <f>J21</f>
        <v>22위/(32개사)</v>
      </c>
      <c r="M27" s="2" t="s">
        <v>186</v>
      </c>
      <c r="N27" s="279">
        <v>4.1666666666666664E-2</v>
      </c>
      <c r="O27" s="39">
        <v>4</v>
      </c>
      <c r="X27" s="2"/>
      <c r="Y27" s="2"/>
    </row>
    <row r="28" spans="2:28" ht="22.5" customHeight="1">
      <c r="M28" s="2" t="s">
        <v>187</v>
      </c>
      <c r="N28" s="279">
        <v>1.0416666666666666E-2</v>
      </c>
      <c r="O28" s="39">
        <v>1</v>
      </c>
      <c r="X28" s="2"/>
      <c r="Y28" s="2"/>
    </row>
    <row r="29" spans="2:28" ht="17.25" customHeight="1">
      <c r="B29" s="52" t="s">
        <v>130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116</v>
      </c>
      <c r="N29" s="279">
        <v>9.375E-2</v>
      </c>
      <c r="O29" s="39">
        <v>9</v>
      </c>
      <c r="X29" s="2"/>
      <c r="Y29" s="2"/>
    </row>
    <row r="30" spans="2:28" ht="22.5" customHeight="1">
      <c r="B30" s="60"/>
      <c r="C30" s="60"/>
      <c r="M30" s="2" t="s">
        <v>188</v>
      </c>
      <c r="N30" s="279">
        <v>0.15625</v>
      </c>
      <c r="O30" s="39">
        <v>15</v>
      </c>
      <c r="X30" s="2"/>
      <c r="Y30" s="2"/>
    </row>
    <row r="31" spans="2:28" ht="22.5" customHeight="1" thickBot="1">
      <c r="H31" s="202" t="s">
        <v>91</v>
      </c>
      <c r="I31" s="203" t="s">
        <v>92</v>
      </c>
      <c r="J31" s="204" t="str">
        <f>J10</f>
        <v>도영운수</v>
      </c>
      <c r="K31" s="205" t="s">
        <v>115</v>
      </c>
      <c r="M31" s="2" t="s">
        <v>189</v>
      </c>
      <c r="N31" s="279">
        <v>0.25</v>
      </c>
      <c r="O31" s="39">
        <v>24</v>
      </c>
      <c r="X31" s="2"/>
      <c r="Y31" s="2"/>
    </row>
    <row r="32" spans="2:28" ht="22.5" customHeight="1" thickTop="1">
      <c r="H32" s="210" t="s">
        <v>109</v>
      </c>
      <c r="I32" s="211" t="s">
        <v>67</v>
      </c>
      <c r="J32" s="212" t="s">
        <v>67</v>
      </c>
      <c r="K32" s="213"/>
      <c r="M32" s="2" t="s">
        <v>76</v>
      </c>
      <c r="N32" s="279">
        <v>0.44791666666666669</v>
      </c>
      <c r="O32" s="39">
        <v>41</v>
      </c>
      <c r="X32" s="2"/>
      <c r="Z32" s="39"/>
      <c r="AA32" s="39"/>
      <c r="AB32" s="39"/>
    </row>
    <row r="33" spans="2:28" ht="21" customHeight="1">
      <c r="H33" s="206" t="s">
        <v>94</v>
      </c>
      <c r="I33" s="207">
        <v>4.0834575260804772E-2</v>
      </c>
      <c r="J33" s="208" t="s">
        <v>482</v>
      </c>
      <c r="K33" s="209">
        <v>8.3209140586189279E-4</v>
      </c>
      <c r="M33" s="2"/>
      <c r="X33" s="2"/>
      <c r="Z33" s="39"/>
      <c r="AA33" s="39"/>
      <c r="AB33" s="39"/>
    </row>
    <row r="34" spans="2:28" ht="21" customHeight="1">
      <c r="H34" s="181" t="s">
        <v>95</v>
      </c>
      <c r="I34" s="173">
        <v>6.9448584202682559E-2</v>
      </c>
      <c r="J34" s="182" t="s">
        <v>487</v>
      </c>
      <c r="K34" s="183">
        <v>-5.9031917536015895E-2</v>
      </c>
      <c r="L34" s="4"/>
      <c r="M34" s="2"/>
      <c r="X34" s="2"/>
      <c r="Z34" s="39"/>
      <c r="AA34" s="39"/>
      <c r="AB34" s="39"/>
    </row>
    <row r="35" spans="2:28" ht="21" customHeight="1">
      <c r="H35" s="180" t="s">
        <v>96</v>
      </c>
      <c r="I35" s="173">
        <v>0.12071535022354694</v>
      </c>
      <c r="J35" s="182" t="s">
        <v>488</v>
      </c>
      <c r="K35" s="183">
        <v>-2.6965350223546944E-2</v>
      </c>
      <c r="L35" s="4"/>
      <c r="M35" s="2"/>
      <c r="X35" s="2"/>
      <c r="Z35" s="39"/>
      <c r="AA35" s="39"/>
      <c r="AB35" s="39"/>
    </row>
    <row r="36" spans="2:28" ht="21" customHeight="1">
      <c r="H36" s="180" t="s">
        <v>99</v>
      </c>
      <c r="I36" s="173">
        <v>0.21818181818181817</v>
      </c>
      <c r="J36" s="182" t="s">
        <v>489</v>
      </c>
      <c r="K36" s="183">
        <v>-6.1931818181818171E-2</v>
      </c>
      <c r="L36" s="4"/>
      <c r="M36" s="2"/>
      <c r="X36" s="2"/>
      <c r="Z36" s="39"/>
      <c r="AA36" s="39"/>
      <c r="AB36" s="39"/>
    </row>
    <row r="37" spans="2:28" ht="21" customHeight="1">
      <c r="H37" s="184" t="s">
        <v>97</v>
      </c>
      <c r="I37" s="173">
        <v>0.23487332339791356</v>
      </c>
      <c r="J37" s="182" t="s">
        <v>490</v>
      </c>
      <c r="K37" s="183">
        <v>1.5126676602086442E-2</v>
      </c>
      <c r="L37" s="4"/>
      <c r="M37" s="2"/>
      <c r="X37" s="2"/>
      <c r="Z37" s="39"/>
      <c r="AA37" s="39"/>
      <c r="AB37" s="39"/>
    </row>
    <row r="38" spans="2:28" ht="21" customHeight="1">
      <c r="H38" s="185" t="s">
        <v>98</v>
      </c>
      <c r="I38" s="186">
        <v>0.31594634873323396</v>
      </c>
      <c r="J38" s="187" t="s">
        <v>491</v>
      </c>
      <c r="K38" s="188">
        <v>0.13197031793343272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131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101</v>
      </c>
      <c r="D41" s="56" t="s">
        <v>102</v>
      </c>
      <c r="E41" s="56" t="s">
        <v>103</v>
      </c>
      <c r="F41" s="56" t="s">
        <v>104</v>
      </c>
      <c r="G41" s="56" t="s">
        <v>105</v>
      </c>
      <c r="H41" s="56" t="s">
        <v>6</v>
      </c>
      <c r="I41" s="56" t="s">
        <v>7</v>
      </c>
      <c r="J41" s="56" t="s">
        <v>106</v>
      </c>
      <c r="K41" s="56" t="s">
        <v>72</v>
      </c>
      <c r="L41" s="4"/>
      <c r="M41" s="2"/>
      <c r="N41" s="39" t="s">
        <v>124</v>
      </c>
      <c r="X41" s="2"/>
      <c r="Z41" s="39"/>
      <c r="AA41" s="39"/>
      <c r="AB41" s="39"/>
    </row>
    <row r="42" spans="2:28" ht="22.5" customHeight="1">
      <c r="B42" s="232" t="s">
        <v>117</v>
      </c>
      <c r="C42" s="77">
        <v>1</v>
      </c>
      <c r="D42" s="78">
        <v>5.9252611822716475E-2</v>
      </c>
      <c r="E42" s="78">
        <v>0.37830108983884875</v>
      </c>
      <c r="F42" s="78">
        <v>0.20563530477579703</v>
      </c>
      <c r="G42" s="79">
        <v>16.934100000000004</v>
      </c>
      <c r="H42" s="80">
        <v>5.4526640540365525</v>
      </c>
      <c r="I42" s="80">
        <v>72.831160037670202</v>
      </c>
      <c r="J42" s="81">
        <v>1.8863117546676891</v>
      </c>
      <c r="K42" s="83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30" t="s">
        <v>117</v>
      </c>
      <c r="C43" s="69">
        <v>2</v>
      </c>
      <c r="D43" s="70">
        <v>3.5547215306982217E-2</v>
      </c>
      <c r="E43" s="70">
        <v>0.34394522404403699</v>
      </c>
      <c r="F43" s="70">
        <v>0.15760174259788012</v>
      </c>
      <c r="G43" s="71">
        <v>11.060807017543864</v>
      </c>
      <c r="H43" s="72">
        <v>1.553227606668361</v>
      </c>
      <c r="I43" s="72">
        <v>19.851901373417725</v>
      </c>
      <c r="J43" s="73">
        <v>2.3073389603959105</v>
      </c>
      <c r="K43" s="74" t="s">
        <v>187</v>
      </c>
      <c r="M43" s="2"/>
      <c r="N43" s="39">
        <v>5</v>
      </c>
      <c r="X43" s="2"/>
      <c r="Z43" s="39"/>
      <c r="AA43" s="39"/>
      <c r="AB43" s="39"/>
    </row>
    <row r="44" spans="2:28" ht="22.5" customHeight="1">
      <c r="B44" s="230" t="s">
        <v>117</v>
      </c>
      <c r="C44" s="69">
        <v>3</v>
      </c>
      <c r="D44" s="70">
        <v>1.545167373762534E-2</v>
      </c>
      <c r="E44" s="70">
        <v>0.35503019237784456</v>
      </c>
      <c r="F44" s="70">
        <v>0.17667810164264908</v>
      </c>
      <c r="G44" s="71">
        <v>11.50149090909091</v>
      </c>
      <c r="H44" s="72">
        <v>0.73440571963962986</v>
      </c>
      <c r="I44" s="72">
        <v>25.453165259668086</v>
      </c>
      <c r="J44" s="73">
        <v>2.2833020691168078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30" t="s">
        <v>117</v>
      </c>
      <c r="C45" s="69">
        <v>4</v>
      </c>
      <c r="D45" s="70">
        <v>1.2783546762153594E-2</v>
      </c>
      <c r="E45" s="70">
        <v>0.35509506288335591</v>
      </c>
      <c r="F45" s="70">
        <v>0.17839544354300704</v>
      </c>
      <c r="G45" s="71">
        <v>11.907945454545455</v>
      </c>
      <c r="H45" s="72">
        <v>0.84292415967752743</v>
      </c>
      <c r="I45" s="72">
        <v>24.258908610643367</v>
      </c>
      <c r="J45" s="73">
        <v>2.2176999283533205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30" t="s">
        <v>117</v>
      </c>
      <c r="C46" s="69">
        <v>5</v>
      </c>
      <c r="D46" s="70">
        <v>1.2772819814573873E-2</v>
      </c>
      <c r="E46" s="70">
        <v>0.35626362347814478</v>
      </c>
      <c r="F46" s="70">
        <v>0.18274429065738215</v>
      </c>
      <c r="G46" s="71">
        <v>12.653571428571427</v>
      </c>
      <c r="H46" s="72">
        <v>0.5341324513729282</v>
      </c>
      <c r="I46" s="72">
        <v>26.059240515241878</v>
      </c>
      <c r="J46" s="73">
        <v>2.1559902733102563</v>
      </c>
      <c r="K46" s="74" t="s">
        <v>116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30" t="s">
        <v>117</v>
      </c>
      <c r="C47" s="69">
        <v>6</v>
      </c>
      <c r="D47" s="70">
        <v>1.5544572942695359E-2</v>
      </c>
      <c r="E47" s="70">
        <v>0.36015937305161322</v>
      </c>
      <c r="F47" s="70">
        <v>0.17671110815666588</v>
      </c>
      <c r="G47" s="71">
        <v>13.912288461538459</v>
      </c>
      <c r="H47" s="72">
        <v>0.50993373336975523</v>
      </c>
      <c r="I47" s="72">
        <v>25.841704159832812</v>
      </c>
      <c r="J47" s="73">
        <v>2.0287606253806469</v>
      </c>
      <c r="K47" s="74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30" t="s">
        <v>117</v>
      </c>
      <c r="C48" s="69">
        <v>7</v>
      </c>
      <c r="D48" s="70">
        <v>1.8658052215853E-2</v>
      </c>
      <c r="E48" s="70">
        <v>0.36085355747236059</v>
      </c>
      <c r="F48" s="70">
        <v>0.17399111467953726</v>
      </c>
      <c r="G48" s="71">
        <v>14.595600000000005</v>
      </c>
      <c r="H48" s="72">
        <v>0.46316399494932509</v>
      </c>
      <c r="I48" s="72">
        <v>26.072242631695762</v>
      </c>
      <c r="J48" s="73">
        <v>1.9570602354697986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30" t="s">
        <v>117</v>
      </c>
      <c r="C49" s="69">
        <v>8</v>
      </c>
      <c r="D49" s="70">
        <v>2.5600052983689926E-2</v>
      </c>
      <c r="E49" s="70">
        <v>0.36176076659039641</v>
      </c>
      <c r="F49" s="70">
        <v>0.17018644564327998</v>
      </c>
      <c r="G49" s="71">
        <v>15.958653061224494</v>
      </c>
      <c r="H49" s="72">
        <v>0.45474467511359029</v>
      </c>
      <c r="I49" s="72">
        <v>30.678241795150274</v>
      </c>
      <c r="J49" s="73">
        <v>1.8895845695927642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30" t="s">
        <v>117</v>
      </c>
      <c r="C50" s="69">
        <v>9</v>
      </c>
      <c r="D50" s="70">
        <v>2.2678748282157244E-2</v>
      </c>
      <c r="E50" s="70">
        <v>0.3650294240897462</v>
      </c>
      <c r="F50" s="70">
        <v>0.17555539318716057</v>
      </c>
      <c r="G50" s="71">
        <v>15.677530612244894</v>
      </c>
      <c r="H50" s="72">
        <v>0.5796977924239709</v>
      </c>
      <c r="I50" s="72">
        <v>33.295169338694969</v>
      </c>
      <c r="J50" s="73">
        <v>1.9045496191313613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5.5" customHeight="1">
      <c r="B51" s="53" t="s">
        <v>107</v>
      </c>
      <c r="C51" s="53"/>
      <c r="D51" s="67" cm="1">
        <f t="array" aca="1" ref="D51" ca="1">(INDIRECT(ADDRESS(ROW()-1,COLUMN()))/INDIRECT(ADDRESS(ROW()-2,COLUMN())))-1</f>
        <v>-0.11411322872627949</v>
      </c>
      <c r="E51" s="67" cm="1">
        <f t="array" aca="1" ref="E51" ca="1">(INDIRECT(ADDRESS(ROW()-1,COLUMN()))/INDIRECT(ADDRESS(ROW()-2,COLUMN())))-1</f>
        <v>9.0354118003368455E-3</v>
      </c>
      <c r="F51" s="67" cm="1">
        <f t="array" aca="1" ref="F51" ca="1">(INDIRECT(ADDRESS(ROW()-1,COLUMN()))/INDIRECT(ADDRESS(ROW()-2,COLUMN())))-1</f>
        <v>3.1547445059956214E-2</v>
      </c>
      <c r="G51" s="67" cm="1">
        <f t="array" aca="1" ref="G51" ca="1">(INDIRECT(ADDRESS(ROW()-1,COLUMN()))/INDIRECT(ADDRESS(ROW()-2,COLUMN())))-1</f>
        <v>-1.7615675201477776E-2</v>
      </c>
      <c r="H51" s="67" cm="1">
        <f t="array" aca="1" ref="H51" ca="1">(INDIRECT(ADDRESS(ROW()-1,COLUMN()))/INDIRECT(ADDRESS(ROW()-2,COLUMN())))-1</f>
        <v>0.27477642762758836</v>
      </c>
      <c r="I51" s="67" cm="1">
        <f t="array" aca="1" ref="I51" ca="1">(INDIRECT(ADDRESS(ROW()-1,COLUMN()))/INDIRECT(ADDRESS(ROW()-2,COLUMN())))-1</f>
        <v>8.5302396435195549E-2</v>
      </c>
      <c r="J51" s="67" cm="1">
        <f t="array" aca="1" ref="J51" ca="1">(INDIRECT(ADDRESS(ROW()-1,COLUMN()))/INDIRECT(ADDRESS(ROW()-2,COLUMN())))-1</f>
        <v>7.9197564265791609E-3</v>
      </c>
      <c r="K51" s="75" t="str" cm="1">
        <f t="array" aca="1" ref="K51" ca="1">_xlfn.IFS(N51=0,"등급유지",N51&gt;0,N51&amp;"등급 상승",N51&lt;0,N51&amp;"등급 하락")</f>
        <v>등급유지</v>
      </c>
      <c r="M51" s="280"/>
      <c r="N51" s="39" cm="1">
        <f t="array" aca="1" ref="N51" ca="1">(INDIRECT(ADDRESS(ROW()-1,COLUMN()))-INDIRECT(ADDRESS(ROW()-2,COLUMN())))</f>
        <v>0</v>
      </c>
      <c r="O51" s="39" t="s">
        <v>125</v>
      </c>
      <c r="X51" s="274"/>
      <c r="Z51" s="240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0"/>
      <c r="N52" s="2"/>
      <c r="O52" s="2"/>
      <c r="X52" s="274"/>
      <c r="Z52" s="240"/>
      <c r="AA52" s="39"/>
      <c r="AB52" s="39"/>
    </row>
    <row r="53" spans="2:28" ht="18" customHeight="1">
      <c r="B53" s="52" t="s">
        <v>132</v>
      </c>
      <c r="C53" s="52"/>
      <c r="D53" s="51"/>
      <c r="E53" s="51"/>
      <c r="F53" s="51"/>
      <c r="G53" s="51"/>
      <c r="H53" s="51"/>
      <c r="I53" s="51"/>
      <c r="J53" s="51"/>
      <c r="K53" s="51"/>
      <c r="M53" s="280"/>
      <c r="X53" s="274"/>
      <c r="Z53" s="240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0"/>
      <c r="X54" s="274"/>
      <c r="Z54" s="240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0"/>
      <c r="N55" s="274"/>
      <c r="P55" s="240"/>
      <c r="AA55" s="40"/>
    </row>
    <row r="56" spans="2:28" ht="25.5" customHeight="1">
      <c r="B56" s="48"/>
      <c r="C56" s="48"/>
      <c r="D56" s="49"/>
      <c r="M56" s="280"/>
      <c r="N56" s="274"/>
      <c r="P56" s="240"/>
      <c r="AA56" s="40"/>
    </row>
    <row r="57" spans="2:28" ht="25.5" customHeight="1">
      <c r="B57" s="48"/>
      <c r="C57" s="48"/>
      <c r="D57" s="49"/>
      <c r="M57" s="280"/>
      <c r="N57" s="274"/>
      <c r="P57" s="240"/>
      <c r="AA57" s="40"/>
    </row>
    <row r="58" spans="2:28" ht="25.5" customHeight="1">
      <c r="B58" s="48"/>
      <c r="C58" s="48"/>
      <c r="D58" s="49"/>
      <c r="M58" s="280"/>
      <c r="N58" s="274"/>
      <c r="P58" s="240"/>
      <c r="AA58" s="40"/>
    </row>
    <row r="59" spans="2:28" ht="25.5" customHeight="1">
      <c r="B59" s="48"/>
      <c r="C59" s="48"/>
      <c r="D59" s="49"/>
      <c r="M59" s="280"/>
      <c r="N59" s="274"/>
      <c r="P59" s="240"/>
      <c r="AA59" s="40"/>
    </row>
    <row r="60" spans="2:28" ht="25.5" customHeight="1">
      <c r="B60" s="48"/>
      <c r="C60" s="48"/>
      <c r="D60" s="49"/>
      <c r="M60" s="280"/>
      <c r="N60" s="274"/>
      <c r="P60" s="240"/>
      <c r="AA60" s="40"/>
    </row>
    <row r="61" spans="2:28" ht="25.5" customHeight="1">
      <c r="B61" s="48"/>
      <c r="C61" s="48"/>
      <c r="D61" s="49"/>
      <c r="M61" s="280"/>
      <c r="N61" s="274"/>
      <c r="P61" s="240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0"/>
      <c r="N62" s="274"/>
      <c r="P62" s="240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80"/>
      <c r="N63" s="274"/>
      <c r="P63" s="240"/>
      <c r="AA63" s="40"/>
    </row>
    <row r="64" spans="2:28" ht="25.5" customHeight="1" thickBot="1">
      <c r="B64" s="214" t="s">
        <v>91</v>
      </c>
      <c r="C64" s="215" t="s">
        <v>120</v>
      </c>
      <c r="D64" s="215" t="s">
        <v>121</v>
      </c>
      <c r="E64" s="215" t="s">
        <v>118</v>
      </c>
      <c r="F64" s="215" t="s">
        <v>119</v>
      </c>
      <c r="G64" s="215" t="s">
        <v>122</v>
      </c>
      <c r="H64" s="215" t="s">
        <v>123</v>
      </c>
      <c r="I64" s="215" t="s">
        <v>176</v>
      </c>
      <c r="J64" s="215" t="s">
        <v>176</v>
      </c>
      <c r="K64" s="216" t="s">
        <v>176</v>
      </c>
      <c r="M64" s="281">
        <v>1</v>
      </c>
      <c r="N64" s="282">
        <v>2</v>
      </c>
      <c r="O64" s="282">
        <v>3</v>
      </c>
      <c r="P64" s="281">
        <v>4</v>
      </c>
      <c r="Q64" s="282">
        <v>5</v>
      </c>
      <c r="R64" s="282">
        <v>6</v>
      </c>
      <c r="S64" s="281"/>
      <c r="T64" s="282"/>
      <c r="U64" s="283"/>
      <c r="AA64" s="40"/>
    </row>
    <row r="65" spans="2:27" ht="25.5" customHeight="1" thickTop="1">
      <c r="B65" s="219" t="s">
        <v>109</v>
      </c>
      <c r="C65" s="220" t="s">
        <v>69</v>
      </c>
      <c r="D65" s="221" t="s">
        <v>67</v>
      </c>
      <c r="E65" s="221" t="s">
        <v>67</v>
      </c>
      <c r="F65" s="221" t="s">
        <v>67</v>
      </c>
      <c r="G65" s="221" t="s">
        <v>70</v>
      </c>
      <c r="H65" s="221" t="s">
        <v>70</v>
      </c>
      <c r="I65" s="221" t="s">
        <v>176</v>
      </c>
      <c r="J65" s="221" t="s">
        <v>176</v>
      </c>
      <c r="K65" s="221" t="s">
        <v>176</v>
      </c>
      <c r="M65" s="281" t="s">
        <v>120</v>
      </c>
      <c r="N65" s="281" t="s">
        <v>121</v>
      </c>
      <c r="O65" s="281" t="s">
        <v>118</v>
      </c>
      <c r="P65" s="281" t="s">
        <v>119</v>
      </c>
      <c r="Q65" s="281" t="s">
        <v>122</v>
      </c>
      <c r="R65" s="281" t="s">
        <v>123</v>
      </c>
      <c r="S65" s="281"/>
      <c r="T65" s="281"/>
      <c r="U65" s="280"/>
      <c r="AA65" s="40"/>
    </row>
    <row r="66" spans="2:27" ht="25.5" customHeight="1">
      <c r="B66" s="217" t="s">
        <v>94</v>
      </c>
      <c r="C66" s="207" t="s">
        <v>433</v>
      </c>
      <c r="D66" s="207" t="s">
        <v>434</v>
      </c>
      <c r="E66" s="207" t="s">
        <v>435</v>
      </c>
      <c r="F66" s="207" t="s">
        <v>435</v>
      </c>
      <c r="G66" s="207" t="s">
        <v>435</v>
      </c>
      <c r="H66" s="207" t="s">
        <v>435</v>
      </c>
      <c r="I66" s="207" t="s">
        <v>176</v>
      </c>
      <c r="J66" s="207" t="s">
        <v>176</v>
      </c>
      <c r="K66" s="218" t="s">
        <v>176</v>
      </c>
      <c r="M66" s="280"/>
      <c r="N66" s="274"/>
      <c r="P66" s="240"/>
      <c r="AA66" s="40"/>
    </row>
    <row r="67" spans="2:27" ht="25.5" customHeight="1">
      <c r="B67" s="172" t="s">
        <v>95</v>
      </c>
      <c r="C67" s="174" t="s">
        <v>435</v>
      </c>
      <c r="D67" s="174" t="s">
        <v>435</v>
      </c>
      <c r="E67" s="174" t="s">
        <v>435</v>
      </c>
      <c r="F67" s="174" t="s">
        <v>435</v>
      </c>
      <c r="G67" s="174" t="s">
        <v>435</v>
      </c>
      <c r="H67" s="174" t="s">
        <v>435</v>
      </c>
      <c r="I67" s="174" t="s">
        <v>176</v>
      </c>
      <c r="J67" s="174" t="s">
        <v>176</v>
      </c>
      <c r="K67" s="175" t="s">
        <v>176</v>
      </c>
      <c r="M67" s="284">
        <v>0.125</v>
      </c>
      <c r="N67" s="284">
        <v>0.14285714285714285</v>
      </c>
      <c r="O67" s="284">
        <v>0</v>
      </c>
      <c r="P67" s="284">
        <v>0</v>
      </c>
      <c r="Q67" s="284">
        <v>0</v>
      </c>
      <c r="R67" s="284">
        <v>0</v>
      </c>
      <c r="S67" s="284"/>
      <c r="T67" s="284"/>
      <c r="AA67" s="40"/>
    </row>
    <row r="68" spans="2:27" ht="25.5" customHeight="1">
      <c r="B68" s="171" t="s">
        <v>96</v>
      </c>
      <c r="C68" s="174" t="s">
        <v>436</v>
      </c>
      <c r="D68" s="174" t="s">
        <v>435</v>
      </c>
      <c r="E68" s="174" t="s">
        <v>435</v>
      </c>
      <c r="F68" s="174" t="s">
        <v>435</v>
      </c>
      <c r="G68" s="174" t="s">
        <v>435</v>
      </c>
      <c r="H68" s="174" t="s">
        <v>435</v>
      </c>
      <c r="I68" s="174" t="s">
        <v>176</v>
      </c>
      <c r="J68" s="174" t="s">
        <v>176</v>
      </c>
      <c r="K68" s="175" t="s">
        <v>176</v>
      </c>
      <c r="M68" s="284">
        <v>0</v>
      </c>
      <c r="N68" s="284">
        <v>0</v>
      </c>
      <c r="O68" s="284">
        <v>0</v>
      </c>
      <c r="P68" s="284">
        <v>0</v>
      </c>
      <c r="Q68" s="284">
        <v>0</v>
      </c>
      <c r="R68" s="284">
        <v>0</v>
      </c>
      <c r="S68" s="284"/>
      <c r="T68" s="284"/>
      <c r="AA68" s="40"/>
    </row>
    <row r="69" spans="2:27" ht="25.5" customHeight="1">
      <c r="B69" s="171" t="s">
        <v>99</v>
      </c>
      <c r="C69" s="174" t="s">
        <v>436</v>
      </c>
      <c r="D69" s="174" t="s">
        <v>435</v>
      </c>
      <c r="E69" s="174" t="s">
        <v>492</v>
      </c>
      <c r="F69" s="174" t="s">
        <v>493</v>
      </c>
      <c r="G69" s="174" t="s">
        <v>435</v>
      </c>
      <c r="H69" s="174" t="s">
        <v>435</v>
      </c>
      <c r="I69" s="174" t="s">
        <v>176</v>
      </c>
      <c r="J69" s="174" t="s">
        <v>176</v>
      </c>
      <c r="K69" s="175" t="s">
        <v>176</v>
      </c>
      <c r="M69" s="284">
        <v>0.25</v>
      </c>
      <c r="N69" s="284">
        <v>0</v>
      </c>
      <c r="O69" s="284">
        <v>0</v>
      </c>
      <c r="P69" s="284">
        <v>0</v>
      </c>
      <c r="Q69" s="284">
        <v>0</v>
      </c>
      <c r="R69" s="284">
        <v>0</v>
      </c>
      <c r="S69" s="284"/>
      <c r="T69" s="284"/>
      <c r="AA69" s="40"/>
    </row>
    <row r="70" spans="2:27" ht="25.5" customHeight="1">
      <c r="B70" s="176" t="s">
        <v>97</v>
      </c>
      <c r="C70" s="174" t="s">
        <v>440</v>
      </c>
      <c r="D70" s="174" t="s">
        <v>434</v>
      </c>
      <c r="E70" s="174" t="s">
        <v>494</v>
      </c>
      <c r="F70" s="174" t="s">
        <v>495</v>
      </c>
      <c r="G70" s="174" t="s">
        <v>437</v>
      </c>
      <c r="H70" s="174" t="s">
        <v>435</v>
      </c>
      <c r="I70" s="174" t="s">
        <v>176</v>
      </c>
      <c r="J70" s="174" t="s">
        <v>176</v>
      </c>
      <c r="K70" s="175" t="s">
        <v>176</v>
      </c>
      <c r="M70" s="284">
        <v>0.25</v>
      </c>
      <c r="N70" s="284">
        <v>0</v>
      </c>
      <c r="O70" s="284">
        <v>0.27272727272727271</v>
      </c>
      <c r="P70" s="284">
        <v>0.2</v>
      </c>
      <c r="Q70" s="284">
        <v>0</v>
      </c>
      <c r="R70" s="284">
        <v>0</v>
      </c>
      <c r="S70" s="284"/>
      <c r="T70" s="284"/>
      <c r="AA70" s="40"/>
    </row>
    <row r="71" spans="2:27" ht="25.5" customHeight="1">
      <c r="B71" s="177" t="s">
        <v>98</v>
      </c>
      <c r="C71" s="178" t="s">
        <v>435</v>
      </c>
      <c r="D71" s="178" t="s">
        <v>496</v>
      </c>
      <c r="E71" s="178" t="s">
        <v>492</v>
      </c>
      <c r="F71" s="178" t="s">
        <v>495</v>
      </c>
      <c r="G71" s="178" t="s">
        <v>441</v>
      </c>
      <c r="H71" s="178" t="s">
        <v>497</v>
      </c>
      <c r="I71" s="178" t="s">
        <v>176</v>
      </c>
      <c r="J71" s="178" t="s">
        <v>176</v>
      </c>
      <c r="K71" s="179" t="s">
        <v>176</v>
      </c>
      <c r="M71" s="284">
        <v>0.375</v>
      </c>
      <c r="N71" s="284">
        <v>0.14285714285714285</v>
      </c>
      <c r="O71" s="284">
        <v>0.45454545454545453</v>
      </c>
      <c r="P71" s="284">
        <v>0.4</v>
      </c>
      <c r="Q71" s="284">
        <v>0.42857142857142855</v>
      </c>
      <c r="R71" s="284">
        <v>0</v>
      </c>
      <c r="S71" s="284"/>
      <c r="T71" s="284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84">
        <v>0</v>
      </c>
      <c r="N72" s="284">
        <v>0.7142857142857143</v>
      </c>
      <c r="O72" s="284">
        <v>0.27272727272727271</v>
      </c>
      <c r="P72" s="284">
        <v>0.4</v>
      </c>
      <c r="Q72" s="284">
        <v>0.5714285714285714</v>
      </c>
      <c r="R72" s="284">
        <v>1</v>
      </c>
      <c r="S72" s="284"/>
      <c r="T72" s="284"/>
      <c r="AA72" s="40"/>
    </row>
    <row r="73" spans="2:27" ht="17.25" customHeight="1">
      <c r="B73" s="52" t="s">
        <v>133</v>
      </c>
      <c r="C73" s="52"/>
      <c r="D73" s="51"/>
      <c r="E73" s="51"/>
      <c r="F73" s="51"/>
      <c r="G73" s="51"/>
      <c r="H73" s="51"/>
      <c r="I73" s="51"/>
      <c r="J73" s="51"/>
      <c r="K73" s="51"/>
      <c r="M73" s="280"/>
      <c r="N73" s="274"/>
      <c r="P73" s="240"/>
      <c r="AA73" s="40"/>
    </row>
    <row r="74" spans="2:27" ht="30.75" customHeight="1">
      <c r="B74" s="56" t="s">
        <v>75</v>
      </c>
      <c r="C74" s="56" t="s">
        <v>101</v>
      </c>
      <c r="D74" s="56" t="s">
        <v>102</v>
      </c>
      <c r="E74" s="56" t="s">
        <v>103</v>
      </c>
      <c r="F74" s="56" t="s">
        <v>104</v>
      </c>
      <c r="G74" s="56" t="s">
        <v>105</v>
      </c>
      <c r="H74" s="56" t="s">
        <v>6</v>
      </c>
      <c r="I74" s="56" t="s">
        <v>7</v>
      </c>
      <c r="J74" s="56" t="s">
        <v>106</v>
      </c>
      <c r="K74" s="56" t="s">
        <v>108</v>
      </c>
      <c r="M74" s="280"/>
      <c r="N74" s="274"/>
      <c r="P74" s="240"/>
      <c r="AA74" s="40"/>
    </row>
    <row r="75" spans="2:27" ht="27" customHeight="1">
      <c r="B75" s="87" t="s">
        <v>120</v>
      </c>
      <c r="C75" s="66">
        <v>1</v>
      </c>
      <c r="D75" s="88">
        <v>5.2468238067196124E-2</v>
      </c>
      <c r="E75" s="88">
        <v>0.38207449826726986</v>
      </c>
      <c r="F75" s="88">
        <v>0.25002538203119384</v>
      </c>
      <c r="G75" s="89">
        <v>18.727333333333334</v>
      </c>
      <c r="H75" s="90">
        <v>7.5018614406191908</v>
      </c>
      <c r="I75" s="90">
        <v>85.2044262742467</v>
      </c>
      <c r="J75" s="91">
        <v>1.682505826073567</v>
      </c>
      <c r="K75" s="74"/>
      <c r="M75" s="280"/>
      <c r="N75" s="274"/>
      <c r="P75" s="240"/>
      <c r="AA75" s="40"/>
    </row>
    <row r="76" spans="2:27" ht="20.25" customHeight="1">
      <c r="B76" s="87" t="s">
        <v>120</v>
      </c>
      <c r="C76" s="66">
        <v>2</v>
      </c>
      <c r="D76" s="88">
        <v>2.5619531065739217E-2</v>
      </c>
      <c r="E76" s="88">
        <v>0.35297320977280211</v>
      </c>
      <c r="F76" s="88">
        <v>0.16009484768593418</v>
      </c>
      <c r="G76" s="89">
        <v>11.142875</v>
      </c>
      <c r="H76" s="90">
        <v>0.48811905904755742</v>
      </c>
      <c r="I76" s="90">
        <v>18.486996631322196</v>
      </c>
      <c r="J76" s="91">
        <v>2.181080035193518</v>
      </c>
      <c r="K76" s="74"/>
      <c r="M76" s="280"/>
      <c r="N76" s="274"/>
      <c r="P76" s="240"/>
      <c r="AA76" s="40"/>
    </row>
    <row r="77" spans="2:27" ht="20.25" customHeight="1">
      <c r="B77" s="87" t="s">
        <v>120</v>
      </c>
      <c r="C77" s="66">
        <v>3</v>
      </c>
      <c r="D77" s="88">
        <v>7.7962099667494905E-3</v>
      </c>
      <c r="E77" s="88">
        <v>0.35492228394547726</v>
      </c>
      <c r="F77" s="88">
        <v>0.187423394773897</v>
      </c>
      <c r="G77" s="89">
        <v>11.270714285714286</v>
      </c>
      <c r="H77" s="90">
        <v>0.3471427739922926</v>
      </c>
      <c r="I77" s="90">
        <v>18.23005111188651</v>
      </c>
      <c r="J77" s="91">
        <v>2.1951691729796141</v>
      </c>
      <c r="K77" s="74"/>
      <c r="M77" s="280"/>
      <c r="N77" s="274"/>
      <c r="P77" s="240"/>
      <c r="AA77" s="40"/>
    </row>
    <row r="78" spans="2:27" ht="20.25" customHeight="1">
      <c r="B78" s="87" t="s">
        <v>120</v>
      </c>
      <c r="C78" s="66">
        <v>4</v>
      </c>
      <c r="D78" s="88">
        <v>6.6078260251126418E-3</v>
      </c>
      <c r="E78" s="88">
        <v>0.35731103430609051</v>
      </c>
      <c r="F78" s="88">
        <v>0.17004409096646336</v>
      </c>
      <c r="G78" s="89">
        <v>10.544166666666667</v>
      </c>
      <c r="H78" s="90">
        <v>0.13205171277123834</v>
      </c>
      <c r="I78" s="90">
        <v>9.5627448665171766</v>
      </c>
      <c r="J78" s="91">
        <v>2.1703437039671258</v>
      </c>
      <c r="K78" s="74"/>
      <c r="M78" s="280"/>
      <c r="N78" s="274"/>
      <c r="P78" s="240"/>
      <c r="AA78" s="40"/>
    </row>
    <row r="79" spans="2:27" ht="20.25" customHeight="1">
      <c r="B79" s="87" t="s">
        <v>120</v>
      </c>
      <c r="C79" s="66">
        <v>5</v>
      </c>
      <c r="D79" s="88">
        <v>8.1828615132611814E-3</v>
      </c>
      <c r="E79" s="88">
        <v>0.35535748302859688</v>
      </c>
      <c r="F79" s="88">
        <v>0.17686128368213594</v>
      </c>
      <c r="G79" s="89">
        <v>11.761625</v>
      </c>
      <c r="H79" s="90">
        <v>0.20579857048297356</v>
      </c>
      <c r="I79" s="90">
        <v>12.124547487844454</v>
      </c>
      <c r="J79" s="91">
        <v>2.1082731739859342</v>
      </c>
      <c r="K79" s="74"/>
      <c r="M79" s="280"/>
      <c r="N79" s="274"/>
      <c r="P79" s="240"/>
      <c r="AA79" s="40"/>
    </row>
    <row r="80" spans="2:27" ht="20.25" customHeight="1">
      <c r="B80" s="87" t="s">
        <v>120</v>
      </c>
      <c r="C80" s="66">
        <v>6</v>
      </c>
      <c r="D80" s="88">
        <v>1.0818919294465996E-2</v>
      </c>
      <c r="E80" s="88">
        <v>0.36410989149523609</v>
      </c>
      <c r="F80" s="88">
        <v>0.17053082693615507</v>
      </c>
      <c r="G80" s="89">
        <v>12.759375</v>
      </c>
      <c r="H80" s="90">
        <v>0.36962147731039174</v>
      </c>
      <c r="I80" s="90">
        <v>15.031273410622598</v>
      </c>
      <c r="J80" s="91">
        <v>1.9813587808975828</v>
      </c>
      <c r="K80" s="74"/>
      <c r="M80" s="280"/>
      <c r="N80" s="274"/>
      <c r="P80" s="240"/>
      <c r="AA80" s="40"/>
    </row>
    <row r="81" spans="2:16" ht="20.25" customHeight="1">
      <c r="B81" s="87" t="s">
        <v>120</v>
      </c>
      <c r="C81" s="66">
        <v>7</v>
      </c>
      <c r="D81" s="88">
        <v>1.4475162512399496E-2</v>
      </c>
      <c r="E81" s="88">
        <v>0.36434020492082164</v>
      </c>
      <c r="F81" s="88">
        <v>0.17466813507137827</v>
      </c>
      <c r="G81" s="89">
        <v>13.413875000000001</v>
      </c>
      <c r="H81" s="90">
        <v>0.39167319983601351</v>
      </c>
      <c r="I81" s="90">
        <v>14.168155402160535</v>
      </c>
      <c r="J81" s="91">
        <v>1.8975304231392682</v>
      </c>
      <c r="K81" s="74"/>
    </row>
    <row r="82" spans="2:16" ht="20.25" customHeight="1">
      <c r="B82" s="87" t="s">
        <v>120</v>
      </c>
      <c r="C82" s="66">
        <v>8</v>
      </c>
      <c r="D82" s="88">
        <v>1.8787825698978747E-2</v>
      </c>
      <c r="E82" s="88">
        <v>0.36700578045741566</v>
      </c>
      <c r="F82" s="88">
        <v>0.17430414057270199</v>
      </c>
      <c r="G82" s="89">
        <v>15.329750000000001</v>
      </c>
      <c r="H82" s="90">
        <v>0.39302840413638918</v>
      </c>
      <c r="I82" s="90">
        <v>22.703325331556389</v>
      </c>
      <c r="J82" s="91">
        <v>1.8216984863381793</v>
      </c>
      <c r="K82" s="74"/>
      <c r="P82" s="39" t="s">
        <v>484</v>
      </c>
    </row>
    <row r="83" spans="2:16" ht="20.25" customHeight="1">
      <c r="B83" s="87" t="s">
        <v>120</v>
      </c>
      <c r="C83" s="66">
        <v>9</v>
      </c>
      <c r="D83" s="88">
        <v>1.8164863632778201E-2</v>
      </c>
      <c r="E83" s="88">
        <v>0.36806381571879387</v>
      </c>
      <c r="F83" s="88">
        <v>0.18411157258064401</v>
      </c>
      <c r="G83" s="89">
        <v>14.925250000000002</v>
      </c>
      <c r="H83" s="90">
        <v>0.66882392265344481</v>
      </c>
      <c r="I83" s="90">
        <v>25.876370658574977</v>
      </c>
      <c r="J83" s="91">
        <v>1.8442800386174301</v>
      </c>
      <c r="K83" s="74" t="s">
        <v>69</v>
      </c>
    </row>
    <row r="84" spans="2:16" ht="20.25" customHeight="1">
      <c r="B84" s="87" t="s">
        <v>121</v>
      </c>
      <c r="C84" s="66">
        <v>1</v>
      </c>
      <c r="D84" s="88">
        <v>7.1202348222222447E-2</v>
      </c>
      <c r="E84" s="88">
        <v>0.37770500755628217</v>
      </c>
      <c r="F84" s="88">
        <v>0.19094864232901809</v>
      </c>
      <c r="G84" s="89">
        <v>19.113500000000002</v>
      </c>
      <c r="H84" s="90">
        <v>5.0514001403121336</v>
      </c>
      <c r="I84" s="90">
        <v>80.838736602763944</v>
      </c>
      <c r="J84" s="91">
        <v>1.8963699939031515</v>
      </c>
      <c r="K84" s="74"/>
    </row>
    <row r="85" spans="2:16" ht="20.25" customHeight="1">
      <c r="B85" s="87" t="s">
        <v>121</v>
      </c>
      <c r="C85" s="66">
        <v>2</v>
      </c>
      <c r="D85" s="88">
        <v>4.2635307348257601E-2</v>
      </c>
      <c r="E85" s="88">
        <v>0.34368170571079532</v>
      </c>
      <c r="F85" s="88">
        <v>0.15861199933933667</v>
      </c>
      <c r="G85" s="89">
        <v>12.061714285714286</v>
      </c>
      <c r="H85" s="90">
        <v>0.61832973899259591</v>
      </c>
      <c r="I85" s="90">
        <v>26.386700547122238</v>
      </c>
      <c r="J85" s="91">
        <v>2.3778029222065054</v>
      </c>
      <c r="K85" s="74"/>
    </row>
    <row r="86" spans="2:16" ht="20.25" customHeight="1">
      <c r="B86" s="87" t="s">
        <v>121</v>
      </c>
      <c r="C86" s="66">
        <v>3</v>
      </c>
      <c r="D86" s="88">
        <v>1.949747165443309E-2</v>
      </c>
      <c r="E86" s="88">
        <v>0.3626709491344639</v>
      </c>
      <c r="F86" s="88">
        <v>0.18579385340240723</v>
      </c>
      <c r="G86" s="89">
        <v>12.935285714285715</v>
      </c>
      <c r="H86" s="90">
        <v>1.3459139118100194</v>
      </c>
      <c r="I86" s="90">
        <v>40.70938539689179</v>
      </c>
      <c r="J86" s="91">
        <v>2.3114762056124141</v>
      </c>
      <c r="K86" s="74"/>
    </row>
    <row r="87" spans="2:16" ht="20.25" customHeight="1">
      <c r="B87" s="87" t="s">
        <v>121</v>
      </c>
      <c r="C87" s="66">
        <v>4</v>
      </c>
      <c r="D87" s="88">
        <v>1.399597627350721E-2</v>
      </c>
      <c r="E87" s="88">
        <v>0.35440504594231126</v>
      </c>
      <c r="F87" s="88">
        <v>0.19369116330324862</v>
      </c>
      <c r="G87" s="89">
        <v>12.671571428571426</v>
      </c>
      <c r="H87" s="90">
        <v>0.88173009159772908</v>
      </c>
      <c r="I87" s="90">
        <v>32.895657508244568</v>
      </c>
      <c r="J87" s="91">
        <v>2.3037219934118403</v>
      </c>
      <c r="K87" s="74"/>
    </row>
    <row r="88" spans="2:16" ht="20.25" customHeight="1">
      <c r="B88" s="87" t="s">
        <v>121</v>
      </c>
      <c r="C88" s="66">
        <v>5</v>
      </c>
      <c r="D88" s="88">
        <v>1.1987877865152107E-2</v>
      </c>
      <c r="E88" s="88">
        <v>0.35443560347427622</v>
      </c>
      <c r="F88" s="88">
        <v>0.2024843586302647</v>
      </c>
      <c r="G88" s="89">
        <v>13.359857142857141</v>
      </c>
      <c r="H88" s="90">
        <v>0.64695246454424071</v>
      </c>
      <c r="I88" s="90">
        <v>32.712269161773335</v>
      </c>
      <c r="J88" s="91">
        <v>2.2335350891112831</v>
      </c>
      <c r="K88" s="74"/>
    </row>
    <row r="89" spans="2:16" ht="20.25" customHeight="1">
      <c r="B89" s="87" t="s">
        <v>121</v>
      </c>
      <c r="C89" s="66">
        <v>6</v>
      </c>
      <c r="D89" s="88">
        <v>1.8435992883301087E-2</v>
      </c>
      <c r="E89" s="88">
        <v>0.35241034687527234</v>
      </c>
      <c r="F89" s="88">
        <v>0.20086163754641106</v>
      </c>
      <c r="G89" s="89">
        <v>14.546571428571429</v>
      </c>
      <c r="H89" s="90">
        <v>0.51687375962938631</v>
      </c>
      <c r="I89" s="90">
        <v>33.423754030295051</v>
      </c>
      <c r="J89" s="91">
        <v>2.1262190690750025</v>
      </c>
      <c r="K89" s="74"/>
    </row>
    <row r="90" spans="2:16" ht="20.25" customHeight="1">
      <c r="B90" s="87" t="s">
        <v>121</v>
      </c>
      <c r="C90" s="66">
        <v>7</v>
      </c>
      <c r="D90" s="88">
        <v>1.9311399148061365E-2</v>
      </c>
      <c r="E90" s="88">
        <v>0.35720185878917587</v>
      </c>
      <c r="F90" s="88">
        <v>0.19111665232990707</v>
      </c>
      <c r="G90" s="89">
        <v>15.225571428571429</v>
      </c>
      <c r="H90" s="90">
        <v>0.562240624174703</v>
      </c>
      <c r="I90" s="90">
        <v>29.227480479186166</v>
      </c>
      <c r="J90" s="91">
        <v>2.0471950866675943</v>
      </c>
      <c r="K90" s="74"/>
    </row>
    <row r="91" spans="2:16" ht="20.25" customHeight="1">
      <c r="B91" s="87" t="s">
        <v>121</v>
      </c>
      <c r="C91" s="66">
        <v>8</v>
      </c>
      <c r="D91" s="88">
        <v>2.9499873981871351E-2</v>
      </c>
      <c r="E91" s="88">
        <v>0.35090662845253823</v>
      </c>
      <c r="F91" s="88">
        <v>0.17129107663688706</v>
      </c>
      <c r="G91" s="89">
        <v>16.555285714285716</v>
      </c>
      <c r="H91" s="90">
        <v>0.73746779144876029</v>
      </c>
      <c r="I91" s="90">
        <v>34.845353145953922</v>
      </c>
      <c r="J91" s="91">
        <v>1.9756153747960408</v>
      </c>
      <c r="K91" s="74"/>
    </row>
    <row r="92" spans="2:16" ht="20.25" customHeight="1">
      <c r="B92" s="87" t="s">
        <v>121</v>
      </c>
      <c r="C92" s="66">
        <v>9</v>
      </c>
      <c r="D92" s="88">
        <v>2.8891847950462214E-2</v>
      </c>
      <c r="E92" s="88">
        <v>0.36083785101909499</v>
      </c>
      <c r="F92" s="88">
        <v>0.1747427362089746</v>
      </c>
      <c r="G92" s="89">
        <v>16.93242857142857</v>
      </c>
      <c r="H92" s="90">
        <v>0.83684136056041047</v>
      </c>
      <c r="I92" s="90">
        <v>38.898694966739079</v>
      </c>
      <c r="J92" s="91">
        <v>1.9318376198080098</v>
      </c>
      <c r="K92" s="74" t="s">
        <v>67</v>
      </c>
    </row>
    <row r="93" spans="2:16" ht="20.25" customHeight="1">
      <c r="B93" s="87" t="s">
        <v>118</v>
      </c>
      <c r="C93" s="66">
        <v>1</v>
      </c>
      <c r="D93" s="88">
        <v>6.7733199946496278E-2</v>
      </c>
      <c r="E93" s="88">
        <v>0.38617129133179268</v>
      </c>
      <c r="F93" s="88">
        <v>0.18883784168951637</v>
      </c>
      <c r="G93" s="89">
        <v>15.646666666666668</v>
      </c>
      <c r="H93" s="90">
        <v>4.8302487338562248</v>
      </c>
      <c r="I93" s="90">
        <v>56.804841392957222</v>
      </c>
      <c r="J93" s="91">
        <v>1.972870191175891</v>
      </c>
      <c r="K93" s="74"/>
    </row>
    <row r="94" spans="2:16" ht="20.25" customHeight="1">
      <c r="B94" s="87" t="s">
        <v>118</v>
      </c>
      <c r="C94" s="66">
        <v>2</v>
      </c>
      <c r="D94" s="88">
        <v>3.6967608996331988E-2</v>
      </c>
      <c r="E94" s="88">
        <v>0.35030378308111537</v>
      </c>
      <c r="F94" s="88">
        <v>0.13134904491864202</v>
      </c>
      <c r="G94" s="89">
        <v>10.047928571428571</v>
      </c>
      <c r="H94" s="90">
        <v>0.25912634827991232</v>
      </c>
      <c r="I94" s="90">
        <v>15.826550253726715</v>
      </c>
      <c r="J94" s="91">
        <v>2.4284231131648819</v>
      </c>
      <c r="K94" s="74"/>
    </row>
    <row r="95" spans="2:16" ht="20.25" customHeight="1">
      <c r="B95" s="87" t="s">
        <v>118</v>
      </c>
      <c r="C95" s="66">
        <v>3</v>
      </c>
      <c r="D95" s="88">
        <v>1.7121397175212289E-2</v>
      </c>
      <c r="E95" s="88">
        <v>0.35808794847373898</v>
      </c>
      <c r="F95" s="88">
        <v>0.14575492426053557</v>
      </c>
      <c r="G95" s="89">
        <v>10.326142857142857</v>
      </c>
      <c r="H95" s="90">
        <v>0.54097991133940349</v>
      </c>
      <c r="I95" s="90">
        <v>19.664710851246465</v>
      </c>
      <c r="J95" s="91">
        <v>2.4370771184037174</v>
      </c>
      <c r="K95" s="74"/>
    </row>
    <row r="96" spans="2:16" ht="20.25" customHeight="1">
      <c r="B96" s="87" t="s">
        <v>118</v>
      </c>
      <c r="C96" s="66">
        <v>4</v>
      </c>
      <c r="D96" s="88">
        <v>1.6245153200862894E-2</v>
      </c>
      <c r="E96" s="88">
        <v>0.359371710116554</v>
      </c>
      <c r="F96" s="88">
        <v>0.15084476274091427</v>
      </c>
      <c r="G96" s="89">
        <v>11.209642857142857</v>
      </c>
      <c r="H96" s="90">
        <v>1.5602825163759961</v>
      </c>
      <c r="I96" s="90">
        <v>18.723390196511954</v>
      </c>
      <c r="J96" s="91">
        <v>2.3263169565330459</v>
      </c>
      <c r="K96" s="74"/>
    </row>
    <row r="97" spans="2:11" ht="20.25" customHeight="1">
      <c r="B97" s="87" t="s">
        <v>118</v>
      </c>
      <c r="C97" s="66">
        <v>5</v>
      </c>
      <c r="D97" s="88">
        <v>1.6655078375209593E-2</v>
      </c>
      <c r="E97" s="88">
        <v>0.36083007856149274</v>
      </c>
      <c r="F97" s="88">
        <v>0.15224480428175818</v>
      </c>
      <c r="G97" s="89">
        <v>12.023</v>
      </c>
      <c r="H97" s="90">
        <v>0.56645411137456536</v>
      </c>
      <c r="I97" s="90">
        <v>21.211927750337892</v>
      </c>
      <c r="J97" s="91">
        <v>2.2496776368285496</v>
      </c>
      <c r="K97" s="74"/>
    </row>
    <row r="98" spans="2:11" ht="20.25" customHeight="1">
      <c r="B98" s="87" t="s">
        <v>118</v>
      </c>
      <c r="C98" s="66">
        <v>6</v>
      </c>
      <c r="D98" s="88">
        <v>1.7490530311658113E-2</v>
      </c>
      <c r="E98" s="88">
        <v>0.3668063271269788</v>
      </c>
      <c r="F98" s="88">
        <v>0.14986794924419256</v>
      </c>
      <c r="G98" s="89">
        <v>13.137083333333335</v>
      </c>
      <c r="H98" s="90">
        <v>0.53891375046657519</v>
      </c>
      <c r="I98" s="90">
        <v>23.690178572962555</v>
      </c>
      <c r="J98" s="91">
        <v>2.116000636602823</v>
      </c>
      <c r="K98" s="74"/>
    </row>
    <row r="99" spans="2:11" ht="20.25" customHeight="1">
      <c r="B99" s="87" t="s">
        <v>118</v>
      </c>
      <c r="C99" s="66">
        <v>7</v>
      </c>
      <c r="D99" s="88">
        <v>2.2081105951870295E-2</v>
      </c>
      <c r="E99" s="88">
        <v>0.37131068281712326</v>
      </c>
      <c r="F99" s="88">
        <v>0.14685120137972249</v>
      </c>
      <c r="G99" s="89">
        <v>14.097545454545456</v>
      </c>
      <c r="H99" s="90">
        <v>0.39597781573885105</v>
      </c>
      <c r="I99" s="90">
        <v>25.683605999616663</v>
      </c>
      <c r="J99" s="91">
        <v>2.0178282472753173</v>
      </c>
      <c r="K99" s="74"/>
    </row>
    <row r="100" spans="2:11" ht="20.25" customHeight="1">
      <c r="B100" s="87" t="s">
        <v>118</v>
      </c>
      <c r="C100" s="66">
        <v>8</v>
      </c>
      <c r="D100" s="88">
        <v>2.7450399034731909E-2</v>
      </c>
      <c r="E100" s="88">
        <v>0.37076432339504994</v>
      </c>
      <c r="F100" s="88">
        <v>0.14650209125827932</v>
      </c>
      <c r="G100" s="89">
        <v>15.390916666666664</v>
      </c>
      <c r="H100" s="90">
        <v>0.20084964124118937</v>
      </c>
      <c r="I100" s="90">
        <v>28.5974445073117</v>
      </c>
      <c r="J100" s="91">
        <v>1.9596942670204165</v>
      </c>
      <c r="K100" s="74"/>
    </row>
    <row r="101" spans="2:11" ht="20.25" customHeight="1">
      <c r="B101" s="87" t="s">
        <v>118</v>
      </c>
      <c r="C101" s="66">
        <v>9</v>
      </c>
      <c r="D101" s="88">
        <v>2.1153816081647021E-2</v>
      </c>
      <c r="E101" s="88">
        <v>0.37533632580729798</v>
      </c>
      <c r="F101" s="88">
        <v>0.15725992816676082</v>
      </c>
      <c r="G101" s="89">
        <v>14.894363636363636</v>
      </c>
      <c r="H101" s="90">
        <v>0.26001705631263966</v>
      </c>
      <c r="I101" s="90">
        <v>32.064739006367994</v>
      </c>
      <c r="J101" s="91">
        <v>1.9987043021985291</v>
      </c>
      <c r="K101" s="74" t="s">
        <v>67</v>
      </c>
    </row>
    <row r="102" spans="2:11" ht="20.25" customHeight="1">
      <c r="B102" s="87" t="s">
        <v>119</v>
      </c>
      <c r="C102" s="66">
        <v>1</v>
      </c>
      <c r="D102" s="88">
        <v>4.3131125170486319E-2</v>
      </c>
      <c r="E102" s="88">
        <v>0.35880878829551521</v>
      </c>
      <c r="F102" s="88">
        <v>0.23513040884448563</v>
      </c>
      <c r="G102" s="89">
        <v>17.456900000000001</v>
      </c>
      <c r="H102" s="90">
        <v>6.6172498680281553</v>
      </c>
      <c r="I102" s="90">
        <v>111.19965003791675</v>
      </c>
      <c r="J102" s="91">
        <v>1.8662932908253584</v>
      </c>
      <c r="K102" s="74"/>
    </row>
    <row r="103" spans="2:11" ht="20.25" customHeight="1">
      <c r="B103" s="87" t="s">
        <v>119</v>
      </c>
      <c r="C103" s="66">
        <v>2</v>
      </c>
      <c r="D103" s="88">
        <v>2.7420106619591416E-2</v>
      </c>
      <c r="E103" s="88">
        <v>0.3270321878322453</v>
      </c>
      <c r="F103" s="88">
        <v>0.17974524172806955</v>
      </c>
      <c r="G103" s="89">
        <v>12.197727272727274</v>
      </c>
      <c r="H103" s="90">
        <v>0.84396871465387602</v>
      </c>
      <c r="I103" s="90">
        <v>31.077569064091367</v>
      </c>
      <c r="J103" s="91">
        <v>2.2868695891617259</v>
      </c>
      <c r="K103" s="74"/>
    </row>
    <row r="104" spans="2:11" ht="20.25" customHeight="1">
      <c r="B104" s="87" t="s">
        <v>119</v>
      </c>
      <c r="C104" s="66">
        <v>3</v>
      </c>
      <c r="D104" s="88">
        <v>1.3057286245442817E-2</v>
      </c>
      <c r="E104" s="88">
        <v>0.34340517235361978</v>
      </c>
      <c r="F104" s="88">
        <v>0.20187490588191387</v>
      </c>
      <c r="G104" s="89">
        <v>13.048363636363634</v>
      </c>
      <c r="H104" s="90">
        <v>0.90058939245979808</v>
      </c>
      <c r="I104" s="90">
        <v>41.002795897087921</v>
      </c>
      <c r="J104" s="91">
        <v>2.2221984248513822</v>
      </c>
      <c r="K104" s="74"/>
    </row>
    <row r="105" spans="2:11" ht="20.25" customHeight="1">
      <c r="B105" s="87" t="s">
        <v>119</v>
      </c>
      <c r="C105" s="66">
        <v>4</v>
      </c>
      <c r="D105" s="88">
        <v>8.3308323367120747E-3</v>
      </c>
      <c r="E105" s="88">
        <v>0.33999882209906096</v>
      </c>
      <c r="F105" s="88">
        <v>0.19694508082709711</v>
      </c>
      <c r="G105" s="89">
        <v>13.341181818181816</v>
      </c>
      <c r="H105" s="90">
        <v>0.83594678067085182</v>
      </c>
      <c r="I105" s="90">
        <v>42.317673254164241</v>
      </c>
      <c r="J105" s="91">
        <v>2.1822764767224152</v>
      </c>
      <c r="K105" s="74"/>
    </row>
    <row r="106" spans="2:11" ht="20.25" customHeight="1">
      <c r="B106" s="87" t="s">
        <v>119</v>
      </c>
      <c r="C106" s="66">
        <v>5</v>
      </c>
      <c r="D106" s="88">
        <v>9.1285869395922748E-3</v>
      </c>
      <c r="E106" s="88">
        <v>0.34337845010152535</v>
      </c>
      <c r="F106" s="88">
        <v>0.20601426434917025</v>
      </c>
      <c r="G106" s="89">
        <v>14.324363636363637</v>
      </c>
      <c r="H106" s="90">
        <v>0.78493305065318619</v>
      </c>
      <c r="I106" s="90">
        <v>49.697606841844411</v>
      </c>
      <c r="J106" s="91">
        <v>2.112196423845464</v>
      </c>
      <c r="K106" s="74"/>
    </row>
    <row r="107" spans="2:11" ht="20.25" customHeight="1">
      <c r="B107" s="87" t="s">
        <v>119</v>
      </c>
      <c r="C107" s="66">
        <v>6</v>
      </c>
      <c r="D107" s="88">
        <v>1.0078746235200539E-2</v>
      </c>
      <c r="E107" s="88">
        <v>0.3434631210294406</v>
      </c>
      <c r="F107" s="88">
        <v>0.19078924509164155</v>
      </c>
      <c r="G107" s="89">
        <v>15.209800000000001</v>
      </c>
      <c r="H107" s="90">
        <v>0.81105896027381807</v>
      </c>
      <c r="I107" s="90">
        <v>47.020476858879071</v>
      </c>
      <c r="J107" s="91">
        <v>2.0225540669321411</v>
      </c>
      <c r="K107" s="74"/>
    </row>
    <row r="108" spans="2:11" ht="20.25" customHeight="1">
      <c r="B108" s="87" t="s">
        <v>119</v>
      </c>
      <c r="C108" s="66">
        <v>7</v>
      </c>
      <c r="D108" s="88">
        <v>1.4198703762364564E-2</v>
      </c>
      <c r="E108" s="88">
        <v>0.34391047378221978</v>
      </c>
      <c r="F108" s="88">
        <v>0.18804996325996276</v>
      </c>
      <c r="G108" s="89">
        <v>15.741727272727273</v>
      </c>
      <c r="H108" s="90">
        <v>0.64644252128071333</v>
      </c>
      <c r="I108" s="90">
        <v>44.986749340848817</v>
      </c>
      <c r="J108" s="91">
        <v>1.9550536948991313</v>
      </c>
      <c r="K108" s="74"/>
    </row>
    <row r="109" spans="2:11" ht="20.25" customHeight="1">
      <c r="B109" s="87" t="s">
        <v>119</v>
      </c>
      <c r="C109" s="66">
        <v>8</v>
      </c>
      <c r="D109" s="88">
        <v>2.0949618721349973E-2</v>
      </c>
      <c r="E109" s="88">
        <v>0.35006156538921657</v>
      </c>
      <c r="F109" s="88">
        <v>0.20425669085529785</v>
      </c>
      <c r="G109" s="89">
        <v>17.415111111111109</v>
      </c>
      <c r="H109" s="90">
        <v>0.6797146284148049</v>
      </c>
      <c r="I109" s="90">
        <v>55.704814313577337</v>
      </c>
      <c r="J109" s="91">
        <v>1.8993380287629122</v>
      </c>
      <c r="K109" s="74"/>
    </row>
    <row r="110" spans="2:11" ht="20.25" customHeight="1">
      <c r="B110" s="87" t="s">
        <v>119</v>
      </c>
      <c r="C110" s="66">
        <v>9</v>
      </c>
      <c r="D110" s="88">
        <v>1.8863991598371641E-2</v>
      </c>
      <c r="E110" s="88">
        <v>0.34688301654380216</v>
      </c>
      <c r="F110" s="88">
        <v>0.20420938527843796</v>
      </c>
      <c r="G110" s="89">
        <v>16.863299999999999</v>
      </c>
      <c r="H110" s="90">
        <v>0.97077466685844871</v>
      </c>
      <c r="I110" s="90">
        <v>58.503041887748083</v>
      </c>
      <c r="J110" s="91">
        <v>1.9301845538273552</v>
      </c>
      <c r="K110" s="74" t="s">
        <v>67</v>
      </c>
    </row>
    <row r="111" spans="2:11" ht="20.25" customHeight="1">
      <c r="B111" s="87" t="s">
        <v>122</v>
      </c>
      <c r="C111" s="66">
        <v>1</v>
      </c>
      <c r="D111" s="88">
        <v>5.8678134529910844E-2</v>
      </c>
      <c r="E111" s="88">
        <v>0.38053111319651817</v>
      </c>
      <c r="F111" s="88">
        <v>0.18867870228080119</v>
      </c>
      <c r="G111" s="89">
        <v>16.840499999999999</v>
      </c>
      <c r="H111" s="90">
        <v>4.8292763083776498</v>
      </c>
      <c r="I111" s="90">
        <v>46.587073922532646</v>
      </c>
      <c r="J111" s="91">
        <v>1.8068383913244008</v>
      </c>
      <c r="K111" s="74"/>
    </row>
    <row r="112" spans="2:11" ht="20.25" customHeight="1">
      <c r="B112" s="87" t="s">
        <v>122</v>
      </c>
      <c r="C112" s="66">
        <v>2</v>
      </c>
      <c r="D112" s="88">
        <v>3.8998352082007429E-2</v>
      </c>
      <c r="E112" s="88">
        <v>0.34017012312375111</v>
      </c>
      <c r="F112" s="88">
        <v>0.16828080772522017</v>
      </c>
      <c r="G112" s="89">
        <v>11.574777777777779</v>
      </c>
      <c r="H112" s="90">
        <v>0.45844881877387217</v>
      </c>
      <c r="I112" s="90">
        <v>14.126949894340825</v>
      </c>
      <c r="J112" s="91">
        <v>2.1594475622528901</v>
      </c>
      <c r="K112" s="74"/>
    </row>
    <row r="113" spans="2:11" ht="20.25" customHeight="1">
      <c r="B113" s="87" t="s">
        <v>122</v>
      </c>
      <c r="C113" s="66">
        <v>3</v>
      </c>
      <c r="D113" s="88">
        <v>2.155093564697784E-2</v>
      </c>
      <c r="E113" s="88">
        <v>0.35378401429623085</v>
      </c>
      <c r="F113" s="88">
        <v>0.18892577379807948</v>
      </c>
      <c r="G113" s="89">
        <v>12.494222222222223</v>
      </c>
      <c r="H113" s="90">
        <v>1.0595867768331133</v>
      </c>
      <c r="I113" s="90">
        <v>20.550177515620849</v>
      </c>
      <c r="J113" s="91">
        <v>2.0894476901574768</v>
      </c>
      <c r="K113" s="74"/>
    </row>
    <row r="114" spans="2:11" ht="20.25" customHeight="1">
      <c r="B114" s="87" t="s">
        <v>122</v>
      </c>
      <c r="C114" s="66">
        <v>4</v>
      </c>
      <c r="D114" s="88">
        <v>1.647212811313092E-2</v>
      </c>
      <c r="E114" s="88">
        <v>0.35693224490768649</v>
      </c>
      <c r="F114" s="88">
        <v>0.19183359301603492</v>
      </c>
      <c r="G114" s="89">
        <v>13.249777777777776</v>
      </c>
      <c r="H114" s="90">
        <v>0.70735100669629392</v>
      </c>
      <c r="I114" s="90">
        <v>22.969101889442058</v>
      </c>
      <c r="J114" s="91">
        <v>2.0156269675429552</v>
      </c>
      <c r="K114" s="74"/>
    </row>
    <row r="115" spans="2:11" ht="20.25" customHeight="1">
      <c r="B115" s="87" t="s">
        <v>122</v>
      </c>
      <c r="C115" s="66">
        <v>5</v>
      </c>
      <c r="D115" s="88">
        <v>1.4137914264750044E-2</v>
      </c>
      <c r="E115" s="88">
        <v>0.35540957023546998</v>
      </c>
      <c r="F115" s="88">
        <v>0.19557714329307513</v>
      </c>
      <c r="G115" s="89">
        <v>13.311888888888888</v>
      </c>
      <c r="H115" s="90">
        <v>0.61167971487936112</v>
      </c>
      <c r="I115" s="90">
        <v>19.674552027655256</v>
      </c>
      <c r="J115" s="91">
        <v>2.0012178233627513</v>
      </c>
      <c r="K115" s="74"/>
    </row>
    <row r="116" spans="2:11" ht="20.25" customHeight="1">
      <c r="B116" s="87" t="s">
        <v>122</v>
      </c>
      <c r="C116" s="66">
        <v>6</v>
      </c>
      <c r="D116" s="88">
        <v>1.5297499636858551E-2</v>
      </c>
      <c r="E116" s="88">
        <v>0.3571774275772493</v>
      </c>
      <c r="F116" s="88">
        <v>0.18565916789262599</v>
      </c>
      <c r="G116" s="89">
        <v>14.714857142857143</v>
      </c>
      <c r="H116" s="90">
        <v>0.55640363445848129</v>
      </c>
      <c r="I116" s="90">
        <v>20.165265352885406</v>
      </c>
      <c r="J116" s="91">
        <v>1.8892964100753946</v>
      </c>
      <c r="K116" s="74"/>
    </row>
    <row r="117" spans="2:11" ht="20.25" customHeight="1">
      <c r="B117" s="87" t="s">
        <v>122</v>
      </c>
      <c r="C117" s="66">
        <v>7</v>
      </c>
      <c r="D117" s="88">
        <v>2.0339011660677819E-2</v>
      </c>
      <c r="E117" s="88">
        <v>0.3597433507589905</v>
      </c>
      <c r="F117" s="88">
        <v>0.18582531804164804</v>
      </c>
      <c r="G117" s="89">
        <v>15.16942857142857</v>
      </c>
      <c r="H117" s="90">
        <v>0.48613389598623169</v>
      </c>
      <c r="I117" s="90">
        <v>17.511001070079967</v>
      </c>
      <c r="J117" s="91">
        <v>1.8439644704814275</v>
      </c>
      <c r="K117" s="74"/>
    </row>
    <row r="118" spans="2:11" ht="20.25" customHeight="1">
      <c r="B118" s="87" t="s">
        <v>122</v>
      </c>
      <c r="C118" s="66">
        <v>8</v>
      </c>
      <c r="D118" s="88">
        <v>2.7765743848458053E-2</v>
      </c>
      <c r="E118" s="88">
        <v>0.35431339273330192</v>
      </c>
      <c r="F118" s="88">
        <v>0.1761421542853934</v>
      </c>
      <c r="G118" s="89">
        <v>16.326000000000004</v>
      </c>
      <c r="H118" s="90">
        <v>0.58024096287424909</v>
      </c>
      <c r="I118" s="90">
        <v>20.620610125069074</v>
      </c>
      <c r="J118" s="91">
        <v>1.7810666196719873</v>
      </c>
      <c r="K118" s="74"/>
    </row>
    <row r="119" spans="2:11" ht="20.25" customHeight="1">
      <c r="B119" s="87" t="s">
        <v>122</v>
      </c>
      <c r="C119" s="66">
        <v>9</v>
      </c>
      <c r="D119" s="88">
        <v>2.2616449194351986E-2</v>
      </c>
      <c r="E119" s="88">
        <v>0.35961988253312721</v>
      </c>
      <c r="F119" s="88">
        <v>0.17501130538474841</v>
      </c>
      <c r="G119" s="89">
        <v>16.402000000000001</v>
      </c>
      <c r="H119" s="90">
        <v>0.56773766203797082</v>
      </c>
      <c r="I119" s="90">
        <v>21.485873135387305</v>
      </c>
      <c r="J119" s="91">
        <v>1.7840976550811942</v>
      </c>
      <c r="K119" s="74" t="s">
        <v>70</v>
      </c>
    </row>
    <row r="120" spans="2:11" ht="20.25" customHeight="1">
      <c r="B120" s="87" t="s">
        <v>123</v>
      </c>
      <c r="C120" s="66">
        <v>1</v>
      </c>
      <c r="D120" s="88">
        <v>5.1159500683115165E-2</v>
      </c>
      <c r="E120" s="88">
        <v>0.43134926420723441</v>
      </c>
      <c r="F120" s="88">
        <v>0.25417534309724493</v>
      </c>
      <c r="G120" s="89">
        <v>9.4480000000000004</v>
      </c>
      <c r="H120" s="90">
        <v>4.1678441352591724</v>
      </c>
      <c r="I120" s="90">
        <v>15.155796855487898</v>
      </c>
      <c r="J120" s="91">
        <v>2.4259467351148554</v>
      </c>
      <c r="K120" s="74"/>
    </row>
    <row r="121" spans="2:11" ht="20.25" customHeight="1">
      <c r="B121" s="87" t="s">
        <v>123</v>
      </c>
      <c r="C121" s="66">
        <v>2</v>
      </c>
      <c r="D121" s="88">
        <v>4.5646122742200736E-2</v>
      </c>
      <c r="E121" s="88">
        <v>0.35546524145248465</v>
      </c>
      <c r="F121" s="88">
        <v>0.15349454388822187</v>
      </c>
      <c r="G121" s="89">
        <v>9.0005000000000006</v>
      </c>
      <c r="H121" s="90">
        <v>12.263320702180689</v>
      </c>
      <c r="I121" s="90">
        <v>8.4327249420072512</v>
      </c>
      <c r="J121" s="91">
        <v>2.4522889908995351</v>
      </c>
      <c r="K121" s="74"/>
    </row>
    <row r="122" spans="2:11" ht="20.25" customHeight="1">
      <c r="B122" s="87" t="s">
        <v>123</v>
      </c>
      <c r="C122" s="66">
        <v>3</v>
      </c>
      <c r="D122" s="88">
        <v>1.2470537822752523E-2</v>
      </c>
      <c r="E122" s="88">
        <v>0.36371188226271056</v>
      </c>
      <c r="F122" s="88">
        <v>0.15216571604390713</v>
      </c>
      <c r="G122" s="89">
        <v>8.6800000000000015</v>
      </c>
      <c r="H122" s="90">
        <v>7.7734720839799293E-2</v>
      </c>
      <c r="I122" s="90">
        <v>4.110223364404388</v>
      </c>
      <c r="J122" s="91">
        <v>2.5066680647523114</v>
      </c>
      <c r="K122" s="74"/>
    </row>
    <row r="123" spans="2:11" ht="20.25" customHeight="1">
      <c r="B123" s="87" t="s">
        <v>123</v>
      </c>
      <c r="C123" s="66">
        <v>4</v>
      </c>
      <c r="D123" s="88">
        <v>1.3592456335883728E-2</v>
      </c>
      <c r="E123" s="88">
        <v>0.37020724937012472</v>
      </c>
      <c r="F123" s="88">
        <v>0.16773986241192029</v>
      </c>
      <c r="G123" s="89">
        <v>9.5751666666666662</v>
      </c>
      <c r="H123" s="90">
        <v>9.6805094725287338E-2</v>
      </c>
      <c r="I123" s="90">
        <v>3.1611870587878315</v>
      </c>
      <c r="J123" s="91">
        <v>2.3683979755353066</v>
      </c>
      <c r="K123" s="74"/>
    </row>
    <row r="124" spans="2:11" ht="20.25" customHeight="1">
      <c r="B124" s="87" t="s">
        <v>123</v>
      </c>
      <c r="C124" s="66">
        <v>5</v>
      </c>
      <c r="D124" s="88">
        <v>1.6258849961311113E-2</v>
      </c>
      <c r="E124" s="88">
        <v>0.37461896118092358</v>
      </c>
      <c r="F124" s="88">
        <v>0.16740862981755633</v>
      </c>
      <c r="G124" s="89">
        <v>10.810666666666668</v>
      </c>
      <c r="H124" s="90">
        <v>8.1945892629438147E-2</v>
      </c>
      <c r="I124" s="90">
        <v>4.4558079117256986</v>
      </c>
      <c r="J124" s="91">
        <v>2.2246252086562812</v>
      </c>
      <c r="K124" s="74"/>
    </row>
    <row r="125" spans="2:11" ht="20.25" customHeight="1">
      <c r="B125" s="87" t="s">
        <v>123</v>
      </c>
      <c r="C125" s="66">
        <v>6</v>
      </c>
      <c r="D125" s="88">
        <v>2.3904606676362385E-2</v>
      </c>
      <c r="E125" s="88">
        <v>0.3801261601235717</v>
      </c>
      <c r="F125" s="88">
        <v>0.17495363084894272</v>
      </c>
      <c r="G125" s="89">
        <v>12.887</v>
      </c>
      <c r="H125" s="90">
        <v>3.6793613217443268E-2</v>
      </c>
      <c r="I125" s="90">
        <v>5.6662164354862634</v>
      </c>
      <c r="J125" s="91">
        <v>1.98629010710429</v>
      </c>
      <c r="K125" s="74"/>
    </row>
    <row r="126" spans="2:11" ht="20.25" customHeight="1">
      <c r="B126" s="87" t="s">
        <v>123</v>
      </c>
      <c r="C126" s="66">
        <v>7</v>
      </c>
      <c r="D126" s="88">
        <v>2.3774161790173692E-2</v>
      </c>
      <c r="E126" s="88">
        <v>0.37939689997128095</v>
      </c>
      <c r="F126" s="88">
        <v>0.15033247526237456</v>
      </c>
      <c r="G126" s="89">
        <v>13.068249999999999</v>
      </c>
      <c r="H126" s="90">
        <v>4.4905153579866283E-2</v>
      </c>
      <c r="I126" s="90">
        <v>6.4912894230451146</v>
      </c>
      <c r="J126" s="91">
        <v>1.9443281060948836</v>
      </c>
      <c r="K126" s="74"/>
    </row>
    <row r="127" spans="2:11" ht="20.25" customHeight="1">
      <c r="B127" s="87" t="s">
        <v>123</v>
      </c>
      <c r="C127" s="66">
        <v>8</v>
      </c>
      <c r="D127" s="88">
        <v>2.9018905711183391E-2</v>
      </c>
      <c r="E127" s="88">
        <v>0.38009756585268795</v>
      </c>
      <c r="F127" s="88">
        <v>0.13002415320232086</v>
      </c>
      <c r="G127" s="89">
        <v>13.692</v>
      </c>
      <c r="H127" s="90">
        <v>6.4455416188622328E-2</v>
      </c>
      <c r="I127" s="90">
        <v>6.75023994993572</v>
      </c>
      <c r="J127" s="91">
        <v>1.8744828055854252</v>
      </c>
      <c r="K127" s="74"/>
    </row>
    <row r="128" spans="2:11" ht="20.25" customHeight="1">
      <c r="B128" s="87" t="s">
        <v>123</v>
      </c>
      <c r="C128" s="66">
        <v>9</v>
      </c>
      <c r="D128" s="88">
        <v>3.0446857373499361E-2</v>
      </c>
      <c r="E128" s="88">
        <v>0.38175697962868094</v>
      </c>
      <c r="F128" s="88">
        <v>0.14869118397896972</v>
      </c>
      <c r="G128" s="89">
        <v>13.830833333333333</v>
      </c>
      <c r="H128" s="90">
        <v>4.0849226367848823E-2</v>
      </c>
      <c r="I128" s="90">
        <v>5.6644260563417035</v>
      </c>
      <c r="J128" s="91">
        <v>1.8798514838010911</v>
      </c>
      <c r="K128" s="74" t="s">
        <v>70</v>
      </c>
    </row>
    <row r="129" spans="2:11" ht="20.25" customHeight="1">
      <c r="B129" s="85" t="s">
        <v>127</v>
      </c>
      <c r="C129" s="84"/>
      <c r="D129" s="85"/>
      <c r="E129" s="85"/>
      <c r="F129" s="85"/>
      <c r="G129" s="85"/>
      <c r="H129" s="85"/>
      <c r="I129" s="85"/>
      <c r="J129" s="85"/>
      <c r="K129" s="84"/>
    </row>
    <row r="130" spans="2:11" ht="20.25" customHeight="1">
      <c r="B130" s="231" t="str">
        <f>C64</f>
        <v>55</v>
      </c>
      <c r="C130" s="54"/>
      <c r="D130" s="67">
        <f t="shared" ref="D130:J135" si="1">(SUMIFS(D$75:D$128,$B$75:$B$128,$B130,$C$75:$C$128,MAX($C$75:$C$128))/SUMIFS(D$75:D$128,$B$75:$B$128,$B130,$C$75:$C$128,MAX($C$75:$C$128)-1))-1</f>
        <v>-3.315775205613114E-2</v>
      </c>
      <c r="E130" s="67">
        <f t="shared" si="1"/>
        <v>2.8828844604560366E-3</v>
      </c>
      <c r="F130" s="67">
        <f t="shared" si="1"/>
        <v>5.6266202143668176E-2</v>
      </c>
      <c r="G130" s="67">
        <f t="shared" si="1"/>
        <v>-2.6386601216588534E-2</v>
      </c>
      <c r="H130" s="67">
        <f t="shared" si="1"/>
        <v>0.70171905036499282</v>
      </c>
      <c r="I130" s="67">
        <f t="shared" si="1"/>
        <v>0.13976125878829859</v>
      </c>
      <c r="J130" s="86">
        <f t="shared" si="1"/>
        <v>1.2395878049304532E-2</v>
      </c>
      <c r="K130" s="55"/>
    </row>
    <row r="131" spans="2:11" ht="20.25" customHeight="1">
      <c r="B131" s="42" t="str">
        <f>D64</f>
        <v>65</v>
      </c>
      <c r="C131" s="54"/>
      <c r="D131" s="67">
        <f t="shared" si="1"/>
        <v>-2.0611139958861768E-2</v>
      </c>
      <c r="E131" s="67">
        <f t="shared" si="1"/>
        <v>2.8301610061777449E-2</v>
      </c>
      <c r="F131" s="67">
        <f t="shared" si="1"/>
        <v>2.0150842880184427E-2</v>
      </c>
      <c r="G131" s="67">
        <f t="shared" si="1"/>
        <v>2.2780812343058177E-2</v>
      </c>
      <c r="H131" s="67">
        <f t="shared" si="1"/>
        <v>0.13474970739593961</v>
      </c>
      <c r="I131" s="67">
        <f t="shared" si="1"/>
        <v>0.11632374060917816</v>
      </c>
      <c r="J131" s="86">
        <f t="shared" si="1"/>
        <v>-2.2159047528444331E-2</v>
      </c>
      <c r="K131" s="55"/>
    </row>
    <row r="132" spans="2:11" ht="20.25" customHeight="1">
      <c r="B132" s="42" t="str">
        <f>E64</f>
        <v>35</v>
      </c>
      <c r="C132" s="54"/>
      <c r="D132" s="67">
        <f t="shared" si="1"/>
        <v>-0.22938037968475677</v>
      </c>
      <c r="E132" s="67">
        <f t="shared" si="1"/>
        <v>1.2331290050732635E-2</v>
      </c>
      <c r="F132" s="67">
        <f t="shared" si="1"/>
        <v>7.3431285629334209E-2</v>
      </c>
      <c r="G132" s="67">
        <f t="shared" si="1"/>
        <v>-3.2262732692098339E-2</v>
      </c>
      <c r="H132" s="67">
        <f t="shared" si="1"/>
        <v>0.29458561491976654</v>
      </c>
      <c r="I132" s="67">
        <f>(SUMIFS(I$75:I$128,$B$75:$B$128,$B132,$C$75:$C$128,MAX($C$75:$C$128))/SUMIFS(I$75:I$128,$B$75:$B$128,$B132,$C$75:$C$128,MAX($C$75:$C$128)-1))-1</f>
        <v>0.12124490697655821</v>
      </c>
      <c r="J132" s="86">
        <f t="shared" si="1"/>
        <v>1.990618426282631E-2</v>
      </c>
      <c r="K132" s="55"/>
    </row>
    <row r="133" spans="2:11" ht="20.25" customHeight="1">
      <c r="B133" s="42" t="str">
        <f>F64</f>
        <v>523</v>
      </c>
      <c r="C133" s="54"/>
      <c r="D133" s="67">
        <f t="shared" si="1"/>
        <v>-9.9554419138561556E-2</v>
      </c>
      <c r="E133" s="67">
        <f t="shared" si="1"/>
        <v>-9.0799709527674688E-3</v>
      </c>
      <c r="F133" s="67">
        <f t="shared" si="1"/>
        <v>-2.3159866470867652E-4</v>
      </c>
      <c r="G133" s="67">
        <f t="shared" si="1"/>
        <v>-3.168576459779493E-2</v>
      </c>
      <c r="H133" s="67">
        <f t="shared" si="1"/>
        <v>0.42820917231462108</v>
      </c>
      <c r="I133" s="67">
        <f t="shared" si="1"/>
        <v>5.0233137093300018E-2</v>
      </c>
      <c r="J133" s="86">
        <f t="shared" si="1"/>
        <v>1.6240671537827378E-2</v>
      </c>
      <c r="K133" s="55"/>
    </row>
    <row r="134" spans="2:11" ht="20.25" customHeight="1">
      <c r="B134" s="42" t="str">
        <f>G64</f>
        <v>65-1</v>
      </c>
      <c r="C134" s="54"/>
      <c r="D134" s="67">
        <f t="shared" si="1"/>
        <v>-0.18545495061145389</v>
      </c>
      <c r="E134" s="67">
        <f t="shared" si="1"/>
        <v>1.4976825343487876E-2</v>
      </c>
      <c r="F134" s="67">
        <f t="shared" si="1"/>
        <v>-6.4200923693299439E-3</v>
      </c>
      <c r="G134" s="67">
        <f t="shared" si="1"/>
        <v>4.6551512924168925E-3</v>
      </c>
      <c r="H134" s="67">
        <f t="shared" si="1"/>
        <v>-2.1548462856435746E-2</v>
      </c>
      <c r="I134" s="67">
        <f t="shared" si="1"/>
        <v>4.1961077052046436E-2</v>
      </c>
      <c r="J134" s="86">
        <f t="shared" si="1"/>
        <v>1.7018091158012005E-3</v>
      </c>
      <c r="K134" s="55"/>
    </row>
    <row r="135" spans="2:11" ht="20.25" customHeight="1">
      <c r="B135" s="42" t="str">
        <f>H64</f>
        <v>순환46</v>
      </c>
      <c r="C135" s="54"/>
      <c r="D135" s="67">
        <f t="shared" si="1"/>
        <v>4.9207633000635909E-2</v>
      </c>
      <c r="E135" s="67">
        <f t="shared" si="1"/>
        <v>4.3657574398572319E-3</v>
      </c>
      <c r="F135" s="67">
        <f t="shared" si="1"/>
        <v>0.14356587077788907</v>
      </c>
      <c r="G135" s="67">
        <f t="shared" si="1"/>
        <v>1.0139740967961774E-2</v>
      </c>
      <c r="H135" s="67">
        <f t="shared" si="1"/>
        <v>-0.3662405925933726</v>
      </c>
      <c r="I135" s="67">
        <f t="shared" si="1"/>
        <v>-0.16085559945233596</v>
      </c>
      <c r="J135" s="86">
        <f t="shared" si="1"/>
        <v>2.8640850690488939E-3</v>
      </c>
      <c r="K135" s="55"/>
    </row>
    <row r="136" spans="2:11" ht="20.25" customHeight="1" thickBot="1"/>
    <row r="137" spans="2:11" ht="17.25" thickTop="1">
      <c r="B137" s="25" t="s">
        <v>51</v>
      </c>
      <c r="C137" s="25"/>
      <c r="D137" s="25"/>
      <c r="E137" s="25"/>
      <c r="F137" s="170" t="s">
        <v>77</v>
      </c>
      <c r="G137" s="43"/>
      <c r="H137" s="25"/>
      <c r="I137" s="25"/>
    </row>
    <row r="138" spans="2:11">
      <c r="B138" s="26" t="s">
        <v>33</v>
      </c>
      <c r="C138" s="26" t="s">
        <v>52</v>
      </c>
      <c r="D138" s="26"/>
      <c r="E138" s="26"/>
      <c r="F138" s="92" t="s">
        <v>78</v>
      </c>
      <c r="G138" s="44"/>
      <c r="H138" s="46" t="s">
        <v>81</v>
      </c>
      <c r="I138" s="46"/>
    </row>
    <row r="139" spans="2:11">
      <c r="B139" s="26" t="s">
        <v>34</v>
      </c>
      <c r="C139" s="26" t="s">
        <v>53</v>
      </c>
      <c r="D139" s="26"/>
      <c r="E139" s="26"/>
      <c r="F139" s="92" t="s">
        <v>79</v>
      </c>
      <c r="G139" s="44"/>
      <c r="H139" s="46" t="s">
        <v>82</v>
      </c>
      <c r="I139" s="46"/>
    </row>
    <row r="140" spans="2:11">
      <c r="B140" s="26" t="s">
        <v>4</v>
      </c>
      <c r="C140" s="26" t="s">
        <v>54</v>
      </c>
      <c r="D140" s="26"/>
      <c r="E140" s="26"/>
      <c r="F140" s="92" t="s">
        <v>80</v>
      </c>
      <c r="G140" s="44"/>
      <c r="H140" s="46" t="s">
        <v>83</v>
      </c>
      <c r="I140" s="46"/>
    </row>
    <row r="141" spans="2:11">
      <c r="B141" s="26" t="s">
        <v>5</v>
      </c>
      <c r="C141" s="26" t="s">
        <v>55</v>
      </c>
      <c r="D141" s="26"/>
      <c r="E141" s="26"/>
      <c r="F141" s="92" t="s">
        <v>87</v>
      </c>
      <c r="G141" s="44"/>
      <c r="H141" s="46" t="s">
        <v>84</v>
      </c>
      <c r="I141" s="46"/>
    </row>
    <row r="142" spans="2:11">
      <c r="B142" s="26" t="s">
        <v>56</v>
      </c>
      <c r="C142" s="26" t="s">
        <v>57</v>
      </c>
      <c r="D142" s="26"/>
      <c r="E142" s="26"/>
      <c r="F142" s="92" t="s">
        <v>88</v>
      </c>
      <c r="G142" s="44"/>
      <c r="H142" s="46" t="s">
        <v>85</v>
      </c>
      <c r="I142" s="46"/>
    </row>
    <row r="143" spans="2:11" ht="17.25" thickBot="1">
      <c r="B143" s="27" t="s">
        <v>58</v>
      </c>
      <c r="C143" s="27" t="s">
        <v>59</v>
      </c>
      <c r="D143" s="27"/>
      <c r="E143" s="27"/>
      <c r="F143" s="93" t="s">
        <v>89</v>
      </c>
      <c r="G143" s="45"/>
      <c r="H143" s="47" t="s">
        <v>86</v>
      </c>
      <c r="I143" s="47"/>
    </row>
    <row r="144" spans="2:11" ht="17.25" thickTop="1"/>
    <row r="145" ht="6.75" customHeight="1"/>
  </sheetData>
  <mergeCells count="3">
    <mergeCell ref="O9:P9"/>
    <mergeCell ref="C4:D4"/>
    <mergeCell ref="C5:D5"/>
  </mergeCells>
  <phoneticPr fontId="2" type="noConversion"/>
  <conditionalFormatting sqref="B75:K128">
    <cfRule type="expression" dxfId="42" priority="5">
      <formula>$B75&lt;&gt;$B76</formula>
    </cfRule>
  </conditionalFormatting>
  <conditionalFormatting sqref="C65:K65">
    <cfRule type="containsText" dxfId="41" priority="6" operator="containsText" text="F">
      <formula>NOT(ISERROR(SEARCH("F",C65)))</formula>
    </cfRule>
    <cfRule type="containsText" dxfId="40" priority="7" operator="containsText" text="D">
      <formula>NOT(ISERROR(SEARCH("D",C65)))</formula>
    </cfRule>
    <cfRule type="containsText" dxfId="39" priority="8" operator="containsText" text="S">
      <formula>NOT(ISERROR(SEARCH("S",C65)))</formula>
    </cfRule>
    <cfRule type="containsText" dxfId="38" priority="9" operator="containsText" text="A">
      <formula>NOT(ISERROR(SEARCH("A",C65)))</formula>
    </cfRule>
  </conditionalFormatting>
  <conditionalFormatting sqref="D52:K52 D54:K55 D56:D61 D62:K63 D72:K72 D129:K129 K130:K135">
    <cfRule type="containsText" dxfId="37" priority="64" operator="containsText" text="악화">
      <formula>NOT(ISERROR(SEARCH("악화",D52)))</formula>
    </cfRule>
  </conditionalFormatting>
  <conditionalFormatting sqref="D52:K52 D54:K55 D62:K63 D72:K72 D129:K129 K130:K135 D56:D61">
    <cfRule type="containsText" dxfId="36" priority="63" operator="containsText" text="개선">
      <formula>NOT(ISERROR(SEARCH("개선",D52)))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21 K23:K27 K29:K64 K66:K1048576">
    <cfRule type="containsText" dxfId="31" priority="16" operator="containsText" text="D">
      <formula>NOT(ISERROR(SEARCH("D",J21)))</formula>
    </cfRule>
    <cfRule type="containsText" dxfId="30" priority="17" operator="containsText" text="F">
      <formula>NOT(ISERROR(SEARCH("F",J21)))</formula>
    </cfRule>
    <cfRule type="containsText" dxfId="29" priority="18" operator="containsText" text="S">
      <formula>NOT(ISERROR(SEARCH("S",J21)))</formula>
    </cfRule>
    <cfRule type="containsText" dxfId="28" priority="19" operator="containsText" text="A">
      <formula>NOT(ISERROR(SEARCH("A",J21)))</formula>
    </cfRule>
  </conditionalFormatting>
  <conditionalFormatting sqref="K1:K20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157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143</v>
      </c>
      <c r="C4" s="136" t="s">
        <v>1</v>
      </c>
      <c r="D4" s="136" t="s">
        <v>10</v>
      </c>
      <c r="E4" s="137" t="s">
        <v>142</v>
      </c>
      <c r="F4" s="124" t="s">
        <v>45</v>
      </c>
      <c r="G4" s="147" t="s">
        <v>147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도영운수</v>
      </c>
      <c r="B5" s="141" t="str">
        <f>X5</f>
        <v>35</v>
      </c>
      <c r="C5" s="142" t="str">
        <f>Y5</f>
        <v>70바3902</v>
      </c>
      <c r="D5" s="130" t="str">
        <f>Z5</f>
        <v>대형</v>
      </c>
      <c r="E5" s="127" t="str">
        <f>AZ5</f>
        <v>C</v>
      </c>
      <c r="F5" s="149">
        <f>G5/H5</f>
        <v>0.81739130434782614</v>
      </c>
      <c r="G5" s="150">
        <f>AE5</f>
        <v>1.88</v>
      </c>
      <c r="H5" s="151">
        <f>AF5</f>
        <v>2.2999999999999998</v>
      </c>
      <c r="I5" s="152">
        <f>AC5</f>
        <v>2992.076</v>
      </c>
      <c r="J5" s="153">
        <f>AI5/AH5</f>
        <v>2.5314751348971043E-2</v>
      </c>
      <c r="K5" s="153">
        <f>AJ5/AH5</f>
        <v>0.35781424808397772</v>
      </c>
      <c r="L5" s="153">
        <f>AK5/AC5</f>
        <v>0.1457182237349586</v>
      </c>
      <c r="M5" s="154">
        <f>AG5</f>
        <v>14.641999999999999</v>
      </c>
      <c r="N5" s="155">
        <f>IF(AW5=0,AT5,"속도계이상")</f>
        <v>0.83599999999999997</v>
      </c>
      <c r="O5" s="155">
        <f>IF(AW5=0,AU5,"속도계이상")</f>
        <v>2.0720000000000001</v>
      </c>
      <c r="P5" s="156">
        <f>AQ5/60</f>
        <v>0</v>
      </c>
      <c r="Q5" s="157">
        <f>AN5</f>
        <v>79</v>
      </c>
      <c r="R5" s="158">
        <f>AC5/(AH5-AI5-AJ5)</f>
        <v>27.680904013158237</v>
      </c>
      <c r="S5" s="143">
        <f>IF(AW5=0,AL5,"속도계이상")</f>
        <v>25</v>
      </c>
      <c r="T5" s="143">
        <f>IF(AW5=0,AM5,"속도계이상")</f>
        <v>62</v>
      </c>
      <c r="U5" t="s">
        <v>117</v>
      </c>
      <c r="V5" s="5" t="s">
        <v>118</v>
      </c>
      <c r="W5" t="s">
        <v>117</v>
      </c>
      <c r="X5" s="5" t="s">
        <v>118</v>
      </c>
      <c r="Y5" t="s">
        <v>197</v>
      </c>
      <c r="Z5" t="s">
        <v>141</v>
      </c>
      <c r="AA5" t="s">
        <v>48</v>
      </c>
      <c r="AB5">
        <v>506</v>
      </c>
      <c r="AC5" s="1">
        <v>2992.076</v>
      </c>
      <c r="AD5" s="1">
        <v>1591.3150000000001</v>
      </c>
      <c r="AE5" s="28">
        <v>1.88</v>
      </c>
      <c r="AF5">
        <v>2.2999999999999998</v>
      </c>
      <c r="AG5">
        <v>14.641999999999999</v>
      </c>
      <c r="AH5">
        <v>175.22577799999999</v>
      </c>
      <c r="AI5">
        <v>4.435797</v>
      </c>
      <c r="AJ5">
        <v>62.698279999999997</v>
      </c>
      <c r="AK5">
        <v>436</v>
      </c>
      <c r="AL5">
        <v>25</v>
      </c>
      <c r="AM5">
        <v>62</v>
      </c>
      <c r="AN5">
        <v>79</v>
      </c>
      <c r="AO5">
        <v>17.075545999999999</v>
      </c>
      <c r="AP5">
        <v>4028.6</v>
      </c>
      <c r="AQ5">
        <v>0</v>
      </c>
      <c r="AR5">
        <v>1966</v>
      </c>
      <c r="AS5">
        <v>0</v>
      </c>
      <c r="AT5">
        <v>0.83599999999999997</v>
      </c>
      <c r="AU5">
        <v>2.0720000000000001</v>
      </c>
      <c r="AV5">
        <v>24262</v>
      </c>
      <c r="AW5">
        <v>0</v>
      </c>
      <c r="AX5" s="29">
        <v>0.49</v>
      </c>
      <c r="AY5">
        <v>0.8548</v>
      </c>
      <c r="AZ5" t="s">
        <v>69</v>
      </c>
      <c r="BA5" t="s">
        <v>198</v>
      </c>
      <c r="BB5">
        <v>2</v>
      </c>
      <c r="BC5" t="s">
        <v>404</v>
      </c>
      <c r="BD5">
        <v>10</v>
      </c>
      <c r="BE5">
        <v>50784.257999999994</v>
      </c>
      <c r="BF5">
        <v>0.10782093143902979</v>
      </c>
      <c r="BG5">
        <v>9.2165332194082669E-2</v>
      </c>
      <c r="BH5">
        <v>211899.77499999997</v>
      </c>
      <c r="BI5">
        <v>2.58405465508399E-2</v>
      </c>
      <c r="BJ5">
        <v>2.2088499191657947E-2</v>
      </c>
      <c r="BK5">
        <v>1</v>
      </c>
      <c r="BL5" t="s">
        <v>445</v>
      </c>
      <c r="BM5" t="s">
        <v>446</v>
      </c>
      <c r="BN5" t="s">
        <v>445</v>
      </c>
    </row>
    <row r="6" spans="1:66">
      <c r="A6" s="138" t="str">
        <f t="shared" ref="A6:A7" si="0">W6</f>
        <v>도영운수</v>
      </c>
      <c r="B6" s="138" t="str">
        <f t="shared" ref="B6:B53" si="1">X6</f>
        <v>35</v>
      </c>
      <c r="C6" s="139" t="str">
        <f t="shared" ref="C6:C7" si="2">Y6</f>
        <v>71바5852</v>
      </c>
      <c r="D6" s="114" t="str">
        <f t="shared" ref="D6:D7" si="3">Z6</f>
        <v>대형</v>
      </c>
      <c r="E6" s="111" t="str">
        <f>AZ6</f>
        <v>C</v>
      </c>
      <c r="F6" s="159">
        <f>G6/H6</f>
        <v>0.80280000000000007</v>
      </c>
      <c r="G6" s="160">
        <f>AE6</f>
        <v>2.0070000000000001</v>
      </c>
      <c r="H6" s="161">
        <f>AF6</f>
        <v>2.5</v>
      </c>
      <c r="I6" s="162">
        <f t="shared" ref="I6:I7" si="4">AC6</f>
        <v>4909.4399999999996</v>
      </c>
      <c r="J6" s="163">
        <f t="shared" ref="J6:J7" si="5">AI6/AH6</f>
        <v>2.3114490658997976E-2</v>
      </c>
      <c r="K6" s="163">
        <f t="shared" ref="K6:K7" si="6">AJ6/AH6</f>
        <v>0.37459369248051028</v>
      </c>
      <c r="L6" s="163">
        <f t="shared" ref="L6:L7" si="7">AK6/AC6</f>
        <v>0.18454243253813063</v>
      </c>
      <c r="M6" s="164">
        <f t="shared" ref="M6:M7" si="8">AG6</f>
        <v>15.618</v>
      </c>
      <c r="N6" s="165">
        <f t="shared" ref="N6:N7" si="9">IF(AW6=0,AT6,"속도계이상")</f>
        <v>0.20399999999999999</v>
      </c>
      <c r="O6" s="165">
        <f t="shared" ref="O6:O7" si="10">IF(AW6=0,AU6,"속도계이상")</f>
        <v>50.148000000000003</v>
      </c>
      <c r="P6" s="166">
        <f t="shared" ref="P6:P7" si="11">AQ6/60</f>
        <v>0</v>
      </c>
      <c r="Q6" s="167">
        <f t="shared" ref="Q6:Q7" si="12">AN6</f>
        <v>79</v>
      </c>
      <c r="R6" s="168">
        <f t="shared" ref="R6:R7" si="13">AC6/(AH6-AI6-AJ6)</f>
        <v>28.020399236924913</v>
      </c>
      <c r="S6" s="140">
        <f t="shared" ref="S6:S7" si="14">IF(AW6=0,AL6,"속도계이상")</f>
        <v>10</v>
      </c>
      <c r="T6" s="140">
        <f t="shared" ref="T6:T7" si="15">IF(AW6=0,AM6,"속도계이상")</f>
        <v>2462</v>
      </c>
      <c r="U6" t="s">
        <v>117</v>
      </c>
      <c r="V6" s="5" t="s">
        <v>118</v>
      </c>
      <c r="W6" t="s">
        <v>117</v>
      </c>
      <c r="X6" s="5" t="s">
        <v>118</v>
      </c>
      <c r="Y6" t="s">
        <v>199</v>
      </c>
      <c r="Z6" t="s">
        <v>141</v>
      </c>
      <c r="AA6" t="s">
        <v>48</v>
      </c>
      <c r="AB6">
        <v>506</v>
      </c>
      <c r="AC6" s="1">
        <v>4909.4399999999996</v>
      </c>
      <c r="AD6" s="1">
        <v>2446.4270000000001</v>
      </c>
      <c r="AE6" s="28">
        <v>2.0070000000000001</v>
      </c>
      <c r="AF6">
        <v>2.5</v>
      </c>
      <c r="AG6">
        <v>15.618</v>
      </c>
      <c r="AH6">
        <v>290.90465799999998</v>
      </c>
      <c r="AI6">
        <v>6.724113</v>
      </c>
      <c r="AJ6">
        <v>108.97105000000001</v>
      </c>
      <c r="AK6">
        <v>906</v>
      </c>
      <c r="AL6">
        <v>10</v>
      </c>
      <c r="AM6">
        <v>2462</v>
      </c>
      <c r="AN6">
        <v>79</v>
      </c>
      <c r="AO6">
        <v>16.876456999999998</v>
      </c>
      <c r="AP6">
        <v>8079</v>
      </c>
      <c r="AQ6">
        <v>0</v>
      </c>
      <c r="AR6">
        <v>44</v>
      </c>
      <c r="AS6">
        <v>12786</v>
      </c>
      <c r="AT6">
        <v>0.20399999999999999</v>
      </c>
      <c r="AU6">
        <v>50.148000000000003</v>
      </c>
      <c r="AV6">
        <v>42072</v>
      </c>
      <c r="AW6">
        <v>0</v>
      </c>
      <c r="AX6" s="29">
        <v>0.54</v>
      </c>
      <c r="AY6">
        <v>0.86708333333333332</v>
      </c>
      <c r="AZ6" t="s">
        <v>69</v>
      </c>
      <c r="BA6" t="s">
        <v>198</v>
      </c>
      <c r="BB6">
        <v>1</v>
      </c>
      <c r="BC6" t="s">
        <v>208</v>
      </c>
      <c r="BD6">
        <v>13</v>
      </c>
      <c r="BE6">
        <v>50784.257999999994</v>
      </c>
      <c r="BF6">
        <v>8.4355845073093322E-2</v>
      </c>
      <c r="BG6">
        <v>7.3143547332127995E-2</v>
      </c>
      <c r="BH6">
        <v>211899.77499999997</v>
      </c>
      <c r="BI6">
        <v>2.0216864317104632E-2</v>
      </c>
      <c r="BJ6">
        <v>1.7529706101622806E-2</v>
      </c>
      <c r="BK6">
        <v>1</v>
      </c>
      <c r="BL6" t="s">
        <v>445</v>
      </c>
      <c r="BM6" t="s">
        <v>446</v>
      </c>
      <c r="BN6" t="s">
        <v>445</v>
      </c>
    </row>
    <row r="7" spans="1:66">
      <c r="A7" s="141" t="str">
        <f t="shared" si="0"/>
        <v>도영운수</v>
      </c>
      <c r="B7" s="141" t="str">
        <f t="shared" si="1"/>
        <v>35</v>
      </c>
      <c r="C7" s="142" t="str">
        <f t="shared" si="2"/>
        <v>71바5853</v>
      </c>
      <c r="D7" s="130" t="str">
        <f t="shared" si="3"/>
        <v>대형</v>
      </c>
      <c r="E7" s="127" t="str">
        <f t="shared" ref="E7:E45" si="16">AZ7</f>
        <v>D</v>
      </c>
      <c r="F7" s="149">
        <f t="shared" ref="F7:F45" si="17">G7/H7</f>
        <v>0.86880000000000002</v>
      </c>
      <c r="G7" s="150">
        <f t="shared" ref="G7:G45" si="18">AE7</f>
        <v>2.1720000000000002</v>
      </c>
      <c r="H7" s="151">
        <f t="shared" ref="H7:H45" si="19">AF7</f>
        <v>2.5</v>
      </c>
      <c r="I7" s="152">
        <f t="shared" si="4"/>
        <v>5199.6419999999998</v>
      </c>
      <c r="J7" s="153">
        <f t="shared" si="5"/>
        <v>1.1214947803529014E-2</v>
      </c>
      <c r="K7" s="153">
        <f t="shared" si="6"/>
        <v>0.3730711132516713</v>
      </c>
      <c r="L7" s="153">
        <f t="shared" si="7"/>
        <v>0.20809124935909049</v>
      </c>
      <c r="M7" s="154">
        <f t="shared" si="8"/>
        <v>12.782</v>
      </c>
      <c r="N7" s="155">
        <f t="shared" si="9"/>
        <v>0.13500000000000001</v>
      </c>
      <c r="O7" s="155">
        <f t="shared" si="10"/>
        <v>19.521000000000001</v>
      </c>
      <c r="P7" s="156">
        <f t="shared" si="11"/>
        <v>0</v>
      </c>
      <c r="Q7" s="157">
        <f t="shared" si="12"/>
        <v>78</v>
      </c>
      <c r="R7" s="158">
        <f t="shared" si="13"/>
        <v>27.538768211906429</v>
      </c>
      <c r="S7" s="143">
        <f t="shared" si="14"/>
        <v>7</v>
      </c>
      <c r="T7" s="143">
        <f t="shared" si="15"/>
        <v>1015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200</v>
      </c>
      <c r="Z7" s="4" t="s">
        <v>141</v>
      </c>
      <c r="AA7" s="4" t="s">
        <v>48</v>
      </c>
      <c r="AB7" s="4">
        <v>506</v>
      </c>
      <c r="AC7" s="4">
        <v>5199.6419999999998</v>
      </c>
      <c r="AD7" s="4">
        <v>2394.299</v>
      </c>
      <c r="AE7" s="4">
        <v>2.1720000000000002</v>
      </c>
      <c r="AF7" s="4">
        <v>2.5</v>
      </c>
      <c r="AG7" s="4">
        <v>12.782</v>
      </c>
      <c r="AH7" s="4">
        <v>306.65492699999999</v>
      </c>
      <c r="AI7" s="4">
        <v>3.4391189999999998</v>
      </c>
      <c r="AJ7" s="4">
        <v>114.404095</v>
      </c>
      <c r="AK7" s="4">
        <v>1082</v>
      </c>
      <c r="AL7" s="4">
        <v>7</v>
      </c>
      <c r="AM7" s="4">
        <v>1015</v>
      </c>
      <c r="AN7" s="4">
        <v>78</v>
      </c>
      <c r="AO7" s="4">
        <v>16.956002999999999</v>
      </c>
      <c r="AP7" s="4">
        <v>2196.3000000000002</v>
      </c>
      <c r="AQ7" s="4">
        <v>0</v>
      </c>
      <c r="AR7" s="4">
        <v>36</v>
      </c>
      <c r="AS7" s="4">
        <v>15238</v>
      </c>
      <c r="AT7" s="4">
        <v>0.13500000000000001</v>
      </c>
      <c r="AU7" s="4">
        <v>19.521000000000001</v>
      </c>
      <c r="AV7" s="4">
        <v>44099</v>
      </c>
      <c r="AW7" s="4">
        <v>0</v>
      </c>
      <c r="AX7" s="30">
        <v>0.52</v>
      </c>
      <c r="AY7">
        <v>0.8196</v>
      </c>
      <c r="AZ7" t="s">
        <v>67</v>
      </c>
      <c r="BA7" t="s">
        <v>198</v>
      </c>
      <c r="BB7">
        <v>3</v>
      </c>
      <c r="BC7" t="s">
        <v>426</v>
      </c>
      <c r="BD7">
        <v>8</v>
      </c>
      <c r="BE7">
        <v>50784.257999999994</v>
      </c>
      <c r="BF7">
        <v>5.4363027219970418E-2</v>
      </c>
      <c r="BG7">
        <v>4.4555937109487756E-2</v>
      </c>
      <c r="BH7">
        <v>211899.77499999997</v>
      </c>
      <c r="BI7">
        <v>1.3028734929048416E-2</v>
      </c>
      <c r="BJ7">
        <v>1.0678351147848082E-2</v>
      </c>
      <c r="BK7">
        <v>1</v>
      </c>
      <c r="BL7" t="s">
        <v>445</v>
      </c>
      <c r="BM7" t="s">
        <v>446</v>
      </c>
      <c r="BN7" t="s">
        <v>445</v>
      </c>
    </row>
    <row r="8" spans="1:66">
      <c r="A8" s="138" t="str">
        <f t="shared" ref="A8:A45" si="20">W8</f>
        <v>도영운수</v>
      </c>
      <c r="B8" s="138" t="str">
        <f t="shared" si="1"/>
        <v>35</v>
      </c>
      <c r="C8" s="139" t="str">
        <f t="shared" ref="C8:C45" si="21">Y8</f>
        <v>71바5854</v>
      </c>
      <c r="D8" s="114" t="str">
        <f t="shared" ref="D8:D45" si="22">Z8</f>
        <v>대형</v>
      </c>
      <c r="E8" s="111" t="str">
        <f t="shared" si="16"/>
        <v>C</v>
      </c>
      <c r="F8" s="159">
        <f t="shared" si="17"/>
        <v>0.87583333333333335</v>
      </c>
      <c r="G8" s="160">
        <f t="shared" si="18"/>
        <v>2.1019999999999999</v>
      </c>
      <c r="H8" s="161">
        <f t="shared" si="19"/>
        <v>2.4</v>
      </c>
      <c r="I8" s="162">
        <f t="shared" ref="I8:I45" si="23">AC8</f>
        <v>5012.0529999999999</v>
      </c>
      <c r="J8" s="163">
        <f t="shared" ref="J8:J45" si="24">AI8/AH8</f>
        <v>1.5750544678505844E-2</v>
      </c>
      <c r="K8" s="163">
        <f t="shared" ref="K8:K45" si="25">AJ8/AH8</f>
        <v>0.38798863691779772</v>
      </c>
      <c r="L8" s="163">
        <f t="shared" ref="L8:L45" si="26">AK8/AC8</f>
        <v>0.14265611317358376</v>
      </c>
      <c r="M8" s="164">
        <f t="shared" ref="M8:M45" si="27">AG8</f>
        <v>14.106999999999999</v>
      </c>
      <c r="N8" s="165">
        <f t="shared" ref="N8:N45" si="28">IF(AW8=0,AT8,"속도계이상")</f>
        <v>0.35899999999999999</v>
      </c>
      <c r="O8" s="165">
        <f t="shared" ref="O8:O45" si="29">IF(AW8=0,AU8,"속도계이상")</f>
        <v>34.915999999999997</v>
      </c>
      <c r="P8" s="166">
        <f t="shared" ref="P8:P45" si="30">AQ8/60</f>
        <v>0.1</v>
      </c>
      <c r="Q8" s="167">
        <f t="shared" ref="Q8:Q45" si="31">AN8</f>
        <v>83</v>
      </c>
      <c r="R8" s="168">
        <f t="shared" ref="R8:R45" si="32">AC8/(AH8-AI8-AJ8)</f>
        <v>28.436990239219799</v>
      </c>
      <c r="S8" s="140">
        <f t="shared" ref="S8:S45" si="33">IF(AW8=0,AL8,"속도계이상")</f>
        <v>18</v>
      </c>
      <c r="T8" s="140">
        <f t="shared" ref="T8:T45" si="34">IF(AW8=0,AM8,"속도계이상")</f>
        <v>1750</v>
      </c>
      <c r="U8" t="s">
        <v>117</v>
      </c>
      <c r="V8" s="5" t="s">
        <v>118</v>
      </c>
      <c r="W8" t="s">
        <v>117</v>
      </c>
      <c r="X8" s="5" t="s">
        <v>118</v>
      </c>
      <c r="Y8" t="s">
        <v>201</v>
      </c>
      <c r="Z8" t="s">
        <v>141</v>
      </c>
      <c r="AA8" t="s">
        <v>48</v>
      </c>
      <c r="AB8">
        <v>506</v>
      </c>
      <c r="AC8" s="1">
        <v>5012.0529999999999</v>
      </c>
      <c r="AD8" s="1">
        <v>2384.7190000000001</v>
      </c>
      <c r="AE8" s="28">
        <v>2.1019999999999999</v>
      </c>
      <c r="AF8">
        <v>2.4</v>
      </c>
      <c r="AG8">
        <v>14.106999999999999</v>
      </c>
      <c r="AH8">
        <v>295.59409499999998</v>
      </c>
      <c r="AI8">
        <v>4.6557680000000001</v>
      </c>
      <c r="AJ8">
        <v>114.68715</v>
      </c>
      <c r="AK8">
        <v>715</v>
      </c>
      <c r="AL8">
        <v>18</v>
      </c>
      <c r="AM8">
        <v>1750</v>
      </c>
      <c r="AN8">
        <v>83</v>
      </c>
      <c r="AO8">
        <v>16.955863000000001</v>
      </c>
      <c r="AP8">
        <v>3715.5</v>
      </c>
      <c r="AQ8">
        <v>6</v>
      </c>
      <c r="AR8">
        <v>36</v>
      </c>
      <c r="AS8">
        <v>11196</v>
      </c>
      <c r="AT8">
        <v>0.35899999999999999</v>
      </c>
      <c r="AU8">
        <v>34.915999999999997</v>
      </c>
      <c r="AV8">
        <v>35169</v>
      </c>
      <c r="AW8">
        <v>0</v>
      </c>
      <c r="AX8" s="29">
        <v>0.52</v>
      </c>
      <c r="AY8">
        <v>0.85319999999999996</v>
      </c>
      <c r="AZ8" t="s">
        <v>69</v>
      </c>
      <c r="BA8" t="s">
        <v>198</v>
      </c>
      <c r="BB8">
        <v>3</v>
      </c>
      <c r="BC8" t="s">
        <v>403</v>
      </c>
      <c r="BD8">
        <v>8</v>
      </c>
      <c r="BE8">
        <v>50784.257999999994</v>
      </c>
      <c r="BF8">
        <v>6.8502763198784955E-2</v>
      </c>
      <c r="BG8">
        <v>5.8446557561203323E-2</v>
      </c>
      <c r="BH8">
        <v>211899.77499999997</v>
      </c>
      <c r="BI8">
        <v>1.6417487937398709E-2</v>
      </c>
      <c r="BJ8">
        <v>1.4007400708188577E-2</v>
      </c>
      <c r="BK8">
        <v>1</v>
      </c>
      <c r="BL8" t="s">
        <v>445</v>
      </c>
      <c r="BM8" t="s">
        <v>446</v>
      </c>
      <c r="BN8" t="s">
        <v>445</v>
      </c>
    </row>
    <row r="9" spans="1:66">
      <c r="A9" s="141" t="str">
        <f t="shared" si="20"/>
        <v>도영운수</v>
      </c>
      <c r="B9" s="141" t="str">
        <f t="shared" si="1"/>
        <v>35</v>
      </c>
      <c r="C9" s="142" t="str">
        <f t="shared" si="21"/>
        <v>71바5855</v>
      </c>
      <c r="D9" s="130" t="str">
        <f t="shared" si="22"/>
        <v>대형</v>
      </c>
      <c r="E9" s="127" t="str">
        <f t="shared" si="16"/>
        <v>F</v>
      </c>
      <c r="F9" s="149">
        <f t="shared" si="17"/>
        <v>0.83240000000000003</v>
      </c>
      <c r="G9" s="150">
        <f t="shared" si="18"/>
        <v>2.081</v>
      </c>
      <c r="H9" s="151">
        <f t="shared" si="19"/>
        <v>2.5</v>
      </c>
      <c r="I9" s="152">
        <f t="shared" si="23"/>
        <v>4813.4549999999999</v>
      </c>
      <c r="J9" s="153">
        <f t="shared" si="24"/>
        <v>2.1121846408797038E-2</v>
      </c>
      <c r="K9" s="153">
        <f t="shared" si="25"/>
        <v>0.35429486565483509</v>
      </c>
      <c r="L9" s="153">
        <f t="shared" si="26"/>
        <v>0.18074335378641745</v>
      </c>
      <c r="M9" s="154">
        <f t="shared" si="27"/>
        <v>14.432</v>
      </c>
      <c r="N9" s="155">
        <f t="shared" si="28"/>
        <v>6.2E-2</v>
      </c>
      <c r="O9" s="155">
        <f t="shared" si="29"/>
        <v>20.006</v>
      </c>
      <c r="P9" s="156">
        <f t="shared" si="30"/>
        <v>0</v>
      </c>
      <c r="Q9" s="157">
        <f t="shared" si="31"/>
        <v>84</v>
      </c>
      <c r="R9" s="158">
        <f t="shared" si="32"/>
        <v>27.018767466903977</v>
      </c>
      <c r="S9" s="143">
        <f t="shared" si="33"/>
        <v>3</v>
      </c>
      <c r="T9" s="143">
        <f t="shared" si="34"/>
        <v>963</v>
      </c>
      <c r="U9" t="s">
        <v>117</v>
      </c>
      <c r="V9" s="5" t="s">
        <v>118</v>
      </c>
      <c r="W9" t="s">
        <v>117</v>
      </c>
      <c r="X9" s="5" t="s">
        <v>118</v>
      </c>
      <c r="Y9" t="s">
        <v>202</v>
      </c>
      <c r="Z9" t="s">
        <v>141</v>
      </c>
      <c r="AA9" t="s">
        <v>48</v>
      </c>
      <c r="AB9">
        <v>506</v>
      </c>
      <c r="AC9" s="1">
        <v>4813.4549999999999</v>
      </c>
      <c r="AD9" s="1">
        <v>2313.598</v>
      </c>
      <c r="AE9" s="28">
        <v>2.081</v>
      </c>
      <c r="AF9">
        <v>2.5</v>
      </c>
      <c r="AG9">
        <v>14.432</v>
      </c>
      <c r="AH9">
        <v>285.23382299999997</v>
      </c>
      <c r="AI9">
        <v>6.0246649999999997</v>
      </c>
      <c r="AJ9">
        <v>101.056879</v>
      </c>
      <c r="AK9">
        <v>870</v>
      </c>
      <c r="AL9">
        <v>3</v>
      </c>
      <c r="AM9">
        <v>963</v>
      </c>
      <c r="AN9">
        <v>84</v>
      </c>
      <c r="AO9">
        <v>16.87547</v>
      </c>
      <c r="AP9">
        <v>5223.3999999999996</v>
      </c>
      <c r="AQ9">
        <v>0</v>
      </c>
      <c r="AR9">
        <v>42</v>
      </c>
      <c r="AS9">
        <v>11850</v>
      </c>
      <c r="AT9">
        <v>6.2E-2</v>
      </c>
      <c r="AU9">
        <v>20.006</v>
      </c>
      <c r="AV9">
        <v>39796</v>
      </c>
      <c r="AW9">
        <v>0</v>
      </c>
      <c r="AX9" s="29">
        <v>0.55000000000000004</v>
      </c>
      <c r="AY9">
        <v>0.78280000000000005</v>
      </c>
      <c r="AZ9" t="s">
        <v>70</v>
      </c>
      <c r="BA9" t="s">
        <v>198</v>
      </c>
      <c r="BB9">
        <v>2</v>
      </c>
      <c r="BC9" t="s">
        <v>442</v>
      </c>
      <c r="BD9">
        <v>9</v>
      </c>
      <c r="BE9">
        <v>50784.257999999994</v>
      </c>
      <c r="BF9">
        <v>0.11350879636756731</v>
      </c>
      <c r="BG9">
        <v>8.8854685796531691E-2</v>
      </c>
      <c r="BH9">
        <v>211899.77499999997</v>
      </c>
      <c r="BI9">
        <v>2.7203709867082215E-2</v>
      </c>
      <c r="BJ9">
        <v>2.1295064083951959E-2</v>
      </c>
      <c r="BK9">
        <v>1</v>
      </c>
      <c r="BL9" t="s">
        <v>445</v>
      </c>
      <c r="BM9" t="s">
        <v>446</v>
      </c>
      <c r="BN9" t="s">
        <v>445</v>
      </c>
    </row>
    <row r="10" spans="1:66">
      <c r="A10" s="138" t="str">
        <f t="shared" si="20"/>
        <v>도영운수</v>
      </c>
      <c r="B10" s="138" t="str">
        <f t="shared" si="1"/>
        <v>35</v>
      </c>
      <c r="C10" s="139" t="str">
        <f t="shared" si="21"/>
        <v>71바5861</v>
      </c>
      <c r="D10" s="114" t="str">
        <f t="shared" si="22"/>
        <v>대형</v>
      </c>
      <c r="E10" s="111" t="str">
        <f t="shared" si="16"/>
        <v>F</v>
      </c>
      <c r="F10" s="159">
        <f t="shared" si="17"/>
        <v>0.88919999999999999</v>
      </c>
      <c r="G10" s="160">
        <f t="shared" si="18"/>
        <v>2.2229999999999999</v>
      </c>
      <c r="H10" s="161">
        <f t="shared" si="19"/>
        <v>2.5</v>
      </c>
      <c r="I10" s="162">
        <f t="shared" si="23"/>
        <v>4269.9759999999997</v>
      </c>
      <c r="J10" s="163">
        <f t="shared" si="24"/>
        <v>1.6658683107378749E-2</v>
      </c>
      <c r="K10" s="163">
        <f t="shared" si="25"/>
        <v>0.35407053422207752</v>
      </c>
      <c r="L10" s="163">
        <f t="shared" si="26"/>
        <v>0.13559795183860518</v>
      </c>
      <c r="M10" s="164">
        <f t="shared" si="27"/>
        <v>12.018000000000001</v>
      </c>
      <c r="N10" s="165">
        <f t="shared" si="28"/>
        <v>2.3E-2</v>
      </c>
      <c r="O10" s="165">
        <f t="shared" si="29"/>
        <v>13.864000000000001</v>
      </c>
      <c r="P10" s="166">
        <f t="shared" si="30"/>
        <v>0</v>
      </c>
      <c r="Q10" s="167">
        <f t="shared" si="31"/>
        <v>79</v>
      </c>
      <c r="R10" s="168">
        <f t="shared" si="32"/>
        <v>27.102631425143333</v>
      </c>
      <c r="S10" s="140">
        <f t="shared" si="33"/>
        <v>1</v>
      </c>
      <c r="T10" s="140">
        <f t="shared" si="34"/>
        <v>592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203</v>
      </c>
      <c r="Z10" s="4" t="s">
        <v>141</v>
      </c>
      <c r="AA10" s="4" t="s">
        <v>48</v>
      </c>
      <c r="AB10" s="4">
        <v>506</v>
      </c>
      <c r="AC10" s="4">
        <v>4269.9759999999997</v>
      </c>
      <c r="AD10" s="4">
        <v>1920.681</v>
      </c>
      <c r="AE10" s="4">
        <v>2.2229999999999999</v>
      </c>
      <c r="AF10" s="4">
        <v>2.5</v>
      </c>
      <c r="AG10" s="4">
        <v>12.018000000000001</v>
      </c>
      <c r="AH10" s="4">
        <v>250.36660900000001</v>
      </c>
      <c r="AI10" s="4">
        <v>4.1707780000000003</v>
      </c>
      <c r="AJ10" s="4">
        <v>88.647439000000006</v>
      </c>
      <c r="AK10" s="4">
        <v>579</v>
      </c>
      <c r="AL10" s="4">
        <v>1</v>
      </c>
      <c r="AM10" s="4">
        <v>592</v>
      </c>
      <c r="AN10" s="4">
        <v>79</v>
      </c>
      <c r="AO10" s="4">
        <v>17.054894000000001</v>
      </c>
      <c r="AP10" s="4">
        <v>2270.1</v>
      </c>
      <c r="AQ10" s="4">
        <v>0</v>
      </c>
      <c r="AR10" s="4">
        <v>14</v>
      </c>
      <c r="AS10" s="4">
        <v>3305</v>
      </c>
      <c r="AT10" s="4">
        <v>2.3E-2</v>
      </c>
      <c r="AU10" s="4">
        <v>13.864000000000001</v>
      </c>
      <c r="AV10" s="4">
        <v>37366</v>
      </c>
      <c r="AW10" s="4">
        <v>0</v>
      </c>
      <c r="AX10" s="30">
        <v>0.52</v>
      </c>
      <c r="AY10">
        <v>0.72199999999999998</v>
      </c>
      <c r="AZ10" t="s">
        <v>70</v>
      </c>
      <c r="BA10" t="s">
        <v>198</v>
      </c>
      <c r="BB10">
        <v>5</v>
      </c>
      <c r="BC10" t="s">
        <v>443</v>
      </c>
      <c r="BD10">
        <v>3</v>
      </c>
      <c r="BE10">
        <v>50784.257999999994</v>
      </c>
      <c r="BF10">
        <v>6.6901459897277624E-2</v>
      </c>
      <c r="BG10">
        <v>4.830285404583444E-2</v>
      </c>
      <c r="BH10">
        <v>211899.77499999997</v>
      </c>
      <c r="BI10">
        <v>1.6033716883370928E-2</v>
      </c>
      <c r="BJ10">
        <v>1.157634358979381E-2</v>
      </c>
      <c r="BK10">
        <v>1</v>
      </c>
      <c r="BL10" t="s">
        <v>445</v>
      </c>
      <c r="BM10" t="s">
        <v>446</v>
      </c>
      <c r="BN10" t="s">
        <v>445</v>
      </c>
    </row>
    <row r="11" spans="1:66">
      <c r="A11" s="141" t="str">
        <f t="shared" si="20"/>
        <v>도영운수</v>
      </c>
      <c r="B11" s="141" t="str">
        <f t="shared" si="1"/>
        <v>35</v>
      </c>
      <c r="C11" s="142" t="str">
        <f t="shared" si="21"/>
        <v>71바5864</v>
      </c>
      <c r="D11" s="130" t="str">
        <f t="shared" si="22"/>
        <v>대형</v>
      </c>
      <c r="E11" s="127" t="str">
        <f t="shared" si="16"/>
        <v>D</v>
      </c>
      <c r="F11" s="149">
        <f t="shared" si="17"/>
        <v>0.78559999999999997</v>
      </c>
      <c r="G11" s="150">
        <f t="shared" si="18"/>
        <v>1.964</v>
      </c>
      <c r="H11" s="151">
        <f t="shared" si="19"/>
        <v>2.5</v>
      </c>
      <c r="I11" s="152">
        <f t="shared" si="23"/>
        <v>4757.5540000000001</v>
      </c>
      <c r="J11" s="153">
        <f t="shared" si="24"/>
        <v>1.8537039352282684E-2</v>
      </c>
      <c r="K11" s="153">
        <f t="shared" si="25"/>
        <v>0.37543709180883239</v>
      </c>
      <c r="L11" s="153">
        <f t="shared" si="26"/>
        <v>0.16121729779630456</v>
      </c>
      <c r="M11" s="154">
        <f t="shared" si="27"/>
        <v>14.167</v>
      </c>
      <c r="N11" s="155">
        <f t="shared" si="28"/>
        <v>0.105</v>
      </c>
      <c r="O11" s="155">
        <f t="shared" si="29"/>
        <v>24.213999999999999</v>
      </c>
      <c r="P11" s="156">
        <f t="shared" si="30"/>
        <v>0</v>
      </c>
      <c r="Q11" s="157">
        <f t="shared" si="31"/>
        <v>79</v>
      </c>
      <c r="R11" s="158">
        <f t="shared" si="32"/>
        <v>26.646152918315149</v>
      </c>
      <c r="S11" s="143">
        <f t="shared" si="33"/>
        <v>5</v>
      </c>
      <c r="T11" s="143">
        <f t="shared" si="34"/>
        <v>1152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204</v>
      </c>
      <c r="Z11" t="s">
        <v>141</v>
      </c>
      <c r="AA11" t="s">
        <v>48</v>
      </c>
      <c r="AB11">
        <v>506</v>
      </c>
      <c r="AC11" s="1">
        <v>4757.5540000000001</v>
      </c>
      <c r="AD11" s="1">
        <v>2422.5529999999999</v>
      </c>
      <c r="AE11" s="28">
        <v>1.964</v>
      </c>
      <c r="AF11">
        <v>2.5</v>
      </c>
      <c r="AG11">
        <v>14.167</v>
      </c>
      <c r="AH11">
        <v>294.617166</v>
      </c>
      <c r="AI11">
        <v>5.4613300000000002</v>
      </c>
      <c r="AJ11">
        <v>110.610212</v>
      </c>
      <c r="AK11">
        <v>767</v>
      </c>
      <c r="AL11">
        <v>5</v>
      </c>
      <c r="AM11">
        <v>1152</v>
      </c>
      <c r="AN11">
        <v>79</v>
      </c>
      <c r="AO11">
        <v>16.148257000000001</v>
      </c>
      <c r="AP11">
        <v>2666</v>
      </c>
      <c r="AQ11">
        <v>0</v>
      </c>
      <c r="AR11">
        <v>27</v>
      </c>
      <c r="AS11">
        <v>6637</v>
      </c>
      <c r="AT11">
        <v>0.105</v>
      </c>
      <c r="AU11">
        <v>24.213999999999999</v>
      </c>
      <c r="AV11">
        <v>37374</v>
      </c>
      <c r="AW11">
        <v>0</v>
      </c>
      <c r="AX11" s="29">
        <v>0.52</v>
      </c>
      <c r="AY11">
        <v>0.83119999999999994</v>
      </c>
      <c r="AZ11" t="s">
        <v>67</v>
      </c>
      <c r="BA11" t="s">
        <v>198</v>
      </c>
      <c r="BB11">
        <v>1</v>
      </c>
      <c r="BC11" t="s">
        <v>405</v>
      </c>
      <c r="BD11">
        <v>10</v>
      </c>
      <c r="BE11">
        <v>50784.257999999994</v>
      </c>
      <c r="BF11">
        <v>0.11163831516451418</v>
      </c>
      <c r="BG11">
        <v>9.2793767564744181E-2</v>
      </c>
      <c r="BH11">
        <v>211899.77499999997</v>
      </c>
      <c r="BI11">
        <v>2.6755427182497012E-2</v>
      </c>
      <c r="BJ11">
        <v>2.2239111074091517E-2</v>
      </c>
      <c r="BK11">
        <v>1</v>
      </c>
      <c r="BL11" t="s">
        <v>445</v>
      </c>
      <c r="BM11" t="s">
        <v>446</v>
      </c>
      <c r="BN11" t="s">
        <v>445</v>
      </c>
    </row>
    <row r="12" spans="1:66" s="2" customFormat="1">
      <c r="A12" s="138" t="str">
        <f t="shared" si="20"/>
        <v>도영운수</v>
      </c>
      <c r="B12" s="138" t="str">
        <f t="shared" si="1"/>
        <v>35</v>
      </c>
      <c r="C12" s="139" t="str">
        <f t="shared" si="21"/>
        <v>71바5865</v>
      </c>
      <c r="D12" s="114" t="str">
        <f t="shared" si="22"/>
        <v>대형</v>
      </c>
      <c r="E12" s="111" t="str">
        <f t="shared" si="16"/>
        <v>F</v>
      </c>
      <c r="F12" s="159">
        <f t="shared" si="17"/>
        <v>0.69800000000000006</v>
      </c>
      <c r="G12" s="160">
        <f t="shared" si="18"/>
        <v>1.7450000000000001</v>
      </c>
      <c r="H12" s="161">
        <f t="shared" si="19"/>
        <v>2.5</v>
      </c>
      <c r="I12" s="162">
        <f t="shared" si="23"/>
        <v>4536.741</v>
      </c>
      <c r="J12" s="163">
        <f t="shared" si="24"/>
        <v>3.7091114992067221E-2</v>
      </c>
      <c r="K12" s="163">
        <f t="shared" si="25"/>
        <v>0.38951189556291099</v>
      </c>
      <c r="L12" s="163">
        <f t="shared" si="26"/>
        <v>0.18757958631537486</v>
      </c>
      <c r="M12" s="164">
        <f t="shared" si="27"/>
        <v>17.568999999999999</v>
      </c>
      <c r="N12" s="165">
        <f t="shared" si="28"/>
        <v>0.83799999999999997</v>
      </c>
      <c r="O12" s="165">
        <f t="shared" si="29"/>
        <v>51.579000000000001</v>
      </c>
      <c r="P12" s="166">
        <f t="shared" si="30"/>
        <v>0</v>
      </c>
      <c r="Q12" s="167">
        <f t="shared" si="31"/>
        <v>80</v>
      </c>
      <c r="R12" s="168">
        <f t="shared" si="32"/>
        <v>28.013788708388308</v>
      </c>
      <c r="S12" s="140">
        <f t="shared" si="33"/>
        <v>38</v>
      </c>
      <c r="T12" s="140">
        <f t="shared" si="34"/>
        <v>2340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205</v>
      </c>
      <c r="Z12" t="s">
        <v>141</v>
      </c>
      <c r="AA12" t="s">
        <v>48</v>
      </c>
      <c r="AB12">
        <v>506</v>
      </c>
      <c r="AC12" s="1">
        <v>4536.741</v>
      </c>
      <c r="AD12" s="1">
        <v>2600.2049999999999</v>
      </c>
      <c r="AE12" s="28">
        <v>1.7450000000000001</v>
      </c>
      <c r="AF12">
        <v>2.5</v>
      </c>
      <c r="AG12">
        <v>17.568999999999999</v>
      </c>
      <c r="AH12">
        <v>282.43383899999998</v>
      </c>
      <c r="AI12">
        <v>10.475785999999999</v>
      </c>
      <c r="AJ12">
        <v>110.01134</v>
      </c>
      <c r="AK12">
        <v>851</v>
      </c>
      <c r="AL12">
        <v>38</v>
      </c>
      <c r="AM12">
        <v>2340</v>
      </c>
      <c r="AN12">
        <v>80</v>
      </c>
      <c r="AO12">
        <v>16.063022</v>
      </c>
      <c r="AP12">
        <v>7128.5</v>
      </c>
      <c r="AQ12">
        <v>0</v>
      </c>
      <c r="AR12">
        <v>68</v>
      </c>
      <c r="AS12">
        <v>20717</v>
      </c>
      <c r="AT12">
        <v>0.83799999999999997</v>
      </c>
      <c r="AU12">
        <v>51.579000000000001</v>
      </c>
      <c r="AV12">
        <v>0</v>
      </c>
      <c r="AW12">
        <v>0</v>
      </c>
      <c r="AX12" s="29">
        <v>0.51</v>
      </c>
      <c r="AY12" s="2">
        <v>0.76608695652173919</v>
      </c>
      <c r="AZ12" s="2" t="s">
        <v>70</v>
      </c>
      <c r="BA12" s="2" t="s">
        <v>198</v>
      </c>
      <c r="BB12" s="2">
        <v>4</v>
      </c>
      <c r="BC12" s="2" t="s">
        <v>444</v>
      </c>
      <c r="BD12" s="2">
        <v>8</v>
      </c>
      <c r="BE12" s="2">
        <v>50784.257999999994</v>
      </c>
      <c r="BF12" s="2">
        <v>9.0450351760579042E-2</v>
      </c>
      <c r="BG12" s="2">
        <v>6.9292834696582734E-2</v>
      </c>
      <c r="BH12" s="2">
        <v>211899.77499999997</v>
      </c>
      <c r="BI12" s="2">
        <v>2.1677484084161959E-2</v>
      </c>
      <c r="BJ12" s="2">
        <v>1.6606837807084076E-2</v>
      </c>
      <c r="BK12" s="2">
        <v>1</v>
      </c>
      <c r="BL12" s="2" t="s">
        <v>445</v>
      </c>
      <c r="BM12" s="2" t="s">
        <v>446</v>
      </c>
      <c r="BN12" s="2" t="s">
        <v>445</v>
      </c>
    </row>
    <row r="13" spans="1:66">
      <c r="A13" s="141" t="str">
        <f t="shared" si="20"/>
        <v>도영운수</v>
      </c>
      <c r="B13" s="141" t="str">
        <f t="shared" si="1"/>
        <v>35</v>
      </c>
      <c r="C13" s="142" t="str">
        <f t="shared" si="21"/>
        <v>71바5876</v>
      </c>
      <c r="D13" s="130" t="str">
        <f t="shared" si="22"/>
        <v>대형</v>
      </c>
      <c r="E13" s="127" t="str">
        <f t="shared" si="16"/>
        <v>F</v>
      </c>
      <c r="F13" s="149">
        <f t="shared" si="17"/>
        <v>0.82959999999999989</v>
      </c>
      <c r="G13" s="150">
        <f t="shared" si="18"/>
        <v>2.0739999999999998</v>
      </c>
      <c r="H13" s="151">
        <f t="shared" si="19"/>
        <v>2.5</v>
      </c>
      <c r="I13" s="152">
        <f t="shared" si="23"/>
        <v>4380.9269999999997</v>
      </c>
      <c r="J13" s="153">
        <f t="shared" si="24"/>
        <v>2.3515071133452591E-2</v>
      </c>
      <c r="K13" s="153">
        <f t="shared" si="25"/>
        <v>0.39200053010744318</v>
      </c>
      <c r="L13" s="153">
        <f t="shared" si="26"/>
        <v>0.17256621714993198</v>
      </c>
      <c r="M13" s="154">
        <f t="shared" si="27"/>
        <v>17.992999999999999</v>
      </c>
      <c r="N13" s="155">
        <f t="shared" si="28"/>
        <v>0.251</v>
      </c>
      <c r="O13" s="155">
        <f t="shared" si="29"/>
        <v>45.904000000000003</v>
      </c>
      <c r="P13" s="156">
        <f t="shared" si="30"/>
        <v>0.21333333333333335</v>
      </c>
      <c r="Q13" s="157">
        <f t="shared" si="31"/>
        <v>83</v>
      </c>
      <c r="R13" s="158">
        <f t="shared" si="32"/>
        <v>28.790733742794202</v>
      </c>
      <c r="S13" s="143">
        <f t="shared" si="33"/>
        <v>11</v>
      </c>
      <c r="T13" s="143">
        <f t="shared" si="34"/>
        <v>2011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206</v>
      </c>
      <c r="Z13" s="4" t="s">
        <v>141</v>
      </c>
      <c r="AA13" s="4" t="s">
        <v>48</v>
      </c>
      <c r="AB13" s="4">
        <v>506</v>
      </c>
      <c r="AC13" s="4">
        <v>4380.9269999999997</v>
      </c>
      <c r="AD13" s="4">
        <v>2112.7829999999999</v>
      </c>
      <c r="AE13" s="4">
        <v>2.0739999999999998</v>
      </c>
      <c r="AF13" s="4">
        <v>2.5</v>
      </c>
      <c r="AG13" s="4">
        <v>17.992999999999999</v>
      </c>
      <c r="AH13" s="4">
        <v>260.339676</v>
      </c>
      <c r="AI13" s="4">
        <v>6.1219060000000001</v>
      </c>
      <c r="AJ13" s="4">
        <v>102.053291</v>
      </c>
      <c r="AK13" s="4">
        <v>756</v>
      </c>
      <c r="AL13" s="4">
        <v>11</v>
      </c>
      <c r="AM13" s="4">
        <v>2011</v>
      </c>
      <c r="AN13" s="4">
        <v>83</v>
      </c>
      <c r="AO13" s="4">
        <v>16.827734</v>
      </c>
      <c r="AP13" s="4">
        <v>6228.3</v>
      </c>
      <c r="AQ13" s="4">
        <v>12.8</v>
      </c>
      <c r="AR13" s="4">
        <v>62</v>
      </c>
      <c r="AS13" s="4">
        <v>19505</v>
      </c>
      <c r="AT13" s="4">
        <v>0.251</v>
      </c>
      <c r="AU13" s="4">
        <v>45.904000000000003</v>
      </c>
      <c r="AV13" s="4">
        <v>35809</v>
      </c>
      <c r="AW13" s="4">
        <v>0</v>
      </c>
      <c r="AX13" s="30">
        <v>0.6</v>
      </c>
      <c r="AY13">
        <v>0.75480000000000003</v>
      </c>
      <c r="AZ13" t="s">
        <v>70</v>
      </c>
      <c r="BA13" t="s">
        <v>212</v>
      </c>
      <c r="BB13">
        <v>4</v>
      </c>
      <c r="BC13" t="s">
        <v>447</v>
      </c>
      <c r="BD13">
        <v>9</v>
      </c>
      <c r="BE13">
        <v>40899.517000000007</v>
      </c>
      <c r="BF13">
        <v>0.13620730533321454</v>
      </c>
      <c r="BG13">
        <v>0.10280927406551034</v>
      </c>
      <c r="BH13">
        <v>211899.77499999997</v>
      </c>
      <c r="BI13">
        <v>2.6289848585256879E-2</v>
      </c>
      <c r="BJ13">
        <v>1.9843577712151894E-2</v>
      </c>
      <c r="BK13">
        <v>1</v>
      </c>
      <c r="BL13" t="s">
        <v>445</v>
      </c>
      <c r="BM13" t="s">
        <v>446</v>
      </c>
      <c r="BN13" t="s">
        <v>445</v>
      </c>
    </row>
    <row r="14" spans="1:66">
      <c r="A14" s="138" t="str">
        <f t="shared" si="20"/>
        <v>도영운수</v>
      </c>
      <c r="B14" s="138" t="str">
        <f t="shared" si="1"/>
        <v>35</v>
      </c>
      <c r="C14" s="139" t="str">
        <f t="shared" si="21"/>
        <v>71바5886</v>
      </c>
      <c r="D14" s="114" t="str">
        <f t="shared" si="22"/>
        <v>대형</v>
      </c>
      <c r="E14" s="111" t="str">
        <f t="shared" si="16"/>
        <v>D</v>
      </c>
      <c r="F14" s="159">
        <f t="shared" si="17"/>
        <v>0.78565217391304354</v>
      </c>
      <c r="G14" s="160">
        <f t="shared" si="18"/>
        <v>1.8069999999999999</v>
      </c>
      <c r="H14" s="161">
        <f t="shared" si="19"/>
        <v>2.2999999999999998</v>
      </c>
      <c r="I14" s="162">
        <f t="shared" si="23"/>
        <v>4227.0609999999997</v>
      </c>
      <c r="J14" s="163">
        <f t="shared" si="24"/>
        <v>2.7259448196484272E-2</v>
      </c>
      <c r="K14" s="163">
        <f t="shared" si="25"/>
        <v>0.39155392889806828</v>
      </c>
      <c r="L14" s="163">
        <f t="shared" si="26"/>
        <v>9.2026114598298916E-2</v>
      </c>
      <c r="M14" s="164">
        <f t="shared" si="27"/>
        <v>16.881</v>
      </c>
      <c r="N14" s="165">
        <f t="shared" si="28"/>
        <v>0.14199999999999999</v>
      </c>
      <c r="O14" s="165">
        <f t="shared" si="29"/>
        <v>54.387999999999998</v>
      </c>
      <c r="P14" s="166">
        <f t="shared" si="30"/>
        <v>0</v>
      </c>
      <c r="Q14" s="167">
        <f t="shared" si="31"/>
        <v>79</v>
      </c>
      <c r="R14" s="168">
        <f t="shared" si="32"/>
        <v>29.354242103850599</v>
      </c>
      <c r="S14" s="140">
        <f t="shared" si="33"/>
        <v>6</v>
      </c>
      <c r="T14" s="140">
        <f t="shared" si="34"/>
        <v>2299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207</v>
      </c>
      <c r="Z14" t="s">
        <v>141</v>
      </c>
      <c r="AA14" t="s">
        <v>48</v>
      </c>
      <c r="AB14">
        <v>506</v>
      </c>
      <c r="AC14" s="1">
        <v>4227.0609999999997</v>
      </c>
      <c r="AD14" s="1">
        <v>2339.154</v>
      </c>
      <c r="AE14" s="28">
        <v>1.8069999999999999</v>
      </c>
      <c r="AF14">
        <v>2.2999999999999998</v>
      </c>
      <c r="AG14">
        <v>16.881</v>
      </c>
      <c r="AH14">
        <v>247.77189000000001</v>
      </c>
      <c r="AI14">
        <v>6.7541250000000002</v>
      </c>
      <c r="AJ14">
        <v>97.016057000000004</v>
      </c>
      <c r="AK14">
        <v>389</v>
      </c>
      <c r="AL14">
        <v>6</v>
      </c>
      <c r="AM14">
        <v>2299</v>
      </c>
      <c r="AN14">
        <v>79</v>
      </c>
      <c r="AO14">
        <v>17.060292</v>
      </c>
      <c r="AP14">
        <v>8574.4</v>
      </c>
      <c r="AQ14">
        <v>0</v>
      </c>
      <c r="AR14">
        <v>66</v>
      </c>
      <c r="AS14">
        <v>23088</v>
      </c>
      <c r="AT14">
        <v>0.14199999999999999</v>
      </c>
      <c r="AU14">
        <v>54.387999999999998</v>
      </c>
      <c r="AV14">
        <v>35526</v>
      </c>
      <c r="AW14">
        <v>0</v>
      </c>
      <c r="AX14" s="29">
        <v>0.49</v>
      </c>
      <c r="AY14">
        <v>0.82523809523809522</v>
      </c>
      <c r="AZ14" t="s">
        <v>67</v>
      </c>
      <c r="BA14" t="s">
        <v>212</v>
      </c>
      <c r="BB14">
        <v>2</v>
      </c>
      <c r="BC14" t="s">
        <v>213</v>
      </c>
      <c r="BD14">
        <v>8</v>
      </c>
      <c r="BE14">
        <v>40899.517000000007</v>
      </c>
      <c r="BF14">
        <v>0.1134854233119672</v>
      </c>
      <c r="BG14">
        <v>9.3652494571256739E-2</v>
      </c>
      <c r="BH14">
        <v>211899.77499999997</v>
      </c>
      <c r="BI14">
        <v>2.1904218633549754E-2</v>
      </c>
      <c r="BJ14">
        <v>1.8076195662829392E-2</v>
      </c>
      <c r="BK14">
        <v>1</v>
      </c>
      <c r="BL14" t="s">
        <v>445</v>
      </c>
      <c r="BM14" t="s">
        <v>446</v>
      </c>
      <c r="BN14" t="s">
        <v>445</v>
      </c>
    </row>
    <row r="15" spans="1:66">
      <c r="A15" s="141" t="str">
        <f t="shared" si="20"/>
        <v>도영운수</v>
      </c>
      <c r="B15" s="141" t="str">
        <f t="shared" si="1"/>
        <v>35</v>
      </c>
      <c r="C15" s="142" t="str">
        <f t="shared" si="21"/>
        <v>75아1051</v>
      </c>
      <c r="D15" s="130" t="str">
        <f t="shared" si="22"/>
        <v>대형</v>
      </c>
      <c r="E15" s="127" t="str">
        <f t="shared" si="16"/>
        <v>F</v>
      </c>
      <c r="F15" s="149">
        <f t="shared" si="17"/>
        <v>0.81875000000000009</v>
      </c>
      <c r="G15" s="150">
        <f t="shared" si="18"/>
        <v>1.9650000000000001</v>
      </c>
      <c r="H15" s="151">
        <f t="shared" si="19"/>
        <v>2.4</v>
      </c>
      <c r="I15" s="152">
        <f t="shared" si="23"/>
        <v>4513.2049999999999</v>
      </c>
      <c r="J15" s="153">
        <f t="shared" si="24"/>
        <v>1.6107504279392747E-2</v>
      </c>
      <c r="K15" s="153">
        <f t="shared" si="25"/>
        <v>0.37232214583687012</v>
      </c>
      <c r="L15" s="153">
        <f t="shared" si="26"/>
        <v>9.9928986163934502E-2</v>
      </c>
      <c r="M15" s="154">
        <f t="shared" si="27"/>
        <v>13.629</v>
      </c>
      <c r="N15" s="155">
        <f t="shared" si="28"/>
        <v>0.111</v>
      </c>
      <c r="O15" s="155">
        <f t="shared" si="29"/>
        <v>27.962</v>
      </c>
      <c r="P15" s="156">
        <f t="shared" si="30"/>
        <v>0</v>
      </c>
      <c r="Q15" s="157">
        <f t="shared" si="31"/>
        <v>83</v>
      </c>
      <c r="R15" s="158">
        <f t="shared" si="32"/>
        <v>27.029532204670943</v>
      </c>
      <c r="S15" s="143">
        <f t="shared" si="33"/>
        <v>5</v>
      </c>
      <c r="T15" s="143">
        <f t="shared" si="34"/>
        <v>1262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209</v>
      </c>
      <c r="Z15" t="s">
        <v>141</v>
      </c>
      <c r="AA15" t="s">
        <v>48</v>
      </c>
      <c r="AB15">
        <v>506</v>
      </c>
      <c r="AC15" s="1">
        <v>4513.2049999999999</v>
      </c>
      <c r="AD15" s="1">
        <v>2296.4119999999998</v>
      </c>
      <c r="AE15" s="28">
        <v>1.9650000000000001</v>
      </c>
      <c r="AF15">
        <v>2.4</v>
      </c>
      <c r="AG15">
        <v>13.629</v>
      </c>
      <c r="AH15">
        <v>273.02355</v>
      </c>
      <c r="AI15">
        <v>4.3977279999999999</v>
      </c>
      <c r="AJ15">
        <v>101.652714</v>
      </c>
      <c r="AK15">
        <v>451</v>
      </c>
      <c r="AL15">
        <v>5</v>
      </c>
      <c r="AM15">
        <v>1262</v>
      </c>
      <c r="AN15">
        <v>83</v>
      </c>
      <c r="AO15">
        <v>16.530460000000001</v>
      </c>
      <c r="AP15">
        <v>4187.1000000000004</v>
      </c>
      <c r="AQ15">
        <v>0</v>
      </c>
      <c r="AR15">
        <v>27</v>
      </c>
      <c r="AS15">
        <v>6850</v>
      </c>
      <c r="AT15">
        <v>0.111</v>
      </c>
      <c r="AU15">
        <v>27.962</v>
      </c>
      <c r="AV15">
        <v>37725</v>
      </c>
      <c r="AW15">
        <v>0</v>
      </c>
      <c r="AX15" s="29">
        <v>0.5</v>
      </c>
      <c r="AY15">
        <v>0.78636363636363626</v>
      </c>
      <c r="AZ15" t="s">
        <v>70</v>
      </c>
      <c r="BA15" t="s">
        <v>212</v>
      </c>
      <c r="BB15">
        <v>2</v>
      </c>
      <c r="BC15" t="s">
        <v>448</v>
      </c>
      <c r="BD15">
        <v>7</v>
      </c>
      <c r="BE15">
        <v>40899.517000000007</v>
      </c>
      <c r="BF15">
        <v>0.11581708898909489</v>
      </c>
      <c r="BG15">
        <v>9.1074347250515511E-2</v>
      </c>
      <c r="BH15">
        <v>211899.77499999997</v>
      </c>
      <c r="BI15">
        <v>2.2354261584279649E-2</v>
      </c>
      <c r="BJ15">
        <v>1.7578578427638086E-2</v>
      </c>
      <c r="BK15">
        <v>1</v>
      </c>
      <c r="BL15" t="s">
        <v>445</v>
      </c>
      <c r="BM15" t="s">
        <v>446</v>
      </c>
      <c r="BN15" t="s">
        <v>445</v>
      </c>
    </row>
    <row r="16" spans="1:66">
      <c r="A16" s="138" t="str">
        <f t="shared" si="20"/>
        <v>도영운수</v>
      </c>
      <c r="B16" s="138" t="str">
        <f t="shared" si="1"/>
        <v>523</v>
      </c>
      <c r="C16" s="139" t="str">
        <f t="shared" si="21"/>
        <v>70바3901</v>
      </c>
      <c r="D16" s="114" t="str">
        <f t="shared" si="22"/>
        <v>중형</v>
      </c>
      <c r="E16" s="111" t="str">
        <f t="shared" si="16"/>
        <v>F</v>
      </c>
      <c r="F16" s="159">
        <f t="shared" si="17"/>
        <v>0.76559999999999995</v>
      </c>
      <c r="G16" s="160">
        <f t="shared" si="18"/>
        <v>1.9139999999999999</v>
      </c>
      <c r="H16" s="161">
        <f t="shared" si="19"/>
        <v>2.5</v>
      </c>
      <c r="I16" s="162">
        <f t="shared" si="23"/>
        <v>5186.4740000000002</v>
      </c>
      <c r="J16" s="163">
        <f t="shared" si="24"/>
        <v>1.5789445088331203E-2</v>
      </c>
      <c r="K16" s="163">
        <f t="shared" si="25"/>
        <v>0.34396088518857582</v>
      </c>
      <c r="L16" s="163">
        <f t="shared" si="26"/>
        <v>0.25450816874817073</v>
      </c>
      <c r="M16" s="164">
        <f t="shared" si="27"/>
        <v>16.8</v>
      </c>
      <c r="N16" s="165">
        <f t="shared" si="28"/>
        <v>0.55900000000000005</v>
      </c>
      <c r="O16" s="165">
        <f t="shared" si="29"/>
        <v>39.719000000000001</v>
      </c>
      <c r="P16" s="166">
        <f t="shared" si="30"/>
        <v>0</v>
      </c>
      <c r="Q16" s="167">
        <f t="shared" si="31"/>
        <v>74</v>
      </c>
      <c r="R16" s="168">
        <f t="shared" si="32"/>
        <v>24.894169251392604</v>
      </c>
      <c r="S16" s="140">
        <f t="shared" si="33"/>
        <v>29</v>
      </c>
      <c r="T16" s="140">
        <f t="shared" si="34"/>
        <v>2060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210</v>
      </c>
      <c r="Z16" s="4" t="s">
        <v>211</v>
      </c>
      <c r="AA16" s="4" t="s">
        <v>48</v>
      </c>
      <c r="AB16" s="4">
        <v>506</v>
      </c>
      <c r="AC16" s="4">
        <v>5186.4740000000002</v>
      </c>
      <c r="AD16" s="4">
        <v>2709.3969999999999</v>
      </c>
      <c r="AE16" s="4">
        <v>1.9139999999999999</v>
      </c>
      <c r="AF16" s="4">
        <v>2.5</v>
      </c>
      <c r="AG16" s="4">
        <v>16.8</v>
      </c>
      <c r="AH16" s="4">
        <v>325.40573599999999</v>
      </c>
      <c r="AI16" s="4">
        <v>5.1379760000000001</v>
      </c>
      <c r="AJ16" s="4">
        <v>111.926845</v>
      </c>
      <c r="AK16" s="4">
        <v>1320</v>
      </c>
      <c r="AL16" s="4">
        <v>29</v>
      </c>
      <c r="AM16" s="4">
        <v>2060</v>
      </c>
      <c r="AN16" s="4">
        <v>74</v>
      </c>
      <c r="AO16" s="4">
        <v>15.938483</v>
      </c>
      <c r="AP16" s="4">
        <v>958.8</v>
      </c>
      <c r="AQ16" s="4">
        <v>0</v>
      </c>
      <c r="AR16" s="4">
        <v>11</v>
      </c>
      <c r="AS16" s="4">
        <v>1378</v>
      </c>
      <c r="AT16" s="4">
        <v>0.55900000000000005</v>
      </c>
      <c r="AU16" s="4">
        <v>39.719000000000001</v>
      </c>
      <c r="AV16" s="4">
        <v>41135</v>
      </c>
      <c r="AW16" s="4">
        <v>0</v>
      </c>
      <c r="AX16" s="30">
        <v>0.61</v>
      </c>
      <c r="AY16">
        <v>0.78863636363636358</v>
      </c>
      <c r="AZ16" t="s">
        <v>70</v>
      </c>
      <c r="BA16" t="s">
        <v>212</v>
      </c>
      <c r="BB16">
        <v>1</v>
      </c>
      <c r="BC16" t="s">
        <v>449</v>
      </c>
      <c r="BD16">
        <v>7</v>
      </c>
      <c r="BE16">
        <v>40899.517000000007</v>
      </c>
      <c r="BF16">
        <v>4.6867668388357729E-2</v>
      </c>
      <c r="BG16">
        <v>3.6961547569909388E-2</v>
      </c>
      <c r="BH16">
        <v>211899.77499999997</v>
      </c>
      <c r="BI16">
        <v>9.0460926633829618E-3</v>
      </c>
      <c r="BJ16">
        <v>7.1340776231679261E-3</v>
      </c>
      <c r="BK16">
        <v>1</v>
      </c>
      <c r="BL16" t="s">
        <v>445</v>
      </c>
      <c r="BM16" t="s">
        <v>446</v>
      </c>
      <c r="BN16" t="s">
        <v>445</v>
      </c>
    </row>
    <row r="17" spans="1:66">
      <c r="A17" s="141" t="str">
        <f t="shared" si="20"/>
        <v>도영운수</v>
      </c>
      <c r="B17" s="141" t="str">
        <f t="shared" si="1"/>
        <v>523</v>
      </c>
      <c r="C17" s="142" t="str">
        <f t="shared" si="21"/>
        <v>70바3907</v>
      </c>
      <c r="D17" s="130" t="str">
        <f t="shared" si="22"/>
        <v>대형</v>
      </c>
      <c r="E17" s="127" t="str">
        <f t="shared" si="16"/>
        <v>C</v>
      </c>
      <c r="F17" s="149">
        <f t="shared" si="17"/>
        <v>0.83380952380952367</v>
      </c>
      <c r="G17" s="150">
        <f t="shared" si="18"/>
        <v>1.7509999999999999</v>
      </c>
      <c r="H17" s="151">
        <f t="shared" si="19"/>
        <v>2.1</v>
      </c>
      <c r="I17" s="152">
        <f t="shared" si="23"/>
        <v>4456.4189999999999</v>
      </c>
      <c r="J17" s="153">
        <f t="shared" si="24"/>
        <v>2.401430629884263E-2</v>
      </c>
      <c r="K17" s="153">
        <f t="shared" si="25"/>
        <v>0.3223130702899068</v>
      </c>
      <c r="L17" s="153">
        <f t="shared" si="26"/>
        <v>0.26635736002382182</v>
      </c>
      <c r="M17" s="154">
        <f t="shared" si="27"/>
        <v>14.906000000000001</v>
      </c>
      <c r="N17" s="155">
        <f t="shared" si="28"/>
        <v>2.02</v>
      </c>
      <c r="O17" s="155">
        <f t="shared" si="29"/>
        <v>40.436</v>
      </c>
      <c r="P17" s="156">
        <f t="shared" si="30"/>
        <v>0</v>
      </c>
      <c r="Q17" s="157">
        <f t="shared" si="31"/>
        <v>74</v>
      </c>
      <c r="R17" s="158">
        <f t="shared" si="32"/>
        <v>25.071853558945516</v>
      </c>
      <c r="S17" s="143">
        <f t="shared" si="33"/>
        <v>90</v>
      </c>
      <c r="T17" s="143">
        <f t="shared" si="34"/>
        <v>1802</v>
      </c>
      <c r="U17" t="s">
        <v>117</v>
      </c>
      <c r="V17" s="5" t="s">
        <v>119</v>
      </c>
      <c r="W17" t="s">
        <v>117</v>
      </c>
      <c r="X17" s="5" t="s">
        <v>119</v>
      </c>
      <c r="Y17" t="s">
        <v>214</v>
      </c>
      <c r="Z17" t="s">
        <v>141</v>
      </c>
      <c r="AA17" t="s">
        <v>48</v>
      </c>
      <c r="AB17">
        <v>506</v>
      </c>
      <c r="AC17" s="1">
        <v>4456.4189999999999</v>
      </c>
      <c r="AD17" s="1">
        <v>2544.91</v>
      </c>
      <c r="AE17" s="28">
        <v>1.7509999999999999</v>
      </c>
      <c r="AF17">
        <v>2.1</v>
      </c>
      <c r="AG17">
        <v>14.906000000000001</v>
      </c>
      <c r="AH17">
        <v>271.91882700000002</v>
      </c>
      <c r="AI17">
        <v>6.5299420000000001</v>
      </c>
      <c r="AJ17">
        <v>87.642992000000007</v>
      </c>
      <c r="AK17">
        <v>1187</v>
      </c>
      <c r="AL17">
        <v>90</v>
      </c>
      <c r="AM17">
        <v>1802</v>
      </c>
      <c r="AN17">
        <v>74</v>
      </c>
      <c r="AO17">
        <v>16.388784000000001</v>
      </c>
      <c r="AP17">
        <v>913.2</v>
      </c>
      <c r="AQ17">
        <v>0</v>
      </c>
      <c r="AR17">
        <v>14</v>
      </c>
      <c r="AS17">
        <v>8014</v>
      </c>
      <c r="AT17">
        <v>2.02</v>
      </c>
      <c r="AU17">
        <v>40.436</v>
      </c>
      <c r="AV17">
        <v>4974</v>
      </c>
      <c r="AW17">
        <v>0</v>
      </c>
      <c r="AX17" s="29">
        <v>0.51</v>
      </c>
      <c r="AY17">
        <v>0.85799999999999998</v>
      </c>
      <c r="AZ17" t="s">
        <v>69</v>
      </c>
      <c r="BA17" t="s">
        <v>212</v>
      </c>
      <c r="BB17">
        <v>1</v>
      </c>
      <c r="BC17" t="s">
        <v>218</v>
      </c>
      <c r="BD17">
        <v>7</v>
      </c>
      <c r="BE17">
        <v>40899.517000000007</v>
      </c>
      <c r="BF17">
        <v>0.14847764583625764</v>
      </c>
      <c r="BG17">
        <v>0.12739382012750905</v>
      </c>
      <c r="BH17">
        <v>211899.77499999997</v>
      </c>
      <c r="BI17">
        <v>2.8658189939087954E-2</v>
      </c>
      <c r="BJ17">
        <v>2.4588726967737465E-2</v>
      </c>
      <c r="BK17">
        <v>1</v>
      </c>
      <c r="BL17" t="s">
        <v>445</v>
      </c>
      <c r="BM17" t="s">
        <v>446</v>
      </c>
      <c r="BN17" t="s">
        <v>445</v>
      </c>
    </row>
    <row r="18" spans="1:66">
      <c r="A18" s="138" t="str">
        <f t="shared" si="20"/>
        <v>도영운수</v>
      </c>
      <c r="B18" s="138" t="str">
        <f t="shared" si="1"/>
        <v>523</v>
      </c>
      <c r="C18" s="139" t="str">
        <f t="shared" si="21"/>
        <v>70바3908</v>
      </c>
      <c r="D18" s="114" t="str">
        <f t="shared" si="22"/>
        <v>대형</v>
      </c>
      <c r="E18" s="111" t="str">
        <f t="shared" si="16"/>
        <v>D</v>
      </c>
      <c r="F18" s="159">
        <f t="shared" si="17"/>
        <v>0.80545454545454542</v>
      </c>
      <c r="G18" s="160">
        <f t="shared" si="18"/>
        <v>1.772</v>
      </c>
      <c r="H18" s="161">
        <f t="shared" si="19"/>
        <v>2.2000000000000002</v>
      </c>
      <c r="I18" s="162">
        <f t="shared" si="23"/>
        <v>2412.4630000000002</v>
      </c>
      <c r="J18" s="163">
        <f t="shared" si="24"/>
        <v>1.5267443182491914E-2</v>
      </c>
      <c r="K18" s="163">
        <f t="shared" si="25"/>
        <v>0.33599076913848319</v>
      </c>
      <c r="L18" s="163">
        <f t="shared" si="26"/>
        <v>0.10984624427400544</v>
      </c>
      <c r="M18" s="164">
        <f t="shared" si="27"/>
        <v>14.51</v>
      </c>
      <c r="N18" s="165">
        <f t="shared" si="28"/>
        <v>0.66300000000000003</v>
      </c>
      <c r="O18" s="165">
        <f t="shared" si="29"/>
        <v>31.71</v>
      </c>
      <c r="P18" s="166">
        <f t="shared" si="30"/>
        <v>0</v>
      </c>
      <c r="Q18" s="167">
        <f t="shared" si="31"/>
        <v>73</v>
      </c>
      <c r="R18" s="168">
        <f t="shared" si="32"/>
        <v>25.938203510642669</v>
      </c>
      <c r="S18" s="140">
        <f t="shared" si="33"/>
        <v>16</v>
      </c>
      <c r="T18" s="140">
        <f t="shared" si="34"/>
        <v>765</v>
      </c>
      <c r="U18" t="s">
        <v>117</v>
      </c>
      <c r="V18" s="5" t="s">
        <v>119</v>
      </c>
      <c r="W18" t="s">
        <v>117</v>
      </c>
      <c r="X18" s="5" t="s">
        <v>119</v>
      </c>
      <c r="Y18" t="s">
        <v>498</v>
      </c>
      <c r="Z18" t="s">
        <v>141</v>
      </c>
      <c r="AA18" t="s">
        <v>48</v>
      </c>
      <c r="AB18">
        <v>506</v>
      </c>
      <c r="AC18" s="1">
        <v>2412.4630000000002</v>
      </c>
      <c r="AD18" s="1">
        <v>1361.0719999999999</v>
      </c>
      <c r="AE18" s="28">
        <v>1.772</v>
      </c>
      <c r="AF18">
        <v>2.2000000000000002</v>
      </c>
      <c r="AG18">
        <v>14.51</v>
      </c>
      <c r="AH18">
        <v>143.36689999999999</v>
      </c>
      <c r="AI18">
        <v>2.1888459999999998</v>
      </c>
      <c r="AJ18">
        <v>48.169955000000002</v>
      </c>
      <c r="AK18">
        <v>265</v>
      </c>
      <c r="AL18">
        <v>16</v>
      </c>
      <c r="AM18">
        <v>765</v>
      </c>
      <c r="AN18">
        <v>73</v>
      </c>
      <c r="AO18">
        <v>16.827196000000001</v>
      </c>
      <c r="AP18">
        <v>475.7</v>
      </c>
      <c r="AQ18">
        <v>0</v>
      </c>
      <c r="AR18">
        <v>3</v>
      </c>
      <c r="AS18">
        <v>233</v>
      </c>
      <c r="AT18">
        <v>0.66300000000000003</v>
      </c>
      <c r="AU18">
        <v>31.71</v>
      </c>
      <c r="AV18">
        <v>8780</v>
      </c>
      <c r="AW18">
        <v>0</v>
      </c>
      <c r="AX18" s="29">
        <v>0.49</v>
      </c>
      <c r="AY18">
        <v>0.80399999999999994</v>
      </c>
      <c r="AZ18" t="s">
        <v>67</v>
      </c>
      <c r="BA18" t="s">
        <v>212</v>
      </c>
      <c r="BB18">
        <v>3</v>
      </c>
      <c r="BC18" t="s">
        <v>420</v>
      </c>
      <c r="BD18">
        <v>11</v>
      </c>
      <c r="BE18">
        <v>40899.517000000007</v>
      </c>
      <c r="BF18">
        <v>0.12694871188821127</v>
      </c>
      <c r="BG18">
        <v>0.10206676435812186</v>
      </c>
      <c r="BH18">
        <v>211899.77499999997</v>
      </c>
      <c r="BI18">
        <v>2.4502815069058003E-2</v>
      </c>
      <c r="BJ18">
        <v>1.9700263315522631E-2</v>
      </c>
      <c r="BK18">
        <v>1</v>
      </c>
      <c r="BL18" t="s">
        <v>445</v>
      </c>
      <c r="BM18" t="s">
        <v>446</v>
      </c>
      <c r="BN18" t="s">
        <v>445</v>
      </c>
    </row>
    <row r="19" spans="1:66">
      <c r="A19" s="141" t="str">
        <f t="shared" si="20"/>
        <v>도영운수</v>
      </c>
      <c r="B19" s="141" t="str">
        <f t="shared" si="1"/>
        <v>523</v>
      </c>
      <c r="C19" s="142" t="str">
        <f t="shared" si="21"/>
        <v>70바3910</v>
      </c>
      <c r="D19" s="130" t="str">
        <f t="shared" si="22"/>
        <v>대형</v>
      </c>
      <c r="E19" s="127" t="str">
        <f t="shared" si="16"/>
        <v>F</v>
      </c>
      <c r="F19" s="149">
        <f t="shared" si="17"/>
        <v>0.81318181818181812</v>
      </c>
      <c r="G19" s="150">
        <f t="shared" si="18"/>
        <v>1.7889999999999999</v>
      </c>
      <c r="H19" s="151">
        <f t="shared" si="19"/>
        <v>2.2000000000000002</v>
      </c>
      <c r="I19" s="152">
        <f t="shared" si="23"/>
        <v>4320.0479999999998</v>
      </c>
      <c r="J19" s="153">
        <f t="shared" si="24"/>
        <v>1.0107666474809105E-2</v>
      </c>
      <c r="K19" s="153">
        <f t="shared" si="25"/>
        <v>0.33547710352007826</v>
      </c>
      <c r="L19" s="153">
        <f t="shared" si="26"/>
        <v>0.24791391206764371</v>
      </c>
      <c r="M19" s="154">
        <f t="shared" si="27"/>
        <v>14.429</v>
      </c>
      <c r="N19" s="155">
        <f t="shared" si="28"/>
        <v>0.30099999999999999</v>
      </c>
      <c r="O19" s="155">
        <f t="shared" si="29"/>
        <v>53.981000000000002</v>
      </c>
      <c r="P19" s="156">
        <f t="shared" si="30"/>
        <v>0</v>
      </c>
      <c r="Q19" s="157">
        <f t="shared" si="31"/>
        <v>80</v>
      </c>
      <c r="R19" s="158">
        <f t="shared" si="32"/>
        <v>26.070576006682682</v>
      </c>
      <c r="S19" s="143">
        <f t="shared" si="33"/>
        <v>13</v>
      </c>
      <c r="T19" s="143">
        <f t="shared" si="34"/>
        <v>2332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215</v>
      </c>
      <c r="Z19" s="4" t="s">
        <v>141</v>
      </c>
      <c r="AA19" s="4" t="s">
        <v>48</v>
      </c>
      <c r="AB19" s="4">
        <v>506</v>
      </c>
      <c r="AC19" s="4">
        <v>4320.0479999999998</v>
      </c>
      <c r="AD19" s="4">
        <v>2415.386</v>
      </c>
      <c r="AE19" s="4">
        <v>1.7889999999999999</v>
      </c>
      <c r="AF19" s="4">
        <v>2.2000000000000002</v>
      </c>
      <c r="AG19" s="4">
        <v>14.429</v>
      </c>
      <c r="AH19" s="4">
        <v>253.212154</v>
      </c>
      <c r="AI19" s="4">
        <v>2.5593840000000001</v>
      </c>
      <c r="AJ19" s="4">
        <v>84.946879999999993</v>
      </c>
      <c r="AK19" s="4">
        <v>1071</v>
      </c>
      <c r="AL19" s="4">
        <v>13</v>
      </c>
      <c r="AM19" s="4">
        <v>2332</v>
      </c>
      <c r="AN19" s="4">
        <v>80</v>
      </c>
      <c r="AO19" s="4">
        <v>17.060981000000002</v>
      </c>
      <c r="AP19" s="4">
        <v>987.3</v>
      </c>
      <c r="AQ19" s="4">
        <v>0</v>
      </c>
      <c r="AR19" s="4">
        <v>4</v>
      </c>
      <c r="AS19" s="4">
        <v>241</v>
      </c>
      <c r="AT19" s="4">
        <v>0.30099999999999999</v>
      </c>
      <c r="AU19" s="4">
        <v>53.981000000000002</v>
      </c>
      <c r="AV19" s="4">
        <v>34274</v>
      </c>
      <c r="AW19" s="4">
        <v>0</v>
      </c>
      <c r="AX19" s="30">
        <v>0.49</v>
      </c>
      <c r="AY19">
        <v>0.70599999999999996</v>
      </c>
      <c r="AZ19" t="s">
        <v>70</v>
      </c>
      <c r="BA19" t="s">
        <v>212</v>
      </c>
      <c r="BB19">
        <v>5</v>
      </c>
      <c r="BC19" t="s">
        <v>450</v>
      </c>
      <c r="BD19">
        <v>7</v>
      </c>
      <c r="BE19">
        <v>40899.517000000007</v>
      </c>
      <c r="BF19">
        <v>0.12482761104489325</v>
      </c>
      <c r="BG19">
        <v>8.8128293397694624E-2</v>
      </c>
      <c r="BH19">
        <v>211899.77499999997</v>
      </c>
      <c r="BI19">
        <v>2.4093413973658068E-2</v>
      </c>
      <c r="BJ19">
        <v>1.7009950265402595E-2</v>
      </c>
      <c r="BK19">
        <v>1</v>
      </c>
      <c r="BL19" t="s">
        <v>445</v>
      </c>
      <c r="BM19" t="s">
        <v>446</v>
      </c>
      <c r="BN19" t="s">
        <v>445</v>
      </c>
    </row>
    <row r="20" spans="1:66">
      <c r="A20" s="138" t="str">
        <f t="shared" si="20"/>
        <v>도영운수</v>
      </c>
      <c r="B20" s="138" t="str">
        <f t="shared" si="1"/>
        <v>523</v>
      </c>
      <c r="C20" s="139" t="str">
        <f t="shared" si="21"/>
        <v>70바3911</v>
      </c>
      <c r="D20" s="114" t="str">
        <f t="shared" si="22"/>
        <v>대형</v>
      </c>
      <c r="E20" s="111" t="str">
        <f t="shared" si="16"/>
        <v>F</v>
      </c>
      <c r="F20" s="159">
        <f t="shared" si="17"/>
        <v>0.77590909090909088</v>
      </c>
      <c r="G20" s="160">
        <f t="shared" si="18"/>
        <v>1.7070000000000001</v>
      </c>
      <c r="H20" s="161">
        <f t="shared" si="19"/>
        <v>2.2000000000000002</v>
      </c>
      <c r="I20" s="162">
        <f t="shared" si="23"/>
        <v>1237.0219999999999</v>
      </c>
      <c r="J20" s="163">
        <f t="shared" si="24"/>
        <v>2.7263345053689297E-2</v>
      </c>
      <c r="K20" s="163">
        <f t="shared" si="25"/>
        <v>0.33788448263014148</v>
      </c>
      <c r="L20" s="163">
        <f t="shared" si="26"/>
        <v>0.20856540950767247</v>
      </c>
      <c r="M20" s="164">
        <f t="shared" si="27"/>
        <v>13.625</v>
      </c>
      <c r="N20" s="165">
        <f t="shared" si="28"/>
        <v>0</v>
      </c>
      <c r="O20" s="165">
        <f t="shared" si="29"/>
        <v>16.571999999999999</v>
      </c>
      <c r="P20" s="166">
        <f t="shared" si="30"/>
        <v>0</v>
      </c>
      <c r="Q20" s="167">
        <f t="shared" si="31"/>
        <v>69</v>
      </c>
      <c r="R20" s="168">
        <f t="shared" si="32"/>
        <v>23.944540706969637</v>
      </c>
      <c r="S20" s="140">
        <f t="shared" si="33"/>
        <v>0</v>
      </c>
      <c r="T20" s="140">
        <f t="shared" si="34"/>
        <v>205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216</v>
      </c>
      <c r="Z20" t="s">
        <v>141</v>
      </c>
      <c r="AA20" t="s">
        <v>48</v>
      </c>
      <c r="AB20">
        <v>506</v>
      </c>
      <c r="AC20" s="1">
        <v>1237.0219999999999</v>
      </c>
      <c r="AD20" s="1">
        <v>724.81600000000003</v>
      </c>
      <c r="AE20" s="28">
        <v>1.7070000000000001</v>
      </c>
      <c r="AF20">
        <v>2.2000000000000002</v>
      </c>
      <c r="AG20">
        <v>13.625</v>
      </c>
      <c r="AH20">
        <v>81.376367999999999</v>
      </c>
      <c r="AI20">
        <v>2.2185920000000001</v>
      </c>
      <c r="AJ20">
        <v>27.495812000000001</v>
      </c>
      <c r="AK20">
        <v>258</v>
      </c>
      <c r="AL20">
        <v>0</v>
      </c>
      <c r="AM20">
        <v>205</v>
      </c>
      <c r="AN20">
        <v>69</v>
      </c>
      <c r="AO20">
        <v>15.201243</v>
      </c>
      <c r="AP20">
        <v>35.299999999999997</v>
      </c>
      <c r="AQ20">
        <v>0</v>
      </c>
      <c r="AR20">
        <v>2</v>
      </c>
      <c r="AS20">
        <v>813</v>
      </c>
      <c r="AT20">
        <v>0</v>
      </c>
      <c r="AU20">
        <v>16.571999999999999</v>
      </c>
      <c r="AV20">
        <v>9938</v>
      </c>
      <c r="AW20">
        <v>0</v>
      </c>
      <c r="AX20" s="29">
        <v>0.49</v>
      </c>
      <c r="AY20">
        <v>0.78320000000000001</v>
      </c>
      <c r="AZ20" t="s">
        <v>70</v>
      </c>
      <c r="BA20" t="s">
        <v>212</v>
      </c>
      <c r="BB20">
        <v>3</v>
      </c>
      <c r="BC20" t="s">
        <v>451</v>
      </c>
      <c r="BD20">
        <v>4</v>
      </c>
      <c r="BE20">
        <v>40899.517000000007</v>
      </c>
      <c r="BF20">
        <v>5.3702761330897859E-2</v>
      </c>
      <c r="BG20">
        <v>4.2060002674359206E-2</v>
      </c>
      <c r="BH20">
        <v>211899.77499999997</v>
      </c>
      <c r="BI20">
        <v>1.0365357867888251E-2</v>
      </c>
      <c r="BJ20">
        <v>8.1181482821300784E-3</v>
      </c>
      <c r="BK20">
        <v>1</v>
      </c>
      <c r="BL20" t="s">
        <v>445</v>
      </c>
      <c r="BM20" t="s">
        <v>446</v>
      </c>
      <c r="BN20" t="s">
        <v>445</v>
      </c>
    </row>
    <row r="21" spans="1:66">
      <c r="A21" s="141" t="str">
        <f t="shared" si="20"/>
        <v>도영운수</v>
      </c>
      <c r="B21" s="141" t="str">
        <f t="shared" si="1"/>
        <v>523</v>
      </c>
      <c r="C21" s="142" t="str">
        <f t="shared" si="21"/>
        <v>71바5859</v>
      </c>
      <c r="D21" s="130" t="str">
        <f t="shared" si="22"/>
        <v>중형</v>
      </c>
      <c r="E21" s="127" t="str">
        <f t="shared" si="16"/>
        <v>B</v>
      </c>
      <c r="F21" s="149">
        <f t="shared" si="17"/>
        <v>0.87200000000000011</v>
      </c>
      <c r="G21" s="150">
        <f t="shared" si="18"/>
        <v>2.1800000000000002</v>
      </c>
      <c r="H21" s="151">
        <f t="shared" si="19"/>
        <v>2.5</v>
      </c>
      <c r="I21" s="152">
        <f t="shared" si="23"/>
        <v>5514.991</v>
      </c>
      <c r="J21" s="153">
        <f t="shared" si="24"/>
        <v>2.6697556287055387E-2</v>
      </c>
      <c r="K21" s="153">
        <f t="shared" si="25"/>
        <v>0.3516189673672816</v>
      </c>
      <c r="L21" s="153">
        <f t="shared" si="26"/>
        <v>0.16174097110947236</v>
      </c>
      <c r="M21" s="154">
        <f t="shared" si="27"/>
        <v>18.395</v>
      </c>
      <c r="N21" s="155">
        <f t="shared" si="28"/>
        <v>1.831</v>
      </c>
      <c r="O21" s="155">
        <f t="shared" si="29"/>
        <v>75.05</v>
      </c>
      <c r="P21" s="156">
        <f t="shared" si="30"/>
        <v>0</v>
      </c>
      <c r="Q21" s="157">
        <f t="shared" si="31"/>
        <v>78</v>
      </c>
      <c r="R21" s="158">
        <f t="shared" si="32"/>
        <v>24.939748251032292</v>
      </c>
      <c r="S21" s="143">
        <f t="shared" si="33"/>
        <v>101</v>
      </c>
      <c r="T21" s="143">
        <f t="shared" si="34"/>
        <v>4139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217</v>
      </c>
      <c r="Z21" t="s">
        <v>211</v>
      </c>
      <c r="AA21" t="s">
        <v>48</v>
      </c>
      <c r="AB21">
        <v>506</v>
      </c>
      <c r="AC21" s="1">
        <v>5514.991</v>
      </c>
      <c r="AD21" s="1">
        <v>2529.4389999999999</v>
      </c>
      <c r="AE21" s="28">
        <v>2.1800000000000002</v>
      </c>
      <c r="AF21">
        <v>2.5</v>
      </c>
      <c r="AG21">
        <v>18.395</v>
      </c>
      <c r="AH21">
        <v>355.699634</v>
      </c>
      <c r="AI21">
        <v>9.4963110000000004</v>
      </c>
      <c r="AJ21">
        <v>125.07073800000001</v>
      </c>
      <c r="AK21">
        <v>892</v>
      </c>
      <c r="AL21">
        <v>101</v>
      </c>
      <c r="AM21">
        <v>4139</v>
      </c>
      <c r="AN21">
        <v>78</v>
      </c>
      <c r="AO21">
        <v>15.504629</v>
      </c>
      <c r="AP21">
        <v>2176.9</v>
      </c>
      <c r="AQ21">
        <v>0</v>
      </c>
      <c r="AR21">
        <v>52</v>
      </c>
      <c r="AS21">
        <v>23739</v>
      </c>
      <c r="AT21">
        <v>1.831</v>
      </c>
      <c r="AU21">
        <v>75.05</v>
      </c>
      <c r="AV21">
        <v>8794</v>
      </c>
      <c r="AW21">
        <v>0</v>
      </c>
      <c r="AX21" s="29">
        <v>0.74</v>
      </c>
      <c r="AY21">
        <v>0.91095238095238096</v>
      </c>
      <c r="AZ21" t="s">
        <v>68</v>
      </c>
      <c r="BA21" t="s">
        <v>224</v>
      </c>
      <c r="BB21">
        <v>1</v>
      </c>
      <c r="BC21" t="s">
        <v>227</v>
      </c>
      <c r="BD21">
        <v>7</v>
      </c>
      <c r="BE21">
        <v>37910.745999999999</v>
      </c>
      <c r="BF21">
        <v>0.15010638408434379</v>
      </c>
      <c r="BG21">
        <v>0.13673976797778556</v>
      </c>
      <c r="BH21">
        <v>211899.77499999997</v>
      </c>
      <c r="BI21">
        <v>2.6855361219708711E-2</v>
      </c>
      <c r="BJ21">
        <v>2.4463955244429889E-2</v>
      </c>
      <c r="BK21">
        <v>1</v>
      </c>
      <c r="BL21" t="s">
        <v>445</v>
      </c>
      <c r="BM21" t="s">
        <v>446</v>
      </c>
      <c r="BN21" t="s">
        <v>445</v>
      </c>
    </row>
    <row r="22" spans="1:66">
      <c r="A22" s="138" t="str">
        <f t="shared" si="20"/>
        <v>도영운수</v>
      </c>
      <c r="B22" s="138" t="str">
        <f t="shared" si="1"/>
        <v>523</v>
      </c>
      <c r="C22" s="139" t="str">
        <f t="shared" si="21"/>
        <v>71바5862</v>
      </c>
      <c r="D22" s="114" t="str">
        <f t="shared" si="22"/>
        <v>중형</v>
      </c>
      <c r="E22" s="111" t="str">
        <f t="shared" si="16"/>
        <v>F</v>
      </c>
      <c r="F22" s="159">
        <f t="shared" si="17"/>
        <v>0.86080000000000001</v>
      </c>
      <c r="G22" s="160">
        <f t="shared" si="18"/>
        <v>2.1520000000000001</v>
      </c>
      <c r="H22" s="161">
        <f t="shared" si="19"/>
        <v>2.5</v>
      </c>
      <c r="I22" s="162">
        <f t="shared" si="23"/>
        <v>5530.4049999999997</v>
      </c>
      <c r="J22" s="163">
        <f t="shared" si="24"/>
        <v>1.4737030413525552E-2</v>
      </c>
      <c r="K22" s="163">
        <f t="shared" si="25"/>
        <v>0.3524105864594439</v>
      </c>
      <c r="L22" s="163">
        <f t="shared" si="26"/>
        <v>0.20070862802995443</v>
      </c>
      <c r="M22" s="164">
        <f t="shared" si="27"/>
        <v>18.908000000000001</v>
      </c>
      <c r="N22" s="165">
        <f t="shared" si="28"/>
        <v>0.72299999999999998</v>
      </c>
      <c r="O22" s="165">
        <f t="shared" si="29"/>
        <v>40.304000000000002</v>
      </c>
      <c r="P22" s="166">
        <f t="shared" si="30"/>
        <v>0</v>
      </c>
      <c r="Q22" s="167">
        <f t="shared" si="31"/>
        <v>74</v>
      </c>
      <c r="R22" s="168">
        <f t="shared" si="32"/>
        <v>25.108711738515975</v>
      </c>
      <c r="S22" s="140">
        <f t="shared" si="33"/>
        <v>40</v>
      </c>
      <c r="T22" s="140">
        <f t="shared" si="34"/>
        <v>2229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219</v>
      </c>
      <c r="Z22" s="4" t="s">
        <v>211</v>
      </c>
      <c r="AA22" s="4" t="s">
        <v>48</v>
      </c>
      <c r="AB22" s="4">
        <v>506</v>
      </c>
      <c r="AC22" s="4">
        <v>5530.4049999999997</v>
      </c>
      <c r="AD22" s="4">
        <v>2570.4009999999998</v>
      </c>
      <c r="AE22" s="4">
        <v>2.1520000000000001</v>
      </c>
      <c r="AF22" s="4">
        <v>2.5</v>
      </c>
      <c r="AG22" s="4">
        <v>18.908000000000001</v>
      </c>
      <c r="AH22" s="4">
        <v>348.04074200000002</v>
      </c>
      <c r="AI22" s="4">
        <v>5.1290870000000002</v>
      </c>
      <c r="AJ22" s="4">
        <v>122.65324200000001</v>
      </c>
      <c r="AK22" s="4">
        <v>1110</v>
      </c>
      <c r="AL22" s="4">
        <v>40</v>
      </c>
      <c r="AM22" s="4">
        <v>2229</v>
      </c>
      <c r="AN22" s="4">
        <v>74</v>
      </c>
      <c r="AO22" s="4">
        <v>15.890108</v>
      </c>
      <c r="AP22" s="4">
        <v>1871.7</v>
      </c>
      <c r="AQ22" s="4">
        <v>0</v>
      </c>
      <c r="AR22" s="4">
        <v>21</v>
      </c>
      <c r="AS22" s="4">
        <v>8318</v>
      </c>
      <c r="AT22" s="4">
        <v>0.72299999999999998</v>
      </c>
      <c r="AU22" s="4">
        <v>40.304000000000002</v>
      </c>
      <c r="AV22" s="4">
        <v>41592</v>
      </c>
      <c r="AW22" s="4">
        <v>0</v>
      </c>
      <c r="AX22" s="30">
        <v>0.74</v>
      </c>
      <c r="AY22">
        <v>0.77571428571428569</v>
      </c>
      <c r="AZ22" t="s">
        <v>70</v>
      </c>
      <c r="BA22" t="s">
        <v>224</v>
      </c>
      <c r="BB22">
        <v>1</v>
      </c>
      <c r="BC22" t="s">
        <v>452</v>
      </c>
      <c r="BD22">
        <v>3</v>
      </c>
      <c r="BE22">
        <v>37910.745999999999</v>
      </c>
      <c r="BF22">
        <v>6.4247166225639557E-2</v>
      </c>
      <c r="BG22">
        <v>4.9837444657888967E-2</v>
      </c>
      <c r="BH22">
        <v>211899.77499999997</v>
      </c>
      <c r="BI22">
        <v>1.1494386910038014E-2</v>
      </c>
      <c r="BJ22">
        <v>8.9163601316437739E-3</v>
      </c>
      <c r="BK22">
        <v>1</v>
      </c>
      <c r="BL22" t="s">
        <v>445</v>
      </c>
      <c r="BM22" t="s">
        <v>446</v>
      </c>
      <c r="BN22" t="s">
        <v>445</v>
      </c>
    </row>
    <row r="23" spans="1:66">
      <c r="A23" s="141" t="str">
        <f t="shared" si="20"/>
        <v>도영운수</v>
      </c>
      <c r="B23" s="141" t="str">
        <f t="shared" si="1"/>
        <v>523</v>
      </c>
      <c r="C23" s="142" t="str">
        <f t="shared" si="21"/>
        <v>71바5863</v>
      </c>
      <c r="D23" s="130" t="str">
        <f t="shared" si="22"/>
        <v>중형</v>
      </c>
      <c r="E23" s="127" t="str">
        <f t="shared" si="16"/>
        <v>C</v>
      </c>
      <c r="F23" s="149">
        <f t="shared" si="17"/>
        <v>0.83719999999999994</v>
      </c>
      <c r="G23" s="150">
        <f t="shared" si="18"/>
        <v>2.093</v>
      </c>
      <c r="H23" s="151">
        <f t="shared" si="19"/>
        <v>2.5</v>
      </c>
      <c r="I23" s="152">
        <f t="shared" si="23"/>
        <v>4997.7820000000002</v>
      </c>
      <c r="J23" s="153">
        <f t="shared" si="24"/>
        <v>1.9802543378594169E-2</v>
      </c>
      <c r="K23" s="153">
        <f t="shared" si="25"/>
        <v>0.36527779163232715</v>
      </c>
      <c r="L23" s="153">
        <f t="shared" si="26"/>
        <v>0.18868370008935964</v>
      </c>
      <c r="M23" s="154">
        <f t="shared" si="27"/>
        <v>21.042000000000002</v>
      </c>
      <c r="N23" s="155">
        <f t="shared" si="28"/>
        <v>1.02</v>
      </c>
      <c r="O23" s="155">
        <f t="shared" si="29"/>
        <v>65.929000000000002</v>
      </c>
      <c r="P23" s="156">
        <f t="shared" si="30"/>
        <v>0</v>
      </c>
      <c r="Q23" s="157">
        <f t="shared" si="31"/>
        <v>74</v>
      </c>
      <c r="R23" s="158">
        <f t="shared" si="32"/>
        <v>25.737909814333769</v>
      </c>
      <c r="S23" s="143">
        <f t="shared" si="33"/>
        <v>51</v>
      </c>
      <c r="T23" s="143">
        <f t="shared" si="34"/>
        <v>3295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220</v>
      </c>
      <c r="Z23" t="s">
        <v>211</v>
      </c>
      <c r="AA23" t="s">
        <v>48</v>
      </c>
      <c r="AB23">
        <v>506</v>
      </c>
      <c r="AC23" s="1">
        <v>4997.7820000000002</v>
      </c>
      <c r="AD23" s="1">
        <v>2388.3180000000002</v>
      </c>
      <c r="AE23" s="28">
        <v>2.093</v>
      </c>
      <c r="AF23">
        <v>2.5</v>
      </c>
      <c r="AG23">
        <v>21.042000000000002</v>
      </c>
      <c r="AH23">
        <v>315.78075000000001</v>
      </c>
      <c r="AI23">
        <v>6.2532620000000003</v>
      </c>
      <c r="AJ23">
        <v>115.347695</v>
      </c>
      <c r="AK23">
        <v>943</v>
      </c>
      <c r="AL23">
        <v>51</v>
      </c>
      <c r="AM23">
        <v>3295</v>
      </c>
      <c r="AN23">
        <v>74</v>
      </c>
      <c r="AO23">
        <v>15.826746</v>
      </c>
      <c r="AP23">
        <v>2436.4</v>
      </c>
      <c r="AQ23">
        <v>0</v>
      </c>
      <c r="AR23">
        <v>25</v>
      </c>
      <c r="AS23">
        <v>11546</v>
      </c>
      <c r="AT23">
        <v>1.02</v>
      </c>
      <c r="AU23">
        <v>65.929000000000002</v>
      </c>
      <c r="AV23">
        <v>30943</v>
      </c>
      <c r="AW23">
        <v>0</v>
      </c>
      <c r="AX23" s="29">
        <v>0.76</v>
      </c>
      <c r="AY23">
        <v>0.86571428571428566</v>
      </c>
      <c r="AZ23" t="s">
        <v>69</v>
      </c>
      <c r="BA23" t="s">
        <v>224</v>
      </c>
      <c r="BB23">
        <v>1</v>
      </c>
      <c r="BC23" t="s">
        <v>406</v>
      </c>
      <c r="BD23">
        <v>5</v>
      </c>
      <c r="BE23">
        <v>37910.745999999999</v>
      </c>
      <c r="BF23">
        <v>0.1468371527165411</v>
      </c>
      <c r="BG23">
        <v>0.12711902078031986</v>
      </c>
      <c r="BH23">
        <v>211899.77499999997</v>
      </c>
      <c r="BI23">
        <v>2.627046678081655E-2</v>
      </c>
      <c r="BJ23">
        <v>2.2742718384535468E-2</v>
      </c>
      <c r="BK23">
        <v>1</v>
      </c>
      <c r="BL23" t="s">
        <v>445</v>
      </c>
      <c r="BM23" t="s">
        <v>446</v>
      </c>
      <c r="BN23" t="s">
        <v>445</v>
      </c>
    </row>
    <row r="24" spans="1:66">
      <c r="A24" s="138" t="str">
        <f t="shared" si="20"/>
        <v>도영운수</v>
      </c>
      <c r="B24" s="138" t="str">
        <f t="shared" si="1"/>
        <v>523</v>
      </c>
      <c r="C24" s="139" t="str">
        <f t="shared" si="21"/>
        <v>71바5884</v>
      </c>
      <c r="D24" s="114" t="str">
        <f t="shared" si="22"/>
        <v>중형</v>
      </c>
      <c r="E24" s="111" t="str">
        <f t="shared" si="16"/>
        <v>D</v>
      </c>
      <c r="F24" s="159">
        <f t="shared" si="17"/>
        <v>0.71319999999999995</v>
      </c>
      <c r="G24" s="160">
        <f t="shared" si="18"/>
        <v>1.7829999999999999</v>
      </c>
      <c r="H24" s="161">
        <f t="shared" si="19"/>
        <v>2.5</v>
      </c>
      <c r="I24" s="162">
        <f t="shared" si="23"/>
        <v>5058.8969999999999</v>
      </c>
      <c r="J24" s="163">
        <f t="shared" si="24"/>
        <v>2.2903200119213644E-2</v>
      </c>
      <c r="K24" s="163">
        <f t="shared" si="25"/>
        <v>0.36499970509138285</v>
      </c>
      <c r="L24" s="163">
        <f t="shared" si="26"/>
        <v>0.20261333646445065</v>
      </c>
      <c r="M24" s="164">
        <f t="shared" si="27"/>
        <v>18.841999999999999</v>
      </c>
      <c r="N24" s="165" t="str">
        <f t="shared" si="28"/>
        <v>속도계이상</v>
      </c>
      <c r="O24" s="165" t="str">
        <f t="shared" si="29"/>
        <v>속도계이상</v>
      </c>
      <c r="P24" s="166">
        <f t="shared" si="30"/>
        <v>0</v>
      </c>
      <c r="Q24" s="167">
        <f t="shared" si="31"/>
        <v>76</v>
      </c>
      <c r="R24" s="168">
        <f t="shared" si="32"/>
        <v>25.601371067111721</v>
      </c>
      <c r="S24" s="140" t="str">
        <f t="shared" si="33"/>
        <v>속도계이상</v>
      </c>
      <c r="T24" s="140" t="str">
        <f t="shared" si="34"/>
        <v>속도계이상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221</v>
      </c>
      <c r="Z24" t="s">
        <v>211</v>
      </c>
      <c r="AA24" t="s">
        <v>48</v>
      </c>
      <c r="AB24">
        <v>506</v>
      </c>
      <c r="AC24" s="1">
        <v>5058.8969999999999</v>
      </c>
      <c r="AD24" s="1">
        <v>2837.0189999999998</v>
      </c>
      <c r="AE24" s="28">
        <v>1.7829999999999999</v>
      </c>
      <c r="AF24">
        <v>2.5</v>
      </c>
      <c r="AG24">
        <v>18.841999999999999</v>
      </c>
      <c r="AH24">
        <v>322.82881700000002</v>
      </c>
      <c r="AI24">
        <v>7.3938129999999997</v>
      </c>
      <c r="AJ24">
        <v>117.83242300000001</v>
      </c>
      <c r="AK24">
        <v>1025</v>
      </c>
      <c r="AL24">
        <v>71</v>
      </c>
      <c r="AM24">
        <v>4126</v>
      </c>
      <c r="AN24">
        <v>76</v>
      </c>
      <c r="AO24">
        <v>15.670524</v>
      </c>
      <c r="AP24">
        <v>1828.3</v>
      </c>
      <c r="AQ24">
        <v>0</v>
      </c>
      <c r="AR24">
        <v>48</v>
      </c>
      <c r="AS24">
        <v>23674</v>
      </c>
      <c r="AT24">
        <v>1.403</v>
      </c>
      <c r="AU24">
        <v>81.558999999999997</v>
      </c>
      <c r="AV24">
        <v>13753</v>
      </c>
      <c r="AW24">
        <v>17</v>
      </c>
      <c r="AX24" s="29">
        <v>0.6</v>
      </c>
      <c r="AY24">
        <v>0.80238095238095242</v>
      </c>
      <c r="AZ24" t="s">
        <v>67</v>
      </c>
      <c r="BA24" t="s">
        <v>224</v>
      </c>
      <c r="BB24">
        <v>3</v>
      </c>
      <c r="BC24" t="s">
        <v>453</v>
      </c>
      <c r="BD24">
        <v>4</v>
      </c>
      <c r="BE24">
        <v>37910.745999999999</v>
      </c>
      <c r="BF24">
        <v>0.12642386409383768</v>
      </c>
      <c r="BG24">
        <v>0.10144010047529357</v>
      </c>
      <c r="BH24">
        <v>211899.77499999997</v>
      </c>
      <c r="BI24">
        <v>2.2618348698105042E-2</v>
      </c>
      <c r="BJ24">
        <v>1.8148532169669999E-2</v>
      </c>
      <c r="BK24">
        <v>1</v>
      </c>
      <c r="BL24" t="s">
        <v>445</v>
      </c>
      <c r="BM24" t="s">
        <v>446</v>
      </c>
      <c r="BN24" t="s">
        <v>445</v>
      </c>
    </row>
    <row r="25" spans="1:66">
      <c r="A25" s="141" t="str">
        <f t="shared" si="20"/>
        <v>도영운수</v>
      </c>
      <c r="B25" s="141" t="str">
        <f t="shared" si="1"/>
        <v>523</v>
      </c>
      <c r="C25" s="142" t="str">
        <f t="shared" si="21"/>
        <v>71바5894</v>
      </c>
      <c r="D25" s="130" t="str">
        <f t="shared" si="22"/>
        <v>중형</v>
      </c>
      <c r="E25" s="127" t="str">
        <f t="shared" si="16"/>
        <v>D</v>
      </c>
      <c r="F25" s="149">
        <f t="shared" si="17"/>
        <v>0.77960000000000007</v>
      </c>
      <c r="G25" s="150">
        <f t="shared" si="18"/>
        <v>1.9490000000000001</v>
      </c>
      <c r="H25" s="151">
        <f t="shared" si="19"/>
        <v>2.5</v>
      </c>
      <c r="I25" s="152">
        <f t="shared" si="23"/>
        <v>4549.9160000000002</v>
      </c>
      <c r="J25" s="153">
        <f t="shared" si="24"/>
        <v>1.4010245837156501E-2</v>
      </c>
      <c r="K25" s="153">
        <f t="shared" si="25"/>
        <v>0.3377362531934186</v>
      </c>
      <c r="L25" s="153">
        <f t="shared" si="26"/>
        <v>0.16791518788478732</v>
      </c>
      <c r="M25" s="154">
        <f t="shared" si="27"/>
        <v>17.175999999999998</v>
      </c>
      <c r="N25" s="155" t="str">
        <f t="shared" si="28"/>
        <v>속도계이상</v>
      </c>
      <c r="O25" s="155" t="str">
        <f t="shared" si="29"/>
        <v>속도계이상</v>
      </c>
      <c r="P25" s="156">
        <f t="shared" si="30"/>
        <v>0</v>
      </c>
      <c r="Q25" s="157">
        <f t="shared" si="31"/>
        <v>83</v>
      </c>
      <c r="R25" s="158">
        <f t="shared" si="32"/>
        <v>26.184086237447168</v>
      </c>
      <c r="S25" s="143" t="str">
        <f t="shared" si="33"/>
        <v>속도계이상</v>
      </c>
      <c r="T25" s="143" t="str">
        <f t="shared" si="34"/>
        <v>속도계이상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222</v>
      </c>
      <c r="Z25" s="4" t="s">
        <v>211</v>
      </c>
      <c r="AA25" s="4" t="s">
        <v>48</v>
      </c>
      <c r="AB25" s="4">
        <v>506</v>
      </c>
      <c r="AC25" s="4">
        <v>4549.9160000000002</v>
      </c>
      <c r="AD25" s="4">
        <v>2333.895</v>
      </c>
      <c r="AE25" s="4">
        <v>1.9490000000000001</v>
      </c>
      <c r="AF25" s="4">
        <v>2.5</v>
      </c>
      <c r="AG25" s="4">
        <v>17.175999999999998</v>
      </c>
      <c r="AH25" s="4">
        <v>268.05325499999998</v>
      </c>
      <c r="AI25" s="4">
        <v>3.7554919999999998</v>
      </c>
      <c r="AJ25" s="4">
        <v>90.531301999999997</v>
      </c>
      <c r="AK25" s="4">
        <v>764</v>
      </c>
      <c r="AL25" s="4">
        <v>9</v>
      </c>
      <c r="AM25" s="4">
        <v>4358</v>
      </c>
      <c r="AN25" s="4">
        <v>83</v>
      </c>
      <c r="AO25" s="4">
        <v>16.973925000000001</v>
      </c>
      <c r="AP25" s="4">
        <v>1405.3</v>
      </c>
      <c r="AQ25" s="4">
        <v>0</v>
      </c>
      <c r="AR25" s="4">
        <v>14</v>
      </c>
      <c r="AS25" s="4">
        <v>3218</v>
      </c>
      <c r="AT25" s="4">
        <v>0.19800000000000001</v>
      </c>
      <c r="AU25" s="4">
        <v>95.781999999999996</v>
      </c>
      <c r="AV25" s="4">
        <v>39161</v>
      </c>
      <c r="AW25" s="4">
        <v>17</v>
      </c>
      <c r="AX25" s="30">
        <v>0.6</v>
      </c>
      <c r="AY25">
        <v>0.8409523809523809</v>
      </c>
      <c r="AZ25" t="s">
        <v>67</v>
      </c>
      <c r="BA25" t="s">
        <v>224</v>
      </c>
      <c r="BB25">
        <v>1</v>
      </c>
      <c r="BC25" t="s">
        <v>427</v>
      </c>
      <c r="BD25">
        <v>13</v>
      </c>
      <c r="BE25">
        <v>37910.745999999999</v>
      </c>
      <c r="BF25">
        <v>0.13528404321033408</v>
      </c>
      <c r="BG25">
        <v>0.11376743824259522</v>
      </c>
      <c r="BH25">
        <v>211899.77499999997</v>
      </c>
      <c r="BI25">
        <v>2.4203513193914439E-2</v>
      </c>
      <c r="BJ25">
        <v>2.0354002047834711E-2</v>
      </c>
      <c r="BK25">
        <v>1</v>
      </c>
      <c r="BL25" t="s">
        <v>445</v>
      </c>
      <c r="BM25" t="s">
        <v>446</v>
      </c>
      <c r="BN25" t="s">
        <v>445</v>
      </c>
    </row>
    <row r="26" spans="1:66">
      <c r="A26" s="138" t="str">
        <f t="shared" si="20"/>
        <v>도영운수</v>
      </c>
      <c r="B26" s="138" t="str">
        <f t="shared" si="1"/>
        <v>55</v>
      </c>
      <c r="C26" s="139" t="str">
        <f t="shared" si="21"/>
        <v>70바3906</v>
      </c>
      <c r="D26" s="114" t="str">
        <f t="shared" si="22"/>
        <v>대형</v>
      </c>
      <c r="E26" s="111" t="str">
        <f t="shared" si="16"/>
        <v>A</v>
      </c>
      <c r="F26" s="159">
        <f t="shared" si="17"/>
        <v>0.92190476190476189</v>
      </c>
      <c r="G26" s="160">
        <f t="shared" si="18"/>
        <v>1.9359999999999999</v>
      </c>
      <c r="H26" s="161">
        <f t="shared" si="19"/>
        <v>2.1</v>
      </c>
      <c r="I26" s="162">
        <f t="shared" si="23"/>
        <v>5410.7669999999998</v>
      </c>
      <c r="J26" s="163">
        <f t="shared" si="24"/>
        <v>6.8754235318050213E-3</v>
      </c>
      <c r="K26" s="163">
        <f t="shared" si="25"/>
        <v>0.34807951718750008</v>
      </c>
      <c r="L26" s="163">
        <f t="shared" si="26"/>
        <v>0.17095543016359788</v>
      </c>
      <c r="M26" s="164">
        <f t="shared" si="27"/>
        <v>13.319000000000001</v>
      </c>
      <c r="N26" s="165">
        <f t="shared" si="28"/>
        <v>0.14799999999999999</v>
      </c>
      <c r="O26" s="165">
        <f t="shared" si="29"/>
        <v>7.8730000000000002</v>
      </c>
      <c r="P26" s="166">
        <f t="shared" si="30"/>
        <v>0</v>
      </c>
      <c r="Q26" s="167">
        <f t="shared" si="31"/>
        <v>78</v>
      </c>
      <c r="R26" s="168">
        <f t="shared" si="32"/>
        <v>24.738100316187204</v>
      </c>
      <c r="S26" s="140">
        <f t="shared" si="33"/>
        <v>8</v>
      </c>
      <c r="T26" s="140">
        <f t="shared" si="34"/>
        <v>426</v>
      </c>
      <c r="U26" t="s">
        <v>117</v>
      </c>
      <c r="V26" s="5" t="s">
        <v>120</v>
      </c>
      <c r="W26" t="s">
        <v>117</v>
      </c>
      <c r="X26" s="5" t="s">
        <v>120</v>
      </c>
      <c r="Y26" t="s">
        <v>223</v>
      </c>
      <c r="Z26" t="s">
        <v>141</v>
      </c>
      <c r="AA26" t="s">
        <v>48</v>
      </c>
      <c r="AB26">
        <v>506</v>
      </c>
      <c r="AC26" s="1">
        <v>5410.7669999999998</v>
      </c>
      <c r="AD26" s="1">
        <v>2795.386</v>
      </c>
      <c r="AE26" s="28">
        <v>1.9359999999999999</v>
      </c>
      <c r="AF26">
        <v>2.1</v>
      </c>
      <c r="AG26">
        <v>13.319000000000001</v>
      </c>
      <c r="AH26">
        <v>339.08020199999999</v>
      </c>
      <c r="AI26">
        <v>2.3313199999999998</v>
      </c>
      <c r="AJ26">
        <v>118.02687299999999</v>
      </c>
      <c r="AK26">
        <v>925</v>
      </c>
      <c r="AL26">
        <v>8</v>
      </c>
      <c r="AM26">
        <v>426</v>
      </c>
      <c r="AN26">
        <v>78</v>
      </c>
      <c r="AO26">
        <v>15.957189</v>
      </c>
      <c r="AP26">
        <v>691.2</v>
      </c>
      <c r="AQ26">
        <v>0</v>
      </c>
      <c r="AR26">
        <v>6</v>
      </c>
      <c r="AS26">
        <v>1396</v>
      </c>
      <c r="AT26">
        <v>0.14799999999999999</v>
      </c>
      <c r="AU26">
        <v>7.8730000000000002</v>
      </c>
      <c r="AV26">
        <v>44771</v>
      </c>
      <c r="AW26">
        <v>0</v>
      </c>
      <c r="AX26" s="29">
        <v>0.53</v>
      </c>
      <c r="AY26">
        <v>0.98761904761904751</v>
      </c>
      <c r="AZ26" t="s">
        <v>66</v>
      </c>
      <c r="BA26" t="s">
        <v>224</v>
      </c>
      <c r="BB26">
        <v>1</v>
      </c>
      <c r="BC26" t="s">
        <v>231</v>
      </c>
      <c r="BD26">
        <v>7</v>
      </c>
      <c r="BE26">
        <v>37910.745999999999</v>
      </c>
      <c r="BF26">
        <v>9.9266419078115745E-2</v>
      </c>
      <c r="BG26">
        <v>9.8037406270481922E-2</v>
      </c>
      <c r="BH26">
        <v>211899.77499999997</v>
      </c>
      <c r="BI26">
        <v>1.7759641320997159E-2</v>
      </c>
      <c r="BJ26">
        <v>1.7539760047499096E-2</v>
      </c>
      <c r="BK26">
        <v>1</v>
      </c>
      <c r="BL26" t="s">
        <v>445</v>
      </c>
      <c r="BM26" t="s">
        <v>446</v>
      </c>
      <c r="BN26" t="s">
        <v>445</v>
      </c>
    </row>
    <row r="27" spans="1:66">
      <c r="A27" s="141" t="str">
        <f t="shared" si="20"/>
        <v>도영운수</v>
      </c>
      <c r="B27" s="141" t="str">
        <f t="shared" si="1"/>
        <v>55</v>
      </c>
      <c r="C27" s="142" t="str">
        <f t="shared" si="21"/>
        <v>71바5858</v>
      </c>
      <c r="D27" s="130" t="str">
        <f t="shared" si="22"/>
        <v>대형</v>
      </c>
      <c r="E27" s="127" t="str">
        <f t="shared" si="16"/>
        <v>B</v>
      </c>
      <c r="F27" s="149">
        <f t="shared" si="17"/>
        <v>0.82238095238095243</v>
      </c>
      <c r="G27" s="150">
        <f t="shared" si="18"/>
        <v>1.7270000000000001</v>
      </c>
      <c r="H27" s="151">
        <f t="shared" si="19"/>
        <v>2.1</v>
      </c>
      <c r="I27" s="152">
        <f t="shared" si="23"/>
        <v>2611.1849999999999</v>
      </c>
      <c r="J27" s="153">
        <f t="shared" si="24"/>
        <v>2.5084742919040445E-2</v>
      </c>
      <c r="K27" s="153">
        <f t="shared" si="25"/>
        <v>0.38330776088177398</v>
      </c>
      <c r="L27" s="153">
        <f t="shared" si="26"/>
        <v>0.16008057644326235</v>
      </c>
      <c r="M27" s="154">
        <f t="shared" si="27"/>
        <v>17.353000000000002</v>
      </c>
      <c r="N27" s="155">
        <f t="shared" si="28"/>
        <v>0.72799999999999998</v>
      </c>
      <c r="O27" s="155">
        <f t="shared" si="29"/>
        <v>39.637</v>
      </c>
      <c r="P27" s="156">
        <f t="shared" si="30"/>
        <v>0</v>
      </c>
      <c r="Q27" s="157">
        <f t="shared" si="31"/>
        <v>77</v>
      </c>
      <c r="R27" s="158">
        <f t="shared" si="32"/>
        <v>26.447057997054095</v>
      </c>
      <c r="S27" s="143">
        <f t="shared" si="33"/>
        <v>19</v>
      </c>
      <c r="T27" s="143">
        <f t="shared" si="34"/>
        <v>1035</v>
      </c>
      <c r="U27" t="s">
        <v>117</v>
      </c>
      <c r="V27" t="s">
        <v>120</v>
      </c>
      <c r="W27" t="s">
        <v>117</v>
      </c>
      <c r="X27" s="4" t="s">
        <v>120</v>
      </c>
      <c r="Y27" s="4" t="s">
        <v>414</v>
      </c>
      <c r="Z27" s="4" t="s">
        <v>141</v>
      </c>
      <c r="AA27" s="4" t="s">
        <v>48</v>
      </c>
      <c r="AB27" s="4">
        <v>506</v>
      </c>
      <c r="AC27" s="4">
        <v>2611.1849999999999</v>
      </c>
      <c r="AD27" s="4">
        <v>1512.271</v>
      </c>
      <c r="AE27" s="4">
        <v>1.7270000000000001</v>
      </c>
      <c r="AF27" s="4">
        <v>2.1</v>
      </c>
      <c r="AG27" s="4">
        <v>17.353000000000002</v>
      </c>
      <c r="AH27" s="4">
        <v>166.888575</v>
      </c>
      <c r="AI27" s="4">
        <v>4.1863570000000001</v>
      </c>
      <c r="AJ27" s="4">
        <v>63.969686000000003</v>
      </c>
      <c r="AK27" s="4">
        <v>418</v>
      </c>
      <c r="AL27" s="4">
        <v>19</v>
      </c>
      <c r="AM27" s="4">
        <v>1035</v>
      </c>
      <c r="AN27" s="4">
        <v>77</v>
      </c>
      <c r="AO27" s="4">
        <v>15.646277</v>
      </c>
      <c r="AP27" s="4">
        <v>1412.2</v>
      </c>
      <c r="AQ27" s="4">
        <v>0</v>
      </c>
      <c r="AR27" s="4">
        <v>26</v>
      </c>
      <c r="AS27" s="4">
        <v>6456</v>
      </c>
      <c r="AT27" s="4">
        <v>0.72799999999999998</v>
      </c>
      <c r="AU27" s="4">
        <v>39.637</v>
      </c>
      <c r="AV27" s="4">
        <v>2999</v>
      </c>
      <c r="AW27" s="4">
        <v>0</v>
      </c>
      <c r="AX27" s="30">
        <v>0.53</v>
      </c>
      <c r="AY27">
        <v>0.91047619047619044</v>
      </c>
      <c r="AZ27" t="s">
        <v>68</v>
      </c>
      <c r="BA27" t="s">
        <v>224</v>
      </c>
      <c r="BB27">
        <v>2</v>
      </c>
      <c r="BC27" t="s">
        <v>428</v>
      </c>
      <c r="BD27">
        <v>10</v>
      </c>
      <c r="BE27">
        <v>37910.745999999999</v>
      </c>
      <c r="BF27">
        <v>0.15364830858247949</v>
      </c>
      <c r="BG27">
        <v>0.13989312667128609</v>
      </c>
      <c r="BH27">
        <v>211899.77499999997</v>
      </c>
      <c r="BI27">
        <v>2.7489042874160676E-2</v>
      </c>
      <c r="BJ27">
        <v>2.502811903590248E-2</v>
      </c>
      <c r="BK27">
        <v>1</v>
      </c>
      <c r="BL27" t="s">
        <v>445</v>
      </c>
      <c r="BM27" t="s">
        <v>446</v>
      </c>
      <c r="BN27" t="s">
        <v>445</v>
      </c>
    </row>
    <row r="28" spans="1:66">
      <c r="A28" s="138" t="str">
        <f t="shared" si="20"/>
        <v>도영운수</v>
      </c>
      <c r="B28" s="138" t="str">
        <f t="shared" si="1"/>
        <v>55</v>
      </c>
      <c r="C28" s="139" t="str">
        <f t="shared" si="21"/>
        <v>71바5880</v>
      </c>
      <c r="D28" s="114" t="str">
        <f t="shared" si="22"/>
        <v>대형</v>
      </c>
      <c r="E28" s="111" t="str">
        <f t="shared" si="16"/>
        <v>D</v>
      </c>
      <c r="F28" s="159">
        <f t="shared" si="17"/>
        <v>0.85904761904761906</v>
      </c>
      <c r="G28" s="160">
        <f t="shared" si="18"/>
        <v>1.804</v>
      </c>
      <c r="H28" s="161">
        <f t="shared" si="19"/>
        <v>2.1</v>
      </c>
      <c r="I28" s="162">
        <f t="shared" si="23"/>
        <v>5118.3649999999998</v>
      </c>
      <c r="J28" s="163">
        <f t="shared" si="24"/>
        <v>2.3662379256384435E-2</v>
      </c>
      <c r="K28" s="163">
        <f t="shared" si="25"/>
        <v>0.37778654621892105</v>
      </c>
      <c r="L28" s="163">
        <f t="shared" si="26"/>
        <v>0.21510775413633065</v>
      </c>
      <c r="M28" s="164">
        <f t="shared" si="27"/>
        <v>17.18</v>
      </c>
      <c r="N28" s="165">
        <f t="shared" si="28"/>
        <v>2.52</v>
      </c>
      <c r="O28" s="165">
        <f t="shared" si="29"/>
        <v>39.406999999999996</v>
      </c>
      <c r="P28" s="166">
        <f t="shared" si="30"/>
        <v>0</v>
      </c>
      <c r="Q28" s="167">
        <f t="shared" si="31"/>
        <v>78</v>
      </c>
      <c r="R28" s="168">
        <f t="shared" si="32"/>
        <v>25.513647230271129</v>
      </c>
      <c r="S28" s="140">
        <f t="shared" si="33"/>
        <v>129</v>
      </c>
      <c r="T28" s="140">
        <f t="shared" si="34"/>
        <v>2017</v>
      </c>
      <c r="U28" t="s">
        <v>117</v>
      </c>
      <c r="V28" t="s">
        <v>120</v>
      </c>
      <c r="W28" s="4" t="s">
        <v>117</v>
      </c>
      <c r="X28" s="4" t="s">
        <v>120</v>
      </c>
      <c r="Y28" s="4" t="s">
        <v>225</v>
      </c>
      <c r="Z28" s="4" t="s">
        <v>141</v>
      </c>
      <c r="AA28" s="4" t="s">
        <v>48</v>
      </c>
      <c r="AB28" s="4">
        <v>506</v>
      </c>
      <c r="AC28" s="4">
        <v>5118.3649999999998</v>
      </c>
      <c r="AD28" s="4">
        <v>2836.8809999999999</v>
      </c>
      <c r="AE28" s="4">
        <v>1.804</v>
      </c>
      <c r="AF28" s="4">
        <v>2.1</v>
      </c>
      <c r="AG28" s="4">
        <v>17.18</v>
      </c>
      <c r="AH28" s="4">
        <v>335.16409800000002</v>
      </c>
      <c r="AI28" s="4">
        <v>7.9307800000000004</v>
      </c>
      <c r="AJ28" s="4">
        <v>126.620487</v>
      </c>
      <c r="AK28" s="4">
        <v>1101</v>
      </c>
      <c r="AL28" s="4">
        <v>129</v>
      </c>
      <c r="AM28" s="4">
        <v>2017</v>
      </c>
      <c r="AN28" s="4">
        <v>78</v>
      </c>
      <c r="AO28" s="4">
        <v>15.27122</v>
      </c>
      <c r="AP28" s="4">
        <v>4439.7</v>
      </c>
      <c r="AQ28" s="4">
        <v>0</v>
      </c>
      <c r="AR28" s="4">
        <v>30</v>
      </c>
      <c r="AS28" s="4">
        <v>6956</v>
      </c>
      <c r="AT28" s="4">
        <v>2.52</v>
      </c>
      <c r="AU28" s="4">
        <v>39.406999999999996</v>
      </c>
      <c r="AV28" s="4">
        <v>2175</v>
      </c>
      <c r="AW28" s="4">
        <v>0</v>
      </c>
      <c r="AX28" s="30">
        <v>0.56999999999999995</v>
      </c>
      <c r="AY28">
        <v>0.83952380952380945</v>
      </c>
      <c r="AZ28" t="s">
        <v>67</v>
      </c>
      <c r="BA28" t="s">
        <v>224</v>
      </c>
      <c r="BB28">
        <v>2</v>
      </c>
      <c r="BC28" t="s">
        <v>454</v>
      </c>
      <c r="BD28">
        <v>8</v>
      </c>
      <c r="BE28">
        <v>37910.745999999999</v>
      </c>
      <c r="BF28">
        <v>0.12418666200870856</v>
      </c>
      <c r="BG28">
        <v>0.10425765958159676</v>
      </c>
      <c r="BH28">
        <v>211899.77499999997</v>
      </c>
      <c r="BI28">
        <v>2.2218093435917997E-2</v>
      </c>
      <c r="BJ28">
        <v>1.8652618441677822E-2</v>
      </c>
      <c r="BK28">
        <v>1</v>
      </c>
      <c r="BL28" t="s">
        <v>445</v>
      </c>
      <c r="BM28" t="s">
        <v>446</v>
      </c>
      <c r="BN28" t="s">
        <v>445</v>
      </c>
    </row>
    <row r="29" spans="1:66">
      <c r="A29" s="141" t="str">
        <f t="shared" si="20"/>
        <v>도영운수</v>
      </c>
      <c r="B29" s="141" t="str">
        <f t="shared" si="1"/>
        <v>55</v>
      </c>
      <c r="C29" s="142" t="str">
        <f t="shared" si="21"/>
        <v>71바5890</v>
      </c>
      <c r="D29" s="130" t="str">
        <f t="shared" si="22"/>
        <v>대형</v>
      </c>
      <c r="E29" s="127" t="str">
        <f t="shared" si="16"/>
        <v>F</v>
      </c>
      <c r="F29" s="149">
        <f t="shared" si="17"/>
        <v>0.81428571428571428</v>
      </c>
      <c r="G29" s="150">
        <f t="shared" si="18"/>
        <v>1.71</v>
      </c>
      <c r="H29" s="151">
        <f t="shared" si="19"/>
        <v>2.1</v>
      </c>
      <c r="I29" s="152">
        <f t="shared" si="23"/>
        <v>4909.3649999999998</v>
      </c>
      <c r="J29" s="153">
        <f t="shared" si="24"/>
        <v>3.8010066572195529E-2</v>
      </c>
      <c r="K29" s="153">
        <f t="shared" si="25"/>
        <v>0.39008523293980935</v>
      </c>
      <c r="L29" s="153">
        <f t="shared" si="26"/>
        <v>0.19635940697014789</v>
      </c>
      <c r="M29" s="154">
        <f t="shared" si="27"/>
        <v>16.149999999999999</v>
      </c>
      <c r="N29" s="155">
        <f t="shared" si="28"/>
        <v>0.93700000000000006</v>
      </c>
      <c r="O29" s="155">
        <f t="shared" si="29"/>
        <v>33.853999999999999</v>
      </c>
      <c r="P29" s="156">
        <f t="shared" si="30"/>
        <v>0</v>
      </c>
      <c r="Q29" s="157">
        <f t="shared" si="31"/>
        <v>77</v>
      </c>
      <c r="R29" s="158">
        <f t="shared" si="32"/>
        <v>26.392849926316792</v>
      </c>
      <c r="S29" s="143">
        <f t="shared" si="33"/>
        <v>46</v>
      </c>
      <c r="T29" s="143">
        <f t="shared" si="34"/>
        <v>1662</v>
      </c>
      <c r="U29" t="s">
        <v>117</v>
      </c>
      <c r="V29" s="5" t="s">
        <v>120</v>
      </c>
      <c r="W29" t="s">
        <v>117</v>
      </c>
      <c r="X29" s="5" t="s">
        <v>120</v>
      </c>
      <c r="Y29" t="s">
        <v>415</v>
      </c>
      <c r="Z29" t="s">
        <v>141</v>
      </c>
      <c r="AA29" t="s">
        <v>48</v>
      </c>
      <c r="AB29">
        <v>506</v>
      </c>
      <c r="AC29" s="1">
        <v>4909.3649999999998</v>
      </c>
      <c r="AD29" s="1">
        <v>2870.482</v>
      </c>
      <c r="AE29" s="28">
        <v>1.71</v>
      </c>
      <c r="AF29">
        <v>2.1</v>
      </c>
      <c r="AG29">
        <v>16.149999999999999</v>
      </c>
      <c r="AH29">
        <v>325.24854900000003</v>
      </c>
      <c r="AI29">
        <v>12.362719</v>
      </c>
      <c r="AJ29">
        <v>126.874656</v>
      </c>
      <c r="AK29">
        <v>964</v>
      </c>
      <c r="AL29">
        <v>46</v>
      </c>
      <c r="AM29">
        <v>1662</v>
      </c>
      <c r="AN29">
        <v>77</v>
      </c>
      <c r="AO29">
        <v>15.094194</v>
      </c>
      <c r="AP29">
        <v>4213.8999999999996</v>
      </c>
      <c r="AQ29">
        <v>0</v>
      </c>
      <c r="AR29">
        <v>47</v>
      </c>
      <c r="AS29">
        <v>16979</v>
      </c>
      <c r="AT29">
        <v>0.93700000000000006</v>
      </c>
      <c r="AU29">
        <v>33.853999999999999</v>
      </c>
      <c r="AV29">
        <v>1544</v>
      </c>
      <c r="AW29">
        <v>0</v>
      </c>
      <c r="AX29" s="29">
        <v>0.5</v>
      </c>
      <c r="AY29">
        <v>0.75875000000000004</v>
      </c>
      <c r="AZ29" t="s">
        <v>70</v>
      </c>
      <c r="BA29" t="s">
        <v>233</v>
      </c>
      <c r="BB29">
        <v>2</v>
      </c>
      <c r="BC29" t="s">
        <v>455</v>
      </c>
      <c r="BD29">
        <v>9</v>
      </c>
      <c r="BE29">
        <v>35255.777000000002</v>
      </c>
      <c r="BF29">
        <v>0.10702212009112719</v>
      </c>
      <c r="BG29">
        <v>8.1203033619142759E-2</v>
      </c>
      <c r="BH29">
        <v>211899.77499999997</v>
      </c>
      <c r="BI29">
        <v>1.7806286014225362E-2</v>
      </c>
      <c r="BJ29">
        <v>1.3510519513293493E-2</v>
      </c>
      <c r="BK29">
        <v>1</v>
      </c>
      <c r="BL29" t="s">
        <v>445</v>
      </c>
      <c r="BM29" t="s">
        <v>446</v>
      </c>
      <c r="BN29" t="s">
        <v>445</v>
      </c>
    </row>
    <row r="30" spans="1:66">
      <c r="A30" s="138" t="str">
        <f t="shared" si="20"/>
        <v>도영운수</v>
      </c>
      <c r="B30" s="138" t="str">
        <f t="shared" si="1"/>
        <v>55</v>
      </c>
      <c r="C30" s="139" t="str">
        <f t="shared" si="21"/>
        <v>71바5897</v>
      </c>
      <c r="D30" s="114" t="str">
        <f t="shared" si="22"/>
        <v>대형</v>
      </c>
      <c r="E30" s="111" t="str">
        <f t="shared" si="16"/>
        <v>F</v>
      </c>
      <c r="F30" s="159">
        <f t="shared" si="17"/>
        <v>0.83285714285714285</v>
      </c>
      <c r="G30" s="160">
        <f t="shared" si="18"/>
        <v>1.7490000000000001</v>
      </c>
      <c r="H30" s="161">
        <f t="shared" si="19"/>
        <v>2.1</v>
      </c>
      <c r="I30" s="162">
        <f t="shared" si="23"/>
        <v>4888.5959999999995</v>
      </c>
      <c r="J30" s="163">
        <f t="shared" si="24"/>
        <v>2.025791500078547E-2</v>
      </c>
      <c r="K30" s="163">
        <f t="shared" si="25"/>
        <v>0.37438433562706769</v>
      </c>
      <c r="L30" s="163">
        <f t="shared" si="26"/>
        <v>0.21826307594245875</v>
      </c>
      <c r="M30" s="164">
        <f t="shared" si="27"/>
        <v>16.516999999999999</v>
      </c>
      <c r="N30" s="165">
        <f t="shared" si="28"/>
        <v>0.26600000000000001</v>
      </c>
      <c r="O30" s="165">
        <f t="shared" si="29"/>
        <v>35.654000000000003</v>
      </c>
      <c r="P30" s="166">
        <f t="shared" si="30"/>
        <v>0</v>
      </c>
      <c r="Q30" s="167">
        <f t="shared" si="31"/>
        <v>74</v>
      </c>
      <c r="R30" s="168">
        <f t="shared" si="32"/>
        <v>25.863717313771993</v>
      </c>
      <c r="S30" s="140">
        <f t="shared" si="33"/>
        <v>13</v>
      </c>
      <c r="T30" s="140">
        <f t="shared" si="34"/>
        <v>1743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226</v>
      </c>
      <c r="Z30" s="4" t="s">
        <v>141</v>
      </c>
      <c r="AA30" s="4" t="s">
        <v>48</v>
      </c>
      <c r="AB30" s="4">
        <v>506</v>
      </c>
      <c r="AC30" s="4">
        <v>4888.5959999999995</v>
      </c>
      <c r="AD30" s="4">
        <v>2795.3449999999998</v>
      </c>
      <c r="AE30" s="4">
        <v>1.7490000000000001</v>
      </c>
      <c r="AF30" s="4">
        <v>2.1</v>
      </c>
      <c r="AG30" s="4">
        <v>16.516999999999999</v>
      </c>
      <c r="AH30" s="4">
        <v>312.23464999999999</v>
      </c>
      <c r="AI30" s="4">
        <v>6.3252230000000003</v>
      </c>
      <c r="AJ30" s="4">
        <v>116.895762</v>
      </c>
      <c r="AK30" s="4">
        <v>1067</v>
      </c>
      <c r="AL30" s="4">
        <v>13</v>
      </c>
      <c r="AM30" s="4">
        <v>1743</v>
      </c>
      <c r="AN30" s="4">
        <v>74</v>
      </c>
      <c r="AO30" s="4">
        <v>15.656801</v>
      </c>
      <c r="AP30" s="4">
        <v>2805.3</v>
      </c>
      <c r="AQ30" s="4">
        <v>0</v>
      </c>
      <c r="AR30" s="4">
        <v>7</v>
      </c>
      <c r="AS30" s="4">
        <v>1709</v>
      </c>
      <c r="AT30" s="4">
        <v>0.26600000000000001</v>
      </c>
      <c r="AU30" s="4">
        <v>35.654000000000003</v>
      </c>
      <c r="AV30" s="4">
        <v>34985</v>
      </c>
      <c r="AW30" s="4">
        <v>0</v>
      </c>
      <c r="AX30" s="30">
        <v>0.53</v>
      </c>
      <c r="AY30">
        <v>0.72541666666666671</v>
      </c>
      <c r="AZ30" t="s">
        <v>70</v>
      </c>
      <c r="BA30" t="s">
        <v>233</v>
      </c>
      <c r="BB30">
        <v>4</v>
      </c>
      <c r="BC30" t="s">
        <v>456</v>
      </c>
      <c r="BD30">
        <v>5</v>
      </c>
      <c r="BE30">
        <v>35255.777000000002</v>
      </c>
      <c r="BF30">
        <v>0.14384266725989331</v>
      </c>
      <c r="BG30">
        <v>0.10434586820811428</v>
      </c>
      <c r="BH30">
        <v>211899.77499999997</v>
      </c>
      <c r="BI30">
        <v>2.3932469961329597E-2</v>
      </c>
      <c r="BJ30">
        <v>1.7361012584447846E-2</v>
      </c>
      <c r="BK30">
        <v>1</v>
      </c>
      <c r="BL30" t="s">
        <v>445</v>
      </c>
      <c r="BM30" t="s">
        <v>446</v>
      </c>
      <c r="BN30" t="s">
        <v>445</v>
      </c>
    </row>
    <row r="31" spans="1:66">
      <c r="A31" s="141" t="str">
        <f t="shared" si="20"/>
        <v>도영운수</v>
      </c>
      <c r="B31" s="141" t="str">
        <f t="shared" si="1"/>
        <v>55</v>
      </c>
      <c r="C31" s="142" t="str">
        <f t="shared" si="21"/>
        <v>71바5898</v>
      </c>
      <c r="D31" s="130" t="str">
        <f t="shared" si="22"/>
        <v>대형</v>
      </c>
      <c r="E31" s="127" t="str">
        <f t="shared" si="16"/>
        <v>C</v>
      </c>
      <c r="F31" s="149">
        <f t="shared" si="17"/>
        <v>1.0166666666666666</v>
      </c>
      <c r="G31" s="150">
        <f t="shared" si="18"/>
        <v>2.1349999999999998</v>
      </c>
      <c r="H31" s="151">
        <f t="shared" si="19"/>
        <v>2.1</v>
      </c>
      <c r="I31" s="152">
        <f t="shared" si="23"/>
        <v>4610.9830000000002</v>
      </c>
      <c r="J31" s="153">
        <f t="shared" si="24"/>
        <v>6.8270699174897793E-3</v>
      </c>
      <c r="K31" s="153">
        <f t="shared" si="25"/>
        <v>0.36357041986958988</v>
      </c>
      <c r="L31" s="153">
        <f t="shared" si="26"/>
        <v>0.14682335632120092</v>
      </c>
      <c r="M31" s="154">
        <f t="shared" si="27"/>
        <v>10.988</v>
      </c>
      <c r="N31" s="155">
        <f t="shared" si="28"/>
        <v>0.28199999999999997</v>
      </c>
      <c r="O31" s="155">
        <f t="shared" si="29"/>
        <v>9.0869999999999997</v>
      </c>
      <c r="P31" s="156">
        <f t="shared" si="30"/>
        <v>0</v>
      </c>
      <c r="Q31" s="157">
        <f t="shared" si="31"/>
        <v>72</v>
      </c>
      <c r="R31" s="158">
        <f t="shared" si="32"/>
        <v>24.151486812859844</v>
      </c>
      <c r="S31" s="143">
        <f t="shared" si="33"/>
        <v>13</v>
      </c>
      <c r="T31" s="143">
        <f t="shared" si="34"/>
        <v>419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228</v>
      </c>
      <c r="Z31" s="4" t="s">
        <v>141</v>
      </c>
      <c r="AA31" s="4" t="s">
        <v>48</v>
      </c>
      <c r="AB31" s="4">
        <v>506</v>
      </c>
      <c r="AC31" s="4">
        <v>4610.9830000000002</v>
      </c>
      <c r="AD31" s="4">
        <v>2159.8090000000002</v>
      </c>
      <c r="AE31" s="4">
        <v>2.1349999999999998</v>
      </c>
      <c r="AF31" s="4">
        <v>2.1</v>
      </c>
      <c r="AG31" s="4">
        <v>10.988</v>
      </c>
      <c r="AH31" s="4">
        <v>303.23770300000001</v>
      </c>
      <c r="AI31" s="4">
        <v>2.0702250000000002</v>
      </c>
      <c r="AJ31" s="4">
        <v>110.248259</v>
      </c>
      <c r="AK31" s="4">
        <v>677</v>
      </c>
      <c r="AL31" s="4">
        <v>13</v>
      </c>
      <c r="AM31" s="4">
        <v>419</v>
      </c>
      <c r="AN31" s="4">
        <v>72</v>
      </c>
      <c r="AO31" s="4">
        <v>15.205836</v>
      </c>
      <c r="AP31" s="4">
        <v>538.20000000000005</v>
      </c>
      <c r="AQ31" s="4">
        <v>0</v>
      </c>
      <c r="AR31" s="4">
        <v>10</v>
      </c>
      <c r="AS31" s="4">
        <v>4289</v>
      </c>
      <c r="AT31" s="4">
        <v>0.28199999999999997</v>
      </c>
      <c r="AU31" s="4">
        <v>9.0869999999999997</v>
      </c>
      <c r="AV31" s="4">
        <v>28596</v>
      </c>
      <c r="AW31" s="4">
        <v>0</v>
      </c>
      <c r="AX31" s="4">
        <v>0.53</v>
      </c>
      <c r="AY31">
        <v>0.87833333333333341</v>
      </c>
      <c r="AZ31" t="s">
        <v>69</v>
      </c>
      <c r="BA31" t="s">
        <v>233</v>
      </c>
      <c r="BB31">
        <v>1</v>
      </c>
      <c r="BC31" t="s">
        <v>240</v>
      </c>
      <c r="BD31">
        <v>8</v>
      </c>
      <c r="BE31">
        <v>35255.777000000002</v>
      </c>
      <c r="BF31">
        <v>0.17728663305307382</v>
      </c>
      <c r="BG31">
        <v>0.15571675936494986</v>
      </c>
      <c r="BH31">
        <v>211899.77499999997</v>
      </c>
      <c r="BI31">
        <v>2.9496860013183121E-2</v>
      </c>
      <c r="BJ31">
        <v>2.5908075378245844E-2</v>
      </c>
      <c r="BK31">
        <v>1</v>
      </c>
      <c r="BL31" t="s">
        <v>445</v>
      </c>
      <c r="BM31" t="s">
        <v>446</v>
      </c>
      <c r="BN31" t="s">
        <v>445</v>
      </c>
    </row>
    <row r="32" spans="1:66">
      <c r="A32" s="138" t="str">
        <f t="shared" si="20"/>
        <v>도영운수</v>
      </c>
      <c r="B32" s="138" t="str">
        <f t="shared" si="1"/>
        <v>55</v>
      </c>
      <c r="C32" s="139" t="str">
        <f t="shared" si="21"/>
        <v>71바5899</v>
      </c>
      <c r="D32" s="114" t="str">
        <f t="shared" si="22"/>
        <v>대형</v>
      </c>
      <c r="E32" s="111" t="str">
        <f t="shared" si="16"/>
        <v>F</v>
      </c>
      <c r="F32" s="159">
        <f t="shared" si="17"/>
        <v>0.91</v>
      </c>
      <c r="G32" s="160">
        <f t="shared" si="18"/>
        <v>1.911</v>
      </c>
      <c r="H32" s="161">
        <f t="shared" si="19"/>
        <v>2.1</v>
      </c>
      <c r="I32" s="162">
        <f t="shared" si="23"/>
        <v>3077.5410000000002</v>
      </c>
      <c r="J32" s="163">
        <f t="shared" si="24"/>
        <v>9.0483646620058943E-3</v>
      </c>
      <c r="K32" s="163">
        <f t="shared" si="25"/>
        <v>0.32319653618153171</v>
      </c>
      <c r="L32" s="163">
        <f t="shared" si="26"/>
        <v>0.15044478692566565</v>
      </c>
      <c r="M32" s="164">
        <f t="shared" si="27"/>
        <v>13.073</v>
      </c>
      <c r="N32" s="165">
        <f t="shared" si="28"/>
        <v>0.16200000000000001</v>
      </c>
      <c r="O32" s="165">
        <f t="shared" si="29"/>
        <v>6.3040000000000003</v>
      </c>
      <c r="P32" s="166">
        <f t="shared" si="30"/>
        <v>0</v>
      </c>
      <c r="Q32" s="167">
        <f t="shared" si="31"/>
        <v>73</v>
      </c>
      <c r="R32" s="168">
        <f t="shared" si="32"/>
        <v>24.12500970572858</v>
      </c>
      <c r="S32" s="140">
        <f t="shared" si="33"/>
        <v>5</v>
      </c>
      <c r="T32" s="140">
        <f t="shared" si="34"/>
        <v>194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229</v>
      </c>
      <c r="Z32" t="s">
        <v>141</v>
      </c>
      <c r="AA32" t="s">
        <v>48</v>
      </c>
      <c r="AB32">
        <v>506</v>
      </c>
      <c r="AC32" s="1">
        <v>3077.5410000000002</v>
      </c>
      <c r="AD32" s="1">
        <v>1610.7629999999999</v>
      </c>
      <c r="AE32" s="28">
        <v>1.911</v>
      </c>
      <c r="AF32">
        <v>2.1</v>
      </c>
      <c r="AG32">
        <v>13.073</v>
      </c>
      <c r="AH32">
        <v>191.03772499999999</v>
      </c>
      <c r="AI32">
        <v>1.7285790000000001</v>
      </c>
      <c r="AJ32">
        <v>61.742730999999999</v>
      </c>
      <c r="AK32">
        <v>463</v>
      </c>
      <c r="AL32">
        <v>5</v>
      </c>
      <c r="AM32">
        <v>194</v>
      </c>
      <c r="AN32">
        <v>73</v>
      </c>
      <c r="AO32">
        <v>16.109597999999998</v>
      </c>
      <c r="AP32">
        <v>337.2</v>
      </c>
      <c r="AQ32">
        <v>0</v>
      </c>
      <c r="AR32">
        <v>1</v>
      </c>
      <c r="AS32">
        <v>34</v>
      </c>
      <c r="AT32">
        <v>0.16200000000000001</v>
      </c>
      <c r="AU32">
        <v>6.3040000000000003</v>
      </c>
      <c r="AV32">
        <v>25260</v>
      </c>
      <c r="AW32">
        <v>0</v>
      </c>
      <c r="AX32">
        <v>0.53</v>
      </c>
      <c r="AY32">
        <v>0.76541666666666663</v>
      </c>
      <c r="AZ32" t="s">
        <v>70</v>
      </c>
      <c r="BA32" t="s">
        <v>233</v>
      </c>
      <c r="BB32">
        <v>1</v>
      </c>
      <c r="BC32" t="s">
        <v>407</v>
      </c>
      <c r="BD32">
        <v>6</v>
      </c>
      <c r="BE32">
        <v>35255.777000000002</v>
      </c>
      <c r="BF32">
        <v>0.1250982498556194</v>
      </c>
      <c r="BG32">
        <v>9.5752285410322019E-2</v>
      </c>
      <c r="BH32">
        <v>211899.77499999997</v>
      </c>
      <c r="BI32">
        <v>2.0813783308642024E-2</v>
      </c>
      <c r="BJ32">
        <v>1.5931216640823084E-2</v>
      </c>
      <c r="BK32">
        <v>1</v>
      </c>
      <c r="BL32" t="s">
        <v>445</v>
      </c>
      <c r="BM32" t="s">
        <v>446</v>
      </c>
      <c r="BN32" t="s">
        <v>445</v>
      </c>
    </row>
    <row r="33" spans="1:66">
      <c r="A33" s="141" t="str">
        <f t="shared" si="20"/>
        <v>도영운수</v>
      </c>
      <c r="B33" s="141" t="str">
        <f t="shared" si="1"/>
        <v>55</v>
      </c>
      <c r="C33" s="142" t="str">
        <f t="shared" si="21"/>
        <v>71바5900</v>
      </c>
      <c r="D33" s="130" t="str">
        <f t="shared" si="22"/>
        <v>대형</v>
      </c>
      <c r="E33" s="127" t="str">
        <f t="shared" si="16"/>
        <v>D</v>
      </c>
      <c r="F33" s="149">
        <f t="shared" si="17"/>
        <v>0.86904761904761896</v>
      </c>
      <c r="G33" s="150">
        <f t="shared" si="18"/>
        <v>1.825</v>
      </c>
      <c r="H33" s="151">
        <f t="shared" si="19"/>
        <v>2.1</v>
      </c>
      <c r="I33" s="152">
        <f t="shared" si="23"/>
        <v>4509.5010000000002</v>
      </c>
      <c r="J33" s="153">
        <f t="shared" si="24"/>
        <v>1.4363394243106644E-2</v>
      </c>
      <c r="K33" s="153">
        <f t="shared" si="25"/>
        <v>0.3741977011062515</v>
      </c>
      <c r="L33" s="153">
        <f t="shared" si="26"/>
        <v>0.1893779378250498</v>
      </c>
      <c r="M33" s="154">
        <f t="shared" si="27"/>
        <v>14.821999999999999</v>
      </c>
      <c r="N33" s="155">
        <f t="shared" si="28"/>
        <v>4.3999999999999997E-2</v>
      </c>
      <c r="O33" s="155">
        <f t="shared" si="29"/>
        <v>35.392000000000003</v>
      </c>
      <c r="P33" s="156">
        <f t="shared" si="30"/>
        <v>0</v>
      </c>
      <c r="Q33" s="157">
        <f t="shared" si="31"/>
        <v>75</v>
      </c>
      <c r="R33" s="158">
        <f t="shared" si="32"/>
        <v>25.536710957640832</v>
      </c>
      <c r="S33" s="143">
        <f t="shared" si="33"/>
        <v>2</v>
      </c>
      <c r="T33" s="143">
        <f t="shared" si="34"/>
        <v>1596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230</v>
      </c>
      <c r="Z33" s="4" t="s">
        <v>141</v>
      </c>
      <c r="AA33" s="4" t="s">
        <v>48</v>
      </c>
      <c r="AB33" s="4">
        <v>506</v>
      </c>
      <c r="AC33" s="4">
        <v>4509.5010000000002</v>
      </c>
      <c r="AD33" s="4">
        <v>2470.5639999999999</v>
      </c>
      <c r="AE33" s="4">
        <v>1.825</v>
      </c>
      <c r="AF33" s="4">
        <v>2.1</v>
      </c>
      <c r="AG33" s="4">
        <v>14.821999999999999</v>
      </c>
      <c r="AH33" s="4">
        <v>288.80882400000002</v>
      </c>
      <c r="AI33" s="4">
        <v>4.1482749999999999</v>
      </c>
      <c r="AJ33" s="4">
        <v>108.07159799999999</v>
      </c>
      <c r="AK33" s="4">
        <v>854</v>
      </c>
      <c r="AL33" s="4">
        <v>2</v>
      </c>
      <c r="AM33" s="4">
        <v>1596</v>
      </c>
      <c r="AN33" s="4">
        <v>75</v>
      </c>
      <c r="AO33" s="4">
        <v>15.614138000000001</v>
      </c>
      <c r="AP33" s="4">
        <v>2353.1</v>
      </c>
      <c r="AQ33" s="4">
        <v>0</v>
      </c>
      <c r="AR33" s="4">
        <v>12</v>
      </c>
      <c r="AS33" s="4">
        <v>3805</v>
      </c>
      <c r="AT33" s="4">
        <v>4.3999999999999997E-2</v>
      </c>
      <c r="AU33" s="4">
        <v>35.392000000000003</v>
      </c>
      <c r="AV33" s="4">
        <v>38440</v>
      </c>
      <c r="AW33" s="4">
        <v>0</v>
      </c>
      <c r="AX33" s="4">
        <v>0.52</v>
      </c>
      <c r="AY33">
        <v>0.8470833333333333</v>
      </c>
      <c r="AZ33" t="s">
        <v>67</v>
      </c>
      <c r="BA33" t="s">
        <v>233</v>
      </c>
      <c r="BB33">
        <v>1</v>
      </c>
      <c r="BC33" t="s">
        <v>421</v>
      </c>
      <c r="BD33">
        <v>8</v>
      </c>
      <c r="BE33">
        <v>35255.777000000002</v>
      </c>
      <c r="BF33">
        <v>0.14036831467364907</v>
      </c>
      <c r="BG33">
        <v>0.11890365988813689</v>
      </c>
      <c r="BH33">
        <v>211899.77499999997</v>
      </c>
      <c r="BI33">
        <v>2.3354408941680099E-2</v>
      </c>
      <c r="BJ33">
        <v>1.9783130574348183E-2</v>
      </c>
      <c r="BK33">
        <v>1</v>
      </c>
      <c r="BL33" t="s">
        <v>445</v>
      </c>
      <c r="BM33" t="s">
        <v>446</v>
      </c>
      <c r="BN33" t="s">
        <v>445</v>
      </c>
    </row>
    <row r="34" spans="1:66">
      <c r="A34" s="138" t="str">
        <f t="shared" si="20"/>
        <v>도영운수</v>
      </c>
      <c r="B34" s="138" t="str">
        <f t="shared" si="1"/>
        <v>65</v>
      </c>
      <c r="C34" s="139" t="str">
        <f t="shared" si="21"/>
        <v>71바5877</v>
      </c>
      <c r="D34" s="114" t="str">
        <f t="shared" si="22"/>
        <v>대형</v>
      </c>
      <c r="E34" s="111" t="str">
        <f t="shared" si="16"/>
        <v>F</v>
      </c>
      <c r="F34" s="159">
        <f t="shared" si="17"/>
        <v>0.74875000000000003</v>
      </c>
      <c r="G34" s="160">
        <f t="shared" si="18"/>
        <v>1.7969999999999999</v>
      </c>
      <c r="H34" s="161">
        <f t="shared" si="19"/>
        <v>2.4</v>
      </c>
      <c r="I34" s="162">
        <f t="shared" si="23"/>
        <v>4486.1220000000003</v>
      </c>
      <c r="J34" s="163">
        <f t="shared" si="24"/>
        <v>3.7679144695360989E-2</v>
      </c>
      <c r="K34" s="163">
        <f t="shared" si="25"/>
        <v>0.34641396374128852</v>
      </c>
      <c r="L34" s="163">
        <f t="shared" si="26"/>
        <v>0.15313894717976906</v>
      </c>
      <c r="M34" s="164">
        <f t="shared" si="27"/>
        <v>17.474</v>
      </c>
      <c r="N34" s="165">
        <f t="shared" si="28"/>
        <v>0.71299999999999997</v>
      </c>
      <c r="O34" s="165">
        <f t="shared" si="29"/>
        <v>13.82</v>
      </c>
      <c r="P34" s="166">
        <f t="shared" si="30"/>
        <v>0</v>
      </c>
      <c r="Q34" s="167">
        <f t="shared" si="31"/>
        <v>76</v>
      </c>
      <c r="R34" s="168">
        <f t="shared" si="32"/>
        <v>27.656059218606263</v>
      </c>
      <c r="S34" s="140">
        <f t="shared" si="33"/>
        <v>32</v>
      </c>
      <c r="T34" s="140">
        <f t="shared" si="34"/>
        <v>620</v>
      </c>
      <c r="U34" t="s">
        <v>117</v>
      </c>
      <c r="V34" t="s">
        <v>121</v>
      </c>
      <c r="W34" s="4" t="s">
        <v>117</v>
      </c>
      <c r="X34" s="4" t="s">
        <v>121</v>
      </c>
      <c r="Y34" s="4" t="s">
        <v>232</v>
      </c>
      <c r="Z34" s="4" t="s">
        <v>141</v>
      </c>
      <c r="AA34" s="4" t="s">
        <v>48</v>
      </c>
      <c r="AB34" s="4">
        <v>506</v>
      </c>
      <c r="AC34" s="4">
        <v>4486.1220000000003</v>
      </c>
      <c r="AD34" s="4">
        <v>2497.0219999999999</v>
      </c>
      <c r="AE34" s="4">
        <v>1.7969999999999999</v>
      </c>
      <c r="AF34" s="4">
        <v>2.4</v>
      </c>
      <c r="AG34" s="4">
        <v>17.474</v>
      </c>
      <c r="AH34" s="4">
        <v>263.36964599999999</v>
      </c>
      <c r="AI34" s="4">
        <v>9.9235430000000004</v>
      </c>
      <c r="AJ34" s="4">
        <v>91.234922999999995</v>
      </c>
      <c r="AK34" s="4">
        <v>687</v>
      </c>
      <c r="AL34" s="4">
        <v>32</v>
      </c>
      <c r="AM34" s="4">
        <v>620</v>
      </c>
      <c r="AN34" s="4">
        <v>76</v>
      </c>
      <c r="AO34" s="4">
        <v>17.033556999999998</v>
      </c>
      <c r="AP34" s="4">
        <v>2816.5</v>
      </c>
      <c r="AQ34" s="4">
        <v>0</v>
      </c>
      <c r="AR34" s="4">
        <v>7</v>
      </c>
      <c r="AS34" s="4">
        <v>664</v>
      </c>
      <c r="AT34" s="4">
        <v>0.71299999999999997</v>
      </c>
      <c r="AU34" s="4">
        <v>13.82</v>
      </c>
      <c r="AV34" s="4">
        <v>7272</v>
      </c>
      <c r="AW34" s="4">
        <v>0</v>
      </c>
      <c r="AX34" s="4">
        <v>0.53</v>
      </c>
      <c r="AY34">
        <v>0.75541666666666663</v>
      </c>
      <c r="AZ34" t="s">
        <v>70</v>
      </c>
      <c r="BA34" t="s">
        <v>233</v>
      </c>
      <c r="BB34">
        <v>3</v>
      </c>
      <c r="BC34" t="s">
        <v>457</v>
      </c>
      <c r="BD34">
        <v>5</v>
      </c>
      <c r="BE34">
        <v>35255.777000000002</v>
      </c>
      <c r="BF34">
        <v>0.13946026490920904</v>
      </c>
      <c r="BG34">
        <v>0.10535060845016499</v>
      </c>
      <c r="BH34">
        <v>211899.77499999997</v>
      </c>
      <c r="BI34">
        <v>2.3203328082816513E-2</v>
      </c>
      <c r="BJ34">
        <v>1.7528180755894306E-2</v>
      </c>
      <c r="BK34">
        <v>1</v>
      </c>
      <c r="BL34" t="s">
        <v>445</v>
      </c>
      <c r="BM34" t="s">
        <v>446</v>
      </c>
      <c r="BN34" t="s">
        <v>445</v>
      </c>
    </row>
    <row r="35" spans="1:66">
      <c r="A35" s="141" t="str">
        <f t="shared" si="20"/>
        <v>도영운수</v>
      </c>
      <c r="B35" s="141" t="str">
        <f t="shared" si="1"/>
        <v>65</v>
      </c>
      <c r="C35" s="142" t="str">
        <f t="shared" si="21"/>
        <v>71바5878</v>
      </c>
      <c r="D35" s="130" t="str">
        <f t="shared" si="22"/>
        <v>대형</v>
      </c>
      <c r="E35" s="127" t="str">
        <f t="shared" si="16"/>
        <v>S</v>
      </c>
      <c r="F35" s="149">
        <f t="shared" si="17"/>
        <v>0.74875000000000003</v>
      </c>
      <c r="G35" s="150">
        <f t="shared" si="18"/>
        <v>1.7969999999999999</v>
      </c>
      <c r="H35" s="151">
        <f t="shared" si="19"/>
        <v>2.4</v>
      </c>
      <c r="I35" s="152">
        <f t="shared" si="23"/>
        <v>4471.9009999999998</v>
      </c>
      <c r="J35" s="153">
        <f t="shared" si="24"/>
        <v>3.1725313942074389E-2</v>
      </c>
      <c r="K35" s="153">
        <f t="shared" si="25"/>
        <v>0.37731097586172185</v>
      </c>
      <c r="L35" s="153">
        <f t="shared" si="26"/>
        <v>0.17755312561704742</v>
      </c>
      <c r="M35" s="154">
        <f t="shared" si="27"/>
        <v>17.236999999999998</v>
      </c>
      <c r="N35" s="155" t="str">
        <f t="shared" si="28"/>
        <v>속도계이상</v>
      </c>
      <c r="O35" s="155" t="str">
        <f t="shared" si="29"/>
        <v>속도계이상</v>
      </c>
      <c r="P35" s="156">
        <f t="shared" si="30"/>
        <v>0</v>
      </c>
      <c r="Q35" s="157">
        <f t="shared" si="31"/>
        <v>81</v>
      </c>
      <c r="R35" s="158">
        <f t="shared" si="32"/>
        <v>27.908960702214976</v>
      </c>
      <c r="S35" s="143" t="str">
        <f t="shared" si="33"/>
        <v>속도계이상</v>
      </c>
      <c r="T35" s="143" t="str">
        <f t="shared" si="34"/>
        <v>속도계이상</v>
      </c>
      <c r="U35" t="s">
        <v>117</v>
      </c>
      <c r="V35" t="s">
        <v>121</v>
      </c>
      <c r="W35" t="s">
        <v>117</v>
      </c>
      <c r="X35" s="4" t="s">
        <v>121</v>
      </c>
      <c r="Y35" s="4" t="s">
        <v>234</v>
      </c>
      <c r="Z35" s="4" t="s">
        <v>141</v>
      </c>
      <c r="AA35" s="4" t="s">
        <v>48</v>
      </c>
      <c r="AB35" s="4">
        <v>506</v>
      </c>
      <c r="AC35" s="4">
        <v>4471.9009999999998</v>
      </c>
      <c r="AD35" s="4">
        <v>2489.15</v>
      </c>
      <c r="AE35" s="4">
        <v>1.7969999999999999</v>
      </c>
      <c r="AF35" s="4">
        <v>2.4</v>
      </c>
      <c r="AG35" s="4">
        <v>17.236999999999998</v>
      </c>
      <c r="AH35" s="4">
        <v>271.136324</v>
      </c>
      <c r="AI35" s="4">
        <v>8.6018849999999993</v>
      </c>
      <c r="AJ35" s="4">
        <v>102.302711</v>
      </c>
      <c r="AK35" s="4">
        <v>794</v>
      </c>
      <c r="AL35" s="4">
        <v>66</v>
      </c>
      <c r="AM35" s="4">
        <v>4402</v>
      </c>
      <c r="AN35" s="4">
        <v>81</v>
      </c>
      <c r="AO35" s="4">
        <v>16.493182000000001</v>
      </c>
      <c r="AP35" s="4">
        <v>5420.9</v>
      </c>
      <c r="AQ35" s="4">
        <v>0</v>
      </c>
      <c r="AR35" s="4">
        <v>13</v>
      </c>
      <c r="AS35" s="4">
        <v>1614</v>
      </c>
      <c r="AT35" s="4">
        <v>1.476</v>
      </c>
      <c r="AU35" s="4">
        <v>98.436999999999998</v>
      </c>
      <c r="AV35" s="4">
        <v>0</v>
      </c>
      <c r="AW35" s="4">
        <v>17</v>
      </c>
      <c r="AX35" s="4">
        <v>0.52</v>
      </c>
      <c r="AY35">
        <v>1.0900000000000001</v>
      </c>
      <c r="AZ35" t="s">
        <v>71</v>
      </c>
      <c r="BA35" t="s">
        <v>233</v>
      </c>
      <c r="BB35">
        <v>1</v>
      </c>
      <c r="BC35" t="s">
        <v>236</v>
      </c>
      <c r="BD35">
        <v>7</v>
      </c>
      <c r="BE35">
        <v>35255.777000000002</v>
      </c>
      <c r="BF35">
        <v>0.16692175015742811</v>
      </c>
      <c r="BG35">
        <v>0.18194470767159665</v>
      </c>
      <c r="BH35">
        <v>211899.77499999997</v>
      </c>
      <c r="BI35">
        <v>2.7772356058424322E-2</v>
      </c>
      <c r="BJ35">
        <v>3.0271868103682514E-2</v>
      </c>
      <c r="BK35">
        <v>1</v>
      </c>
      <c r="BL35" t="s">
        <v>445</v>
      </c>
      <c r="BM35" t="s">
        <v>446</v>
      </c>
      <c r="BN35" t="s">
        <v>445</v>
      </c>
    </row>
    <row r="36" spans="1:66">
      <c r="A36" s="138" t="str">
        <f t="shared" si="20"/>
        <v>도영운수</v>
      </c>
      <c r="B36" s="138" t="str">
        <f t="shared" si="1"/>
        <v>65</v>
      </c>
      <c r="C36" s="139" t="str">
        <f t="shared" si="21"/>
        <v>71바5879</v>
      </c>
      <c r="D36" s="114" t="str">
        <f t="shared" si="22"/>
        <v>대형</v>
      </c>
      <c r="E36" s="111" t="str">
        <f t="shared" si="16"/>
        <v>D</v>
      </c>
      <c r="F36" s="159">
        <f t="shared" si="17"/>
        <v>0.83000000000000007</v>
      </c>
      <c r="G36" s="160">
        <f t="shared" si="18"/>
        <v>1.992</v>
      </c>
      <c r="H36" s="161">
        <f t="shared" si="19"/>
        <v>2.4</v>
      </c>
      <c r="I36" s="162">
        <f t="shared" si="23"/>
        <v>4589.9780000000001</v>
      </c>
      <c r="J36" s="163">
        <f t="shared" si="24"/>
        <v>1.4597474855079996E-2</v>
      </c>
      <c r="K36" s="163">
        <f t="shared" si="25"/>
        <v>0.35042071177214396</v>
      </c>
      <c r="L36" s="163">
        <f t="shared" si="26"/>
        <v>0.17320344454810022</v>
      </c>
      <c r="M36" s="164">
        <f t="shared" si="27"/>
        <v>14.382</v>
      </c>
      <c r="N36" s="165">
        <f t="shared" si="28"/>
        <v>0.218</v>
      </c>
      <c r="O36" s="165">
        <f t="shared" si="29"/>
        <v>16.34</v>
      </c>
      <c r="P36" s="166">
        <f t="shared" si="30"/>
        <v>0</v>
      </c>
      <c r="Q36" s="167">
        <f t="shared" si="31"/>
        <v>72</v>
      </c>
      <c r="R36" s="168">
        <f t="shared" si="32"/>
        <v>26.288689927671559</v>
      </c>
      <c r="S36" s="140">
        <f t="shared" si="33"/>
        <v>10</v>
      </c>
      <c r="T36" s="140">
        <f t="shared" si="34"/>
        <v>750</v>
      </c>
      <c r="U36" t="s">
        <v>117</v>
      </c>
      <c r="V36" s="5" t="s">
        <v>121</v>
      </c>
      <c r="W36" t="s">
        <v>117</v>
      </c>
      <c r="X36" s="5" t="s">
        <v>121</v>
      </c>
      <c r="Y36" t="s">
        <v>235</v>
      </c>
      <c r="Z36" t="s">
        <v>141</v>
      </c>
      <c r="AA36" t="s">
        <v>48</v>
      </c>
      <c r="AB36">
        <v>506</v>
      </c>
      <c r="AC36" s="1">
        <v>4589.9780000000001</v>
      </c>
      <c r="AD36" s="1">
        <v>2304.3510000000001</v>
      </c>
      <c r="AE36" s="28">
        <v>1.992</v>
      </c>
      <c r="AF36">
        <v>2.4</v>
      </c>
      <c r="AG36">
        <v>14.382</v>
      </c>
      <c r="AH36">
        <v>274.96687200000002</v>
      </c>
      <c r="AI36">
        <v>4.0138220000000002</v>
      </c>
      <c r="AJ36">
        <v>96.354087000000007</v>
      </c>
      <c r="AK36">
        <v>795</v>
      </c>
      <c r="AL36">
        <v>10</v>
      </c>
      <c r="AM36">
        <v>750</v>
      </c>
      <c r="AN36">
        <v>72</v>
      </c>
      <c r="AO36">
        <v>16.69284</v>
      </c>
      <c r="AP36">
        <v>1964.6</v>
      </c>
      <c r="AQ36">
        <v>0</v>
      </c>
      <c r="AR36">
        <v>9</v>
      </c>
      <c r="AS36">
        <v>1691</v>
      </c>
      <c r="AT36">
        <v>0.218</v>
      </c>
      <c r="AU36">
        <v>16.34</v>
      </c>
      <c r="AV36">
        <v>35246</v>
      </c>
      <c r="AW36">
        <v>0</v>
      </c>
      <c r="AX36">
        <v>0.54</v>
      </c>
      <c r="AY36">
        <v>0.81434782608695655</v>
      </c>
      <c r="AZ36" t="s">
        <v>67</v>
      </c>
      <c r="BA36" t="s">
        <v>458</v>
      </c>
      <c r="BB36">
        <v>2</v>
      </c>
      <c r="BC36" t="s">
        <v>459</v>
      </c>
      <c r="BD36">
        <v>9</v>
      </c>
      <c r="BE36">
        <v>29470.514999999999</v>
      </c>
      <c r="BF36">
        <v>0.1281474042784797</v>
      </c>
      <c r="BG36">
        <v>0.1043565600928663</v>
      </c>
      <c r="BH36">
        <v>211899.77499999997</v>
      </c>
      <c r="BI36">
        <v>1.7822435158319543E-2</v>
      </c>
      <c r="BJ36">
        <v>1.4513661326753262E-2</v>
      </c>
      <c r="BK36">
        <v>1</v>
      </c>
      <c r="BL36" t="s">
        <v>445</v>
      </c>
      <c r="BM36" t="s">
        <v>446</v>
      </c>
      <c r="BN36" t="s">
        <v>445</v>
      </c>
    </row>
    <row r="37" spans="1:66">
      <c r="A37" s="141" t="str">
        <f t="shared" si="20"/>
        <v>도영운수</v>
      </c>
      <c r="B37" s="141" t="str">
        <f t="shared" si="1"/>
        <v>65</v>
      </c>
      <c r="C37" s="142" t="str">
        <f t="shared" si="21"/>
        <v>71바5885</v>
      </c>
      <c r="D37" s="130" t="str">
        <f t="shared" si="22"/>
        <v>대형</v>
      </c>
      <c r="E37" s="127" t="str">
        <f t="shared" si="16"/>
        <v>F</v>
      </c>
      <c r="F37" s="149">
        <f t="shared" si="17"/>
        <v>0.75375000000000003</v>
      </c>
      <c r="G37" s="150">
        <f t="shared" si="18"/>
        <v>1.8089999999999999</v>
      </c>
      <c r="H37" s="151">
        <f t="shared" si="19"/>
        <v>2.4</v>
      </c>
      <c r="I37" s="152">
        <f t="shared" si="23"/>
        <v>3768.0430000000001</v>
      </c>
      <c r="J37" s="153">
        <f t="shared" si="24"/>
        <v>4.6499266497318004E-2</v>
      </c>
      <c r="K37" s="153">
        <f t="shared" si="25"/>
        <v>0.36862729355066681</v>
      </c>
      <c r="L37" s="153">
        <f t="shared" si="26"/>
        <v>0.19161140146224445</v>
      </c>
      <c r="M37" s="154">
        <f t="shared" si="27"/>
        <v>19.018999999999998</v>
      </c>
      <c r="N37" s="155">
        <f t="shared" si="28"/>
        <v>2.282</v>
      </c>
      <c r="O37" s="155">
        <f t="shared" si="29"/>
        <v>69.373000000000005</v>
      </c>
      <c r="P37" s="156">
        <f t="shared" si="30"/>
        <v>0</v>
      </c>
      <c r="Q37" s="157">
        <f t="shared" si="31"/>
        <v>77</v>
      </c>
      <c r="R37" s="158">
        <f t="shared" si="32"/>
        <v>28.511869969680681</v>
      </c>
      <c r="S37" s="143">
        <f t="shared" si="33"/>
        <v>86</v>
      </c>
      <c r="T37" s="143">
        <f t="shared" si="34"/>
        <v>2614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237</v>
      </c>
      <c r="Z37" s="4" t="s">
        <v>141</v>
      </c>
      <c r="AA37" s="4" t="s">
        <v>48</v>
      </c>
      <c r="AB37" s="4">
        <v>506</v>
      </c>
      <c r="AC37" s="4">
        <v>3768.0430000000001</v>
      </c>
      <c r="AD37" s="4">
        <v>2083.4780000000001</v>
      </c>
      <c r="AE37" s="4">
        <v>1.8089999999999999</v>
      </c>
      <c r="AF37" s="4">
        <v>2.4</v>
      </c>
      <c r="AG37" s="4">
        <v>19.018999999999998</v>
      </c>
      <c r="AH37" s="4">
        <v>225.95827399999999</v>
      </c>
      <c r="AI37" s="4">
        <v>10.506894000000001</v>
      </c>
      <c r="AJ37" s="4">
        <v>83.294387</v>
      </c>
      <c r="AK37" s="4">
        <v>722</v>
      </c>
      <c r="AL37" s="4">
        <v>86</v>
      </c>
      <c r="AM37" s="4">
        <v>2614</v>
      </c>
      <c r="AN37" s="4">
        <v>77</v>
      </c>
      <c r="AO37" s="4">
        <v>16.675834999999999</v>
      </c>
      <c r="AP37" s="4">
        <v>3887.1</v>
      </c>
      <c r="AQ37" s="4">
        <v>0</v>
      </c>
      <c r="AR37" s="4">
        <v>24</v>
      </c>
      <c r="AS37" s="4">
        <v>11221</v>
      </c>
      <c r="AT37" s="4">
        <v>2.282</v>
      </c>
      <c r="AU37" s="4">
        <v>69.373000000000005</v>
      </c>
      <c r="AV37" s="4">
        <v>3051</v>
      </c>
      <c r="AW37" s="4">
        <v>0</v>
      </c>
      <c r="AX37" s="4">
        <v>0.55000000000000004</v>
      </c>
      <c r="AY37">
        <v>0.76956521739130446</v>
      </c>
      <c r="AZ37" t="s">
        <v>70</v>
      </c>
      <c r="BA37" t="s">
        <v>458</v>
      </c>
      <c r="BB37">
        <v>2</v>
      </c>
      <c r="BC37" t="s">
        <v>460</v>
      </c>
      <c r="BD37">
        <v>4</v>
      </c>
      <c r="BE37">
        <v>29470.514999999999</v>
      </c>
      <c r="BF37">
        <v>0.16550430150270534</v>
      </c>
      <c r="BG37">
        <v>0.12736635376512542</v>
      </c>
      <c r="BH37">
        <v>211899.77499999997</v>
      </c>
      <c r="BI37">
        <v>2.3017943270586299E-2</v>
      </c>
      <c r="BJ37">
        <v>1.7713808516929459E-2</v>
      </c>
      <c r="BK37">
        <v>1</v>
      </c>
      <c r="BL37" t="s">
        <v>445</v>
      </c>
      <c r="BM37" t="s">
        <v>446</v>
      </c>
      <c r="BN37" t="s">
        <v>445</v>
      </c>
    </row>
    <row r="38" spans="1:66">
      <c r="A38" s="138" t="str">
        <f t="shared" si="20"/>
        <v>도영운수</v>
      </c>
      <c r="B38" s="138" t="str">
        <f t="shared" si="1"/>
        <v>65</v>
      </c>
      <c r="C38" s="139" t="str">
        <f t="shared" si="21"/>
        <v>71바5887</v>
      </c>
      <c r="D38" s="114" t="str">
        <f t="shared" si="22"/>
        <v>대형</v>
      </c>
      <c r="E38" s="111" t="str">
        <f t="shared" si="16"/>
        <v>F</v>
      </c>
      <c r="F38" s="159">
        <f t="shared" si="17"/>
        <v>0.78125</v>
      </c>
      <c r="G38" s="160">
        <f t="shared" si="18"/>
        <v>1.875</v>
      </c>
      <c r="H38" s="161">
        <f t="shared" si="19"/>
        <v>2.4</v>
      </c>
      <c r="I38" s="162">
        <f t="shared" si="23"/>
        <v>4726.348</v>
      </c>
      <c r="J38" s="163">
        <f t="shared" si="24"/>
        <v>3.6266821596100798E-2</v>
      </c>
      <c r="K38" s="163">
        <f t="shared" si="25"/>
        <v>0.36181747288637356</v>
      </c>
      <c r="L38" s="163">
        <f t="shared" si="26"/>
        <v>0.22427464080088896</v>
      </c>
      <c r="M38" s="164">
        <f t="shared" si="27"/>
        <v>19.372</v>
      </c>
      <c r="N38" s="165">
        <f t="shared" si="28"/>
        <v>0.91</v>
      </c>
      <c r="O38" s="165">
        <f t="shared" si="29"/>
        <v>34.762999999999998</v>
      </c>
      <c r="P38" s="166">
        <f t="shared" si="30"/>
        <v>0</v>
      </c>
      <c r="Q38" s="167">
        <f t="shared" si="31"/>
        <v>78</v>
      </c>
      <c r="R38" s="168">
        <f t="shared" si="32"/>
        <v>27.936651928143441</v>
      </c>
      <c r="S38" s="140">
        <f t="shared" si="33"/>
        <v>43</v>
      </c>
      <c r="T38" s="140">
        <f t="shared" si="34"/>
        <v>1643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238</v>
      </c>
      <c r="Z38" s="4" t="s">
        <v>141</v>
      </c>
      <c r="AA38" s="4" t="s">
        <v>48</v>
      </c>
      <c r="AB38" s="4">
        <v>506</v>
      </c>
      <c r="AC38" s="4">
        <v>4726.348</v>
      </c>
      <c r="AD38" s="4">
        <v>2520.79</v>
      </c>
      <c r="AE38" s="4">
        <v>1.875</v>
      </c>
      <c r="AF38" s="4">
        <v>2.4</v>
      </c>
      <c r="AG38" s="4">
        <v>19.372</v>
      </c>
      <c r="AH38" s="4">
        <v>281.07075700000001</v>
      </c>
      <c r="AI38" s="4">
        <v>10.193543</v>
      </c>
      <c r="AJ38" s="4">
        <v>101.69631099999999</v>
      </c>
      <c r="AK38" s="4">
        <v>1060</v>
      </c>
      <c r="AL38" s="4">
        <v>43</v>
      </c>
      <c r="AM38" s="4">
        <v>1643</v>
      </c>
      <c r="AN38" s="4">
        <v>78</v>
      </c>
      <c r="AO38" s="4">
        <v>16.815508999999999</v>
      </c>
      <c r="AP38" s="4">
        <v>3582.3</v>
      </c>
      <c r="AQ38" s="4">
        <v>0</v>
      </c>
      <c r="AR38" s="4">
        <v>18</v>
      </c>
      <c r="AS38" s="4">
        <v>7209</v>
      </c>
      <c r="AT38" s="4">
        <v>0.91</v>
      </c>
      <c r="AU38" s="4">
        <v>34.762999999999998</v>
      </c>
      <c r="AV38" s="4">
        <v>0</v>
      </c>
      <c r="AW38" s="4">
        <v>0</v>
      </c>
      <c r="AX38" s="4">
        <v>0.59</v>
      </c>
      <c r="AY38">
        <v>0.75954545454545452</v>
      </c>
      <c r="AZ38" t="s">
        <v>70</v>
      </c>
      <c r="BA38" t="s">
        <v>458</v>
      </c>
      <c r="BB38">
        <v>3</v>
      </c>
      <c r="BC38" t="s">
        <v>461</v>
      </c>
      <c r="BD38">
        <v>5</v>
      </c>
      <c r="BE38">
        <v>29470.514999999999</v>
      </c>
      <c r="BF38">
        <v>0.11467023905079365</v>
      </c>
      <c r="BG38">
        <v>8.7097258842670999E-2</v>
      </c>
      <c r="BH38">
        <v>211899.77499999997</v>
      </c>
      <c r="BI38">
        <v>1.5948063182228488E-2</v>
      </c>
      <c r="BJ38">
        <v>1.2113278898865364E-2</v>
      </c>
      <c r="BK38">
        <v>1</v>
      </c>
      <c r="BL38" t="s">
        <v>445</v>
      </c>
      <c r="BM38" t="s">
        <v>446</v>
      </c>
      <c r="BN38" t="s">
        <v>445</v>
      </c>
    </row>
    <row r="39" spans="1:66">
      <c r="A39" s="141" t="str">
        <f t="shared" si="20"/>
        <v>도영운수</v>
      </c>
      <c r="B39" s="141" t="str">
        <f t="shared" si="1"/>
        <v>65</v>
      </c>
      <c r="C39" s="142" t="str">
        <f t="shared" si="21"/>
        <v>71바5888</v>
      </c>
      <c r="D39" s="130" t="str">
        <f t="shared" si="22"/>
        <v>대형</v>
      </c>
      <c r="E39" s="127" t="str">
        <f t="shared" si="16"/>
        <v>F</v>
      </c>
      <c r="F39" s="149">
        <f t="shared" si="17"/>
        <v>0.77500000000000002</v>
      </c>
      <c r="G39" s="150">
        <f t="shared" si="18"/>
        <v>1.86</v>
      </c>
      <c r="H39" s="151">
        <f t="shared" si="19"/>
        <v>2.4</v>
      </c>
      <c r="I39" s="152">
        <f t="shared" si="23"/>
        <v>4167.6459999999997</v>
      </c>
      <c r="J39" s="153">
        <f t="shared" si="24"/>
        <v>2.9342543023455729E-2</v>
      </c>
      <c r="K39" s="153">
        <f t="shared" si="25"/>
        <v>0.37446006722814712</v>
      </c>
      <c r="L39" s="153">
        <f t="shared" si="26"/>
        <v>0.14108683894937335</v>
      </c>
      <c r="M39" s="154">
        <f t="shared" si="27"/>
        <v>17.091000000000001</v>
      </c>
      <c r="N39" s="155">
        <f t="shared" si="28"/>
        <v>0.312</v>
      </c>
      <c r="O39" s="155">
        <f t="shared" si="29"/>
        <v>32.031999999999996</v>
      </c>
      <c r="P39" s="156">
        <f t="shared" si="30"/>
        <v>0</v>
      </c>
      <c r="Q39" s="157">
        <f t="shared" si="31"/>
        <v>74</v>
      </c>
      <c r="R39" s="158">
        <f t="shared" si="32"/>
        <v>27.663497407139943</v>
      </c>
      <c r="S39" s="143">
        <f t="shared" si="33"/>
        <v>13</v>
      </c>
      <c r="T39" s="143">
        <f t="shared" si="34"/>
        <v>1335</v>
      </c>
      <c r="U39" t="s">
        <v>117</v>
      </c>
      <c r="V39" s="5" t="s">
        <v>121</v>
      </c>
      <c r="W39" t="s">
        <v>117</v>
      </c>
      <c r="X39" s="5" t="s">
        <v>121</v>
      </c>
      <c r="Y39" t="s">
        <v>239</v>
      </c>
      <c r="Z39" t="s">
        <v>141</v>
      </c>
      <c r="AA39" t="s">
        <v>48</v>
      </c>
      <c r="AB39">
        <v>506</v>
      </c>
      <c r="AC39" s="1">
        <v>4167.6459999999997</v>
      </c>
      <c r="AD39" s="1">
        <v>2240.44</v>
      </c>
      <c r="AE39" s="28">
        <v>1.86</v>
      </c>
      <c r="AF39">
        <v>2.4</v>
      </c>
      <c r="AG39">
        <v>17.091000000000001</v>
      </c>
      <c r="AH39">
        <v>252.693265</v>
      </c>
      <c r="AI39">
        <v>7.414663</v>
      </c>
      <c r="AJ39">
        <v>94.623536999999999</v>
      </c>
      <c r="AK39">
        <v>588</v>
      </c>
      <c r="AL39">
        <v>13</v>
      </c>
      <c r="AM39">
        <v>1335</v>
      </c>
      <c r="AN39">
        <v>74</v>
      </c>
      <c r="AO39">
        <v>16.492903999999999</v>
      </c>
      <c r="AP39">
        <v>2124.8000000000002</v>
      </c>
      <c r="AQ39">
        <v>0</v>
      </c>
      <c r="AR39">
        <v>22</v>
      </c>
      <c r="AS39">
        <v>5820</v>
      </c>
      <c r="AT39">
        <v>0.312</v>
      </c>
      <c r="AU39">
        <v>32.031999999999996</v>
      </c>
      <c r="AV39">
        <v>32242</v>
      </c>
      <c r="AW39">
        <v>0</v>
      </c>
      <c r="AX39">
        <v>0.54</v>
      </c>
      <c r="AY39">
        <v>0.75521739130434795</v>
      </c>
      <c r="AZ39" t="s">
        <v>70</v>
      </c>
      <c r="BA39" t="s">
        <v>458</v>
      </c>
      <c r="BB39">
        <v>4</v>
      </c>
      <c r="BC39" t="s">
        <v>462</v>
      </c>
      <c r="BD39">
        <v>3</v>
      </c>
      <c r="BE39">
        <v>29470.514999999999</v>
      </c>
      <c r="BF39">
        <v>0.15876933267029775</v>
      </c>
      <c r="BG39">
        <v>0.11990536123839445</v>
      </c>
      <c r="BH39">
        <v>211899.77499999997</v>
      </c>
      <c r="BI39">
        <v>2.2081259878638383E-2</v>
      </c>
      <c r="BJ39">
        <v>1.6676151482258643E-2</v>
      </c>
      <c r="BK39">
        <v>1</v>
      </c>
      <c r="BL39" t="s">
        <v>445</v>
      </c>
      <c r="BM39" t="s">
        <v>446</v>
      </c>
      <c r="BN39" t="s">
        <v>445</v>
      </c>
    </row>
    <row r="40" spans="1:66">
      <c r="A40" s="138" t="str">
        <f t="shared" si="20"/>
        <v>도영운수</v>
      </c>
      <c r="B40" s="138" t="str">
        <f t="shared" si="1"/>
        <v>65</v>
      </c>
      <c r="C40" s="139" t="str">
        <f t="shared" si="21"/>
        <v>75아1109</v>
      </c>
      <c r="D40" s="114" t="str">
        <f t="shared" si="22"/>
        <v>대형</v>
      </c>
      <c r="E40" s="111" t="str">
        <f t="shared" si="16"/>
        <v>F</v>
      </c>
      <c r="F40" s="159">
        <f t="shared" si="17"/>
        <v>1.0773913043478263</v>
      </c>
      <c r="G40" s="160">
        <f t="shared" si="18"/>
        <v>2.4780000000000002</v>
      </c>
      <c r="H40" s="161">
        <f t="shared" si="19"/>
        <v>2.2999999999999998</v>
      </c>
      <c r="I40" s="162">
        <f t="shared" si="23"/>
        <v>4978.6689999999999</v>
      </c>
      <c r="J40" s="163">
        <f t="shared" si="24"/>
        <v>1.0404798964881532E-2</v>
      </c>
      <c r="K40" s="163">
        <f t="shared" si="25"/>
        <v>0.34943093457485874</v>
      </c>
      <c r="L40" s="163">
        <f t="shared" si="26"/>
        <v>0.16148894413346218</v>
      </c>
      <c r="M40" s="164">
        <f t="shared" si="27"/>
        <v>13.952</v>
      </c>
      <c r="N40" s="165">
        <f t="shared" si="28"/>
        <v>0.221</v>
      </c>
      <c r="O40" s="165">
        <f t="shared" si="29"/>
        <v>15.426</v>
      </c>
      <c r="P40" s="166">
        <f t="shared" si="30"/>
        <v>0</v>
      </c>
      <c r="Q40" s="167">
        <f t="shared" si="31"/>
        <v>71</v>
      </c>
      <c r="R40" s="168">
        <f t="shared" si="32"/>
        <v>27.038952828336772</v>
      </c>
      <c r="S40" s="140">
        <f t="shared" si="33"/>
        <v>11</v>
      </c>
      <c r="T40" s="140">
        <f t="shared" si="34"/>
        <v>768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241</v>
      </c>
      <c r="Z40" s="4" t="s">
        <v>141</v>
      </c>
      <c r="AA40" s="4" t="s">
        <v>48</v>
      </c>
      <c r="AB40" s="4">
        <v>506</v>
      </c>
      <c r="AC40" s="4">
        <v>4978.6689999999999</v>
      </c>
      <c r="AD40" s="4">
        <v>2009.3489999999999</v>
      </c>
      <c r="AE40" s="4">
        <v>2.4780000000000002</v>
      </c>
      <c r="AF40" s="4">
        <v>2.2999999999999998</v>
      </c>
      <c r="AG40" s="4">
        <v>13.952</v>
      </c>
      <c r="AH40" s="4">
        <v>287.62852700000002</v>
      </c>
      <c r="AI40" s="4">
        <v>2.9927169999999998</v>
      </c>
      <c r="AJ40" s="4">
        <v>100.506305</v>
      </c>
      <c r="AK40" s="4">
        <v>804</v>
      </c>
      <c r="AL40" s="4">
        <v>11</v>
      </c>
      <c r="AM40" s="4">
        <v>768</v>
      </c>
      <c r="AN40" s="4">
        <v>71</v>
      </c>
      <c r="AO40" s="4">
        <v>17.309370999999999</v>
      </c>
      <c r="AP40" s="4">
        <v>1413.6</v>
      </c>
      <c r="AQ40" s="4">
        <v>0</v>
      </c>
      <c r="AR40" s="4">
        <v>3</v>
      </c>
      <c r="AS40" s="4">
        <v>388</v>
      </c>
      <c r="AT40" s="4">
        <v>0.221</v>
      </c>
      <c r="AU40" s="4">
        <v>15.426</v>
      </c>
      <c r="AV40" s="4">
        <v>38551</v>
      </c>
      <c r="AW40" s="4">
        <v>0</v>
      </c>
      <c r="AX40" s="4">
        <v>0.64</v>
      </c>
      <c r="AY40">
        <v>0.79652173913043489</v>
      </c>
      <c r="AZ40" t="s">
        <v>70</v>
      </c>
      <c r="BA40" t="s">
        <v>458</v>
      </c>
      <c r="BB40">
        <v>1</v>
      </c>
      <c r="BC40" t="s">
        <v>463</v>
      </c>
      <c r="BD40">
        <v>5</v>
      </c>
      <c r="BE40">
        <v>29470.514999999999</v>
      </c>
      <c r="BF40">
        <v>0.16535588197220169</v>
      </c>
      <c r="BG40">
        <v>0.13170955468394502</v>
      </c>
      <c r="BH40">
        <v>211899.77499999997</v>
      </c>
      <c r="BI40">
        <v>2.2997301436492798E-2</v>
      </c>
      <c r="BJ40">
        <v>1.8317850535502091E-2</v>
      </c>
      <c r="BK40">
        <v>1</v>
      </c>
      <c r="BL40" t="s">
        <v>445</v>
      </c>
      <c r="BM40" t="s">
        <v>446</v>
      </c>
      <c r="BN40" t="s">
        <v>445</v>
      </c>
    </row>
    <row r="41" spans="1:66">
      <c r="A41" s="141" t="str">
        <f t="shared" si="20"/>
        <v>도영운수</v>
      </c>
      <c r="B41" s="141" t="str">
        <f t="shared" si="1"/>
        <v>65-1</v>
      </c>
      <c r="C41" s="142" t="str">
        <f t="shared" si="21"/>
        <v>71바5860</v>
      </c>
      <c r="D41" s="130" t="str">
        <f t="shared" si="22"/>
        <v>대형</v>
      </c>
      <c r="E41" s="127" t="str">
        <f t="shared" si="16"/>
        <v>D</v>
      </c>
      <c r="F41" s="149">
        <f t="shared" si="17"/>
        <v>0.80391304347826087</v>
      </c>
      <c r="G41" s="150">
        <f t="shared" si="18"/>
        <v>1.849</v>
      </c>
      <c r="H41" s="151">
        <f t="shared" si="19"/>
        <v>2.2999999999999998</v>
      </c>
      <c r="I41" s="152">
        <f t="shared" si="23"/>
        <v>3804.9369999999999</v>
      </c>
      <c r="J41" s="153">
        <f t="shared" si="24"/>
        <v>1.635080083920577E-2</v>
      </c>
      <c r="K41" s="153">
        <f t="shared" si="25"/>
        <v>0.35091026969925965</v>
      </c>
      <c r="L41" s="153">
        <f t="shared" si="26"/>
        <v>0.11406233532907378</v>
      </c>
      <c r="M41" s="154">
        <f t="shared" si="27"/>
        <v>13.776</v>
      </c>
      <c r="N41" s="155">
        <f t="shared" si="28"/>
        <v>0.184</v>
      </c>
      <c r="O41" s="155">
        <f t="shared" si="29"/>
        <v>12.957000000000001</v>
      </c>
      <c r="P41" s="156">
        <f t="shared" si="30"/>
        <v>0</v>
      </c>
      <c r="Q41" s="157">
        <f t="shared" si="31"/>
        <v>79</v>
      </c>
      <c r="R41" s="158">
        <f t="shared" si="32"/>
        <v>24.16028215612976</v>
      </c>
      <c r="S41" s="143">
        <f t="shared" si="33"/>
        <v>7</v>
      </c>
      <c r="T41" s="143">
        <f t="shared" si="34"/>
        <v>493</v>
      </c>
      <c r="U41" t="s">
        <v>117</v>
      </c>
      <c r="V41" t="s">
        <v>122</v>
      </c>
      <c r="W41" t="s">
        <v>117</v>
      </c>
      <c r="X41" s="4" t="s">
        <v>122</v>
      </c>
      <c r="Y41" s="4" t="s">
        <v>242</v>
      </c>
      <c r="Z41" s="4" t="s">
        <v>141</v>
      </c>
      <c r="AA41" s="4" t="s">
        <v>48</v>
      </c>
      <c r="AB41" s="4">
        <v>506</v>
      </c>
      <c r="AC41" s="4">
        <v>3804.9369999999999</v>
      </c>
      <c r="AD41" s="4">
        <v>2057.5140000000001</v>
      </c>
      <c r="AE41" s="4">
        <v>1.849</v>
      </c>
      <c r="AF41" s="4">
        <v>2.2999999999999998</v>
      </c>
      <c r="AG41" s="4">
        <v>13.776</v>
      </c>
      <c r="AH41" s="4">
        <v>248.897717</v>
      </c>
      <c r="AI41" s="4">
        <v>4.0696770000000004</v>
      </c>
      <c r="AJ41" s="4">
        <v>87.340765000000005</v>
      </c>
      <c r="AK41" s="4">
        <v>434</v>
      </c>
      <c r="AL41" s="4">
        <v>7</v>
      </c>
      <c r="AM41" s="4">
        <v>493</v>
      </c>
      <c r="AN41" s="4">
        <v>79</v>
      </c>
      <c r="AO41" s="4">
        <v>15.287151</v>
      </c>
      <c r="AP41" s="4">
        <v>1146.0999999999999</v>
      </c>
      <c r="AQ41" s="4">
        <v>0</v>
      </c>
      <c r="AR41" s="4">
        <v>19</v>
      </c>
      <c r="AS41" s="4">
        <v>8097</v>
      </c>
      <c r="AT41" s="4">
        <v>0.184</v>
      </c>
      <c r="AU41" s="4">
        <v>12.957000000000001</v>
      </c>
      <c r="AV41" s="4">
        <v>26637</v>
      </c>
      <c r="AW41" s="4">
        <v>0</v>
      </c>
      <c r="AX41" s="4">
        <v>0.53</v>
      </c>
      <c r="AY41">
        <v>0.80227272727272714</v>
      </c>
      <c r="AZ41" t="s">
        <v>67</v>
      </c>
      <c r="BA41" t="s">
        <v>458</v>
      </c>
      <c r="BB41">
        <v>3</v>
      </c>
      <c r="BC41" t="s">
        <v>464</v>
      </c>
      <c r="BD41">
        <v>6</v>
      </c>
      <c r="BE41">
        <v>29470.514999999999</v>
      </c>
      <c r="BF41">
        <v>0.118539190781023</v>
      </c>
      <c r="BG41">
        <v>9.510075987659343E-2</v>
      </c>
      <c r="BH41">
        <v>211899.77499999997</v>
      </c>
      <c r="BI41">
        <v>1.6486147755466002E-2</v>
      </c>
      <c r="BJ41">
        <v>1.3226386721998858E-2</v>
      </c>
      <c r="BK41">
        <v>1</v>
      </c>
      <c r="BL41" t="s">
        <v>445</v>
      </c>
      <c r="BM41" t="s">
        <v>446</v>
      </c>
      <c r="BN41" t="s">
        <v>445</v>
      </c>
    </row>
    <row r="42" spans="1:66">
      <c r="A42" s="138" t="str">
        <f t="shared" si="20"/>
        <v>도영운수</v>
      </c>
      <c r="B42" s="138" t="str">
        <f t="shared" si="1"/>
        <v>65-1</v>
      </c>
      <c r="C42" s="139" t="str">
        <f t="shared" si="21"/>
        <v>71바5881</v>
      </c>
      <c r="D42" s="114" t="str">
        <f t="shared" si="22"/>
        <v>대형</v>
      </c>
      <c r="E42" s="111" t="str">
        <f t="shared" si="16"/>
        <v>D</v>
      </c>
      <c r="F42" s="159">
        <f t="shared" si="17"/>
        <v>0.80869565217391315</v>
      </c>
      <c r="G42" s="160">
        <f t="shared" si="18"/>
        <v>1.86</v>
      </c>
      <c r="H42" s="161">
        <f t="shared" si="19"/>
        <v>2.2999999999999998</v>
      </c>
      <c r="I42" s="162">
        <f t="shared" si="23"/>
        <v>4691.808</v>
      </c>
      <c r="J42" s="163">
        <f t="shared" si="24"/>
        <v>1.11091662562846E-2</v>
      </c>
      <c r="K42" s="163">
        <f t="shared" si="25"/>
        <v>0.34744075845470013</v>
      </c>
      <c r="L42" s="163">
        <f t="shared" si="26"/>
        <v>0.22656511093378076</v>
      </c>
      <c r="M42" s="164">
        <f t="shared" si="27"/>
        <v>16.486000000000001</v>
      </c>
      <c r="N42" s="165">
        <f t="shared" si="28"/>
        <v>4.2999999999999997E-2</v>
      </c>
      <c r="O42" s="165">
        <f t="shared" si="29"/>
        <v>20.652999999999999</v>
      </c>
      <c r="P42" s="166">
        <f t="shared" si="30"/>
        <v>0</v>
      </c>
      <c r="Q42" s="167">
        <f t="shared" si="31"/>
        <v>72</v>
      </c>
      <c r="R42" s="168">
        <f t="shared" si="32"/>
        <v>23.11570099066509</v>
      </c>
      <c r="S42" s="140">
        <f t="shared" si="33"/>
        <v>2</v>
      </c>
      <c r="T42" s="140">
        <f t="shared" si="34"/>
        <v>969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243</v>
      </c>
      <c r="Z42" s="4" t="s">
        <v>141</v>
      </c>
      <c r="AA42" s="4" t="s">
        <v>48</v>
      </c>
      <c r="AB42" s="4">
        <v>506</v>
      </c>
      <c r="AC42" s="4">
        <v>4691.808</v>
      </c>
      <c r="AD42" s="4">
        <v>2522.0450000000001</v>
      </c>
      <c r="AE42" s="4">
        <v>1.86</v>
      </c>
      <c r="AF42" s="4">
        <v>2.2999999999999998</v>
      </c>
      <c r="AG42" s="4">
        <v>16.486000000000001</v>
      </c>
      <c r="AH42" s="4">
        <v>316.424646</v>
      </c>
      <c r="AI42" s="4">
        <v>3.5152139999999998</v>
      </c>
      <c r="AJ42" s="4">
        <v>109.938819</v>
      </c>
      <c r="AK42" s="4">
        <v>1063</v>
      </c>
      <c r="AL42" s="4">
        <v>2</v>
      </c>
      <c r="AM42" s="4">
        <v>969</v>
      </c>
      <c r="AN42" s="4">
        <v>72</v>
      </c>
      <c r="AO42" s="4">
        <v>14.827567999999999</v>
      </c>
      <c r="AP42" s="4">
        <v>2270.5</v>
      </c>
      <c r="AQ42" s="4">
        <v>0</v>
      </c>
      <c r="AR42" s="4">
        <v>15</v>
      </c>
      <c r="AS42" s="4">
        <v>3316</v>
      </c>
      <c r="AT42" s="4">
        <v>4.2999999999999997E-2</v>
      </c>
      <c r="AU42" s="4">
        <v>20.652999999999999</v>
      </c>
      <c r="AV42" s="4">
        <v>35971</v>
      </c>
      <c r="AW42" s="4">
        <v>0</v>
      </c>
      <c r="AX42" s="4">
        <v>0.63</v>
      </c>
      <c r="AY42">
        <v>0.82499999999999996</v>
      </c>
      <c r="AZ42" t="s">
        <v>67</v>
      </c>
      <c r="BA42" t="s">
        <v>458</v>
      </c>
      <c r="BB42">
        <v>1</v>
      </c>
      <c r="BC42" t="s">
        <v>465</v>
      </c>
      <c r="BD42">
        <v>6</v>
      </c>
      <c r="BE42">
        <v>29470.514999999999</v>
      </c>
      <c r="BF42">
        <v>0.14901364974449888</v>
      </c>
      <c r="BG42">
        <v>0.12293626103921157</v>
      </c>
      <c r="BH42">
        <v>211899.77499999997</v>
      </c>
      <c r="BI42">
        <v>2.0724462779632497E-2</v>
      </c>
      <c r="BJ42">
        <v>1.709768179319681E-2</v>
      </c>
      <c r="BK42">
        <v>1</v>
      </c>
      <c r="BL42" t="s">
        <v>445</v>
      </c>
      <c r="BM42" t="s">
        <v>446</v>
      </c>
      <c r="BN42" t="s">
        <v>445</v>
      </c>
    </row>
    <row r="43" spans="1:66">
      <c r="A43" s="141" t="str">
        <f t="shared" si="20"/>
        <v>도영운수</v>
      </c>
      <c r="B43" s="141" t="str">
        <f t="shared" si="1"/>
        <v>65-1</v>
      </c>
      <c r="C43" s="142" t="str">
        <f t="shared" si="21"/>
        <v>71바5882</v>
      </c>
      <c r="D43" s="130" t="str">
        <f t="shared" si="22"/>
        <v>대형</v>
      </c>
      <c r="E43" s="127" t="str">
        <f t="shared" si="16"/>
        <v>이상</v>
      </c>
      <c r="F43" s="149">
        <f t="shared" si="17"/>
        <v>0.74772727272727268</v>
      </c>
      <c r="G43" s="150">
        <f t="shared" si="18"/>
        <v>1.645</v>
      </c>
      <c r="H43" s="151">
        <f t="shared" si="19"/>
        <v>2.2000000000000002</v>
      </c>
      <c r="I43" s="152">
        <f t="shared" si="23"/>
        <v>2633.047</v>
      </c>
      <c r="J43" s="153">
        <f t="shared" si="24"/>
        <v>2.7761775264848697E-2</v>
      </c>
      <c r="K43" s="153">
        <f t="shared" si="25"/>
        <v>0.35307077431973743</v>
      </c>
      <c r="L43" s="153">
        <f t="shared" si="26"/>
        <v>0.10899919370979705</v>
      </c>
      <c r="M43" s="154">
        <f t="shared" si="27"/>
        <v>18.629000000000001</v>
      </c>
      <c r="N43" s="155">
        <f t="shared" si="28"/>
        <v>1.7849999999999999</v>
      </c>
      <c r="O43" s="155">
        <f t="shared" si="29"/>
        <v>31.295000000000002</v>
      </c>
      <c r="P43" s="156">
        <f t="shared" si="30"/>
        <v>0</v>
      </c>
      <c r="Q43" s="157">
        <f t="shared" si="31"/>
        <v>75</v>
      </c>
      <c r="R43" s="158">
        <f t="shared" si="32"/>
        <v>25.54171898559493</v>
      </c>
      <c r="S43" s="143">
        <f t="shared" si="33"/>
        <v>47</v>
      </c>
      <c r="T43" s="143">
        <f t="shared" si="34"/>
        <v>824</v>
      </c>
      <c r="U43" t="s">
        <v>117</v>
      </c>
      <c r="V43" s="251" t="s">
        <v>122</v>
      </c>
      <c r="W43" s="4" t="s">
        <v>117</v>
      </c>
      <c r="X43" s="251" t="s">
        <v>122</v>
      </c>
      <c r="Y43" s="4" t="s">
        <v>244</v>
      </c>
      <c r="Z43" s="4" t="s">
        <v>141</v>
      </c>
      <c r="AA43" s="4" t="s">
        <v>48</v>
      </c>
      <c r="AB43" s="4">
        <v>506</v>
      </c>
      <c r="AC43" s="4">
        <v>2633.047</v>
      </c>
      <c r="AD43" s="4">
        <v>1601.0070000000001</v>
      </c>
      <c r="AE43" s="4">
        <v>1.645</v>
      </c>
      <c r="AF43" s="4">
        <v>2.2000000000000002</v>
      </c>
      <c r="AG43" s="4">
        <v>18.629000000000001</v>
      </c>
      <c r="AH43" s="4">
        <v>166.49468400000001</v>
      </c>
      <c r="AI43" s="4">
        <v>4.6221880000000004</v>
      </c>
      <c r="AJ43" s="4">
        <v>58.784407000000002</v>
      </c>
      <c r="AK43" s="4">
        <v>287</v>
      </c>
      <c r="AL43" s="4">
        <v>47</v>
      </c>
      <c r="AM43" s="4">
        <v>824</v>
      </c>
      <c r="AN43" s="4">
        <v>75</v>
      </c>
      <c r="AO43" s="4">
        <v>15.814601</v>
      </c>
      <c r="AP43" s="4">
        <v>2080.6999999999998</v>
      </c>
      <c r="AQ43" s="4">
        <v>0</v>
      </c>
      <c r="AR43" s="4">
        <v>12</v>
      </c>
      <c r="AS43" s="4">
        <v>2689</v>
      </c>
      <c r="AT43" s="4">
        <v>1.7849999999999999</v>
      </c>
      <c r="AU43" s="4">
        <v>31.295000000000002</v>
      </c>
      <c r="AV43" s="4">
        <v>0</v>
      </c>
      <c r="AW43" s="4">
        <v>0</v>
      </c>
      <c r="AX43" s="4">
        <v>0.55000000000000004</v>
      </c>
      <c r="AY43">
        <v>0.64037037037037037</v>
      </c>
      <c r="AZ43" t="s">
        <v>466</v>
      </c>
      <c r="BA43" t="s">
        <v>250</v>
      </c>
      <c r="BB43">
        <v>1</v>
      </c>
      <c r="BC43" t="s">
        <v>467</v>
      </c>
      <c r="BD43">
        <v>5</v>
      </c>
      <c r="BE43">
        <v>17066.060000000001</v>
      </c>
      <c r="BF43">
        <v>0.14685604058581769</v>
      </c>
      <c r="BG43">
        <v>9.4042257101066215E-2</v>
      </c>
      <c r="BH43">
        <v>211899.77499999997</v>
      </c>
      <c r="BI43">
        <v>1.1827544413390718E-2</v>
      </c>
      <c r="BJ43">
        <v>7.5740089965750188E-3</v>
      </c>
      <c r="BK43">
        <v>1</v>
      </c>
      <c r="BL43" t="s">
        <v>445</v>
      </c>
      <c r="BM43" t="s">
        <v>446</v>
      </c>
      <c r="BN43" t="s">
        <v>445</v>
      </c>
    </row>
    <row r="44" spans="1:66">
      <c r="A44" s="138" t="str">
        <f t="shared" si="20"/>
        <v>도영운수</v>
      </c>
      <c r="B44" s="138" t="str">
        <f t="shared" si="1"/>
        <v>65-1</v>
      </c>
      <c r="C44" s="139" t="str">
        <f t="shared" si="21"/>
        <v>71바5883</v>
      </c>
      <c r="D44" s="114" t="str">
        <f t="shared" si="22"/>
        <v>대형</v>
      </c>
      <c r="E44" s="111" t="str">
        <f t="shared" si="16"/>
        <v>F</v>
      </c>
      <c r="F44" s="159">
        <f t="shared" si="17"/>
        <v>0.75652173913043486</v>
      </c>
      <c r="G44" s="160">
        <f t="shared" si="18"/>
        <v>1.74</v>
      </c>
      <c r="H44" s="161">
        <f t="shared" si="19"/>
        <v>2.2999999999999998</v>
      </c>
      <c r="I44" s="162">
        <f t="shared" si="23"/>
        <v>4043.9029999999998</v>
      </c>
      <c r="J44" s="163">
        <f t="shared" si="24"/>
        <v>2.7944737397705866E-2</v>
      </c>
      <c r="K44" s="163">
        <f t="shared" si="25"/>
        <v>0.35196171948208854</v>
      </c>
      <c r="L44" s="163">
        <f t="shared" si="26"/>
        <v>0.21093483201748411</v>
      </c>
      <c r="M44" s="164">
        <f t="shared" si="27"/>
        <v>15.438000000000001</v>
      </c>
      <c r="N44" s="165">
        <f t="shared" si="28"/>
        <v>0.42</v>
      </c>
      <c r="O44" s="165">
        <f t="shared" si="29"/>
        <v>15.233000000000001</v>
      </c>
      <c r="P44" s="166">
        <f t="shared" si="30"/>
        <v>0</v>
      </c>
      <c r="Q44" s="167">
        <f t="shared" si="31"/>
        <v>76</v>
      </c>
      <c r="R44" s="168">
        <f t="shared" si="32"/>
        <v>24.562664151350653</v>
      </c>
      <c r="S44" s="140">
        <f t="shared" si="33"/>
        <v>17</v>
      </c>
      <c r="T44" s="140">
        <f t="shared" si="34"/>
        <v>616</v>
      </c>
      <c r="U44" t="s">
        <v>117</v>
      </c>
      <c r="V44" s="251" t="s">
        <v>122</v>
      </c>
      <c r="W44" t="s">
        <v>117</v>
      </c>
      <c r="X44" s="251" t="s">
        <v>122</v>
      </c>
      <c r="Y44" s="4" t="s">
        <v>245</v>
      </c>
      <c r="Z44" s="4" t="s">
        <v>141</v>
      </c>
      <c r="AA44" s="4" t="s">
        <v>48</v>
      </c>
      <c r="AB44" s="4">
        <v>506</v>
      </c>
      <c r="AC44" s="4">
        <v>4043.9029999999998</v>
      </c>
      <c r="AD44" s="4">
        <v>2323.6010000000001</v>
      </c>
      <c r="AE44" s="4">
        <v>1.74</v>
      </c>
      <c r="AF44" s="4">
        <v>2.2999999999999998</v>
      </c>
      <c r="AG44" s="4">
        <v>15.438000000000001</v>
      </c>
      <c r="AH44" s="4">
        <v>265.50215500000002</v>
      </c>
      <c r="AI44" s="4">
        <v>7.4193879999999996</v>
      </c>
      <c r="AJ44" s="4">
        <v>93.446595000000002</v>
      </c>
      <c r="AK44" s="4">
        <v>853</v>
      </c>
      <c r="AL44" s="4">
        <v>17</v>
      </c>
      <c r="AM44" s="4">
        <v>616</v>
      </c>
      <c r="AN44" s="4">
        <v>76</v>
      </c>
      <c r="AO44" s="4">
        <v>15.231149</v>
      </c>
      <c r="AP44" s="4">
        <v>2136.1</v>
      </c>
      <c r="AQ44" s="4">
        <v>0</v>
      </c>
      <c r="AR44" s="4">
        <v>16</v>
      </c>
      <c r="AS44" s="4">
        <v>3232</v>
      </c>
      <c r="AT44" s="4">
        <v>0.42</v>
      </c>
      <c r="AU44" s="4">
        <v>15.233000000000001</v>
      </c>
      <c r="AV44" s="4">
        <v>18166</v>
      </c>
      <c r="AW44" s="4">
        <v>0</v>
      </c>
      <c r="AX44" s="4">
        <v>0.53</v>
      </c>
      <c r="AY44">
        <v>0.72407407407407409</v>
      </c>
      <c r="AZ44" t="s">
        <v>70</v>
      </c>
      <c r="BA44" t="s">
        <v>250</v>
      </c>
      <c r="BB44">
        <v>1</v>
      </c>
      <c r="BC44" t="s">
        <v>409</v>
      </c>
      <c r="BD44">
        <v>9</v>
      </c>
      <c r="BE44">
        <v>17066.060000000001</v>
      </c>
      <c r="BF44">
        <v>0.27119487450530466</v>
      </c>
      <c r="BG44">
        <v>0.19636517765106321</v>
      </c>
      <c r="BH44">
        <v>211899.77499999997</v>
      </c>
      <c r="BI44">
        <v>2.1841589968653818E-2</v>
      </c>
      <c r="BJ44">
        <v>1.58149290328586E-2</v>
      </c>
      <c r="BK44">
        <v>1</v>
      </c>
      <c r="BL44" t="s">
        <v>445</v>
      </c>
      <c r="BM44" t="s">
        <v>446</v>
      </c>
      <c r="BN44" t="s">
        <v>445</v>
      </c>
    </row>
    <row r="45" spans="1:66">
      <c r="A45" s="141" t="str">
        <f t="shared" si="20"/>
        <v>도영운수</v>
      </c>
      <c r="B45" s="141" t="str">
        <f t="shared" si="1"/>
        <v>65-1</v>
      </c>
      <c r="C45" s="142" t="str">
        <f t="shared" si="21"/>
        <v>71바5889</v>
      </c>
      <c r="D45" s="130" t="str">
        <f t="shared" si="22"/>
        <v>대형</v>
      </c>
      <c r="E45" s="127" t="str">
        <f t="shared" si="16"/>
        <v>F</v>
      </c>
      <c r="F45" s="149">
        <f t="shared" si="17"/>
        <v>0.79652173913043489</v>
      </c>
      <c r="G45" s="150">
        <f t="shared" si="18"/>
        <v>1.8320000000000001</v>
      </c>
      <c r="H45" s="151">
        <f t="shared" si="19"/>
        <v>2.2999999999999998</v>
      </c>
      <c r="I45" s="152">
        <f t="shared" si="23"/>
        <v>5096.3389999999999</v>
      </c>
      <c r="J45" s="153">
        <f t="shared" si="24"/>
        <v>3.061963468964753E-2</v>
      </c>
      <c r="K45" s="153">
        <f t="shared" si="25"/>
        <v>0.36970234108664018</v>
      </c>
      <c r="L45" s="153">
        <f t="shared" si="26"/>
        <v>0.16855236670872956</v>
      </c>
      <c r="M45" s="154">
        <f t="shared" si="27"/>
        <v>15.628</v>
      </c>
      <c r="N45" s="155">
        <f t="shared" si="28"/>
        <v>0.70599999999999996</v>
      </c>
      <c r="O45" s="155">
        <f t="shared" si="29"/>
        <v>16.600000000000001</v>
      </c>
      <c r="P45" s="156">
        <f t="shared" si="30"/>
        <v>0</v>
      </c>
      <c r="Q45" s="157">
        <f t="shared" si="31"/>
        <v>76</v>
      </c>
      <c r="R45" s="158">
        <f t="shared" si="32"/>
        <v>25.118583148273949</v>
      </c>
      <c r="S45" s="143">
        <f t="shared" si="33"/>
        <v>36</v>
      </c>
      <c r="T45" s="143">
        <f t="shared" si="34"/>
        <v>846</v>
      </c>
      <c r="U45" t="s">
        <v>117</v>
      </c>
      <c r="V45" s="251" t="s">
        <v>122</v>
      </c>
      <c r="W45" t="s">
        <v>117</v>
      </c>
      <c r="X45" s="251" t="s">
        <v>122</v>
      </c>
      <c r="Y45" s="4" t="s">
        <v>246</v>
      </c>
      <c r="Z45" s="4" t="s">
        <v>141</v>
      </c>
      <c r="AA45" s="4" t="s">
        <v>48</v>
      </c>
      <c r="AB45" s="4">
        <v>506</v>
      </c>
      <c r="AC45" s="4">
        <v>5096.3389999999999</v>
      </c>
      <c r="AD45" s="4">
        <v>2782.317</v>
      </c>
      <c r="AE45" s="4">
        <v>1.8320000000000001</v>
      </c>
      <c r="AF45" s="4">
        <v>2.2999999999999998</v>
      </c>
      <c r="AG45" s="4">
        <v>15.628</v>
      </c>
      <c r="AH45" s="4">
        <v>338.333527</v>
      </c>
      <c r="AI45" s="4">
        <v>10.359648999999999</v>
      </c>
      <c r="AJ45" s="4">
        <v>125.082697</v>
      </c>
      <c r="AK45" s="4">
        <v>859</v>
      </c>
      <c r="AL45" s="4">
        <v>36</v>
      </c>
      <c r="AM45" s="4">
        <v>846</v>
      </c>
      <c r="AN45" s="4">
        <v>76</v>
      </c>
      <c r="AO45" s="4">
        <v>15.063062</v>
      </c>
      <c r="AP45" s="4">
        <v>3959.9</v>
      </c>
      <c r="AQ45" s="4">
        <v>0</v>
      </c>
      <c r="AR45" s="4">
        <v>17</v>
      </c>
      <c r="AS45" s="4">
        <v>6894</v>
      </c>
      <c r="AT45" s="4">
        <v>0.70599999999999996</v>
      </c>
      <c r="AU45" s="4">
        <v>16.600000000000001</v>
      </c>
      <c r="AV45" s="4">
        <v>20337</v>
      </c>
      <c r="AW45" s="4">
        <v>0</v>
      </c>
      <c r="AX45" s="4">
        <v>0.55000000000000004</v>
      </c>
      <c r="AY45">
        <v>0.70629629629629631</v>
      </c>
      <c r="AZ45" t="s">
        <v>70</v>
      </c>
      <c r="BA45" t="s">
        <v>250</v>
      </c>
      <c r="BB45">
        <v>2</v>
      </c>
      <c r="BC45" t="s">
        <v>408</v>
      </c>
      <c r="BD45">
        <v>13</v>
      </c>
      <c r="BE45">
        <v>17066.060000000001</v>
      </c>
      <c r="BF45">
        <v>0.27555428728130571</v>
      </c>
      <c r="BG45">
        <v>0.19462297253535185</v>
      </c>
      <c r="BH45">
        <v>211899.77499999997</v>
      </c>
      <c r="BI45">
        <v>2.2192689916730686E-2</v>
      </c>
      <c r="BJ45">
        <v>1.5674614693039043E-2</v>
      </c>
      <c r="BK45">
        <v>1</v>
      </c>
      <c r="BL45" t="s">
        <v>445</v>
      </c>
      <c r="BM45" t="s">
        <v>446</v>
      </c>
      <c r="BN45" t="s">
        <v>445</v>
      </c>
    </row>
    <row r="46" spans="1:66">
      <c r="A46" s="138" t="str">
        <f t="shared" ref="A46:A52" si="35">W46</f>
        <v>도영운수</v>
      </c>
      <c r="B46" s="138" t="str">
        <f t="shared" si="1"/>
        <v>65-1</v>
      </c>
      <c r="C46" s="139" t="str">
        <f t="shared" ref="C46:C52" si="36">Y46</f>
        <v>71바5893</v>
      </c>
      <c r="D46" s="114" t="str">
        <f t="shared" ref="D46:D52" si="37">Z46</f>
        <v>대형</v>
      </c>
      <c r="E46" s="111" t="str">
        <f t="shared" ref="E46:E52" si="38">AZ46</f>
        <v>F</v>
      </c>
      <c r="F46" s="159">
        <f t="shared" ref="F46:F52" si="39">G46/H46</f>
        <v>0.80272727272727262</v>
      </c>
      <c r="G46" s="160">
        <f t="shared" ref="G46:G52" si="40">AE46</f>
        <v>1.766</v>
      </c>
      <c r="H46" s="161">
        <f t="shared" ref="H46:H52" si="41">AF46</f>
        <v>2.2000000000000002</v>
      </c>
      <c r="I46" s="162">
        <f t="shared" ref="I46:I52" si="42">AC46</f>
        <v>4400.1459999999997</v>
      </c>
      <c r="J46" s="163">
        <f t="shared" ref="J46:J52" si="43">AI46/AH46</f>
        <v>1.0436281208533876E-2</v>
      </c>
      <c r="K46" s="163">
        <f t="shared" ref="K46:K52" si="44">AJ46/AH46</f>
        <v>0.36702079966837658</v>
      </c>
      <c r="L46" s="163">
        <f t="shared" ref="L46:L52" si="45">AK46/AC46</f>
        <v>0.23067416399364932</v>
      </c>
      <c r="M46" s="164">
        <f t="shared" ref="M46:M52" si="46">AG46</f>
        <v>16.876999999999999</v>
      </c>
      <c r="N46" s="165">
        <f t="shared" ref="N46:N52" si="47">IF(AW46=0,AT46,"속도계이상")</f>
        <v>0.56799999999999995</v>
      </c>
      <c r="O46" s="165">
        <f t="shared" ref="O46:O52" si="48">IF(AW46=0,AU46,"속도계이상")</f>
        <v>33.453000000000003</v>
      </c>
      <c r="P46" s="166">
        <f t="shared" ref="P46:P52" si="49">AQ46/60</f>
        <v>0</v>
      </c>
      <c r="Q46" s="167">
        <f t="shared" ref="Q46:Q52" si="50">AN46</f>
        <v>78</v>
      </c>
      <c r="R46" s="168">
        <f t="shared" ref="R46:R52" si="51">AC46/(AH46-AI46-AJ46)</f>
        <v>25.553841833692598</v>
      </c>
      <c r="S46" s="140">
        <f t="shared" ref="S46:S52" si="52">IF(AW46=0,AL46,"속도계이상")</f>
        <v>25</v>
      </c>
      <c r="T46" s="140">
        <f t="shared" ref="T46:T52" si="53">IF(AW46=0,AM46,"속도계이상")</f>
        <v>1472</v>
      </c>
      <c r="U46" t="s">
        <v>117</v>
      </c>
      <c r="V46" s="251" t="s">
        <v>122</v>
      </c>
      <c r="W46" t="s">
        <v>117</v>
      </c>
      <c r="X46" s="251" t="s">
        <v>122</v>
      </c>
      <c r="Y46" s="4" t="s">
        <v>247</v>
      </c>
      <c r="Z46" s="4" t="s">
        <v>141</v>
      </c>
      <c r="AA46" s="4" t="s">
        <v>48</v>
      </c>
      <c r="AB46" s="4">
        <v>506</v>
      </c>
      <c r="AC46" s="4">
        <v>4400.1459999999997</v>
      </c>
      <c r="AD46" s="4">
        <v>2491.326</v>
      </c>
      <c r="AE46" s="4">
        <v>1.766</v>
      </c>
      <c r="AF46" s="4">
        <v>2.2000000000000002</v>
      </c>
      <c r="AG46" s="4">
        <v>16.876999999999999</v>
      </c>
      <c r="AH46" s="4">
        <v>276.593256</v>
      </c>
      <c r="AI46" s="4">
        <v>2.8866049999999999</v>
      </c>
      <c r="AJ46" s="4">
        <v>101.515478</v>
      </c>
      <c r="AK46" s="4">
        <v>1015</v>
      </c>
      <c r="AL46" s="4">
        <v>25</v>
      </c>
      <c r="AM46" s="4">
        <v>1472</v>
      </c>
      <c r="AN46" s="4">
        <v>78</v>
      </c>
      <c r="AO46" s="4">
        <v>15.908363</v>
      </c>
      <c r="AP46" s="4">
        <v>2664.4</v>
      </c>
      <c r="AQ46" s="4">
        <v>0</v>
      </c>
      <c r="AR46" s="4">
        <v>9</v>
      </c>
      <c r="AS46" s="4">
        <v>1906</v>
      </c>
      <c r="AT46" s="4">
        <v>0.56799999999999995</v>
      </c>
      <c r="AU46" s="4">
        <v>33.453000000000003</v>
      </c>
      <c r="AV46" s="4">
        <v>35602</v>
      </c>
      <c r="AW46" s="4">
        <v>0</v>
      </c>
      <c r="AX46" s="4">
        <v>0.55000000000000004</v>
      </c>
      <c r="AY46">
        <v>0.68222222222222217</v>
      </c>
      <c r="AZ46" t="s">
        <v>70</v>
      </c>
      <c r="BA46" t="s">
        <v>250</v>
      </c>
      <c r="BB46">
        <v>3</v>
      </c>
      <c r="BC46" t="s">
        <v>468</v>
      </c>
      <c r="BD46">
        <v>9</v>
      </c>
      <c r="BE46">
        <v>17066.060000000001</v>
      </c>
      <c r="BF46">
        <v>0.23542674759141827</v>
      </c>
      <c r="BG46">
        <v>0.16061335891236755</v>
      </c>
      <c r="BH46">
        <v>211899.77499999997</v>
      </c>
      <c r="BI46">
        <v>1.896088374798888E-2</v>
      </c>
      <c r="BJ46">
        <v>1.293553624585019E-2</v>
      </c>
      <c r="BK46">
        <v>1</v>
      </c>
      <c r="BL46" t="s">
        <v>445</v>
      </c>
      <c r="BM46" t="s">
        <v>446</v>
      </c>
      <c r="BN46" t="s">
        <v>445</v>
      </c>
    </row>
    <row r="47" spans="1:66">
      <c r="A47" s="141" t="str">
        <f t="shared" si="35"/>
        <v>도영운수</v>
      </c>
      <c r="B47" s="141" t="str">
        <f t="shared" si="1"/>
        <v>65-1</v>
      </c>
      <c r="C47" s="142" t="str">
        <f t="shared" si="36"/>
        <v>71바5896</v>
      </c>
      <c r="D47" s="130" t="str">
        <f t="shared" si="37"/>
        <v>대형</v>
      </c>
      <c r="E47" s="127" t="str">
        <f t="shared" si="38"/>
        <v>F</v>
      </c>
      <c r="F47" s="149">
        <f t="shared" si="39"/>
        <v>0.79181818181818175</v>
      </c>
      <c r="G47" s="150">
        <f t="shared" si="40"/>
        <v>1.742</v>
      </c>
      <c r="H47" s="151">
        <f t="shared" si="41"/>
        <v>2.2000000000000002</v>
      </c>
      <c r="I47" s="152">
        <f t="shared" si="42"/>
        <v>3687.9879999999998</v>
      </c>
      <c r="J47" s="153">
        <f t="shared" si="43"/>
        <v>3.7189180925389004E-2</v>
      </c>
      <c r="K47" s="153">
        <f t="shared" si="44"/>
        <v>0.3745838346344556</v>
      </c>
      <c r="L47" s="153">
        <f t="shared" si="45"/>
        <v>0.12256005171383422</v>
      </c>
      <c r="M47" s="154">
        <f t="shared" si="46"/>
        <v>17.98</v>
      </c>
      <c r="N47" s="155">
        <f t="shared" si="47"/>
        <v>0.73199999999999998</v>
      </c>
      <c r="O47" s="155">
        <f t="shared" si="48"/>
        <v>23.670999999999999</v>
      </c>
      <c r="P47" s="156">
        <f t="shared" si="49"/>
        <v>0</v>
      </c>
      <c r="Q47" s="157">
        <f t="shared" si="50"/>
        <v>75</v>
      </c>
      <c r="R47" s="158">
        <f t="shared" si="51"/>
        <v>25.446234780559521</v>
      </c>
      <c r="S47" s="143">
        <f t="shared" si="52"/>
        <v>27</v>
      </c>
      <c r="T47" s="143">
        <f t="shared" si="53"/>
        <v>873</v>
      </c>
      <c r="U47" t="s">
        <v>117</v>
      </c>
      <c r="V47" s="251" t="s">
        <v>122</v>
      </c>
      <c r="W47" t="s">
        <v>117</v>
      </c>
      <c r="X47" s="251" t="s">
        <v>122</v>
      </c>
      <c r="Y47" s="4" t="s">
        <v>248</v>
      </c>
      <c r="Z47" s="4" t="s">
        <v>141</v>
      </c>
      <c r="AA47" s="4" t="s">
        <v>48</v>
      </c>
      <c r="AB47" s="4">
        <v>506</v>
      </c>
      <c r="AC47" s="4">
        <v>3687.9879999999998</v>
      </c>
      <c r="AD47" s="4">
        <v>2117.154</v>
      </c>
      <c r="AE47" s="4">
        <v>1.742</v>
      </c>
      <c r="AF47" s="4">
        <v>2.2000000000000002</v>
      </c>
      <c r="AG47" s="4">
        <v>17.98</v>
      </c>
      <c r="AH47" s="4">
        <v>246.388836</v>
      </c>
      <c r="AI47" s="4">
        <v>9.1629989999999992</v>
      </c>
      <c r="AJ47" s="4">
        <v>92.293274999999994</v>
      </c>
      <c r="AK47" s="4">
        <v>452</v>
      </c>
      <c r="AL47" s="4">
        <v>27</v>
      </c>
      <c r="AM47" s="4">
        <v>873</v>
      </c>
      <c r="AN47" s="4">
        <v>75</v>
      </c>
      <c r="AO47" s="4">
        <v>14.968161</v>
      </c>
      <c r="AP47" s="4">
        <v>2326.6</v>
      </c>
      <c r="AQ47" s="4">
        <v>0</v>
      </c>
      <c r="AR47" s="4">
        <v>27</v>
      </c>
      <c r="AS47" s="4">
        <v>7863</v>
      </c>
      <c r="AT47" s="4">
        <v>0.73199999999999998</v>
      </c>
      <c r="AU47" s="4">
        <v>23.670999999999999</v>
      </c>
      <c r="AV47" s="4">
        <v>5075</v>
      </c>
      <c r="AW47" s="4">
        <v>0</v>
      </c>
      <c r="AX47" s="4">
        <v>0.56999999999999995</v>
      </c>
      <c r="AY47">
        <v>0.78159999999999996</v>
      </c>
      <c r="AZ47" t="s">
        <v>70</v>
      </c>
      <c r="BA47" t="s">
        <v>255</v>
      </c>
      <c r="BB47">
        <v>4</v>
      </c>
      <c r="BC47" t="s">
        <v>469</v>
      </c>
      <c r="BD47">
        <v>1</v>
      </c>
      <c r="BE47">
        <v>512.90200000000004</v>
      </c>
      <c r="BF47">
        <v>1</v>
      </c>
      <c r="BG47">
        <v>0.78159999999999996</v>
      </c>
      <c r="BH47">
        <v>211899.77499999997</v>
      </c>
      <c r="BI47">
        <v>2.4204933676781871E-3</v>
      </c>
      <c r="BJ47">
        <v>1.8918576161772709E-3</v>
      </c>
      <c r="BK47">
        <v>1</v>
      </c>
      <c r="BL47" t="s">
        <v>445</v>
      </c>
      <c r="BM47" t="s">
        <v>446</v>
      </c>
      <c r="BN47" t="s">
        <v>445</v>
      </c>
    </row>
    <row r="48" spans="1:66">
      <c r="A48" s="138" t="str">
        <f t="shared" si="35"/>
        <v>도영운수</v>
      </c>
      <c r="B48" s="138" t="str">
        <f t="shared" si="1"/>
        <v>순환46</v>
      </c>
      <c r="C48" s="139" t="str">
        <f t="shared" si="36"/>
        <v>70바3903</v>
      </c>
      <c r="D48" s="114" t="str">
        <f t="shared" si="37"/>
        <v>중형</v>
      </c>
      <c r="E48" s="111" t="str">
        <f t="shared" si="38"/>
        <v>D</v>
      </c>
      <c r="F48" s="159">
        <f t="shared" si="39"/>
        <v>0.66037037037037027</v>
      </c>
      <c r="G48" s="160">
        <f t="shared" si="40"/>
        <v>1.7829999999999999</v>
      </c>
      <c r="H48" s="161">
        <f t="shared" si="41"/>
        <v>2.7</v>
      </c>
      <c r="I48" s="162">
        <f t="shared" si="42"/>
        <v>3506.19</v>
      </c>
      <c r="J48" s="163">
        <f t="shared" si="43"/>
        <v>3.7946363370439669E-2</v>
      </c>
      <c r="K48" s="163">
        <f t="shared" si="44"/>
        <v>0.38285401267803432</v>
      </c>
      <c r="L48" s="163">
        <f t="shared" si="45"/>
        <v>0.20221379902401182</v>
      </c>
      <c r="M48" s="164">
        <f t="shared" si="46"/>
        <v>15.667999999999999</v>
      </c>
      <c r="N48" s="165">
        <f t="shared" si="47"/>
        <v>2.9000000000000001E-2</v>
      </c>
      <c r="O48" s="165">
        <f t="shared" si="48"/>
        <v>6.9589999999999996</v>
      </c>
      <c r="P48" s="166">
        <f t="shared" si="49"/>
        <v>0</v>
      </c>
      <c r="Q48" s="167">
        <f t="shared" si="50"/>
        <v>77</v>
      </c>
      <c r="R48" s="168">
        <f t="shared" si="51"/>
        <v>22.086341678406249</v>
      </c>
      <c r="S48" s="140">
        <f t="shared" si="52"/>
        <v>1</v>
      </c>
      <c r="T48" s="140">
        <f t="shared" si="53"/>
        <v>244</v>
      </c>
      <c r="U48" t="s">
        <v>117</v>
      </c>
      <c r="V48" s="251" t="s">
        <v>123</v>
      </c>
      <c r="W48" t="s">
        <v>117</v>
      </c>
      <c r="X48" s="251" t="s">
        <v>123</v>
      </c>
      <c r="Y48" s="4" t="s">
        <v>249</v>
      </c>
      <c r="Z48" s="4" t="s">
        <v>211</v>
      </c>
      <c r="AA48" s="4" t="s">
        <v>48</v>
      </c>
      <c r="AB48" s="4">
        <v>506</v>
      </c>
      <c r="AC48" s="4">
        <v>3506.19</v>
      </c>
      <c r="AD48" s="4">
        <v>1966.694</v>
      </c>
      <c r="AE48" s="4">
        <v>1.7829999999999999</v>
      </c>
      <c r="AF48" s="4">
        <v>2.7</v>
      </c>
      <c r="AG48" s="4">
        <v>15.667999999999999</v>
      </c>
      <c r="AH48" s="4">
        <v>274.08381400000002</v>
      </c>
      <c r="AI48" s="4">
        <v>10.400484000000001</v>
      </c>
      <c r="AJ48" s="4">
        <v>104.934088</v>
      </c>
      <c r="AK48" s="4">
        <v>709</v>
      </c>
      <c r="AL48" s="4">
        <v>1</v>
      </c>
      <c r="AM48" s="4">
        <v>244</v>
      </c>
      <c r="AN48" s="4">
        <v>77</v>
      </c>
      <c r="AO48" s="4">
        <v>12.792400000000001</v>
      </c>
      <c r="AP48" s="4">
        <v>1026.0999999999999</v>
      </c>
      <c r="AQ48" s="4">
        <v>0</v>
      </c>
      <c r="AR48" s="4">
        <v>10</v>
      </c>
      <c r="AS48" s="4">
        <v>3239</v>
      </c>
      <c r="AT48" s="4">
        <v>2.9000000000000001E-2</v>
      </c>
      <c r="AU48" s="4">
        <v>6.9589999999999996</v>
      </c>
      <c r="AV48" s="4">
        <v>9725</v>
      </c>
      <c r="AW48" s="4">
        <v>0</v>
      </c>
      <c r="AX48" s="4">
        <v>0.61</v>
      </c>
      <c r="AY48">
        <v>0.83399999999999996</v>
      </c>
      <c r="AZ48" t="s">
        <v>67</v>
      </c>
      <c r="BA48" t="s">
        <v>499</v>
      </c>
      <c r="BB48">
        <v>2</v>
      </c>
      <c r="BC48" t="s">
        <v>500</v>
      </c>
      <c r="BD48">
        <v>9</v>
      </c>
      <c r="BE48">
        <v>73196.127999999997</v>
      </c>
      <c r="BF48">
        <v>6.4499777911749656E-2</v>
      </c>
      <c r="BG48">
        <v>5.3792814778399207E-2</v>
      </c>
      <c r="BH48">
        <v>484811.29299999995</v>
      </c>
      <c r="BI48">
        <v>9.7380858659164952E-3</v>
      </c>
      <c r="BJ48">
        <v>8.1215636121743564E-3</v>
      </c>
      <c r="BK48">
        <v>1</v>
      </c>
      <c r="BL48" t="s">
        <v>445</v>
      </c>
      <c r="BM48" t="s">
        <v>446</v>
      </c>
      <c r="BN48" t="s">
        <v>445</v>
      </c>
    </row>
    <row r="49" spans="1:66">
      <c r="A49" s="141" t="str">
        <f t="shared" si="35"/>
        <v>도영운수</v>
      </c>
      <c r="B49" s="141" t="str">
        <f t="shared" si="1"/>
        <v>순환46</v>
      </c>
      <c r="C49" s="142" t="str">
        <f t="shared" si="36"/>
        <v>70바3904</v>
      </c>
      <c r="D49" s="130" t="str">
        <f t="shared" si="37"/>
        <v>중형</v>
      </c>
      <c r="E49" s="127" t="str">
        <f t="shared" si="38"/>
        <v>F</v>
      </c>
      <c r="F49" s="149">
        <f t="shared" si="39"/>
        <v>0.69074074074074066</v>
      </c>
      <c r="G49" s="150">
        <f t="shared" si="40"/>
        <v>1.865</v>
      </c>
      <c r="H49" s="151">
        <f t="shared" si="41"/>
        <v>2.7</v>
      </c>
      <c r="I49" s="152">
        <f t="shared" si="42"/>
        <v>3325.3620000000001</v>
      </c>
      <c r="J49" s="153">
        <f t="shared" si="43"/>
        <v>4.2621629488163656E-2</v>
      </c>
      <c r="K49" s="153">
        <f t="shared" si="44"/>
        <v>0.37747511714266496</v>
      </c>
      <c r="L49" s="153">
        <f t="shared" si="45"/>
        <v>0.12088909417982162</v>
      </c>
      <c r="M49" s="154">
        <f t="shared" si="46"/>
        <v>14.137</v>
      </c>
      <c r="N49" s="155">
        <f t="shared" si="47"/>
        <v>0</v>
      </c>
      <c r="O49" s="155">
        <f t="shared" si="48"/>
        <v>1.6839999999999999</v>
      </c>
      <c r="P49" s="156">
        <f t="shared" si="49"/>
        <v>0</v>
      </c>
      <c r="Q49" s="157">
        <f t="shared" si="50"/>
        <v>74</v>
      </c>
      <c r="R49" s="158">
        <f t="shared" si="51"/>
        <v>21.53750013139684</v>
      </c>
      <c r="S49" s="143">
        <f t="shared" si="52"/>
        <v>0</v>
      </c>
      <c r="T49" s="143">
        <f t="shared" si="53"/>
        <v>56</v>
      </c>
      <c r="U49" t="s">
        <v>117</v>
      </c>
      <c r="V49" s="251" t="s">
        <v>123</v>
      </c>
      <c r="W49" t="s">
        <v>117</v>
      </c>
      <c r="X49" s="251" t="s">
        <v>123</v>
      </c>
      <c r="Y49" s="4" t="s">
        <v>501</v>
      </c>
      <c r="Z49" s="4" t="s">
        <v>211</v>
      </c>
      <c r="AA49" s="4" t="s">
        <v>48</v>
      </c>
      <c r="AB49" s="4">
        <v>506</v>
      </c>
      <c r="AC49" s="4">
        <v>3325.3620000000001</v>
      </c>
      <c r="AD49" s="4">
        <v>1783.2829999999999</v>
      </c>
      <c r="AE49" s="4">
        <v>1.865</v>
      </c>
      <c r="AF49" s="4">
        <v>2.7</v>
      </c>
      <c r="AG49" s="4">
        <v>14.137</v>
      </c>
      <c r="AH49" s="4">
        <v>266.24906499999997</v>
      </c>
      <c r="AI49" s="4">
        <v>11.347969000000001</v>
      </c>
      <c r="AJ49" s="4">
        <v>100.502397</v>
      </c>
      <c r="AK49" s="4">
        <v>402</v>
      </c>
      <c r="AL49" s="4">
        <v>0</v>
      </c>
      <c r="AM49" s="4">
        <v>56</v>
      </c>
      <c r="AN49" s="4">
        <v>74</v>
      </c>
      <c r="AO49" s="4">
        <v>12.489666</v>
      </c>
      <c r="AP49" s="4">
        <v>129.9</v>
      </c>
      <c r="AQ49" s="4">
        <v>0</v>
      </c>
      <c r="AR49" s="4">
        <v>11</v>
      </c>
      <c r="AS49" s="4">
        <v>4847</v>
      </c>
      <c r="AT49" s="4">
        <v>0</v>
      </c>
      <c r="AU49" s="4">
        <v>1.6839999999999999</v>
      </c>
      <c r="AV49" s="4">
        <v>22995</v>
      </c>
      <c r="AW49" s="4">
        <v>0</v>
      </c>
      <c r="AX49" s="4">
        <v>0.61</v>
      </c>
      <c r="AY49">
        <v>0.78999999999999992</v>
      </c>
      <c r="AZ49" t="s">
        <v>70</v>
      </c>
      <c r="BA49" t="s">
        <v>499</v>
      </c>
      <c r="BB49">
        <v>2</v>
      </c>
      <c r="BC49" t="s">
        <v>502</v>
      </c>
      <c r="BD49">
        <v>8</v>
      </c>
      <c r="BE49">
        <v>73196.127999999997</v>
      </c>
      <c r="BF49">
        <v>1.164092996831745E-2</v>
      </c>
      <c r="BG49">
        <v>9.1963346749707846E-3</v>
      </c>
      <c r="BH49">
        <v>484811.29299999995</v>
      </c>
      <c r="BI49">
        <v>1.7575312545370103E-3</v>
      </c>
      <c r="BJ49">
        <v>1.3884496910842379E-3</v>
      </c>
      <c r="BK49">
        <v>1</v>
      </c>
      <c r="BL49" t="s">
        <v>445</v>
      </c>
      <c r="BM49" t="s">
        <v>446</v>
      </c>
      <c r="BN49" t="s">
        <v>445</v>
      </c>
    </row>
    <row r="50" spans="1:66">
      <c r="A50" s="138" t="str">
        <f t="shared" si="35"/>
        <v>도영운수</v>
      </c>
      <c r="B50" s="138" t="str">
        <f t="shared" si="1"/>
        <v>순환46</v>
      </c>
      <c r="C50" s="139" t="str">
        <f t="shared" si="36"/>
        <v>70바3905</v>
      </c>
      <c r="D50" s="114" t="str">
        <f t="shared" si="37"/>
        <v>중형</v>
      </c>
      <c r="E50" s="111" t="str">
        <f t="shared" si="38"/>
        <v>F</v>
      </c>
      <c r="F50" s="159">
        <f t="shared" si="39"/>
        <v>0.73407407407407399</v>
      </c>
      <c r="G50" s="160">
        <f t="shared" si="40"/>
        <v>1.982</v>
      </c>
      <c r="H50" s="161">
        <f t="shared" si="41"/>
        <v>2.7</v>
      </c>
      <c r="I50" s="162">
        <f t="shared" si="42"/>
        <v>4028.2910000000002</v>
      </c>
      <c r="J50" s="163">
        <f t="shared" si="43"/>
        <v>1.2867063433574579E-2</v>
      </c>
      <c r="K50" s="163">
        <f t="shared" si="44"/>
        <v>0.36939390340511852</v>
      </c>
      <c r="L50" s="163">
        <f t="shared" si="45"/>
        <v>0.14373340952776251</v>
      </c>
      <c r="M50" s="164">
        <f t="shared" si="46"/>
        <v>12.013</v>
      </c>
      <c r="N50" s="165">
        <f t="shared" si="47"/>
        <v>0.05</v>
      </c>
      <c r="O50" s="165">
        <f t="shared" si="48"/>
        <v>0.91900000000000004</v>
      </c>
      <c r="P50" s="166">
        <f t="shared" si="49"/>
        <v>0</v>
      </c>
      <c r="Q50" s="167">
        <f t="shared" si="50"/>
        <v>73</v>
      </c>
      <c r="R50" s="168">
        <f t="shared" si="51"/>
        <v>20.592333511751544</v>
      </c>
      <c r="S50" s="140">
        <f t="shared" si="52"/>
        <v>2</v>
      </c>
      <c r="T50" s="140">
        <f t="shared" si="53"/>
        <v>37</v>
      </c>
      <c r="U50" t="s">
        <v>117</v>
      </c>
      <c r="V50" s="251" t="s">
        <v>123</v>
      </c>
      <c r="W50" t="s">
        <v>117</v>
      </c>
      <c r="X50" s="251" t="s">
        <v>123</v>
      </c>
      <c r="Y50" s="4" t="s">
        <v>251</v>
      </c>
      <c r="Z50" s="4" t="s">
        <v>211</v>
      </c>
      <c r="AA50" s="4" t="s">
        <v>48</v>
      </c>
      <c r="AB50" s="4">
        <v>506</v>
      </c>
      <c r="AC50" s="4">
        <v>4028.2910000000002</v>
      </c>
      <c r="AD50" s="4">
        <v>2032.451</v>
      </c>
      <c r="AE50" s="4">
        <v>1.982</v>
      </c>
      <c r="AF50" s="4">
        <v>2.7</v>
      </c>
      <c r="AG50" s="4">
        <v>12.013</v>
      </c>
      <c r="AH50" s="4">
        <v>316.67241100000001</v>
      </c>
      <c r="AI50" s="4">
        <v>4.0746440000000002</v>
      </c>
      <c r="AJ50" s="4">
        <v>116.97685799999999</v>
      </c>
      <c r="AK50" s="4">
        <v>579</v>
      </c>
      <c r="AL50" s="4">
        <v>2</v>
      </c>
      <c r="AM50" s="4">
        <v>37</v>
      </c>
      <c r="AN50" s="4">
        <v>73</v>
      </c>
      <c r="AO50" s="4">
        <v>12.720688000000001</v>
      </c>
      <c r="AP50" s="4">
        <v>265.39999999999998</v>
      </c>
      <c r="AQ50" s="4">
        <v>0</v>
      </c>
      <c r="AR50" s="4">
        <v>6</v>
      </c>
      <c r="AS50" s="4">
        <v>838</v>
      </c>
      <c r="AT50" s="4">
        <v>0.05</v>
      </c>
      <c r="AU50" s="4">
        <v>0.91900000000000004</v>
      </c>
      <c r="AV50" s="4">
        <v>30921</v>
      </c>
      <c r="AW50" s="4">
        <v>0</v>
      </c>
      <c r="AX50" s="4">
        <v>0.61</v>
      </c>
      <c r="AY50">
        <v>0.77666666666666673</v>
      </c>
      <c r="AZ50" t="s">
        <v>70</v>
      </c>
      <c r="BA50" t="s">
        <v>499</v>
      </c>
      <c r="BB50">
        <v>3</v>
      </c>
      <c r="BC50" t="s">
        <v>503</v>
      </c>
      <c r="BD50">
        <v>8</v>
      </c>
      <c r="BE50">
        <v>73196.127999999997</v>
      </c>
      <c r="BF50">
        <v>5.2889874174765095E-2</v>
      </c>
      <c r="BG50">
        <v>4.1077802275734224E-2</v>
      </c>
      <c r="BH50">
        <v>484811.29299999995</v>
      </c>
      <c r="BI50">
        <v>7.9852389082034035E-3</v>
      </c>
      <c r="BJ50">
        <v>6.2018688853713103E-3</v>
      </c>
      <c r="BK50">
        <v>1</v>
      </c>
      <c r="BL50" t="s">
        <v>445</v>
      </c>
      <c r="BM50" t="s">
        <v>446</v>
      </c>
      <c r="BN50" t="s">
        <v>445</v>
      </c>
    </row>
    <row r="51" spans="1:66">
      <c r="A51" s="141" t="str">
        <f t="shared" si="35"/>
        <v>도영운수</v>
      </c>
      <c r="B51" s="141" t="str">
        <f t="shared" si="1"/>
        <v>순환46</v>
      </c>
      <c r="C51" s="142" t="str">
        <f t="shared" si="36"/>
        <v>71바5856</v>
      </c>
      <c r="D51" s="130" t="str">
        <f t="shared" si="37"/>
        <v>중형</v>
      </c>
      <c r="E51" s="127" t="str">
        <f t="shared" si="38"/>
        <v>D</v>
      </c>
      <c r="F51" s="149">
        <f t="shared" si="39"/>
        <v>0.7281481481481481</v>
      </c>
      <c r="G51" s="150">
        <f t="shared" si="40"/>
        <v>1.966</v>
      </c>
      <c r="H51" s="151">
        <f t="shared" si="41"/>
        <v>2.7</v>
      </c>
      <c r="I51" s="152">
        <f t="shared" si="42"/>
        <v>4211.9309999999996</v>
      </c>
      <c r="J51" s="153">
        <f t="shared" si="43"/>
        <v>2.6513365344198805E-2</v>
      </c>
      <c r="K51" s="153">
        <f t="shared" si="44"/>
        <v>0.40821690171562336</v>
      </c>
      <c r="L51" s="153">
        <f t="shared" si="45"/>
        <v>0.16025903558249174</v>
      </c>
      <c r="M51" s="154">
        <f t="shared" si="46"/>
        <v>12.442</v>
      </c>
      <c r="N51" s="155">
        <f t="shared" si="47"/>
        <v>7.0999999999999994E-2</v>
      </c>
      <c r="O51" s="155">
        <f t="shared" si="48"/>
        <v>8.0009999999999994</v>
      </c>
      <c r="P51" s="156">
        <f t="shared" si="49"/>
        <v>0</v>
      </c>
      <c r="Q51" s="157">
        <f t="shared" si="50"/>
        <v>72</v>
      </c>
      <c r="R51" s="158">
        <f t="shared" si="51"/>
        <v>21.967833464070686</v>
      </c>
      <c r="S51" s="143">
        <f t="shared" si="52"/>
        <v>3</v>
      </c>
      <c r="T51" s="143">
        <f t="shared" si="53"/>
        <v>337</v>
      </c>
      <c r="U51" t="s">
        <v>117</v>
      </c>
      <c r="V51" s="251" t="s">
        <v>123</v>
      </c>
      <c r="W51" t="s">
        <v>117</v>
      </c>
      <c r="X51" s="251" t="s">
        <v>123</v>
      </c>
      <c r="Y51" s="4" t="s">
        <v>252</v>
      </c>
      <c r="Z51" s="4" t="s">
        <v>211</v>
      </c>
      <c r="AA51" s="4" t="s">
        <v>48</v>
      </c>
      <c r="AB51" s="4">
        <v>506</v>
      </c>
      <c r="AC51" s="4">
        <v>4211.9309999999996</v>
      </c>
      <c r="AD51" s="4">
        <v>2142.3490000000002</v>
      </c>
      <c r="AE51" s="4">
        <v>1.966</v>
      </c>
      <c r="AF51" s="4">
        <v>2.7</v>
      </c>
      <c r="AG51" s="4">
        <v>12.442</v>
      </c>
      <c r="AH51" s="4">
        <v>339.18628899999999</v>
      </c>
      <c r="AI51" s="4">
        <v>8.9929699999999997</v>
      </c>
      <c r="AJ51" s="4">
        <v>138.46157600000001</v>
      </c>
      <c r="AK51" s="4">
        <v>675</v>
      </c>
      <c r="AL51" s="4">
        <v>3</v>
      </c>
      <c r="AM51" s="4">
        <v>337</v>
      </c>
      <c r="AN51" s="4">
        <v>72</v>
      </c>
      <c r="AO51" s="4">
        <v>12.417751000000001</v>
      </c>
      <c r="AP51" s="4">
        <v>732.7</v>
      </c>
      <c r="AQ51" s="4">
        <v>0</v>
      </c>
      <c r="AR51" s="4">
        <v>20</v>
      </c>
      <c r="AS51" s="4">
        <v>6013</v>
      </c>
      <c r="AT51" s="4">
        <v>7.0999999999999994E-2</v>
      </c>
      <c r="AU51" s="4">
        <v>8.0009999999999994</v>
      </c>
      <c r="AV51" s="4">
        <v>11435</v>
      </c>
      <c r="AW51" s="4">
        <v>0</v>
      </c>
      <c r="AX51" s="4">
        <v>0.57999999999999996</v>
      </c>
      <c r="AY51">
        <v>0.81521739130434789</v>
      </c>
      <c r="AZ51" t="s">
        <v>67</v>
      </c>
      <c r="BA51" t="s">
        <v>499</v>
      </c>
      <c r="BB51">
        <v>4</v>
      </c>
      <c r="BC51" t="s">
        <v>504</v>
      </c>
      <c r="BD51">
        <v>7</v>
      </c>
      <c r="BE51">
        <v>73196.127999999997</v>
      </c>
      <c r="BF51">
        <v>7.7307258657179245E-2</v>
      </c>
      <c r="BG51">
        <v>6.3022221731396127E-2</v>
      </c>
      <c r="BH51">
        <v>484811.29299999995</v>
      </c>
      <c r="BI51">
        <v>1.1671741318121482E-2</v>
      </c>
      <c r="BJ51">
        <v>9.5150065093381649E-3</v>
      </c>
      <c r="BK51">
        <v>1</v>
      </c>
      <c r="BL51" t="s">
        <v>445</v>
      </c>
      <c r="BM51" t="s">
        <v>446</v>
      </c>
      <c r="BN51" t="s">
        <v>445</v>
      </c>
    </row>
    <row r="52" spans="1:66">
      <c r="A52" s="138" t="str">
        <f t="shared" si="35"/>
        <v>도영운수</v>
      </c>
      <c r="B52" s="138" t="str">
        <f t="shared" si="1"/>
        <v>순환46</v>
      </c>
      <c r="C52" s="139" t="str">
        <f t="shared" si="36"/>
        <v>71바5868</v>
      </c>
      <c r="D52" s="114" t="str">
        <f t="shared" si="37"/>
        <v>중형</v>
      </c>
      <c r="E52" s="111" t="str">
        <f t="shared" si="38"/>
        <v>F</v>
      </c>
      <c r="F52" s="159">
        <f t="shared" si="39"/>
        <v>0.7029629629629629</v>
      </c>
      <c r="G52" s="160">
        <f t="shared" si="40"/>
        <v>1.8979999999999999</v>
      </c>
      <c r="H52" s="161">
        <f t="shared" si="41"/>
        <v>2.7</v>
      </c>
      <c r="I52" s="162">
        <f t="shared" si="42"/>
        <v>3345.8049999999998</v>
      </c>
      <c r="J52" s="163">
        <f t="shared" si="43"/>
        <v>2.4594254554063385E-2</v>
      </c>
      <c r="K52" s="163">
        <f t="shared" si="44"/>
        <v>0.39055518245931042</v>
      </c>
      <c r="L52" s="163">
        <f t="shared" si="45"/>
        <v>0.10490748863128604</v>
      </c>
      <c r="M52" s="164">
        <f t="shared" si="46"/>
        <v>13.976000000000001</v>
      </c>
      <c r="N52" s="165">
        <f t="shared" si="47"/>
        <v>0.03</v>
      </c>
      <c r="O52" s="165">
        <f t="shared" si="48"/>
        <v>13.539</v>
      </c>
      <c r="P52" s="166">
        <f t="shared" si="49"/>
        <v>0</v>
      </c>
      <c r="Q52" s="167">
        <f t="shared" si="50"/>
        <v>76</v>
      </c>
      <c r="R52" s="168">
        <f t="shared" si="51"/>
        <v>21.751147288741869</v>
      </c>
      <c r="S52" s="140">
        <f t="shared" si="52"/>
        <v>1</v>
      </c>
      <c r="T52" s="140">
        <f t="shared" si="53"/>
        <v>453</v>
      </c>
      <c r="U52" t="s">
        <v>117</v>
      </c>
      <c r="V52" t="s">
        <v>123</v>
      </c>
      <c r="W52" t="s">
        <v>117</v>
      </c>
      <c r="X52" s="4" t="s">
        <v>123</v>
      </c>
      <c r="Y52" s="4" t="s">
        <v>253</v>
      </c>
      <c r="Z52" s="4" t="s">
        <v>211</v>
      </c>
      <c r="AA52" s="4" t="s">
        <v>48</v>
      </c>
      <c r="AB52" s="4">
        <v>506</v>
      </c>
      <c r="AC52" s="4">
        <v>3345.8049999999998</v>
      </c>
      <c r="AD52" s="4">
        <v>1762.9949999999999</v>
      </c>
      <c r="AE52" s="4">
        <v>1.8979999999999999</v>
      </c>
      <c r="AF52" s="4">
        <v>2.7</v>
      </c>
      <c r="AG52" s="4">
        <v>13.976000000000001</v>
      </c>
      <c r="AH52" s="4">
        <v>263.01077700000002</v>
      </c>
      <c r="AI52" s="4">
        <v>6.4685540000000001</v>
      </c>
      <c r="AJ52" s="4">
        <v>102.72022200000001</v>
      </c>
      <c r="AK52" s="4">
        <v>351</v>
      </c>
      <c r="AL52" s="4">
        <v>1</v>
      </c>
      <c r="AM52" s="4">
        <v>453</v>
      </c>
      <c r="AN52" s="4">
        <v>76</v>
      </c>
      <c r="AO52" s="4">
        <v>12.721170000000001</v>
      </c>
      <c r="AP52" s="4">
        <v>970.3</v>
      </c>
      <c r="AQ52" s="4">
        <v>0</v>
      </c>
      <c r="AR52" s="4">
        <v>22</v>
      </c>
      <c r="AS52" s="4">
        <v>3910</v>
      </c>
      <c r="AT52" s="4">
        <v>0.03</v>
      </c>
      <c r="AU52" s="4">
        <v>13.539</v>
      </c>
      <c r="AV52" s="4">
        <v>4008</v>
      </c>
      <c r="AW52" s="4">
        <v>0</v>
      </c>
      <c r="AX52" s="4">
        <v>0.61</v>
      </c>
      <c r="AY52">
        <v>0.76719999999999999</v>
      </c>
      <c r="AZ52" t="s">
        <v>70</v>
      </c>
      <c r="BA52" t="s">
        <v>499</v>
      </c>
      <c r="BB52">
        <v>4</v>
      </c>
      <c r="BC52" t="s">
        <v>505</v>
      </c>
      <c r="BD52">
        <v>12</v>
      </c>
      <c r="BE52">
        <v>73196.127999999997</v>
      </c>
      <c r="BF52">
        <v>7.490859352560289E-2</v>
      </c>
      <c r="BG52">
        <v>5.7469872952842539E-2</v>
      </c>
      <c r="BH52">
        <v>484811.29299999995</v>
      </c>
      <c r="BI52">
        <v>1.1309594225974436E-2</v>
      </c>
      <c r="BJ52">
        <v>8.6767206901675869E-3</v>
      </c>
      <c r="BK52">
        <v>1</v>
      </c>
      <c r="BL52" t="s">
        <v>445</v>
      </c>
      <c r="BM52" t="s">
        <v>446</v>
      </c>
      <c r="BN52" t="s">
        <v>445</v>
      </c>
    </row>
    <row r="53" spans="1:66">
      <c r="A53" s="141" t="str">
        <f t="shared" ref="A53" si="54">W53</f>
        <v>도영운수</v>
      </c>
      <c r="B53" s="141" t="str">
        <f t="shared" si="1"/>
        <v>순환46</v>
      </c>
      <c r="C53" s="142" t="str">
        <f t="shared" ref="C53" si="55">Y53</f>
        <v>71바5870</v>
      </c>
      <c r="D53" s="130" t="str">
        <f t="shared" ref="D53" si="56">Z53</f>
        <v>중형</v>
      </c>
      <c r="E53" s="127" t="str">
        <f t="shared" ref="E53" si="57">AZ53</f>
        <v>F</v>
      </c>
      <c r="F53" s="149">
        <f t="shared" ref="F53" si="58">G53/H53</f>
        <v>0.6585185185185185</v>
      </c>
      <c r="G53" s="150">
        <f t="shared" ref="G53" si="59">AE53</f>
        <v>1.778</v>
      </c>
      <c r="H53" s="151">
        <f t="shared" ref="H53" si="60">AF53</f>
        <v>2.7</v>
      </c>
      <c r="I53" s="152">
        <f t="shared" ref="I53" si="61">AC53</f>
        <v>3614.6619999999998</v>
      </c>
      <c r="J53" s="153">
        <f t="shared" ref="J53" si="62">AI53/AH53</f>
        <v>4.146977299215493E-2</v>
      </c>
      <c r="K53" s="153">
        <f t="shared" ref="K53" si="63">AJ53/AH53</f>
        <v>0.35884345895251429</v>
      </c>
      <c r="L53" s="153">
        <f t="shared" ref="L53" si="64">AK53/AC53</f>
        <v>0.15492458216010238</v>
      </c>
      <c r="M53" s="154">
        <f t="shared" ref="M53" si="65">AG53</f>
        <v>14.749000000000001</v>
      </c>
      <c r="N53" s="155">
        <f t="shared" ref="N53" si="66">IF(AW53=0,AT53,"속도계이상")</f>
        <v>5.5E-2</v>
      </c>
      <c r="O53" s="155">
        <f t="shared" ref="O53" si="67">IF(AW53=0,AU53,"속도계이상")</f>
        <v>3.347</v>
      </c>
      <c r="P53" s="156">
        <f t="shared" ref="P53" si="68">AQ53/60</f>
        <v>0</v>
      </c>
      <c r="Q53" s="157">
        <f t="shared" ref="Q53" si="69">AN53</f>
        <v>73</v>
      </c>
      <c r="R53" s="158">
        <f t="shared" ref="R53" si="70">AC53/(AH53-AI53-AJ53)</f>
        <v>21.136133962408955</v>
      </c>
      <c r="S53" s="143">
        <f t="shared" ref="S53" si="71">IF(AW53=0,AL53,"속도계이상")</f>
        <v>2</v>
      </c>
      <c r="T53" s="143">
        <f t="shared" ref="T53" si="72">IF(AW53=0,AM53,"속도계이상")</f>
        <v>121</v>
      </c>
      <c r="U53" t="s">
        <v>117</v>
      </c>
      <c r="V53" t="s">
        <v>123</v>
      </c>
      <c r="W53" t="s">
        <v>117</v>
      </c>
      <c r="X53" s="4" t="s">
        <v>123</v>
      </c>
      <c r="Y53" s="4" t="s">
        <v>254</v>
      </c>
      <c r="Z53" s="4" t="s">
        <v>211</v>
      </c>
      <c r="AA53" s="4" t="s">
        <v>48</v>
      </c>
      <c r="AB53" s="4">
        <v>506</v>
      </c>
      <c r="AC53" s="4">
        <v>3614.6619999999998</v>
      </c>
      <c r="AD53" s="4">
        <v>2032.431</v>
      </c>
      <c r="AE53" s="4">
        <v>1.778</v>
      </c>
      <c r="AF53" s="4">
        <v>2.7</v>
      </c>
      <c r="AG53" s="4">
        <v>14.749000000000001</v>
      </c>
      <c r="AH53" s="4">
        <v>285.17908699999998</v>
      </c>
      <c r="AI53" s="4">
        <v>11.826312</v>
      </c>
      <c r="AJ53" s="4">
        <v>102.33465</v>
      </c>
      <c r="AK53" s="4">
        <v>560</v>
      </c>
      <c r="AL53" s="4">
        <v>2</v>
      </c>
      <c r="AM53" s="4">
        <v>121</v>
      </c>
      <c r="AN53" s="4">
        <v>73</v>
      </c>
      <c r="AO53" s="4">
        <v>12.675058999999999</v>
      </c>
      <c r="AP53" s="4">
        <v>577.29999999999995</v>
      </c>
      <c r="AQ53" s="4">
        <v>0</v>
      </c>
      <c r="AR53" s="4">
        <v>13</v>
      </c>
      <c r="AS53" s="4">
        <v>5538</v>
      </c>
      <c r="AT53" s="4">
        <v>5.5E-2</v>
      </c>
      <c r="AU53" s="4">
        <v>3.347</v>
      </c>
      <c r="AV53" s="4">
        <v>31825</v>
      </c>
      <c r="AW53" s="4">
        <v>0</v>
      </c>
      <c r="AX53" s="4">
        <v>0.61</v>
      </c>
      <c r="AY53">
        <v>0.71879999999999999</v>
      </c>
      <c r="AZ53" t="s">
        <v>70</v>
      </c>
      <c r="BA53" t="s">
        <v>499</v>
      </c>
      <c r="BB53">
        <v>7</v>
      </c>
      <c r="BC53" t="s">
        <v>506</v>
      </c>
      <c r="BD53">
        <v>7</v>
      </c>
      <c r="BE53">
        <v>73196.127999999997</v>
      </c>
      <c r="BF53">
        <v>4.3548287144369167E-2</v>
      </c>
      <c r="BG53">
        <v>3.1302508799372554E-2</v>
      </c>
      <c r="BH53">
        <v>484811.29299999995</v>
      </c>
      <c r="BI53">
        <v>6.5748592205338748E-3</v>
      </c>
      <c r="BJ53">
        <v>4.726008807719749E-3</v>
      </c>
      <c r="BK53">
        <v>1</v>
      </c>
      <c r="BL53" t="s">
        <v>445</v>
      </c>
      <c r="BM53" t="s">
        <v>446</v>
      </c>
      <c r="BN53" t="s">
        <v>445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142</v>
      </c>
      <c r="D4" s="122" t="s">
        <v>159</v>
      </c>
      <c r="E4" s="123" t="s">
        <v>148</v>
      </c>
      <c r="F4" s="121" t="s">
        <v>152</v>
      </c>
      <c r="G4" s="123" t="s">
        <v>150</v>
      </c>
      <c r="H4" s="123" t="s">
        <v>154</v>
      </c>
      <c r="I4" s="124" t="s">
        <v>156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183</v>
      </c>
      <c r="Q4" s="225" t="s">
        <v>43</v>
      </c>
      <c r="R4" s="225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>
      <c r="A5" s="125" t="str">
        <f>BF5</f>
        <v>도영운수</v>
      </c>
      <c r="B5" s="126">
        <f>IF(BH5="NULL", E5, BH5)</f>
        <v>139</v>
      </c>
      <c r="C5" s="127" t="str">
        <f>BN5</f>
        <v>D</v>
      </c>
      <c r="D5" s="128">
        <f>BM5</f>
        <v>0.8342857142857143</v>
      </c>
      <c r="E5" s="129">
        <f>U5</f>
        <v>139</v>
      </c>
      <c r="F5" s="252" t="str">
        <f>BG5</f>
        <v>523</v>
      </c>
      <c r="G5" s="130" t="str">
        <f>BK5</f>
        <v>70바3907</v>
      </c>
      <c r="H5" s="131">
        <f>BJ5</f>
        <v>1</v>
      </c>
      <c r="I5" s="132">
        <f>BP5</f>
        <v>4318.4409999999998</v>
      </c>
      <c r="J5" s="133">
        <f>AB5/AA5</f>
        <v>2.3992162762517918E-2</v>
      </c>
      <c r="K5" s="133">
        <f>AC5/AA5</f>
        <v>0.32181183578124845</v>
      </c>
      <c r="L5" s="133">
        <f>AD5/I5</f>
        <v>0.26838389131633383</v>
      </c>
      <c r="M5" s="134">
        <f>Z5</f>
        <v>14.852</v>
      </c>
      <c r="N5" s="135">
        <f>AE5*100/W5</f>
        <v>2.0377724275959777</v>
      </c>
      <c r="O5" s="135">
        <f>AF5*100/W5</f>
        <v>39.111336706927339</v>
      </c>
      <c r="P5" s="226">
        <f>AK5</f>
        <v>14</v>
      </c>
      <c r="Q5" s="227">
        <f>AE5</f>
        <v>88</v>
      </c>
      <c r="R5" s="227">
        <f>AF5</f>
        <v>1689</v>
      </c>
      <c r="T5">
        <v>506</v>
      </c>
      <c r="U5">
        <v>139</v>
      </c>
      <c r="V5" t="s">
        <v>470</v>
      </c>
      <c r="W5">
        <v>4318.4409999999998</v>
      </c>
      <c r="X5">
        <v>2464.1790000000001</v>
      </c>
      <c r="Y5">
        <v>1.752</v>
      </c>
      <c r="Z5">
        <v>14.852</v>
      </c>
      <c r="AA5">
        <v>263.72966300000002</v>
      </c>
      <c r="AB5">
        <v>6.327445</v>
      </c>
      <c r="AC5">
        <v>84.871326999999994</v>
      </c>
      <c r="AD5" s="1">
        <v>1159</v>
      </c>
      <c r="AE5">
        <v>88</v>
      </c>
      <c r="AF5">
        <v>1689</v>
      </c>
      <c r="AG5">
        <v>74</v>
      </c>
      <c r="AH5">
        <v>16.374497999999999</v>
      </c>
      <c r="AI5">
        <v>885.2</v>
      </c>
      <c r="AJ5">
        <v>0</v>
      </c>
      <c r="AK5">
        <v>14</v>
      </c>
      <c r="AL5">
        <v>8014</v>
      </c>
      <c r="AM5" t="s">
        <v>471</v>
      </c>
      <c r="AN5" t="s">
        <v>507</v>
      </c>
      <c r="AO5">
        <v>4318.4409999999998</v>
      </c>
      <c r="AR5" t="s">
        <v>117</v>
      </c>
      <c r="AS5" t="s">
        <v>119</v>
      </c>
      <c r="AT5" t="s">
        <v>214</v>
      </c>
      <c r="AU5" t="s">
        <v>470</v>
      </c>
      <c r="AV5" t="s">
        <v>48</v>
      </c>
      <c r="AW5">
        <v>1</v>
      </c>
      <c r="BB5">
        <v>0.8342857142857143</v>
      </c>
      <c r="BC5" t="s">
        <v>67</v>
      </c>
      <c r="BF5" t="s">
        <v>117</v>
      </c>
      <c r="BG5" t="s">
        <v>119</v>
      </c>
      <c r="BH5" t="s">
        <v>470</v>
      </c>
      <c r="BI5">
        <v>139</v>
      </c>
      <c r="BJ5">
        <v>1</v>
      </c>
      <c r="BK5" t="s">
        <v>214</v>
      </c>
      <c r="BL5" t="s">
        <v>176</v>
      </c>
      <c r="BM5">
        <v>0.8342857142857143</v>
      </c>
      <c r="BN5" t="s">
        <v>67</v>
      </c>
      <c r="BO5" t="s">
        <v>181</v>
      </c>
      <c r="BP5">
        <v>4318.4409999999998</v>
      </c>
    </row>
    <row r="6" spans="1:68" ht="16.5">
      <c r="A6" s="109" t="str">
        <f t="shared" ref="A6:A7" si="0">BF6</f>
        <v>도영운수</v>
      </c>
      <c r="B6" s="110">
        <f t="shared" ref="B6:B68" si="1">IF(BH6="NULL", E6, BH6)</f>
        <v>828</v>
      </c>
      <c r="C6" s="111" t="str">
        <f t="shared" ref="C6:C7" si="2">BN6</f>
        <v>F</v>
      </c>
      <c r="D6" s="112">
        <f t="shared" ref="D6:D7" si="3">BM6</f>
        <v>0.78125</v>
      </c>
      <c r="E6" s="113">
        <f t="shared" ref="E6:E7" si="4">U6</f>
        <v>828</v>
      </c>
      <c r="F6" s="253" t="str">
        <f t="shared" ref="F6:F7" si="5">BG6</f>
        <v>65</v>
      </c>
      <c r="G6" s="114" t="str">
        <f t="shared" ref="G6:G7" si="6">BK6</f>
        <v>71바5887</v>
      </c>
      <c r="H6" s="115">
        <f t="shared" ref="H6:H7" si="7">BJ6</f>
        <v>1</v>
      </c>
      <c r="I6" s="116">
        <f t="shared" ref="I6:I7" si="8">BP6</f>
        <v>4726.348</v>
      </c>
      <c r="J6" s="117">
        <f t="shared" ref="J6:J7" si="9">AB6/AA6</f>
        <v>3.6266821596100798E-2</v>
      </c>
      <c r="K6" s="117">
        <f t="shared" ref="K6:K7" si="10">AC6/AA6</f>
        <v>0.36181747288637356</v>
      </c>
      <c r="L6" s="117">
        <f t="shared" ref="L6:L7" si="11">AD6/I6</f>
        <v>0.22427464080088896</v>
      </c>
      <c r="M6" s="118">
        <f t="shared" ref="M6:M7" si="12">Z6</f>
        <v>19.372</v>
      </c>
      <c r="N6" s="119">
        <f t="shared" ref="N6:N7" si="13">AE6*100/W6</f>
        <v>0.90979335419228546</v>
      </c>
      <c r="O6" s="119">
        <f t="shared" ref="O6:O7" si="14">AF6*100/W6</f>
        <v>34.762569324137793</v>
      </c>
      <c r="P6" s="228">
        <f t="shared" ref="P6:P7" si="15">AK6</f>
        <v>18</v>
      </c>
      <c r="Q6" s="229">
        <f t="shared" ref="Q6:Q7" si="16">AE6</f>
        <v>43</v>
      </c>
      <c r="R6" s="229">
        <f t="shared" ref="R6:R7" si="17">AF6</f>
        <v>1643</v>
      </c>
      <c r="T6">
        <v>506</v>
      </c>
      <c r="U6">
        <v>828</v>
      </c>
      <c r="V6" t="s">
        <v>470</v>
      </c>
      <c r="W6">
        <v>4726.348</v>
      </c>
      <c r="X6">
        <v>2520.79</v>
      </c>
      <c r="Y6">
        <v>1.875</v>
      </c>
      <c r="Z6">
        <v>19.372</v>
      </c>
      <c r="AA6">
        <v>281.07075700000001</v>
      </c>
      <c r="AB6">
        <v>10.193543</v>
      </c>
      <c r="AC6">
        <v>101.69631099999999</v>
      </c>
      <c r="AD6" s="1">
        <v>1060</v>
      </c>
      <c r="AE6">
        <v>43</v>
      </c>
      <c r="AF6">
        <v>1643</v>
      </c>
      <c r="AG6">
        <v>78</v>
      </c>
      <c r="AH6">
        <v>16.815508999999999</v>
      </c>
      <c r="AI6">
        <v>3582.3</v>
      </c>
      <c r="AJ6">
        <v>0</v>
      </c>
      <c r="AK6">
        <v>18</v>
      </c>
      <c r="AL6">
        <v>7209</v>
      </c>
      <c r="AM6" t="s">
        <v>472</v>
      </c>
      <c r="AN6" t="s">
        <v>508</v>
      </c>
      <c r="AO6">
        <v>4726.348</v>
      </c>
      <c r="AR6" t="s">
        <v>117</v>
      </c>
      <c r="AS6" t="s">
        <v>121</v>
      </c>
      <c r="AT6" t="s">
        <v>238</v>
      </c>
      <c r="AU6" t="s">
        <v>470</v>
      </c>
      <c r="AV6" t="s">
        <v>48</v>
      </c>
      <c r="AW6">
        <v>1</v>
      </c>
      <c r="BB6">
        <v>0.78125</v>
      </c>
      <c r="BC6" t="s">
        <v>70</v>
      </c>
      <c r="BF6" t="s">
        <v>117</v>
      </c>
      <c r="BG6" t="s">
        <v>121</v>
      </c>
      <c r="BH6" t="s">
        <v>470</v>
      </c>
      <c r="BI6">
        <v>828</v>
      </c>
      <c r="BJ6">
        <v>1</v>
      </c>
      <c r="BK6" t="s">
        <v>238</v>
      </c>
      <c r="BL6" t="s">
        <v>176</v>
      </c>
      <c r="BM6">
        <v>0.78125</v>
      </c>
      <c r="BN6" t="s">
        <v>70</v>
      </c>
      <c r="BO6" t="s">
        <v>191</v>
      </c>
      <c r="BP6">
        <v>4726.348</v>
      </c>
    </row>
    <row r="7" spans="1:68" ht="16.5">
      <c r="A7" s="125" t="str">
        <f t="shared" si="0"/>
        <v>도영운수</v>
      </c>
      <c r="B7" s="126" t="str">
        <f t="shared" si="1"/>
        <v>고병연</v>
      </c>
      <c r="C7" s="127" t="str">
        <f t="shared" si="2"/>
        <v>D</v>
      </c>
      <c r="D7" s="128">
        <f t="shared" si="3"/>
        <v>0.80571428571428561</v>
      </c>
      <c r="E7" s="129">
        <f t="shared" si="4"/>
        <v>551</v>
      </c>
      <c r="F7" s="252" t="str">
        <f t="shared" si="5"/>
        <v>55</v>
      </c>
      <c r="G7" s="130" t="str">
        <f t="shared" si="6"/>
        <v>71바5897</v>
      </c>
      <c r="H7" s="131">
        <f t="shared" si="7"/>
        <v>1</v>
      </c>
      <c r="I7" s="132">
        <f t="shared" si="8"/>
        <v>2103.9430000000002</v>
      </c>
      <c r="J7" s="133">
        <f t="shared" si="9"/>
        <v>1.7654683820965245E-2</v>
      </c>
      <c r="K7" s="133">
        <f t="shared" si="10"/>
        <v>0.37457808746062871</v>
      </c>
      <c r="L7" s="133">
        <f t="shared" si="11"/>
        <v>0.24953147494965403</v>
      </c>
      <c r="M7" s="134">
        <f t="shared" si="12"/>
        <v>17.52</v>
      </c>
      <c r="N7" s="135">
        <f t="shared" si="13"/>
        <v>4.7529804752315052E-2</v>
      </c>
      <c r="O7" s="135">
        <f t="shared" si="14"/>
        <v>30.038836603463114</v>
      </c>
      <c r="P7" s="226">
        <f t="shared" si="15"/>
        <v>0</v>
      </c>
      <c r="Q7" s="227">
        <f t="shared" si="16"/>
        <v>1</v>
      </c>
      <c r="R7" s="227">
        <f t="shared" si="17"/>
        <v>632</v>
      </c>
      <c r="T7">
        <v>506</v>
      </c>
      <c r="U7">
        <v>551</v>
      </c>
      <c r="V7" t="s">
        <v>256</v>
      </c>
      <c r="W7">
        <v>2103.9430000000002</v>
      </c>
      <c r="X7">
        <v>1243.74</v>
      </c>
      <c r="Y7">
        <v>1.6919999999999999</v>
      </c>
      <c r="Z7">
        <v>17.52</v>
      </c>
      <c r="AA7">
        <v>132.71441300000001</v>
      </c>
      <c r="AB7">
        <v>2.3430309999999999</v>
      </c>
      <c r="AC7">
        <v>49.711911000000001</v>
      </c>
      <c r="AD7" s="1">
        <v>525</v>
      </c>
      <c r="AE7">
        <v>1</v>
      </c>
      <c r="AF7">
        <v>632</v>
      </c>
      <c r="AG7">
        <v>73</v>
      </c>
      <c r="AH7">
        <v>15.853161</v>
      </c>
      <c r="AI7">
        <v>1103.4000000000001</v>
      </c>
      <c r="AJ7">
        <v>0</v>
      </c>
      <c r="AK7">
        <v>0</v>
      </c>
      <c r="AL7">
        <v>0</v>
      </c>
      <c r="AM7" t="s">
        <v>257</v>
      </c>
      <c r="AN7" t="s">
        <v>509</v>
      </c>
      <c r="AO7">
        <v>2103.9430000000002</v>
      </c>
      <c r="AR7" t="s">
        <v>117</v>
      </c>
      <c r="AS7" t="s">
        <v>120</v>
      </c>
      <c r="AT7" t="s">
        <v>226</v>
      </c>
      <c r="AU7" t="s">
        <v>256</v>
      </c>
      <c r="AV7" t="s">
        <v>48</v>
      </c>
      <c r="AW7">
        <v>1</v>
      </c>
      <c r="BB7">
        <v>0.80571428571428561</v>
      </c>
      <c r="BC7" t="s">
        <v>67</v>
      </c>
      <c r="BF7" t="s">
        <v>117</v>
      </c>
      <c r="BG7" t="s">
        <v>120</v>
      </c>
      <c r="BH7" t="s">
        <v>256</v>
      </c>
      <c r="BI7">
        <v>551</v>
      </c>
      <c r="BJ7">
        <v>1</v>
      </c>
      <c r="BK7" t="s">
        <v>226</v>
      </c>
      <c r="BL7" t="s">
        <v>176</v>
      </c>
      <c r="BM7">
        <v>0.80571428571428561</v>
      </c>
      <c r="BN7" t="s">
        <v>67</v>
      </c>
      <c r="BO7" t="s">
        <v>181</v>
      </c>
      <c r="BP7">
        <v>2103.9430000000002</v>
      </c>
    </row>
    <row r="8" spans="1:68" ht="16.5">
      <c r="A8" s="109" t="str">
        <f t="shared" ref="A8:A70" si="18">BF8</f>
        <v>도영운수</v>
      </c>
      <c r="B8" s="110" t="str">
        <f t="shared" si="1"/>
        <v>곽인근</v>
      </c>
      <c r="C8" s="111" t="str">
        <f t="shared" ref="C8:C70" si="19">BN8</f>
        <v>S</v>
      </c>
      <c r="D8" s="112">
        <f t="shared" ref="D8:D70" si="20">BM8</f>
        <v>1.0717391304347825</v>
      </c>
      <c r="E8" s="113">
        <f t="shared" ref="E8:E70" si="21">U8</f>
        <v>7759</v>
      </c>
      <c r="F8" s="253" t="str">
        <f t="shared" ref="F8:F70" si="22">BG8</f>
        <v>65</v>
      </c>
      <c r="G8" s="114" t="str">
        <f t="shared" ref="G8:G70" si="23">BK8</f>
        <v>75아1109</v>
      </c>
      <c r="H8" s="115">
        <f t="shared" ref="H8:H70" si="24">BJ8</f>
        <v>1</v>
      </c>
      <c r="I8" s="116">
        <f t="shared" ref="I8:I70" si="25">BP8</f>
        <v>2273.386</v>
      </c>
      <c r="J8" s="117">
        <f t="shared" ref="J8:J70" si="26">AB8/AA8</f>
        <v>7.8202430516709984E-3</v>
      </c>
      <c r="K8" s="117">
        <f t="shared" ref="K8:K70" si="27">AC8/AA8</f>
        <v>0.34131038803712699</v>
      </c>
      <c r="L8" s="117">
        <f t="shared" ref="L8:L70" si="28">AD8/I8</f>
        <v>0.14999652500719191</v>
      </c>
      <c r="M8" s="118">
        <f t="shared" ref="M8:M70" si="29">Z8</f>
        <v>13.939</v>
      </c>
      <c r="N8" s="119">
        <f t="shared" ref="N8:N70" si="30">AE8*100/W8</f>
        <v>0.21993625367623448</v>
      </c>
      <c r="O8" s="119">
        <f t="shared" ref="O8:O70" si="31">AF8*100/W8</f>
        <v>9.9411186661657993</v>
      </c>
      <c r="P8" s="228">
        <f t="shared" ref="P8:P70" si="32">AK8</f>
        <v>2</v>
      </c>
      <c r="Q8" s="229">
        <f t="shared" ref="Q8:Q70" si="33">AE8</f>
        <v>5</v>
      </c>
      <c r="R8" s="229">
        <f t="shared" ref="R8:R70" si="34">AF8</f>
        <v>226</v>
      </c>
      <c r="T8">
        <v>506</v>
      </c>
      <c r="U8">
        <v>7759</v>
      </c>
      <c r="V8" t="s">
        <v>258</v>
      </c>
      <c r="W8">
        <v>2273.386</v>
      </c>
      <c r="X8">
        <v>922.17200000000003</v>
      </c>
      <c r="Y8">
        <v>2.4649999999999999</v>
      </c>
      <c r="Z8">
        <v>13.939</v>
      </c>
      <c r="AA8">
        <v>129.89468400000001</v>
      </c>
      <c r="AB8">
        <v>1.015808</v>
      </c>
      <c r="AC8">
        <v>44.334404999999997</v>
      </c>
      <c r="AD8" s="1">
        <v>341</v>
      </c>
      <c r="AE8">
        <v>5</v>
      </c>
      <c r="AF8">
        <v>226</v>
      </c>
      <c r="AG8">
        <v>70</v>
      </c>
      <c r="AH8">
        <v>17.501763</v>
      </c>
      <c r="AI8">
        <v>357.9</v>
      </c>
      <c r="AJ8">
        <v>0</v>
      </c>
      <c r="AK8">
        <v>2</v>
      </c>
      <c r="AL8">
        <v>361</v>
      </c>
      <c r="AM8" t="s">
        <v>259</v>
      </c>
      <c r="AN8" t="s">
        <v>510</v>
      </c>
      <c r="AO8">
        <v>2273.386</v>
      </c>
      <c r="AR8" t="s">
        <v>117</v>
      </c>
      <c r="AS8" t="s">
        <v>121</v>
      </c>
      <c r="AT8" t="s">
        <v>241</v>
      </c>
      <c r="AU8" t="s">
        <v>258</v>
      </c>
      <c r="AV8" t="s">
        <v>48</v>
      </c>
      <c r="AW8">
        <v>1</v>
      </c>
      <c r="BB8">
        <v>1.0717391304347825</v>
      </c>
      <c r="BC8" t="s">
        <v>71</v>
      </c>
      <c r="BF8" t="s">
        <v>117</v>
      </c>
      <c r="BG8" t="s">
        <v>121</v>
      </c>
      <c r="BH8" t="s">
        <v>258</v>
      </c>
      <c r="BI8">
        <v>7759</v>
      </c>
      <c r="BJ8">
        <v>1</v>
      </c>
      <c r="BK8" t="s">
        <v>241</v>
      </c>
      <c r="BL8" t="s">
        <v>176</v>
      </c>
      <c r="BM8">
        <v>1.0717391304347825</v>
      </c>
      <c r="BN8" t="s">
        <v>71</v>
      </c>
      <c r="BO8" t="s">
        <v>178</v>
      </c>
      <c r="BP8">
        <v>2273.386</v>
      </c>
    </row>
    <row r="9" spans="1:68" ht="16.5">
      <c r="A9" s="125" t="str">
        <f t="shared" si="18"/>
        <v>도영운수</v>
      </c>
      <c r="B9" s="126" t="str">
        <f t="shared" si="1"/>
        <v>권인숙</v>
      </c>
      <c r="C9" s="127" t="str">
        <f t="shared" si="19"/>
        <v>C</v>
      </c>
      <c r="D9" s="128">
        <f t="shared" si="20"/>
        <v>0.8581442533345216</v>
      </c>
      <c r="E9" s="129">
        <f t="shared" si="21"/>
        <v>3419</v>
      </c>
      <c r="F9" s="252" t="str">
        <f t="shared" si="22"/>
        <v>55</v>
      </c>
      <c r="G9" s="130" t="str">
        <f t="shared" si="23"/>
        <v>71바5899</v>
      </c>
      <c r="H9" s="131">
        <f t="shared" si="24"/>
        <v>2</v>
      </c>
      <c r="I9" s="132">
        <f t="shared" si="25"/>
        <v>1290.415</v>
      </c>
      <c r="J9" s="133">
        <f t="shared" si="26"/>
        <v>6.9350731306887974E-3</v>
      </c>
      <c r="K9" s="133">
        <f t="shared" si="27"/>
        <v>0.37577511430930682</v>
      </c>
      <c r="L9" s="133">
        <f t="shared" si="28"/>
        <v>0.14568956498490795</v>
      </c>
      <c r="M9" s="134">
        <f t="shared" si="29"/>
        <v>14.648</v>
      </c>
      <c r="N9" s="135">
        <f t="shared" si="30"/>
        <v>0</v>
      </c>
      <c r="O9" s="135">
        <f t="shared" si="31"/>
        <v>8.2144116427660876</v>
      </c>
      <c r="P9" s="226">
        <f t="shared" si="32"/>
        <v>0</v>
      </c>
      <c r="Q9" s="227">
        <f t="shared" si="33"/>
        <v>0</v>
      </c>
      <c r="R9" s="227">
        <f t="shared" si="34"/>
        <v>106</v>
      </c>
      <c r="T9">
        <v>506</v>
      </c>
      <c r="U9">
        <v>3419</v>
      </c>
      <c r="V9" t="s">
        <v>260</v>
      </c>
      <c r="W9">
        <v>1290.415</v>
      </c>
      <c r="X9">
        <v>716.15899999999999</v>
      </c>
      <c r="Y9">
        <v>1.802</v>
      </c>
      <c r="Z9">
        <v>14.648</v>
      </c>
      <c r="AA9">
        <v>85.192757</v>
      </c>
      <c r="AB9">
        <v>0.59081799999999995</v>
      </c>
      <c r="AC9">
        <v>32.013317999999998</v>
      </c>
      <c r="AD9" s="1">
        <v>188</v>
      </c>
      <c r="AE9">
        <v>0</v>
      </c>
      <c r="AF9">
        <v>106</v>
      </c>
      <c r="AG9">
        <v>69</v>
      </c>
      <c r="AH9">
        <v>15.147003</v>
      </c>
      <c r="AI9">
        <v>125.7</v>
      </c>
      <c r="AJ9">
        <v>0</v>
      </c>
      <c r="AK9">
        <v>0</v>
      </c>
      <c r="AL9">
        <v>0</v>
      </c>
      <c r="AM9" t="s">
        <v>261</v>
      </c>
      <c r="AN9" t="s">
        <v>511</v>
      </c>
      <c r="AO9">
        <v>1176.28</v>
      </c>
      <c r="AR9" t="s">
        <v>117</v>
      </c>
      <c r="AS9" t="s">
        <v>120</v>
      </c>
      <c r="AT9" t="s">
        <v>229</v>
      </c>
      <c r="AU9" t="s">
        <v>260</v>
      </c>
      <c r="AV9" t="s">
        <v>48</v>
      </c>
      <c r="AW9">
        <v>2</v>
      </c>
      <c r="BB9">
        <v>0.8581442533345216</v>
      </c>
      <c r="BC9" t="s">
        <v>69</v>
      </c>
      <c r="BF9" t="s">
        <v>117</v>
      </c>
      <c r="BG9" t="s">
        <v>120</v>
      </c>
      <c r="BH9" t="s">
        <v>260</v>
      </c>
      <c r="BI9">
        <v>3419</v>
      </c>
      <c r="BJ9">
        <v>2</v>
      </c>
      <c r="BK9" t="s">
        <v>229</v>
      </c>
      <c r="BL9" t="s">
        <v>226</v>
      </c>
      <c r="BM9">
        <v>0.8581442533345216</v>
      </c>
      <c r="BN9" t="s">
        <v>69</v>
      </c>
      <c r="BO9" t="s">
        <v>179</v>
      </c>
      <c r="BP9">
        <v>1290.415</v>
      </c>
    </row>
    <row r="10" spans="1:68" ht="16.5">
      <c r="A10" s="109" t="str">
        <f t="shared" si="18"/>
        <v>도영운수</v>
      </c>
      <c r="B10" s="110" t="str">
        <f t="shared" si="1"/>
        <v>김명석</v>
      </c>
      <c r="C10" s="111" t="str">
        <f t="shared" si="19"/>
        <v>D</v>
      </c>
      <c r="D10" s="112">
        <f t="shared" si="20"/>
        <v>0.82567651915962381</v>
      </c>
      <c r="E10" s="113">
        <f t="shared" si="21"/>
        <v>3405</v>
      </c>
      <c r="F10" s="253" t="str">
        <f t="shared" si="22"/>
        <v>35</v>
      </c>
      <c r="G10" s="114" t="str">
        <f t="shared" si="23"/>
        <v>75아1051</v>
      </c>
      <c r="H10" s="115">
        <f t="shared" si="24"/>
        <v>2</v>
      </c>
      <c r="I10" s="116">
        <f t="shared" si="25"/>
        <v>1823.009</v>
      </c>
      <c r="J10" s="117">
        <f t="shared" si="26"/>
        <v>8.0184311939950764E-3</v>
      </c>
      <c r="K10" s="117">
        <f t="shared" si="27"/>
        <v>0.37869831129051701</v>
      </c>
      <c r="L10" s="117">
        <f t="shared" si="28"/>
        <v>6.8567955506527944E-2</v>
      </c>
      <c r="M10" s="118">
        <f t="shared" si="29"/>
        <v>13.138999999999999</v>
      </c>
      <c r="N10" s="119">
        <f t="shared" si="30"/>
        <v>0.1097087288104447</v>
      </c>
      <c r="O10" s="119">
        <v>75</v>
      </c>
      <c r="P10" s="228">
        <f t="shared" si="32"/>
        <v>3</v>
      </c>
      <c r="Q10" s="229">
        <f t="shared" si="33"/>
        <v>2</v>
      </c>
      <c r="R10" s="229">
        <f t="shared" si="34"/>
        <v>542</v>
      </c>
      <c r="T10">
        <v>506</v>
      </c>
      <c r="U10">
        <v>3405</v>
      </c>
      <c r="V10" t="s">
        <v>262</v>
      </c>
      <c r="W10">
        <v>1823.009</v>
      </c>
      <c r="X10">
        <v>916.91700000000003</v>
      </c>
      <c r="Y10">
        <v>1.988</v>
      </c>
      <c r="Z10">
        <v>13.138999999999999</v>
      </c>
      <c r="AA10">
        <v>111.718861</v>
      </c>
      <c r="AB10">
        <v>0.89581</v>
      </c>
      <c r="AC10">
        <v>42.307744</v>
      </c>
      <c r="AD10" s="1">
        <v>125</v>
      </c>
      <c r="AE10">
        <v>2</v>
      </c>
      <c r="AF10">
        <v>542</v>
      </c>
      <c r="AG10">
        <v>83</v>
      </c>
      <c r="AH10">
        <v>16.317826</v>
      </c>
      <c r="AI10">
        <v>935.9</v>
      </c>
      <c r="AJ10">
        <v>0</v>
      </c>
      <c r="AK10">
        <v>3</v>
      </c>
      <c r="AL10">
        <v>795</v>
      </c>
      <c r="AM10" t="s">
        <v>263</v>
      </c>
      <c r="AN10" t="s">
        <v>512</v>
      </c>
      <c r="AO10">
        <v>1660.5350000000001</v>
      </c>
      <c r="AR10" t="s">
        <v>117</v>
      </c>
      <c r="AS10" t="s">
        <v>118</v>
      </c>
      <c r="AT10" t="s">
        <v>209</v>
      </c>
      <c r="AU10" t="s">
        <v>262</v>
      </c>
      <c r="AV10" t="s">
        <v>48</v>
      </c>
      <c r="AW10">
        <v>2</v>
      </c>
      <c r="BB10">
        <v>0.82567651915962381</v>
      </c>
      <c r="BC10" t="s">
        <v>67</v>
      </c>
      <c r="BF10" t="s">
        <v>117</v>
      </c>
      <c r="BG10" t="s">
        <v>118</v>
      </c>
      <c r="BH10" t="s">
        <v>262</v>
      </c>
      <c r="BI10">
        <v>3405</v>
      </c>
      <c r="BJ10">
        <v>2</v>
      </c>
      <c r="BK10" t="s">
        <v>209</v>
      </c>
      <c r="BL10" t="s">
        <v>204</v>
      </c>
      <c r="BM10">
        <v>0.82567651915962381</v>
      </c>
      <c r="BN10" t="s">
        <v>67</v>
      </c>
      <c r="BO10" t="s">
        <v>181</v>
      </c>
      <c r="BP10">
        <v>1823.009</v>
      </c>
    </row>
    <row r="11" spans="1:68" ht="16.5">
      <c r="A11" s="125" t="str">
        <f t="shared" si="18"/>
        <v>도영운수</v>
      </c>
      <c r="B11" s="126" t="str">
        <f t="shared" si="1"/>
        <v>김범영</v>
      </c>
      <c r="C11" s="127" t="str">
        <f t="shared" si="19"/>
        <v>D</v>
      </c>
      <c r="D11" s="128">
        <f t="shared" si="20"/>
        <v>0.82000000000000006</v>
      </c>
      <c r="E11" s="129">
        <f t="shared" si="21"/>
        <v>6128</v>
      </c>
      <c r="F11" s="252" t="str">
        <f t="shared" si="22"/>
        <v>65-1</v>
      </c>
      <c r="G11" s="130" t="str">
        <f t="shared" si="23"/>
        <v>71바5881</v>
      </c>
      <c r="H11" s="131">
        <f t="shared" si="24"/>
        <v>1</v>
      </c>
      <c r="I11" s="132">
        <f t="shared" si="25"/>
        <v>2197.0039999999999</v>
      </c>
      <c r="J11" s="133">
        <f t="shared" si="26"/>
        <v>4.3820563482443679E-3</v>
      </c>
      <c r="K11" s="133">
        <f t="shared" si="27"/>
        <v>0.33395466045780048</v>
      </c>
      <c r="L11" s="133">
        <f t="shared" si="28"/>
        <v>0.2011830656657885</v>
      </c>
      <c r="M11" s="134">
        <f t="shared" si="29"/>
        <v>14.682</v>
      </c>
      <c r="N11" s="135">
        <f t="shared" si="30"/>
        <v>4.5516530693617309E-2</v>
      </c>
      <c r="O11" s="135">
        <f t="shared" si="31"/>
        <v>26.308554740910804</v>
      </c>
      <c r="P11" s="226">
        <f t="shared" si="32"/>
        <v>5</v>
      </c>
      <c r="Q11" s="227">
        <f t="shared" si="33"/>
        <v>1</v>
      </c>
      <c r="R11" s="227">
        <f t="shared" si="34"/>
        <v>578</v>
      </c>
      <c r="T11">
        <v>506</v>
      </c>
      <c r="U11">
        <v>6128</v>
      </c>
      <c r="V11" t="s">
        <v>264</v>
      </c>
      <c r="W11">
        <v>2197.0039999999999</v>
      </c>
      <c r="X11">
        <v>1164.74</v>
      </c>
      <c r="Y11">
        <v>1.8859999999999999</v>
      </c>
      <c r="Z11">
        <v>14.682</v>
      </c>
      <c r="AA11">
        <v>153.459688</v>
      </c>
      <c r="AB11">
        <v>0.67246899999999998</v>
      </c>
      <c r="AC11">
        <v>51.248578000000002</v>
      </c>
      <c r="AD11" s="1">
        <v>442</v>
      </c>
      <c r="AE11">
        <v>1</v>
      </c>
      <c r="AF11">
        <v>578</v>
      </c>
      <c r="AG11">
        <v>70</v>
      </c>
      <c r="AH11">
        <v>14.316489000000001</v>
      </c>
      <c r="AI11">
        <v>289.10000000000002</v>
      </c>
      <c r="AJ11">
        <v>0</v>
      </c>
      <c r="AK11">
        <v>5</v>
      </c>
      <c r="AL11">
        <v>530</v>
      </c>
      <c r="AM11" t="s">
        <v>265</v>
      </c>
      <c r="AN11" t="s">
        <v>513</v>
      </c>
      <c r="AO11">
        <v>2197.0039999999999</v>
      </c>
      <c r="AR11" t="s">
        <v>117</v>
      </c>
      <c r="AS11" t="s">
        <v>122</v>
      </c>
      <c r="AT11" t="s">
        <v>243</v>
      </c>
      <c r="AU11" t="s">
        <v>264</v>
      </c>
      <c r="AV11" t="s">
        <v>48</v>
      </c>
      <c r="AW11">
        <v>1</v>
      </c>
      <c r="BB11">
        <v>0.82000000000000006</v>
      </c>
      <c r="BC11" t="s">
        <v>67</v>
      </c>
      <c r="BF11" t="s">
        <v>117</v>
      </c>
      <c r="BG11" s="5" t="s">
        <v>122</v>
      </c>
      <c r="BH11" t="s">
        <v>264</v>
      </c>
      <c r="BI11">
        <v>6128</v>
      </c>
      <c r="BJ11">
        <v>1</v>
      </c>
      <c r="BK11" t="s">
        <v>243</v>
      </c>
      <c r="BL11" t="s">
        <v>176</v>
      </c>
      <c r="BM11">
        <v>0.82000000000000006</v>
      </c>
      <c r="BN11" t="s">
        <v>67</v>
      </c>
      <c r="BO11" t="s">
        <v>181</v>
      </c>
      <c r="BP11">
        <v>2197.0039999999999</v>
      </c>
    </row>
    <row r="12" spans="1:68" ht="16.5">
      <c r="A12" s="109" t="str">
        <f t="shared" si="18"/>
        <v>도영운수</v>
      </c>
      <c r="B12" s="110" t="str">
        <f t="shared" si="1"/>
        <v>김봉환</v>
      </c>
      <c r="C12" s="111" t="str">
        <f t="shared" si="19"/>
        <v>C</v>
      </c>
      <c r="D12" s="112">
        <f t="shared" si="20"/>
        <v>0.88477232629770752</v>
      </c>
      <c r="E12" s="113">
        <f t="shared" si="21"/>
        <v>5115</v>
      </c>
      <c r="F12" s="253" t="str">
        <f t="shared" si="22"/>
        <v>65</v>
      </c>
      <c r="G12" s="114" t="str">
        <f t="shared" si="23"/>
        <v>71바5879</v>
      </c>
      <c r="H12" s="115">
        <f t="shared" si="24"/>
        <v>8</v>
      </c>
      <c r="I12" s="116">
        <f t="shared" si="25"/>
        <v>2850.4</v>
      </c>
      <c r="J12" s="117">
        <f t="shared" si="26"/>
        <v>2.3448858351445209E-2</v>
      </c>
      <c r="K12" s="117">
        <f t="shared" si="27"/>
        <v>0.36387047099162823</v>
      </c>
      <c r="L12" s="117">
        <f t="shared" si="28"/>
        <v>0.15190850406960427</v>
      </c>
      <c r="M12" s="118">
        <f t="shared" si="29"/>
        <v>14.018000000000001</v>
      </c>
      <c r="N12" s="119">
        <f t="shared" si="30"/>
        <v>0.31574515857423519</v>
      </c>
      <c r="O12" s="119">
        <f t="shared" si="31"/>
        <v>17.050238563008701</v>
      </c>
      <c r="P12" s="228">
        <f t="shared" si="32"/>
        <v>11</v>
      </c>
      <c r="Q12" s="229">
        <f t="shared" si="33"/>
        <v>9</v>
      </c>
      <c r="R12" s="229">
        <f t="shared" si="34"/>
        <v>486</v>
      </c>
      <c r="T12">
        <v>506</v>
      </c>
      <c r="U12">
        <v>5115</v>
      </c>
      <c r="V12" t="s">
        <v>266</v>
      </c>
      <c r="W12">
        <v>2850.4</v>
      </c>
      <c r="X12">
        <v>1441.499</v>
      </c>
      <c r="Y12">
        <v>1.9770000000000001</v>
      </c>
      <c r="Z12">
        <v>14.018000000000001</v>
      </c>
      <c r="AA12">
        <v>180.45023499999999</v>
      </c>
      <c r="AB12">
        <v>4.2313520000000002</v>
      </c>
      <c r="AC12">
        <v>65.660511999999997</v>
      </c>
      <c r="AD12" s="1">
        <v>433</v>
      </c>
      <c r="AE12">
        <v>9</v>
      </c>
      <c r="AF12">
        <v>486</v>
      </c>
      <c r="AG12">
        <v>76</v>
      </c>
      <c r="AH12">
        <v>15.796044</v>
      </c>
      <c r="AI12">
        <v>809.3</v>
      </c>
      <c r="AJ12">
        <v>0</v>
      </c>
      <c r="AK12">
        <v>11</v>
      </c>
      <c r="AL12">
        <v>1754</v>
      </c>
      <c r="AM12" t="s">
        <v>267</v>
      </c>
      <c r="AN12" t="s">
        <v>514</v>
      </c>
      <c r="AO12">
        <v>1006.297</v>
      </c>
      <c r="AR12" t="s">
        <v>117</v>
      </c>
      <c r="AS12" t="s">
        <v>121</v>
      </c>
      <c r="AT12" t="s">
        <v>235</v>
      </c>
      <c r="AU12" t="s">
        <v>266</v>
      </c>
      <c r="AV12" t="s">
        <v>48</v>
      </c>
      <c r="AW12">
        <v>8</v>
      </c>
      <c r="BB12">
        <v>0.88477232629770752</v>
      </c>
      <c r="BC12" t="s">
        <v>69</v>
      </c>
      <c r="BF12" t="s">
        <v>117</v>
      </c>
      <c r="BG12" t="s">
        <v>121</v>
      </c>
      <c r="BH12" t="s">
        <v>266</v>
      </c>
      <c r="BI12">
        <v>5115</v>
      </c>
      <c r="BJ12">
        <v>8</v>
      </c>
      <c r="BK12" t="s">
        <v>235</v>
      </c>
      <c r="BL12" t="s">
        <v>414</v>
      </c>
      <c r="BM12">
        <v>0.88477232629770752</v>
      </c>
      <c r="BN12" t="s">
        <v>69</v>
      </c>
      <c r="BO12" t="s">
        <v>179</v>
      </c>
      <c r="BP12">
        <v>2850.4</v>
      </c>
    </row>
    <row r="13" spans="1:68" ht="16.5">
      <c r="A13" s="125" t="str">
        <f t="shared" si="18"/>
        <v>도영운수</v>
      </c>
      <c r="B13" s="126" t="str">
        <f t="shared" si="1"/>
        <v>김상용</v>
      </c>
      <c r="C13" s="127" t="str">
        <f t="shared" si="19"/>
        <v>D</v>
      </c>
      <c r="D13" s="128">
        <f t="shared" si="20"/>
        <v>0.81110803320809866</v>
      </c>
      <c r="E13" s="129">
        <f t="shared" si="21"/>
        <v>305</v>
      </c>
      <c r="F13" s="252" t="str">
        <f t="shared" si="22"/>
        <v>35</v>
      </c>
      <c r="G13" s="130" t="str">
        <f t="shared" si="23"/>
        <v>71바5864</v>
      </c>
      <c r="H13" s="131">
        <f t="shared" si="24"/>
        <v>2</v>
      </c>
      <c r="I13" s="132">
        <f t="shared" si="25"/>
        <v>2189.2250000000004</v>
      </c>
      <c r="J13" s="133">
        <f t="shared" si="26"/>
        <v>1.4947857739870169E-2</v>
      </c>
      <c r="K13" s="133">
        <f t="shared" si="27"/>
        <v>0.37465680149783304</v>
      </c>
      <c r="L13" s="133">
        <f t="shared" si="28"/>
        <v>0.14799757905194758</v>
      </c>
      <c r="M13" s="134">
        <f t="shared" si="29"/>
        <v>12.637</v>
      </c>
      <c r="N13" s="135">
        <f t="shared" si="30"/>
        <v>0.13703479541847002</v>
      </c>
      <c r="O13" s="135">
        <f t="shared" si="31"/>
        <v>10.231931391245761</v>
      </c>
      <c r="P13" s="226">
        <f t="shared" si="32"/>
        <v>7</v>
      </c>
      <c r="Q13" s="227">
        <f t="shared" si="33"/>
        <v>3</v>
      </c>
      <c r="R13" s="227">
        <f t="shared" si="34"/>
        <v>224</v>
      </c>
      <c r="T13">
        <v>506</v>
      </c>
      <c r="U13">
        <v>305</v>
      </c>
      <c r="V13" t="s">
        <v>268</v>
      </c>
      <c r="W13">
        <v>2189.2249999999999</v>
      </c>
      <c r="X13">
        <v>1080.442</v>
      </c>
      <c r="Y13">
        <v>2.0259999999999998</v>
      </c>
      <c r="Z13">
        <v>12.637</v>
      </c>
      <c r="AA13">
        <v>141.601361</v>
      </c>
      <c r="AB13">
        <v>2.1166369999999999</v>
      </c>
      <c r="AC13">
        <v>53.051912999999999</v>
      </c>
      <c r="AD13" s="1">
        <v>324</v>
      </c>
      <c r="AE13">
        <v>3</v>
      </c>
      <c r="AF13">
        <v>224</v>
      </c>
      <c r="AG13">
        <v>78</v>
      </c>
      <c r="AH13">
        <v>15.460478999999999</v>
      </c>
      <c r="AI13">
        <v>824.7</v>
      </c>
      <c r="AJ13">
        <v>0</v>
      </c>
      <c r="AK13">
        <v>7</v>
      </c>
      <c r="AL13">
        <v>1548</v>
      </c>
      <c r="AM13" t="s">
        <v>269</v>
      </c>
      <c r="AN13" t="s">
        <v>515</v>
      </c>
      <c r="AO13">
        <v>2077.1930000000002</v>
      </c>
      <c r="AR13" t="s">
        <v>117</v>
      </c>
      <c r="AS13" t="s">
        <v>118</v>
      </c>
      <c r="AT13" t="s">
        <v>204</v>
      </c>
      <c r="AU13" t="s">
        <v>268</v>
      </c>
      <c r="AV13" t="s">
        <v>48</v>
      </c>
      <c r="AW13">
        <v>2</v>
      </c>
      <c r="BB13">
        <v>0.81110803320809866</v>
      </c>
      <c r="BC13" t="s">
        <v>67</v>
      </c>
      <c r="BF13" t="s">
        <v>117</v>
      </c>
      <c r="BG13" s="5" t="s">
        <v>118</v>
      </c>
      <c r="BH13" t="s">
        <v>268</v>
      </c>
      <c r="BI13">
        <v>305</v>
      </c>
      <c r="BJ13">
        <v>2</v>
      </c>
      <c r="BK13" t="s">
        <v>204</v>
      </c>
      <c r="BL13" t="s">
        <v>385</v>
      </c>
      <c r="BM13">
        <v>0.81110803320809866</v>
      </c>
      <c r="BN13" t="s">
        <v>67</v>
      </c>
      <c r="BO13" t="s">
        <v>181</v>
      </c>
      <c r="BP13">
        <v>2189.2250000000004</v>
      </c>
    </row>
    <row r="14" spans="1:68" ht="16.5">
      <c r="A14" s="109" t="str">
        <f t="shared" si="18"/>
        <v>도영운수</v>
      </c>
      <c r="B14" s="110" t="str">
        <f t="shared" si="1"/>
        <v>김영복</v>
      </c>
      <c r="C14" s="111" t="str">
        <f t="shared" si="19"/>
        <v>F</v>
      </c>
      <c r="D14" s="112">
        <f t="shared" si="20"/>
        <v>0.76600000000000001</v>
      </c>
      <c r="E14" s="113">
        <f t="shared" si="21"/>
        <v>6269</v>
      </c>
      <c r="F14" s="253" t="str">
        <f t="shared" si="22"/>
        <v>35</v>
      </c>
      <c r="G14" s="114" t="str">
        <f t="shared" si="23"/>
        <v>71바5864</v>
      </c>
      <c r="H14" s="115">
        <f t="shared" si="24"/>
        <v>1</v>
      </c>
      <c r="I14" s="116">
        <f t="shared" si="25"/>
        <v>1764.963</v>
      </c>
      <c r="J14" s="117">
        <f t="shared" si="26"/>
        <v>2.3343284376663904E-2</v>
      </c>
      <c r="K14" s="117">
        <f t="shared" si="27"/>
        <v>0.37797374668437356</v>
      </c>
      <c r="L14" s="117">
        <f t="shared" si="28"/>
        <v>0.2079363703375085</v>
      </c>
      <c r="M14" s="118">
        <f t="shared" si="29"/>
        <v>15.365</v>
      </c>
      <c r="N14" s="119">
        <f t="shared" si="30"/>
        <v>0</v>
      </c>
      <c r="O14" s="119">
        <f t="shared" si="31"/>
        <v>28.385864179589035</v>
      </c>
      <c r="P14" s="228">
        <f t="shared" si="32"/>
        <v>15</v>
      </c>
      <c r="Q14" s="229">
        <f t="shared" si="33"/>
        <v>0</v>
      </c>
      <c r="R14" s="229">
        <f t="shared" si="34"/>
        <v>501</v>
      </c>
      <c r="T14">
        <v>506</v>
      </c>
      <c r="U14">
        <v>6269</v>
      </c>
      <c r="V14" t="s">
        <v>270</v>
      </c>
      <c r="W14">
        <v>1764.963</v>
      </c>
      <c r="X14">
        <v>921.51300000000003</v>
      </c>
      <c r="Y14">
        <v>1.915</v>
      </c>
      <c r="Z14">
        <v>15.365</v>
      </c>
      <c r="AA14">
        <v>107.369981</v>
      </c>
      <c r="AB14">
        <v>2.5063680000000002</v>
      </c>
      <c r="AC14">
        <v>40.583033999999998</v>
      </c>
      <c r="AD14" s="1">
        <v>367</v>
      </c>
      <c r="AE14">
        <v>0</v>
      </c>
      <c r="AF14">
        <v>501</v>
      </c>
      <c r="AG14">
        <v>77</v>
      </c>
      <c r="AH14">
        <v>16.438141999999999</v>
      </c>
      <c r="AI14">
        <v>1176.0999999999999</v>
      </c>
      <c r="AJ14">
        <v>0</v>
      </c>
      <c r="AK14">
        <v>15</v>
      </c>
      <c r="AL14">
        <v>4395</v>
      </c>
      <c r="AM14" t="s">
        <v>271</v>
      </c>
      <c r="AN14" t="s">
        <v>516</v>
      </c>
      <c r="AO14">
        <v>1764.963</v>
      </c>
      <c r="AR14" t="s">
        <v>117</v>
      </c>
      <c r="AS14" t="s">
        <v>118</v>
      </c>
      <c r="AT14" t="s">
        <v>204</v>
      </c>
      <c r="AU14" t="s">
        <v>270</v>
      </c>
      <c r="AV14" t="s">
        <v>48</v>
      </c>
      <c r="AW14">
        <v>1</v>
      </c>
      <c r="BB14">
        <v>0.76600000000000001</v>
      </c>
      <c r="BC14" t="s">
        <v>70</v>
      </c>
      <c r="BF14" t="s">
        <v>117</v>
      </c>
      <c r="BG14" t="s">
        <v>118</v>
      </c>
      <c r="BH14" t="s">
        <v>270</v>
      </c>
      <c r="BI14">
        <v>6269</v>
      </c>
      <c r="BJ14">
        <v>1</v>
      </c>
      <c r="BK14" t="s">
        <v>204</v>
      </c>
      <c r="BL14" t="s">
        <v>176</v>
      </c>
      <c r="BM14">
        <v>0.76600000000000001</v>
      </c>
      <c r="BN14" t="s">
        <v>70</v>
      </c>
      <c r="BO14" t="s">
        <v>191</v>
      </c>
      <c r="BP14">
        <v>1764.963</v>
      </c>
    </row>
    <row r="15" spans="1:68" ht="16.5">
      <c r="A15" s="125" t="str">
        <f t="shared" si="18"/>
        <v>도영운수</v>
      </c>
      <c r="B15" s="126" t="str">
        <f t="shared" si="1"/>
        <v>김유선</v>
      </c>
      <c r="C15" s="127" t="str">
        <f t="shared" si="19"/>
        <v>F</v>
      </c>
      <c r="D15" s="128">
        <f t="shared" si="20"/>
        <v>0.69800000000000006</v>
      </c>
      <c r="E15" s="129">
        <f t="shared" si="21"/>
        <v>1422</v>
      </c>
      <c r="F15" s="252" t="str">
        <f t="shared" si="22"/>
        <v>35</v>
      </c>
      <c r="G15" s="130" t="str">
        <f t="shared" si="23"/>
        <v>71바5865</v>
      </c>
      <c r="H15" s="131">
        <f t="shared" si="24"/>
        <v>1</v>
      </c>
      <c r="I15" s="132">
        <f t="shared" si="25"/>
        <v>4536.741</v>
      </c>
      <c r="J15" s="133">
        <f t="shared" si="26"/>
        <v>3.7091114992067221E-2</v>
      </c>
      <c r="K15" s="133">
        <f t="shared" si="27"/>
        <v>0.38951189556291099</v>
      </c>
      <c r="L15" s="133">
        <f t="shared" si="28"/>
        <v>0.18757958631537486</v>
      </c>
      <c r="M15" s="134">
        <f t="shared" si="29"/>
        <v>17.568999999999999</v>
      </c>
      <c r="N15" s="135">
        <f t="shared" si="30"/>
        <v>0.83760567332364799</v>
      </c>
      <c r="O15" s="135">
        <f t="shared" si="31"/>
        <v>51.578875673087794</v>
      </c>
      <c r="P15" s="226">
        <f t="shared" si="32"/>
        <v>68</v>
      </c>
      <c r="Q15" s="227">
        <f t="shared" si="33"/>
        <v>38</v>
      </c>
      <c r="R15" s="227">
        <f t="shared" si="34"/>
        <v>2340</v>
      </c>
      <c r="T15">
        <v>506</v>
      </c>
      <c r="U15">
        <v>1422</v>
      </c>
      <c r="V15" t="s">
        <v>474</v>
      </c>
      <c r="W15">
        <v>4536.741</v>
      </c>
      <c r="X15">
        <v>2600.2049999999999</v>
      </c>
      <c r="Y15">
        <v>1.7450000000000001</v>
      </c>
      <c r="Z15">
        <v>17.568999999999999</v>
      </c>
      <c r="AA15">
        <v>282.43383899999998</v>
      </c>
      <c r="AB15">
        <v>10.475785999999999</v>
      </c>
      <c r="AC15">
        <v>110.01134</v>
      </c>
      <c r="AD15" s="1">
        <v>851</v>
      </c>
      <c r="AE15">
        <v>38</v>
      </c>
      <c r="AF15">
        <v>2340</v>
      </c>
      <c r="AG15">
        <v>80</v>
      </c>
      <c r="AH15">
        <v>16.063022</v>
      </c>
      <c r="AI15">
        <v>7128.5</v>
      </c>
      <c r="AJ15">
        <v>0</v>
      </c>
      <c r="AK15">
        <v>68</v>
      </c>
      <c r="AL15">
        <v>20717</v>
      </c>
      <c r="AM15" t="s">
        <v>475</v>
      </c>
      <c r="AN15" t="s">
        <v>517</v>
      </c>
      <c r="AO15">
        <v>4536.741</v>
      </c>
      <c r="AR15" t="s">
        <v>117</v>
      </c>
      <c r="AS15" t="s">
        <v>118</v>
      </c>
      <c r="AT15" t="s">
        <v>205</v>
      </c>
      <c r="AU15" t="s">
        <v>474</v>
      </c>
      <c r="AV15" t="s">
        <v>48</v>
      </c>
      <c r="AW15">
        <v>1</v>
      </c>
      <c r="BB15">
        <v>0.69800000000000006</v>
      </c>
      <c r="BC15" t="s">
        <v>70</v>
      </c>
      <c r="BF15" t="s">
        <v>117</v>
      </c>
      <c r="BG15" t="s">
        <v>118</v>
      </c>
      <c r="BH15" t="s">
        <v>474</v>
      </c>
      <c r="BI15">
        <v>1422</v>
      </c>
      <c r="BJ15">
        <v>1</v>
      </c>
      <c r="BK15" t="s">
        <v>205</v>
      </c>
      <c r="BL15" t="s">
        <v>176</v>
      </c>
      <c r="BM15">
        <v>0.69800000000000006</v>
      </c>
      <c r="BN15" t="s">
        <v>70</v>
      </c>
      <c r="BO15" t="s">
        <v>191</v>
      </c>
      <c r="BP15">
        <v>4536.741</v>
      </c>
    </row>
    <row r="16" spans="1:68" ht="16.5">
      <c r="A16" s="109" t="str">
        <f t="shared" si="18"/>
        <v>도영운수</v>
      </c>
      <c r="B16" s="110" t="str">
        <f t="shared" si="1"/>
        <v>김인기</v>
      </c>
      <c r="C16" s="111" t="str">
        <f t="shared" si="19"/>
        <v>D</v>
      </c>
      <c r="D16" s="112">
        <f t="shared" si="20"/>
        <v>0.82583333333333331</v>
      </c>
      <c r="E16" s="113">
        <f t="shared" si="21"/>
        <v>5022</v>
      </c>
      <c r="F16" s="253" t="str">
        <f t="shared" si="22"/>
        <v>35</v>
      </c>
      <c r="G16" s="114" t="str">
        <f t="shared" si="23"/>
        <v>75아1051</v>
      </c>
      <c r="H16" s="115">
        <f t="shared" si="24"/>
        <v>1</v>
      </c>
      <c r="I16" s="116">
        <f t="shared" si="25"/>
        <v>1997.0640000000001</v>
      </c>
      <c r="J16" s="117">
        <f t="shared" si="26"/>
        <v>2.0733379766027266E-2</v>
      </c>
      <c r="K16" s="117">
        <f t="shared" si="27"/>
        <v>0.36765636343947433</v>
      </c>
      <c r="L16" s="117">
        <f t="shared" si="28"/>
        <v>9.5640400107357595E-2</v>
      </c>
      <c r="M16" s="118">
        <f t="shared" si="29"/>
        <v>13.228</v>
      </c>
      <c r="N16" s="119">
        <f t="shared" si="30"/>
        <v>0</v>
      </c>
      <c r="O16" s="119">
        <f t="shared" si="31"/>
        <v>14.971978864973781</v>
      </c>
      <c r="P16" s="228">
        <f t="shared" si="32"/>
        <v>19</v>
      </c>
      <c r="Q16" s="229">
        <f t="shared" si="33"/>
        <v>0</v>
      </c>
      <c r="R16" s="229">
        <f t="shared" si="34"/>
        <v>299</v>
      </c>
      <c r="T16">
        <v>506</v>
      </c>
      <c r="U16">
        <v>5022</v>
      </c>
      <c r="V16" t="s">
        <v>272</v>
      </c>
      <c r="W16">
        <v>1997.0640000000001</v>
      </c>
      <c r="X16">
        <v>1007.548</v>
      </c>
      <c r="Y16">
        <v>1.982</v>
      </c>
      <c r="Z16">
        <v>13.228</v>
      </c>
      <c r="AA16">
        <v>122.145257</v>
      </c>
      <c r="AB16">
        <v>2.5324840000000002</v>
      </c>
      <c r="AC16">
        <v>44.907480999999997</v>
      </c>
      <c r="AD16" s="1">
        <v>191</v>
      </c>
      <c r="AE16">
        <v>0</v>
      </c>
      <c r="AF16">
        <v>299</v>
      </c>
      <c r="AG16">
        <v>81</v>
      </c>
      <c r="AH16">
        <v>16.349910000000001</v>
      </c>
      <c r="AI16">
        <v>2469.5</v>
      </c>
      <c r="AJ16">
        <v>0</v>
      </c>
      <c r="AK16">
        <v>19</v>
      </c>
      <c r="AL16">
        <v>4858</v>
      </c>
      <c r="AM16" t="s">
        <v>273</v>
      </c>
      <c r="AN16" t="s">
        <v>518</v>
      </c>
      <c r="AO16">
        <v>1997.0640000000001</v>
      </c>
      <c r="AR16" t="s">
        <v>117</v>
      </c>
      <c r="AS16" t="s">
        <v>118</v>
      </c>
      <c r="AT16" t="s">
        <v>209</v>
      </c>
      <c r="AU16" t="s">
        <v>272</v>
      </c>
      <c r="AV16" t="s">
        <v>48</v>
      </c>
      <c r="AW16">
        <v>1</v>
      </c>
      <c r="BB16">
        <v>0.82583333333333331</v>
      </c>
      <c r="BC16" t="s">
        <v>67</v>
      </c>
      <c r="BF16" t="s">
        <v>117</v>
      </c>
      <c r="BG16" t="s">
        <v>118</v>
      </c>
      <c r="BH16" t="s">
        <v>272</v>
      </c>
      <c r="BI16">
        <v>5022</v>
      </c>
      <c r="BJ16">
        <v>1</v>
      </c>
      <c r="BK16" t="s">
        <v>209</v>
      </c>
      <c r="BL16" t="s">
        <v>176</v>
      </c>
      <c r="BM16">
        <v>0.82583333333333331</v>
      </c>
      <c r="BN16" t="s">
        <v>67</v>
      </c>
      <c r="BO16" t="s">
        <v>181</v>
      </c>
      <c r="BP16">
        <v>1997.0640000000001</v>
      </c>
    </row>
    <row r="17" spans="1:68" ht="16.5">
      <c r="A17" s="125" t="str">
        <f t="shared" si="18"/>
        <v>도영운수</v>
      </c>
      <c r="B17" s="126" t="str">
        <f t="shared" si="1"/>
        <v>김재형</v>
      </c>
      <c r="C17" s="127" t="str">
        <f t="shared" si="19"/>
        <v>S</v>
      </c>
      <c r="D17" s="128">
        <f t="shared" si="20"/>
        <v>1.079047619047619</v>
      </c>
      <c r="E17" s="129">
        <f t="shared" si="21"/>
        <v>329</v>
      </c>
      <c r="F17" s="252" t="str">
        <f t="shared" si="22"/>
        <v>55</v>
      </c>
      <c r="G17" s="130" t="str">
        <f t="shared" si="23"/>
        <v>71바5898</v>
      </c>
      <c r="H17" s="131">
        <f t="shared" si="24"/>
        <v>1</v>
      </c>
      <c r="I17" s="132">
        <f t="shared" si="25"/>
        <v>2444.8000000000002</v>
      </c>
      <c r="J17" s="133">
        <f t="shared" si="26"/>
        <v>4.3179031941309436E-3</v>
      </c>
      <c r="K17" s="133">
        <f t="shared" si="27"/>
        <v>0.36641619146621712</v>
      </c>
      <c r="L17" s="133">
        <f t="shared" si="28"/>
        <v>0.14806937172774867</v>
      </c>
      <c r="M17" s="134">
        <f t="shared" si="29"/>
        <v>9.8279999999999994</v>
      </c>
      <c r="N17" s="135">
        <f t="shared" si="30"/>
        <v>0</v>
      </c>
      <c r="O17" s="135">
        <f t="shared" si="31"/>
        <v>5.3174083769633507</v>
      </c>
      <c r="P17" s="226">
        <f t="shared" si="32"/>
        <v>5</v>
      </c>
      <c r="Q17" s="227">
        <f t="shared" si="33"/>
        <v>0</v>
      </c>
      <c r="R17" s="227">
        <f t="shared" si="34"/>
        <v>130</v>
      </c>
      <c r="T17">
        <v>506</v>
      </c>
      <c r="U17">
        <v>329</v>
      </c>
      <c r="V17" t="s">
        <v>274</v>
      </c>
      <c r="W17">
        <v>2444.8000000000002</v>
      </c>
      <c r="X17">
        <v>1078.7739999999999</v>
      </c>
      <c r="Y17">
        <v>2.266</v>
      </c>
      <c r="Z17">
        <v>9.8279999999999994</v>
      </c>
      <c r="AA17">
        <v>161.98024100000001</v>
      </c>
      <c r="AB17">
        <v>0.69941500000000001</v>
      </c>
      <c r="AC17">
        <v>59.352182999999997</v>
      </c>
      <c r="AD17" s="1">
        <v>362</v>
      </c>
      <c r="AE17">
        <v>0</v>
      </c>
      <c r="AF17">
        <v>130</v>
      </c>
      <c r="AG17">
        <v>72</v>
      </c>
      <c r="AH17">
        <v>15.093197999999999</v>
      </c>
      <c r="AI17">
        <v>82.6</v>
      </c>
      <c r="AJ17">
        <v>0</v>
      </c>
      <c r="AK17">
        <v>5</v>
      </c>
      <c r="AL17">
        <v>1485</v>
      </c>
      <c r="AM17" t="s">
        <v>275</v>
      </c>
      <c r="AN17" t="s">
        <v>519</v>
      </c>
      <c r="AO17">
        <v>2444.8000000000002</v>
      </c>
      <c r="AR17" t="s">
        <v>117</v>
      </c>
      <c r="AS17" t="s">
        <v>120</v>
      </c>
      <c r="AT17" t="s">
        <v>228</v>
      </c>
      <c r="AU17" t="s">
        <v>274</v>
      </c>
      <c r="AV17" t="s">
        <v>48</v>
      </c>
      <c r="AW17">
        <v>1</v>
      </c>
      <c r="BB17">
        <v>1.079047619047619</v>
      </c>
      <c r="BC17" t="s">
        <v>71</v>
      </c>
      <c r="BF17" t="s">
        <v>117</v>
      </c>
      <c r="BG17" t="s">
        <v>120</v>
      </c>
      <c r="BH17" t="s">
        <v>274</v>
      </c>
      <c r="BI17">
        <v>329</v>
      </c>
      <c r="BJ17">
        <v>1</v>
      </c>
      <c r="BK17" t="s">
        <v>228</v>
      </c>
      <c r="BL17" t="s">
        <v>176</v>
      </c>
      <c r="BM17">
        <v>1.079047619047619</v>
      </c>
      <c r="BN17" t="s">
        <v>71</v>
      </c>
      <c r="BO17" t="s">
        <v>178</v>
      </c>
      <c r="BP17">
        <v>2444.8000000000002</v>
      </c>
    </row>
    <row r="18" spans="1:68" ht="16.5">
      <c r="A18" s="109" t="str">
        <f t="shared" si="18"/>
        <v>도영운수</v>
      </c>
      <c r="B18" s="110" t="str">
        <f t="shared" si="1"/>
        <v>김정광</v>
      </c>
      <c r="C18" s="111" t="str">
        <f t="shared" si="19"/>
        <v>F</v>
      </c>
      <c r="D18" s="112">
        <f t="shared" si="20"/>
        <v>0.77642858369350942</v>
      </c>
      <c r="E18" s="113">
        <f t="shared" si="21"/>
        <v>9926</v>
      </c>
      <c r="F18" s="253" t="str">
        <f t="shared" si="22"/>
        <v>523</v>
      </c>
      <c r="G18" s="114" t="str">
        <f t="shared" si="23"/>
        <v>70바3911</v>
      </c>
      <c r="H18" s="115">
        <f t="shared" si="24"/>
        <v>2</v>
      </c>
      <c r="I18" s="116">
        <f t="shared" si="25"/>
        <v>655.86599999999999</v>
      </c>
      <c r="J18" s="117">
        <f t="shared" si="26"/>
        <v>5.4498652146815492E-2</v>
      </c>
      <c r="K18" s="117">
        <f t="shared" si="27"/>
        <v>0.35017567560885576</v>
      </c>
      <c r="L18" s="117">
        <f t="shared" si="28"/>
        <v>0.16619248444041923</v>
      </c>
      <c r="M18" s="118">
        <f t="shared" si="29"/>
        <v>13.975</v>
      </c>
      <c r="N18" s="119">
        <v>15</v>
      </c>
      <c r="O18" s="119">
        <f t="shared" si="31"/>
        <v>14.027255567448229</v>
      </c>
      <c r="P18" s="228">
        <f t="shared" si="32"/>
        <v>3</v>
      </c>
      <c r="Q18" s="229">
        <f t="shared" si="33"/>
        <v>0</v>
      </c>
      <c r="R18" s="229">
        <f t="shared" si="34"/>
        <v>92</v>
      </c>
      <c r="T18">
        <v>506</v>
      </c>
      <c r="U18">
        <v>9926</v>
      </c>
      <c r="V18" t="s">
        <v>476</v>
      </c>
      <c r="W18">
        <v>655.86599999999999</v>
      </c>
      <c r="X18">
        <v>371.72399999999999</v>
      </c>
      <c r="Y18">
        <v>1.764</v>
      </c>
      <c r="Z18">
        <v>13.975</v>
      </c>
      <c r="AA18">
        <v>46.514710000000001</v>
      </c>
      <c r="AB18">
        <v>2.5349889999999999</v>
      </c>
      <c r="AC18">
        <v>16.288319999999999</v>
      </c>
      <c r="AD18" s="1">
        <v>109</v>
      </c>
      <c r="AE18">
        <v>0</v>
      </c>
      <c r="AF18">
        <v>92</v>
      </c>
      <c r="AG18">
        <v>71</v>
      </c>
      <c r="AH18">
        <v>14.100184</v>
      </c>
      <c r="AI18">
        <v>78.7</v>
      </c>
      <c r="AJ18">
        <v>0</v>
      </c>
      <c r="AK18">
        <v>3</v>
      </c>
      <c r="AL18">
        <v>1673</v>
      </c>
      <c r="AM18" t="s">
        <v>477</v>
      </c>
      <c r="AN18" t="s">
        <v>520</v>
      </c>
      <c r="AO18">
        <v>456.149</v>
      </c>
      <c r="AR18" t="s">
        <v>117</v>
      </c>
      <c r="AS18" t="s">
        <v>119</v>
      </c>
      <c r="AT18" t="s">
        <v>216</v>
      </c>
      <c r="AU18" t="s">
        <v>476</v>
      </c>
      <c r="AV18" t="s">
        <v>48</v>
      </c>
      <c r="AW18">
        <v>2</v>
      </c>
      <c r="BB18">
        <v>0.77642858369350942</v>
      </c>
      <c r="BC18" t="s">
        <v>70</v>
      </c>
      <c r="BF18" t="s">
        <v>117</v>
      </c>
      <c r="BG18" t="s">
        <v>119</v>
      </c>
      <c r="BH18" t="s">
        <v>476</v>
      </c>
      <c r="BI18">
        <v>9926</v>
      </c>
      <c r="BJ18">
        <v>2</v>
      </c>
      <c r="BK18" t="s">
        <v>216</v>
      </c>
      <c r="BL18" t="s">
        <v>521</v>
      </c>
      <c r="BM18">
        <v>0.77642858369350942</v>
      </c>
      <c r="BN18" t="s">
        <v>70</v>
      </c>
      <c r="BO18" t="s">
        <v>191</v>
      </c>
      <c r="BP18">
        <v>655.86599999999999</v>
      </c>
    </row>
    <row r="19" spans="1:68" ht="16.5">
      <c r="A19" s="125" t="str">
        <f t="shared" si="18"/>
        <v>도영운수</v>
      </c>
      <c r="B19" s="126" t="str">
        <f t="shared" si="1"/>
        <v>김정식</v>
      </c>
      <c r="C19" s="127" t="str">
        <f t="shared" si="19"/>
        <v>D</v>
      </c>
      <c r="D19" s="128">
        <f t="shared" si="20"/>
        <v>0.82832006093658361</v>
      </c>
      <c r="E19" s="129">
        <f t="shared" si="21"/>
        <v>1711</v>
      </c>
      <c r="F19" s="252" t="str">
        <f t="shared" si="22"/>
        <v>65-1</v>
      </c>
      <c r="G19" s="130" t="str">
        <f t="shared" si="23"/>
        <v>71바5896</v>
      </c>
      <c r="H19" s="131">
        <f t="shared" si="24"/>
        <v>10</v>
      </c>
      <c r="I19" s="132">
        <f t="shared" si="25"/>
        <v>2682.5620000000004</v>
      </c>
      <c r="J19" s="133">
        <f t="shared" si="26"/>
        <v>3.181136598996933E-2</v>
      </c>
      <c r="K19" s="133">
        <f t="shared" si="27"/>
        <v>0.36914626128521105</v>
      </c>
      <c r="L19" s="133">
        <f t="shared" si="28"/>
        <v>0.23112233752658837</v>
      </c>
      <c r="M19" s="134">
        <f t="shared" si="29"/>
        <v>17.302</v>
      </c>
      <c r="N19" s="135">
        <f t="shared" si="30"/>
        <v>0.85738931663089246</v>
      </c>
      <c r="O19" s="135">
        <f t="shared" si="31"/>
        <v>44.658800057556917</v>
      </c>
      <c r="P19" s="226">
        <f t="shared" si="32"/>
        <v>7</v>
      </c>
      <c r="Q19" s="227">
        <f t="shared" si="33"/>
        <v>23</v>
      </c>
      <c r="R19" s="227">
        <f t="shared" si="34"/>
        <v>1198</v>
      </c>
      <c r="T19">
        <v>506</v>
      </c>
      <c r="U19">
        <v>1711</v>
      </c>
      <c r="V19" t="s">
        <v>276</v>
      </c>
      <c r="W19">
        <v>2682.5619999999999</v>
      </c>
      <c r="X19">
        <v>1423.6120000000001</v>
      </c>
      <c r="Y19">
        <v>1.8839999999999999</v>
      </c>
      <c r="Z19">
        <v>17.302</v>
      </c>
      <c r="AA19">
        <v>163.22634500000001</v>
      </c>
      <c r="AB19">
        <v>5.1924530000000004</v>
      </c>
      <c r="AC19">
        <v>60.254395000000002</v>
      </c>
      <c r="AD19" s="1">
        <v>620</v>
      </c>
      <c r="AE19">
        <v>23</v>
      </c>
      <c r="AF19">
        <v>1198</v>
      </c>
      <c r="AG19">
        <v>74</v>
      </c>
      <c r="AH19">
        <v>16.434614</v>
      </c>
      <c r="AI19">
        <v>1626.6</v>
      </c>
      <c r="AJ19">
        <v>0</v>
      </c>
      <c r="AK19">
        <v>7</v>
      </c>
      <c r="AL19">
        <v>1489</v>
      </c>
      <c r="AM19" t="s">
        <v>277</v>
      </c>
      <c r="AN19" t="s">
        <v>522</v>
      </c>
      <c r="AO19">
        <v>1000.545</v>
      </c>
      <c r="AR19" t="s">
        <v>117</v>
      </c>
      <c r="AS19" t="s">
        <v>122</v>
      </c>
      <c r="AT19" t="s">
        <v>248</v>
      </c>
      <c r="AU19" t="s">
        <v>276</v>
      </c>
      <c r="AV19" t="s">
        <v>48</v>
      </c>
      <c r="AW19">
        <v>10</v>
      </c>
      <c r="BB19">
        <v>0.82832006093658361</v>
      </c>
      <c r="BC19" t="s">
        <v>67</v>
      </c>
      <c r="BF19" t="s">
        <v>117</v>
      </c>
      <c r="BG19" t="s">
        <v>122</v>
      </c>
      <c r="BH19" t="s">
        <v>276</v>
      </c>
      <c r="BI19">
        <v>1711</v>
      </c>
      <c r="BJ19">
        <v>10</v>
      </c>
      <c r="BK19" t="s">
        <v>248</v>
      </c>
      <c r="BL19" t="s">
        <v>247</v>
      </c>
      <c r="BM19">
        <v>0.82832006093658361</v>
      </c>
      <c r="BN19" t="s">
        <v>67</v>
      </c>
      <c r="BO19" t="s">
        <v>181</v>
      </c>
      <c r="BP19">
        <v>2682.5620000000004</v>
      </c>
    </row>
    <row r="20" spans="1:68" ht="16.5">
      <c r="A20" s="109" t="str">
        <f t="shared" si="18"/>
        <v>도영운수</v>
      </c>
      <c r="B20" s="110" t="str">
        <f t="shared" si="1"/>
        <v>김종광</v>
      </c>
      <c r="C20" s="111" t="str">
        <f t="shared" si="19"/>
        <v>C</v>
      </c>
      <c r="D20" s="112">
        <f t="shared" si="20"/>
        <v>0.8911639215407039</v>
      </c>
      <c r="E20" s="113">
        <f t="shared" si="21"/>
        <v>5689</v>
      </c>
      <c r="F20" s="253" t="str">
        <f t="shared" si="22"/>
        <v>65-1</v>
      </c>
      <c r="G20" s="114" t="str">
        <f t="shared" si="23"/>
        <v>71바5860</v>
      </c>
      <c r="H20" s="115">
        <f t="shared" si="24"/>
        <v>2</v>
      </c>
      <c r="I20" s="116">
        <f t="shared" si="25"/>
        <v>2017.4359999999999</v>
      </c>
      <c r="J20" s="117">
        <f t="shared" si="26"/>
        <v>3.696271686249958E-3</v>
      </c>
      <c r="K20" s="117">
        <f t="shared" si="27"/>
        <v>0.32351407117829689</v>
      </c>
      <c r="L20" s="117">
        <f t="shared" si="28"/>
        <v>6.2951191512394949E-2</v>
      </c>
      <c r="M20" s="118">
        <f t="shared" si="29"/>
        <v>10.73</v>
      </c>
      <c r="N20" s="119">
        <f t="shared" si="30"/>
        <v>9.9135734665188893E-2</v>
      </c>
      <c r="O20" s="119">
        <f t="shared" si="31"/>
        <v>3.3210471112838276</v>
      </c>
      <c r="P20" s="228">
        <f t="shared" si="32"/>
        <v>2</v>
      </c>
      <c r="Q20" s="229">
        <f t="shared" si="33"/>
        <v>2</v>
      </c>
      <c r="R20" s="229">
        <f t="shared" si="34"/>
        <v>67</v>
      </c>
      <c r="T20">
        <v>506</v>
      </c>
      <c r="U20">
        <v>5689</v>
      </c>
      <c r="V20" t="s">
        <v>278</v>
      </c>
      <c r="W20">
        <v>2017.4359999999999</v>
      </c>
      <c r="X20">
        <v>982.00400000000002</v>
      </c>
      <c r="Y20">
        <v>2.0539999999999998</v>
      </c>
      <c r="Z20">
        <v>10.73</v>
      </c>
      <c r="AA20">
        <v>131.35857999999999</v>
      </c>
      <c r="AB20">
        <v>0.485537</v>
      </c>
      <c r="AC20">
        <v>42.496349000000002</v>
      </c>
      <c r="AD20" s="1">
        <v>127</v>
      </c>
      <c r="AE20">
        <v>2</v>
      </c>
      <c r="AF20">
        <v>67</v>
      </c>
      <c r="AG20">
        <v>70</v>
      </c>
      <c r="AH20">
        <v>15.358235000000001</v>
      </c>
      <c r="AI20">
        <v>116.2</v>
      </c>
      <c r="AJ20">
        <v>0</v>
      </c>
      <c r="AK20">
        <v>2</v>
      </c>
      <c r="AL20">
        <v>771</v>
      </c>
      <c r="AM20" t="s">
        <v>279</v>
      </c>
      <c r="AN20" t="s">
        <v>523</v>
      </c>
      <c r="AO20">
        <v>1959.951</v>
      </c>
      <c r="AR20" t="s">
        <v>117</v>
      </c>
      <c r="AS20" t="s">
        <v>122</v>
      </c>
      <c r="AT20" t="s">
        <v>242</v>
      </c>
      <c r="AU20" t="s">
        <v>278</v>
      </c>
      <c r="AV20" t="s">
        <v>48</v>
      </c>
      <c r="AW20">
        <v>2</v>
      </c>
      <c r="BB20">
        <v>0.8911639215407039</v>
      </c>
      <c r="BC20" t="s">
        <v>69</v>
      </c>
      <c r="BF20" t="s">
        <v>117</v>
      </c>
      <c r="BG20" t="s">
        <v>122</v>
      </c>
      <c r="BH20" t="s">
        <v>278</v>
      </c>
      <c r="BI20">
        <v>5689</v>
      </c>
      <c r="BJ20">
        <v>2</v>
      </c>
      <c r="BK20" t="s">
        <v>242</v>
      </c>
      <c r="BL20" t="s">
        <v>385</v>
      </c>
      <c r="BM20">
        <v>0.8911639215407039</v>
      </c>
      <c r="BN20" t="s">
        <v>69</v>
      </c>
      <c r="BO20" t="s">
        <v>179</v>
      </c>
      <c r="BP20">
        <v>2017.4359999999999</v>
      </c>
    </row>
    <row r="21" spans="1:68" ht="16.5">
      <c r="A21" s="125" t="str">
        <f t="shared" si="18"/>
        <v>도영운수</v>
      </c>
      <c r="B21" s="126" t="str">
        <f t="shared" si="1"/>
        <v>김진용</v>
      </c>
      <c r="C21" s="127" t="str">
        <f t="shared" si="19"/>
        <v>F</v>
      </c>
      <c r="D21" s="128">
        <f t="shared" si="20"/>
        <v>0.75407569548594833</v>
      </c>
      <c r="E21" s="129">
        <f t="shared" si="21"/>
        <v>825</v>
      </c>
      <c r="F21" s="252" t="str">
        <f t="shared" si="22"/>
        <v>순환46</v>
      </c>
      <c r="G21" s="130" t="str">
        <f t="shared" si="23"/>
        <v>70바3905</v>
      </c>
      <c r="H21" s="131">
        <f t="shared" si="24"/>
        <v>2</v>
      </c>
      <c r="I21" s="132">
        <f t="shared" si="25"/>
        <v>1613.3630000000001</v>
      </c>
      <c r="J21" s="133">
        <f t="shared" si="26"/>
        <v>5.2634487108555719E-3</v>
      </c>
      <c r="K21" s="133">
        <f t="shared" si="27"/>
        <v>0.36048531783175031</v>
      </c>
      <c r="L21" s="133">
        <f t="shared" si="28"/>
        <v>0.1450386552809256</v>
      </c>
      <c r="M21" s="134">
        <f t="shared" si="29"/>
        <v>10.741</v>
      </c>
      <c r="N21" s="135">
        <f t="shared" si="30"/>
        <v>6.198233131663488E-2</v>
      </c>
      <c r="O21" s="135">
        <f t="shared" si="31"/>
        <v>0</v>
      </c>
      <c r="P21" s="226">
        <f t="shared" si="32"/>
        <v>0</v>
      </c>
      <c r="Q21" s="227">
        <f t="shared" si="33"/>
        <v>1</v>
      </c>
      <c r="R21" s="227">
        <f t="shared" si="34"/>
        <v>0</v>
      </c>
      <c r="T21">
        <v>506</v>
      </c>
      <c r="U21">
        <v>825</v>
      </c>
      <c r="V21" t="s">
        <v>280</v>
      </c>
      <c r="W21">
        <v>1613.3630000000001</v>
      </c>
      <c r="X21">
        <v>793.56200000000001</v>
      </c>
      <c r="Y21">
        <v>2.0329999999999999</v>
      </c>
      <c r="Z21">
        <v>10.741</v>
      </c>
      <c r="AA21">
        <v>128.712188</v>
      </c>
      <c r="AB21">
        <v>0.67747000000000002</v>
      </c>
      <c r="AC21">
        <v>46.398854</v>
      </c>
      <c r="AD21" s="1">
        <v>234</v>
      </c>
      <c r="AE21">
        <v>1</v>
      </c>
      <c r="AF21">
        <v>0</v>
      </c>
      <c r="AG21">
        <v>70</v>
      </c>
      <c r="AH21">
        <v>12.534656</v>
      </c>
      <c r="AI21">
        <v>154.30000000000001</v>
      </c>
      <c r="AJ21">
        <v>0</v>
      </c>
      <c r="AK21">
        <v>0</v>
      </c>
      <c r="AL21">
        <v>0</v>
      </c>
      <c r="AM21" t="s">
        <v>281</v>
      </c>
      <c r="AN21" t="s">
        <v>524</v>
      </c>
      <c r="AO21">
        <v>1520.451</v>
      </c>
      <c r="AR21" t="s">
        <v>117</v>
      </c>
      <c r="AS21" t="s">
        <v>123</v>
      </c>
      <c r="AT21" t="s">
        <v>251</v>
      </c>
      <c r="AU21" t="s">
        <v>280</v>
      </c>
      <c r="AV21" t="s">
        <v>48</v>
      </c>
      <c r="AW21">
        <v>2</v>
      </c>
      <c r="BB21">
        <v>0.75407569548594833</v>
      </c>
      <c r="BC21" t="s">
        <v>70</v>
      </c>
      <c r="BF21" t="s">
        <v>117</v>
      </c>
      <c r="BG21" t="s">
        <v>123</v>
      </c>
      <c r="BH21" t="s">
        <v>280</v>
      </c>
      <c r="BI21">
        <v>825</v>
      </c>
      <c r="BJ21">
        <v>2</v>
      </c>
      <c r="BK21" t="s">
        <v>251</v>
      </c>
      <c r="BL21" t="s">
        <v>252</v>
      </c>
      <c r="BM21">
        <v>0.75407569548594833</v>
      </c>
      <c r="BN21" t="s">
        <v>70</v>
      </c>
      <c r="BO21" t="s">
        <v>191</v>
      </c>
      <c r="BP21">
        <v>1613.3630000000001</v>
      </c>
    </row>
    <row r="22" spans="1:68" ht="16.5">
      <c r="A22" s="109" t="str">
        <f t="shared" si="18"/>
        <v>도영운수</v>
      </c>
      <c r="B22" s="110" t="str">
        <f t="shared" si="1"/>
        <v>김진욱</v>
      </c>
      <c r="C22" s="111" t="str">
        <f t="shared" si="19"/>
        <v>C</v>
      </c>
      <c r="D22" s="112">
        <f t="shared" si="20"/>
        <v>0.87036572217924812</v>
      </c>
      <c r="E22" s="113">
        <f t="shared" si="21"/>
        <v>1929</v>
      </c>
      <c r="F22" s="253" t="str">
        <f t="shared" si="22"/>
        <v>523</v>
      </c>
      <c r="G22" s="114" t="str">
        <f t="shared" si="23"/>
        <v>70바3908</v>
      </c>
      <c r="H22" s="115">
        <f t="shared" si="24"/>
        <v>6</v>
      </c>
      <c r="I22" s="116">
        <f t="shared" si="25"/>
        <v>1665.2130000000002</v>
      </c>
      <c r="J22" s="117">
        <f t="shared" si="26"/>
        <v>4.1001374308863589E-3</v>
      </c>
      <c r="K22" s="117">
        <f t="shared" si="27"/>
        <v>0.34687955630044798</v>
      </c>
      <c r="L22" s="117">
        <f t="shared" si="28"/>
        <v>3.002618884190791E-2</v>
      </c>
      <c r="M22" s="118">
        <f t="shared" si="29"/>
        <v>13.805999999999999</v>
      </c>
      <c r="N22" s="119">
        <f t="shared" si="30"/>
        <v>0.24020951073526331</v>
      </c>
      <c r="O22" s="119">
        <f t="shared" si="31"/>
        <v>24.201108206577779</v>
      </c>
      <c r="P22" s="228">
        <f t="shared" si="32"/>
        <v>2</v>
      </c>
      <c r="Q22" s="229">
        <f t="shared" si="33"/>
        <v>4</v>
      </c>
      <c r="R22" s="229">
        <f t="shared" si="34"/>
        <v>403</v>
      </c>
      <c r="T22">
        <v>506</v>
      </c>
      <c r="U22">
        <v>1929</v>
      </c>
      <c r="V22" t="s">
        <v>282</v>
      </c>
      <c r="W22">
        <v>1665.213</v>
      </c>
      <c r="X22">
        <v>816.45899999999995</v>
      </c>
      <c r="Y22">
        <v>2.04</v>
      </c>
      <c r="Z22">
        <v>13.805999999999999</v>
      </c>
      <c r="AA22">
        <v>102.02218999999999</v>
      </c>
      <c r="AB22">
        <v>0.41830499999999998</v>
      </c>
      <c r="AC22">
        <v>35.389412</v>
      </c>
      <c r="AD22" s="1">
        <v>50</v>
      </c>
      <c r="AE22">
        <v>4</v>
      </c>
      <c r="AF22">
        <v>403</v>
      </c>
      <c r="AG22">
        <v>70</v>
      </c>
      <c r="AH22">
        <v>16.322066</v>
      </c>
      <c r="AI22">
        <v>215.7</v>
      </c>
      <c r="AJ22">
        <v>0</v>
      </c>
      <c r="AK22">
        <v>2</v>
      </c>
      <c r="AL22">
        <v>163</v>
      </c>
      <c r="AM22" t="s">
        <v>283</v>
      </c>
      <c r="AN22" t="s">
        <v>525</v>
      </c>
      <c r="AO22">
        <v>857.93299999999999</v>
      </c>
      <c r="AR22" t="s">
        <v>117</v>
      </c>
      <c r="AS22" t="s">
        <v>119</v>
      </c>
      <c r="AT22" t="s">
        <v>498</v>
      </c>
      <c r="AU22" t="s">
        <v>282</v>
      </c>
      <c r="AV22" t="s">
        <v>48</v>
      </c>
      <c r="AW22">
        <v>6</v>
      </c>
      <c r="BB22">
        <v>0.87036572217924812</v>
      </c>
      <c r="BC22" t="s">
        <v>69</v>
      </c>
      <c r="BF22" t="s">
        <v>117</v>
      </c>
      <c r="BG22" t="s">
        <v>119</v>
      </c>
      <c r="BH22" t="s">
        <v>282</v>
      </c>
      <c r="BI22">
        <v>1929</v>
      </c>
      <c r="BJ22">
        <v>6</v>
      </c>
      <c r="BK22" t="s">
        <v>498</v>
      </c>
      <c r="BL22" t="s">
        <v>219</v>
      </c>
      <c r="BM22">
        <v>0.87036572217924812</v>
      </c>
      <c r="BN22" t="s">
        <v>69</v>
      </c>
      <c r="BO22" t="s">
        <v>179</v>
      </c>
      <c r="BP22">
        <v>1665.2130000000002</v>
      </c>
    </row>
    <row r="23" spans="1:68" ht="16.5">
      <c r="A23" s="125" t="str">
        <f t="shared" si="18"/>
        <v>도영운수</v>
      </c>
      <c r="B23" s="126" t="str">
        <f t="shared" si="1"/>
        <v>김충호</v>
      </c>
      <c r="C23" s="127" t="str">
        <f t="shared" si="19"/>
        <v>F</v>
      </c>
      <c r="D23" s="128">
        <f t="shared" si="20"/>
        <v>0.71000000000000008</v>
      </c>
      <c r="E23" s="129">
        <f t="shared" si="21"/>
        <v>7475</v>
      </c>
      <c r="F23" s="252" t="str">
        <f t="shared" si="22"/>
        <v>35</v>
      </c>
      <c r="G23" s="130" t="str">
        <f t="shared" si="23"/>
        <v>70바3902</v>
      </c>
      <c r="H23" s="131">
        <f t="shared" si="24"/>
        <v>1</v>
      </c>
      <c r="I23" s="132">
        <f t="shared" si="25"/>
        <v>819.995</v>
      </c>
      <c r="J23" s="133">
        <f t="shared" si="26"/>
        <v>5.0857445554609255E-2</v>
      </c>
      <c r="K23" s="133">
        <f t="shared" si="27"/>
        <v>0.3660816440204312</v>
      </c>
      <c r="L23" s="133">
        <f t="shared" si="28"/>
        <v>0.18292794468258952</v>
      </c>
      <c r="M23" s="134">
        <f t="shared" si="29"/>
        <v>22.071999999999999</v>
      </c>
      <c r="N23" s="135">
        <f t="shared" si="30"/>
        <v>0</v>
      </c>
      <c r="O23" s="135">
        <f t="shared" si="31"/>
        <v>4.3902706723821483</v>
      </c>
      <c r="P23" s="226">
        <f t="shared" si="32"/>
        <v>314</v>
      </c>
      <c r="Q23" s="227">
        <f t="shared" si="33"/>
        <v>0</v>
      </c>
      <c r="R23" s="227">
        <f t="shared" si="34"/>
        <v>36</v>
      </c>
      <c r="T23">
        <v>506</v>
      </c>
      <c r="U23">
        <v>7475</v>
      </c>
      <c r="V23" t="s">
        <v>526</v>
      </c>
      <c r="W23">
        <v>819.995</v>
      </c>
      <c r="X23">
        <v>502.28199999999998</v>
      </c>
      <c r="Y23">
        <v>1.633</v>
      </c>
      <c r="Z23">
        <v>22.071999999999999</v>
      </c>
      <c r="AA23">
        <v>43.547488000000001</v>
      </c>
      <c r="AB23">
        <v>2.2147139999999998</v>
      </c>
      <c r="AC23">
        <v>15.941936</v>
      </c>
      <c r="AD23" s="1">
        <v>150</v>
      </c>
      <c r="AE23">
        <v>0</v>
      </c>
      <c r="AF23">
        <v>36</v>
      </c>
      <c r="AG23">
        <v>77</v>
      </c>
      <c r="AH23">
        <v>18.829903000000002</v>
      </c>
      <c r="AI23">
        <v>2953</v>
      </c>
      <c r="AJ23">
        <v>0</v>
      </c>
      <c r="AK23">
        <v>314</v>
      </c>
      <c r="AL23">
        <v>0</v>
      </c>
      <c r="AM23" t="s">
        <v>527</v>
      </c>
      <c r="AN23" t="s">
        <v>528</v>
      </c>
      <c r="AO23">
        <v>819.995</v>
      </c>
      <c r="AR23" t="s">
        <v>117</v>
      </c>
      <c r="AS23" t="s">
        <v>118</v>
      </c>
      <c r="AT23" t="s">
        <v>197</v>
      </c>
      <c r="AU23" t="s">
        <v>526</v>
      </c>
      <c r="AV23" t="s">
        <v>48</v>
      </c>
      <c r="AW23">
        <v>1</v>
      </c>
      <c r="BB23">
        <v>0.71000000000000008</v>
      </c>
      <c r="BC23" t="s">
        <v>70</v>
      </c>
      <c r="BF23" t="s">
        <v>117</v>
      </c>
      <c r="BG23" s="5" t="s">
        <v>118</v>
      </c>
      <c r="BH23" t="s">
        <v>526</v>
      </c>
      <c r="BI23">
        <v>7475</v>
      </c>
      <c r="BJ23">
        <v>1</v>
      </c>
      <c r="BK23" t="s">
        <v>197</v>
      </c>
      <c r="BL23" t="s">
        <v>176</v>
      </c>
      <c r="BM23">
        <v>0.71000000000000008</v>
      </c>
      <c r="BN23" t="s">
        <v>70</v>
      </c>
      <c r="BO23" t="s">
        <v>191</v>
      </c>
      <c r="BP23">
        <v>819.995</v>
      </c>
    </row>
    <row r="24" spans="1:68" ht="16.5">
      <c r="A24" s="109" t="str">
        <f t="shared" si="18"/>
        <v>도영운수</v>
      </c>
      <c r="B24" s="110" t="str">
        <f t="shared" si="1"/>
        <v>김태호</v>
      </c>
      <c r="C24" s="111" t="str">
        <f t="shared" si="19"/>
        <v>F</v>
      </c>
      <c r="D24" s="112">
        <f t="shared" si="20"/>
        <v>0.75039999999999996</v>
      </c>
      <c r="E24" s="113">
        <f t="shared" si="21"/>
        <v>8592</v>
      </c>
      <c r="F24" s="253" t="str">
        <f t="shared" si="22"/>
        <v>523</v>
      </c>
      <c r="G24" s="114" t="str">
        <f t="shared" si="23"/>
        <v>70바3901</v>
      </c>
      <c r="H24" s="115">
        <f t="shared" si="24"/>
        <v>1</v>
      </c>
      <c r="I24" s="116">
        <f t="shared" si="25"/>
        <v>1156.2619999999999</v>
      </c>
      <c r="J24" s="117">
        <f t="shared" si="26"/>
        <v>1.5018972514038113E-3</v>
      </c>
      <c r="K24" s="117">
        <f t="shared" si="27"/>
        <v>0.33424135283569228</v>
      </c>
      <c r="L24" s="117">
        <f t="shared" si="28"/>
        <v>0.2854024433908578</v>
      </c>
      <c r="M24" s="118">
        <f t="shared" si="29"/>
        <v>16.73</v>
      </c>
      <c r="N24" s="119">
        <f t="shared" si="30"/>
        <v>0.69188471125056439</v>
      </c>
      <c r="O24" s="119">
        <f t="shared" si="31"/>
        <v>23.264623415800227</v>
      </c>
      <c r="P24" s="228">
        <f t="shared" si="32"/>
        <v>1</v>
      </c>
      <c r="Q24" s="229">
        <f t="shared" si="33"/>
        <v>8</v>
      </c>
      <c r="R24" s="229">
        <f t="shared" si="34"/>
        <v>269</v>
      </c>
      <c r="T24">
        <v>506</v>
      </c>
      <c r="U24">
        <v>8592</v>
      </c>
      <c r="V24" t="s">
        <v>190</v>
      </c>
      <c r="W24">
        <v>1156.2619999999999</v>
      </c>
      <c r="X24">
        <v>616.35799999999995</v>
      </c>
      <c r="Y24">
        <v>1.8759999999999999</v>
      </c>
      <c r="Z24">
        <v>16.73</v>
      </c>
      <c r="AA24">
        <v>71.567479000000006</v>
      </c>
      <c r="AB24">
        <v>0.107487</v>
      </c>
      <c r="AC24">
        <v>23.920811</v>
      </c>
      <c r="AD24" s="1">
        <v>330</v>
      </c>
      <c r="AE24">
        <v>8</v>
      </c>
      <c r="AF24">
        <v>269</v>
      </c>
      <c r="AG24">
        <v>71</v>
      </c>
      <c r="AH24">
        <v>16.156248000000001</v>
      </c>
      <c r="AI24">
        <v>131.69999999999999</v>
      </c>
      <c r="AJ24">
        <v>0</v>
      </c>
      <c r="AK24">
        <v>1</v>
      </c>
      <c r="AL24">
        <v>86</v>
      </c>
      <c r="AM24" t="s">
        <v>284</v>
      </c>
      <c r="AN24" t="s">
        <v>529</v>
      </c>
      <c r="AO24">
        <v>1156.2619999999999</v>
      </c>
      <c r="AR24" t="s">
        <v>117</v>
      </c>
      <c r="AS24" t="s">
        <v>119</v>
      </c>
      <c r="AT24" t="s">
        <v>210</v>
      </c>
      <c r="AU24" t="s">
        <v>190</v>
      </c>
      <c r="AV24" t="s">
        <v>48</v>
      </c>
      <c r="AW24">
        <v>1</v>
      </c>
      <c r="BB24">
        <v>0.75039999999999996</v>
      </c>
      <c r="BC24" t="s">
        <v>70</v>
      </c>
      <c r="BF24" t="s">
        <v>117</v>
      </c>
      <c r="BG24" s="5" t="s">
        <v>119</v>
      </c>
      <c r="BH24" t="s">
        <v>190</v>
      </c>
      <c r="BI24">
        <v>8592</v>
      </c>
      <c r="BJ24">
        <v>1</v>
      </c>
      <c r="BK24" t="s">
        <v>210</v>
      </c>
      <c r="BL24" t="s">
        <v>176</v>
      </c>
      <c r="BM24">
        <v>0.75039999999999996</v>
      </c>
      <c r="BN24" t="s">
        <v>70</v>
      </c>
      <c r="BO24" t="s">
        <v>191</v>
      </c>
      <c r="BP24">
        <v>1156.2619999999999</v>
      </c>
    </row>
    <row r="25" spans="1:68" ht="16.5">
      <c r="A25" s="125" t="str">
        <f t="shared" si="18"/>
        <v>도영운수</v>
      </c>
      <c r="B25" s="126" t="str">
        <f t="shared" si="1"/>
        <v>나인웅</v>
      </c>
      <c r="C25" s="127" t="str">
        <f t="shared" si="19"/>
        <v>D</v>
      </c>
      <c r="D25" s="128">
        <f t="shared" si="20"/>
        <v>0.834051081542035</v>
      </c>
      <c r="E25" s="129">
        <f t="shared" si="21"/>
        <v>3341</v>
      </c>
      <c r="F25" s="252" t="str">
        <f t="shared" si="22"/>
        <v>523</v>
      </c>
      <c r="G25" s="130" t="str">
        <f t="shared" si="23"/>
        <v>70바3911</v>
      </c>
      <c r="H25" s="131">
        <f t="shared" si="24"/>
        <v>3</v>
      </c>
      <c r="I25" s="132">
        <f t="shared" si="25"/>
        <v>735.08799999999997</v>
      </c>
      <c r="J25" s="133">
        <f t="shared" si="26"/>
        <v>8.4552738322236348E-3</v>
      </c>
      <c r="K25" s="133">
        <f t="shared" si="27"/>
        <v>0.34209672034359312</v>
      </c>
      <c r="L25" s="133">
        <f t="shared" si="28"/>
        <v>0.25439131097229178</v>
      </c>
      <c r="M25" s="134">
        <f t="shared" si="29"/>
        <v>12.382999999999999</v>
      </c>
      <c r="N25" s="135">
        <f t="shared" si="30"/>
        <v>0</v>
      </c>
      <c r="O25" s="135">
        <f t="shared" si="31"/>
        <v>10.066821931523846</v>
      </c>
      <c r="P25" s="226">
        <f t="shared" si="32"/>
        <v>0</v>
      </c>
      <c r="Q25" s="227">
        <f t="shared" si="33"/>
        <v>0</v>
      </c>
      <c r="R25" s="227">
        <f t="shared" si="34"/>
        <v>74</v>
      </c>
      <c r="T25">
        <v>506</v>
      </c>
      <c r="U25">
        <v>3341</v>
      </c>
      <c r="V25" t="s">
        <v>285</v>
      </c>
      <c r="W25">
        <v>735.08799999999997</v>
      </c>
      <c r="X25">
        <v>408.209</v>
      </c>
      <c r="Y25">
        <v>1.8009999999999999</v>
      </c>
      <c r="Z25">
        <v>12.382999999999999</v>
      </c>
      <c r="AA25">
        <v>48.686655000000002</v>
      </c>
      <c r="AB25">
        <v>0.411659</v>
      </c>
      <c r="AC25">
        <v>16.655545</v>
      </c>
      <c r="AD25" s="1">
        <v>187</v>
      </c>
      <c r="AE25">
        <v>0</v>
      </c>
      <c r="AF25">
        <v>74</v>
      </c>
      <c r="AG25">
        <v>71</v>
      </c>
      <c r="AH25">
        <v>15.098345999999999</v>
      </c>
      <c r="AI25">
        <v>38.299999999999997</v>
      </c>
      <c r="AJ25">
        <v>0</v>
      </c>
      <c r="AK25">
        <v>0</v>
      </c>
      <c r="AL25">
        <v>0</v>
      </c>
      <c r="AM25" t="s">
        <v>286</v>
      </c>
      <c r="AN25" t="s">
        <v>530</v>
      </c>
      <c r="AO25">
        <v>371.91800000000001</v>
      </c>
      <c r="AR25" t="s">
        <v>117</v>
      </c>
      <c r="AS25" t="s">
        <v>119</v>
      </c>
      <c r="AT25" t="s">
        <v>216</v>
      </c>
      <c r="AU25" t="s">
        <v>285</v>
      </c>
      <c r="AV25" t="s">
        <v>48</v>
      </c>
      <c r="AW25">
        <v>3</v>
      </c>
      <c r="BB25">
        <v>0.834051081542035</v>
      </c>
      <c r="BC25" t="s">
        <v>67</v>
      </c>
      <c r="BF25" t="s">
        <v>117</v>
      </c>
      <c r="BG25" t="s">
        <v>119</v>
      </c>
      <c r="BH25" t="s">
        <v>285</v>
      </c>
      <c r="BI25">
        <v>3341</v>
      </c>
      <c r="BJ25">
        <v>3</v>
      </c>
      <c r="BK25" t="s">
        <v>216</v>
      </c>
      <c r="BL25" t="s">
        <v>230</v>
      </c>
      <c r="BM25">
        <v>0.834051081542035</v>
      </c>
      <c r="BN25" t="s">
        <v>67</v>
      </c>
      <c r="BO25" t="s">
        <v>181</v>
      </c>
      <c r="BP25">
        <v>735.08799999999997</v>
      </c>
    </row>
    <row r="26" spans="1:68" ht="16.5">
      <c r="A26" s="109" t="str">
        <f t="shared" si="18"/>
        <v>도영운수</v>
      </c>
      <c r="B26" s="110" t="str">
        <f t="shared" si="1"/>
        <v>박갑수</v>
      </c>
      <c r="C26" s="111" t="str">
        <f t="shared" si="19"/>
        <v>F</v>
      </c>
      <c r="D26" s="112">
        <f t="shared" si="20"/>
        <v>0.76323420889655225</v>
      </c>
      <c r="E26" s="113">
        <f t="shared" si="21"/>
        <v>651</v>
      </c>
      <c r="F26" s="253" t="str">
        <f t="shared" si="22"/>
        <v>순환46</v>
      </c>
      <c r="G26" s="114" t="str">
        <f t="shared" si="23"/>
        <v>71바5856</v>
      </c>
      <c r="H26" s="115">
        <f t="shared" si="24"/>
        <v>4</v>
      </c>
      <c r="I26" s="116">
        <f t="shared" si="25"/>
        <v>1163.78</v>
      </c>
      <c r="J26" s="117">
        <f t="shared" si="26"/>
        <v>1.9063054745005775E-2</v>
      </c>
      <c r="K26" s="117">
        <f t="shared" si="27"/>
        <v>0.39724437186326189</v>
      </c>
      <c r="L26" s="117">
        <f t="shared" si="28"/>
        <v>0.17271305573218307</v>
      </c>
      <c r="M26" s="118">
        <f t="shared" si="29"/>
        <v>13.557</v>
      </c>
      <c r="N26" s="119">
        <f t="shared" si="30"/>
        <v>0</v>
      </c>
      <c r="O26" s="119">
        <f t="shared" si="31"/>
        <v>15.724621492034577</v>
      </c>
      <c r="P26" s="228">
        <f t="shared" si="32"/>
        <v>1</v>
      </c>
      <c r="Q26" s="229">
        <f t="shared" si="33"/>
        <v>0</v>
      </c>
      <c r="R26" s="229">
        <f t="shared" si="34"/>
        <v>183</v>
      </c>
      <c r="T26">
        <v>506</v>
      </c>
      <c r="U26">
        <v>651</v>
      </c>
      <c r="V26" t="s">
        <v>287</v>
      </c>
      <c r="W26">
        <v>1163.78</v>
      </c>
      <c r="X26">
        <v>579.351</v>
      </c>
      <c r="Y26">
        <v>2.0089999999999999</v>
      </c>
      <c r="Z26">
        <v>13.557</v>
      </c>
      <c r="AA26">
        <v>87.602749000000003</v>
      </c>
      <c r="AB26">
        <v>1.6699759999999999</v>
      </c>
      <c r="AC26">
        <v>34.799698999999997</v>
      </c>
      <c r="AD26" s="1">
        <v>201</v>
      </c>
      <c r="AE26">
        <v>0</v>
      </c>
      <c r="AF26">
        <v>183</v>
      </c>
      <c r="AG26">
        <v>69</v>
      </c>
      <c r="AH26">
        <v>13.284742</v>
      </c>
      <c r="AI26">
        <v>105.9</v>
      </c>
      <c r="AJ26">
        <v>0</v>
      </c>
      <c r="AK26">
        <v>1</v>
      </c>
      <c r="AL26">
        <v>286</v>
      </c>
      <c r="AM26" t="s">
        <v>288</v>
      </c>
      <c r="AN26" t="s">
        <v>531</v>
      </c>
      <c r="AO26">
        <v>695.16200000000003</v>
      </c>
      <c r="AR26" t="s">
        <v>117</v>
      </c>
      <c r="AS26" t="s">
        <v>123</v>
      </c>
      <c r="AT26" t="s">
        <v>252</v>
      </c>
      <c r="AU26" t="s">
        <v>287</v>
      </c>
      <c r="AV26" t="s">
        <v>48</v>
      </c>
      <c r="AW26">
        <v>4</v>
      </c>
      <c r="BB26">
        <v>0.76323420889655225</v>
      </c>
      <c r="BC26" t="s">
        <v>70</v>
      </c>
      <c r="BF26" t="s">
        <v>117</v>
      </c>
      <c r="BG26" t="s">
        <v>123</v>
      </c>
      <c r="BH26" t="s">
        <v>287</v>
      </c>
      <c r="BI26">
        <v>651</v>
      </c>
      <c r="BJ26">
        <v>4</v>
      </c>
      <c r="BK26" t="s">
        <v>252</v>
      </c>
      <c r="BL26" t="s">
        <v>249</v>
      </c>
      <c r="BM26">
        <v>0.76323420889655225</v>
      </c>
      <c r="BN26" t="s">
        <v>70</v>
      </c>
      <c r="BO26" t="s">
        <v>191</v>
      </c>
      <c r="BP26">
        <v>1163.78</v>
      </c>
    </row>
    <row r="27" spans="1:68" ht="16.5">
      <c r="A27" s="125" t="str">
        <f t="shared" si="18"/>
        <v>도영운수</v>
      </c>
      <c r="B27" s="126" t="str">
        <f t="shared" si="1"/>
        <v>박기철</v>
      </c>
      <c r="C27" s="127" t="str">
        <f t="shared" si="19"/>
        <v>D</v>
      </c>
      <c r="D27" s="128">
        <f t="shared" si="20"/>
        <v>0.8212354035137831</v>
      </c>
      <c r="E27" s="129">
        <f t="shared" si="21"/>
        <v>9247</v>
      </c>
      <c r="F27" s="252" t="str">
        <f t="shared" si="22"/>
        <v>35</v>
      </c>
      <c r="G27" s="130" t="str">
        <f t="shared" si="23"/>
        <v>75아1051</v>
      </c>
      <c r="H27" s="131">
        <f t="shared" si="24"/>
        <v>8</v>
      </c>
      <c r="I27" s="132">
        <f t="shared" si="25"/>
        <v>1112.3780000000002</v>
      </c>
      <c r="J27" s="133">
        <f t="shared" si="26"/>
        <v>2.258736255867131E-2</v>
      </c>
      <c r="K27" s="133">
        <f t="shared" si="27"/>
        <v>0.38011540339805516</v>
      </c>
      <c r="L27" s="133">
        <f t="shared" si="28"/>
        <v>0.17350217282254771</v>
      </c>
      <c r="M27" s="134">
        <f t="shared" si="29"/>
        <v>14.666</v>
      </c>
      <c r="N27" s="135">
        <f t="shared" si="30"/>
        <v>0</v>
      </c>
      <c r="O27" s="135">
        <f t="shared" si="31"/>
        <v>41.442746979893528</v>
      </c>
      <c r="P27" s="226">
        <f t="shared" si="32"/>
        <v>54</v>
      </c>
      <c r="Q27" s="227">
        <f t="shared" si="33"/>
        <v>0</v>
      </c>
      <c r="R27" s="227">
        <f t="shared" si="34"/>
        <v>461</v>
      </c>
      <c r="T27">
        <v>506</v>
      </c>
      <c r="U27">
        <v>9247</v>
      </c>
      <c r="V27" t="s">
        <v>289</v>
      </c>
      <c r="W27">
        <v>1112.3779999999999</v>
      </c>
      <c r="X27">
        <v>562.12300000000005</v>
      </c>
      <c r="Y27">
        <v>1.9790000000000001</v>
      </c>
      <c r="Z27">
        <v>14.666</v>
      </c>
      <c r="AA27">
        <v>67.638042999999996</v>
      </c>
      <c r="AB27">
        <v>1.527765</v>
      </c>
      <c r="AC27">
        <v>25.710262</v>
      </c>
      <c r="AD27" s="1">
        <v>193</v>
      </c>
      <c r="AE27">
        <v>0</v>
      </c>
      <c r="AF27">
        <v>461</v>
      </c>
      <c r="AG27">
        <v>77</v>
      </c>
      <c r="AH27">
        <v>16.44604</v>
      </c>
      <c r="AI27">
        <v>737.4</v>
      </c>
      <c r="AJ27">
        <v>0</v>
      </c>
      <c r="AK27">
        <v>54</v>
      </c>
      <c r="AL27">
        <v>810</v>
      </c>
      <c r="AM27" t="s">
        <v>290</v>
      </c>
      <c r="AN27" t="s">
        <v>532</v>
      </c>
      <c r="AO27">
        <v>218.971</v>
      </c>
      <c r="AR27" t="s">
        <v>117</v>
      </c>
      <c r="AS27" t="s">
        <v>118</v>
      </c>
      <c r="AT27" t="s">
        <v>209</v>
      </c>
      <c r="AU27" t="s">
        <v>289</v>
      </c>
      <c r="AV27" t="s">
        <v>48</v>
      </c>
      <c r="AW27">
        <v>8</v>
      </c>
      <c r="BB27">
        <v>0.8212354035137831</v>
      </c>
      <c r="BC27" t="s">
        <v>67</v>
      </c>
      <c r="BF27" t="s">
        <v>117</v>
      </c>
      <c r="BG27" t="s">
        <v>118</v>
      </c>
      <c r="BH27" t="s">
        <v>289</v>
      </c>
      <c r="BI27">
        <v>9247</v>
      </c>
      <c r="BJ27">
        <v>8</v>
      </c>
      <c r="BK27" t="s">
        <v>209</v>
      </c>
      <c r="BL27" t="s">
        <v>199</v>
      </c>
      <c r="BM27">
        <v>0.8212354035137831</v>
      </c>
      <c r="BN27" t="s">
        <v>67</v>
      </c>
      <c r="BO27" t="s">
        <v>181</v>
      </c>
      <c r="BP27">
        <v>1112.3780000000002</v>
      </c>
    </row>
    <row r="28" spans="1:68" ht="16.5">
      <c r="A28" s="109" t="str">
        <f t="shared" si="18"/>
        <v>도영운수</v>
      </c>
      <c r="B28" s="110" t="str">
        <f t="shared" si="1"/>
        <v>박동춘</v>
      </c>
      <c r="C28" s="111" t="str">
        <f t="shared" si="19"/>
        <v>F</v>
      </c>
      <c r="D28" s="112">
        <f t="shared" si="20"/>
        <v>0.74247318640960713</v>
      </c>
      <c r="E28" s="113">
        <f t="shared" si="21"/>
        <v>8057</v>
      </c>
      <c r="F28" s="253" t="str">
        <f t="shared" si="22"/>
        <v>65-1</v>
      </c>
      <c r="G28" s="114" t="str">
        <f t="shared" si="23"/>
        <v>71바5889</v>
      </c>
      <c r="H28" s="115">
        <f t="shared" si="24"/>
        <v>2</v>
      </c>
      <c r="I28" s="116">
        <f t="shared" si="25"/>
        <v>420.36599999999999</v>
      </c>
      <c r="J28" s="117">
        <f t="shared" si="26"/>
        <v>9.4095249113616553E-3</v>
      </c>
      <c r="K28" s="117">
        <f t="shared" si="27"/>
        <v>0.3414984252158495</v>
      </c>
      <c r="L28" s="117">
        <f t="shared" si="28"/>
        <v>0.19268922795849333</v>
      </c>
      <c r="M28" s="118">
        <f t="shared" si="29"/>
        <v>17.277000000000001</v>
      </c>
      <c r="N28" s="119">
        <f t="shared" si="30"/>
        <v>0</v>
      </c>
      <c r="O28" s="119">
        <f t="shared" si="31"/>
        <v>26.881336739888575</v>
      </c>
      <c r="P28" s="228">
        <f t="shared" si="32"/>
        <v>0</v>
      </c>
      <c r="Q28" s="229">
        <f t="shared" si="33"/>
        <v>0</v>
      </c>
      <c r="R28" s="229">
        <f t="shared" si="34"/>
        <v>113</v>
      </c>
      <c r="T28">
        <v>506</v>
      </c>
      <c r="U28">
        <v>8057</v>
      </c>
      <c r="V28" t="s">
        <v>291</v>
      </c>
      <c r="W28">
        <v>420.36599999999999</v>
      </c>
      <c r="X28">
        <v>247.06299999999999</v>
      </c>
      <c r="Y28">
        <v>1.7010000000000001</v>
      </c>
      <c r="Z28">
        <v>17.277000000000001</v>
      </c>
      <c r="AA28">
        <v>25.446662</v>
      </c>
      <c r="AB28">
        <v>0.23944099999999999</v>
      </c>
      <c r="AC28">
        <v>8.6899949999999997</v>
      </c>
      <c r="AD28" s="1">
        <v>81</v>
      </c>
      <c r="AE28">
        <v>0</v>
      </c>
      <c r="AF28">
        <v>113</v>
      </c>
      <c r="AG28">
        <v>75</v>
      </c>
      <c r="AH28">
        <v>16.519494000000002</v>
      </c>
      <c r="AI28">
        <v>421.4</v>
      </c>
      <c r="AJ28">
        <v>0</v>
      </c>
      <c r="AK28">
        <v>0</v>
      </c>
      <c r="AL28">
        <v>0</v>
      </c>
      <c r="AM28" t="s">
        <v>292</v>
      </c>
      <c r="AN28" t="s">
        <v>533</v>
      </c>
      <c r="AO28">
        <v>238.99600000000001</v>
      </c>
      <c r="AR28" t="s">
        <v>117</v>
      </c>
      <c r="AS28" t="s">
        <v>122</v>
      </c>
      <c r="AT28" t="s">
        <v>246</v>
      </c>
      <c r="AU28" t="s">
        <v>291</v>
      </c>
      <c r="AV28" t="s">
        <v>48</v>
      </c>
      <c r="AW28">
        <v>2</v>
      </c>
      <c r="BB28">
        <v>0.74247318640960713</v>
      </c>
      <c r="BC28" t="s">
        <v>70</v>
      </c>
      <c r="BF28" t="s">
        <v>117</v>
      </c>
      <c r="BG28" t="s">
        <v>122</v>
      </c>
      <c r="BH28" t="s">
        <v>291</v>
      </c>
      <c r="BI28">
        <v>8057</v>
      </c>
      <c r="BJ28">
        <v>2</v>
      </c>
      <c r="BK28" t="s">
        <v>246</v>
      </c>
      <c r="BL28" t="s">
        <v>242</v>
      </c>
      <c r="BM28">
        <v>0.74247318640960713</v>
      </c>
      <c r="BN28" t="s">
        <v>70</v>
      </c>
      <c r="BO28" t="s">
        <v>191</v>
      </c>
      <c r="BP28">
        <v>420.36599999999999</v>
      </c>
    </row>
    <row r="29" spans="1:68" ht="16.5">
      <c r="A29" s="125" t="str">
        <f t="shared" si="18"/>
        <v>도영운수</v>
      </c>
      <c r="B29" s="126" t="str">
        <f t="shared" si="1"/>
        <v>박봉수</v>
      </c>
      <c r="C29" s="127" t="str">
        <f t="shared" si="19"/>
        <v>F</v>
      </c>
      <c r="D29" s="128">
        <f t="shared" si="20"/>
        <v>0.79117143678048851</v>
      </c>
      <c r="E29" s="129">
        <f t="shared" si="21"/>
        <v>8096</v>
      </c>
      <c r="F29" s="252" t="str">
        <f t="shared" si="22"/>
        <v>523</v>
      </c>
      <c r="G29" s="130" t="str">
        <f t="shared" si="23"/>
        <v>70바3911</v>
      </c>
      <c r="H29" s="131">
        <f t="shared" si="24"/>
        <v>7</v>
      </c>
      <c r="I29" s="132">
        <f t="shared" si="25"/>
        <v>964.03300000000002</v>
      </c>
      <c r="J29" s="133">
        <f t="shared" si="26"/>
        <v>2.1101807179465165E-2</v>
      </c>
      <c r="K29" s="133">
        <f t="shared" si="27"/>
        <v>0.36347684876724673</v>
      </c>
      <c r="L29" s="133">
        <f t="shared" si="28"/>
        <v>0.17634251109661184</v>
      </c>
      <c r="M29" s="134">
        <f t="shared" si="29"/>
        <v>13.34</v>
      </c>
      <c r="N29" s="135">
        <f t="shared" si="30"/>
        <v>0</v>
      </c>
      <c r="O29" s="135">
        <f t="shared" si="31"/>
        <v>19.50140710950766</v>
      </c>
      <c r="P29" s="226">
        <f t="shared" si="32"/>
        <v>3</v>
      </c>
      <c r="Q29" s="227">
        <f t="shared" si="33"/>
        <v>0</v>
      </c>
      <c r="R29" s="227">
        <f t="shared" si="34"/>
        <v>188</v>
      </c>
      <c r="T29">
        <v>506</v>
      </c>
      <c r="U29">
        <v>8096</v>
      </c>
      <c r="V29" t="s">
        <v>478</v>
      </c>
      <c r="W29">
        <v>964.03300000000002</v>
      </c>
      <c r="X29">
        <v>497.05799999999999</v>
      </c>
      <c r="Y29">
        <v>1.9390000000000001</v>
      </c>
      <c r="Z29">
        <v>13.34</v>
      </c>
      <c r="AA29">
        <v>68.950540000000004</v>
      </c>
      <c r="AB29">
        <v>1.4549810000000001</v>
      </c>
      <c r="AC29">
        <v>25.061924999999999</v>
      </c>
      <c r="AD29" s="1">
        <v>170</v>
      </c>
      <c r="AE29">
        <v>0</v>
      </c>
      <c r="AF29">
        <v>188</v>
      </c>
      <c r="AG29">
        <v>76</v>
      </c>
      <c r="AH29">
        <v>13.981514000000001</v>
      </c>
      <c r="AI29">
        <v>67.3</v>
      </c>
      <c r="AJ29">
        <v>0</v>
      </c>
      <c r="AK29">
        <v>3</v>
      </c>
      <c r="AL29">
        <v>279</v>
      </c>
      <c r="AM29" t="s">
        <v>479</v>
      </c>
      <c r="AN29" t="s">
        <v>534</v>
      </c>
      <c r="AO29">
        <v>272.58499999999998</v>
      </c>
      <c r="AR29" t="s">
        <v>117</v>
      </c>
      <c r="AS29" t="s">
        <v>119</v>
      </c>
      <c r="AT29" t="s">
        <v>216</v>
      </c>
      <c r="AU29" t="s">
        <v>478</v>
      </c>
      <c r="AV29" t="s">
        <v>48</v>
      </c>
      <c r="AW29">
        <v>7</v>
      </c>
      <c r="BB29">
        <v>0.79117143678048851</v>
      </c>
      <c r="BC29" t="s">
        <v>70</v>
      </c>
      <c r="BF29" t="s">
        <v>117</v>
      </c>
      <c r="BG29" s="5" t="s">
        <v>119</v>
      </c>
      <c r="BH29" t="s">
        <v>478</v>
      </c>
      <c r="BI29">
        <v>8096</v>
      </c>
      <c r="BJ29">
        <v>7</v>
      </c>
      <c r="BK29" t="s">
        <v>216</v>
      </c>
      <c r="BL29" t="s">
        <v>221</v>
      </c>
      <c r="BM29">
        <v>0.79117143678048851</v>
      </c>
      <c r="BN29" t="s">
        <v>70</v>
      </c>
      <c r="BO29" t="s">
        <v>191</v>
      </c>
      <c r="BP29">
        <v>964.03300000000002</v>
      </c>
    </row>
    <row r="30" spans="1:68" ht="16.5">
      <c r="A30" s="109" t="str">
        <f t="shared" si="18"/>
        <v>도영운수</v>
      </c>
      <c r="B30" s="110" t="str">
        <f t="shared" si="1"/>
        <v>박상선</v>
      </c>
      <c r="C30" s="111" t="str">
        <f t="shared" si="19"/>
        <v>B</v>
      </c>
      <c r="D30" s="112">
        <f t="shared" si="20"/>
        <v>0.94120000000000004</v>
      </c>
      <c r="E30" s="113">
        <f t="shared" si="21"/>
        <v>8908</v>
      </c>
      <c r="F30" s="253" t="str">
        <f t="shared" si="22"/>
        <v>35</v>
      </c>
      <c r="G30" s="114" t="str">
        <f t="shared" si="23"/>
        <v>71바5853</v>
      </c>
      <c r="H30" s="115">
        <f t="shared" si="24"/>
        <v>1</v>
      </c>
      <c r="I30" s="116">
        <f t="shared" si="25"/>
        <v>1649.752</v>
      </c>
      <c r="J30" s="117">
        <f t="shared" si="26"/>
        <v>1.2139749938717456E-3</v>
      </c>
      <c r="K30" s="117">
        <f t="shared" si="27"/>
        <v>0.36595921087621641</v>
      </c>
      <c r="L30" s="117">
        <f t="shared" si="28"/>
        <v>0.20730388567493782</v>
      </c>
      <c r="M30" s="118">
        <f t="shared" si="29"/>
        <v>11.118</v>
      </c>
      <c r="N30" s="119">
        <f t="shared" si="30"/>
        <v>6.0615171249981815E-2</v>
      </c>
      <c r="O30" s="119">
        <f t="shared" si="31"/>
        <v>11.516882537496546</v>
      </c>
      <c r="P30" s="228">
        <f t="shared" si="32"/>
        <v>12</v>
      </c>
      <c r="Q30" s="229">
        <f t="shared" si="33"/>
        <v>1</v>
      </c>
      <c r="R30" s="229">
        <f t="shared" si="34"/>
        <v>190</v>
      </c>
      <c r="T30">
        <v>506</v>
      </c>
      <c r="U30">
        <v>8908</v>
      </c>
      <c r="V30" t="s">
        <v>293</v>
      </c>
      <c r="W30">
        <v>1649.752</v>
      </c>
      <c r="X30">
        <v>701.25300000000004</v>
      </c>
      <c r="Y30">
        <v>2.3530000000000002</v>
      </c>
      <c r="Z30">
        <v>11.118</v>
      </c>
      <c r="AA30">
        <v>95.410532000000003</v>
      </c>
      <c r="AB30">
        <v>0.115826</v>
      </c>
      <c r="AC30">
        <v>34.916362999999997</v>
      </c>
      <c r="AD30" s="1">
        <v>342</v>
      </c>
      <c r="AE30">
        <v>1</v>
      </c>
      <c r="AF30">
        <v>190</v>
      </c>
      <c r="AG30">
        <v>68</v>
      </c>
      <c r="AH30">
        <v>17.291087999999998</v>
      </c>
      <c r="AI30">
        <v>111.7</v>
      </c>
      <c r="AJ30">
        <v>0</v>
      </c>
      <c r="AK30">
        <v>12</v>
      </c>
      <c r="AL30">
        <v>4281</v>
      </c>
      <c r="AM30" t="s">
        <v>294</v>
      </c>
      <c r="AN30" t="s">
        <v>535</v>
      </c>
      <c r="AO30">
        <v>1649.752</v>
      </c>
      <c r="AR30" t="s">
        <v>117</v>
      </c>
      <c r="AS30" t="s">
        <v>118</v>
      </c>
      <c r="AT30" t="s">
        <v>200</v>
      </c>
      <c r="AU30" t="s">
        <v>293</v>
      </c>
      <c r="AV30" t="s">
        <v>48</v>
      </c>
      <c r="AW30">
        <v>1</v>
      </c>
      <c r="BB30">
        <v>0.94120000000000004</v>
      </c>
      <c r="BC30" t="s">
        <v>68</v>
      </c>
      <c r="BF30" t="s">
        <v>117</v>
      </c>
      <c r="BG30" t="s">
        <v>118</v>
      </c>
      <c r="BH30" t="s">
        <v>293</v>
      </c>
      <c r="BI30">
        <v>8908</v>
      </c>
      <c r="BJ30">
        <v>1</v>
      </c>
      <c r="BK30" t="s">
        <v>200</v>
      </c>
      <c r="BL30" t="s">
        <v>176</v>
      </c>
      <c r="BM30">
        <v>0.94120000000000004</v>
      </c>
      <c r="BN30" t="s">
        <v>68</v>
      </c>
      <c r="BO30" t="s">
        <v>177</v>
      </c>
      <c r="BP30">
        <v>1649.752</v>
      </c>
    </row>
    <row r="31" spans="1:68" ht="16.5">
      <c r="A31" s="125" t="str">
        <f t="shared" si="18"/>
        <v>도영운수</v>
      </c>
      <c r="B31" s="126" t="str">
        <f t="shared" si="1"/>
        <v>박상하</v>
      </c>
      <c r="C31" s="127" t="str">
        <f t="shared" si="19"/>
        <v>S</v>
      </c>
      <c r="D31" s="128">
        <f t="shared" si="20"/>
        <v>1.0033333333333334</v>
      </c>
      <c r="E31" s="129">
        <f t="shared" si="21"/>
        <v>8565</v>
      </c>
      <c r="F31" s="252" t="str">
        <f t="shared" si="22"/>
        <v>55</v>
      </c>
      <c r="G31" s="130" t="str">
        <f t="shared" si="23"/>
        <v>71바5899</v>
      </c>
      <c r="H31" s="131">
        <f t="shared" si="24"/>
        <v>1</v>
      </c>
      <c r="I31" s="132">
        <f t="shared" si="25"/>
        <v>1364.183</v>
      </c>
      <c r="J31" s="133">
        <f t="shared" si="26"/>
        <v>3.4764671527017228E-3</v>
      </c>
      <c r="K31" s="133">
        <f t="shared" si="27"/>
        <v>0.25015460754058927</v>
      </c>
      <c r="L31" s="133">
        <f t="shared" si="28"/>
        <v>0.14147662007223372</v>
      </c>
      <c r="M31" s="134">
        <f t="shared" si="29"/>
        <v>10.775</v>
      </c>
      <c r="N31" s="135">
        <f t="shared" si="30"/>
        <v>0.14660789644791059</v>
      </c>
      <c r="O31" s="135">
        <f t="shared" si="31"/>
        <v>2.8588539807342563</v>
      </c>
      <c r="P31" s="226">
        <f t="shared" si="32"/>
        <v>0</v>
      </c>
      <c r="Q31" s="227">
        <f t="shared" si="33"/>
        <v>2</v>
      </c>
      <c r="R31" s="227">
        <f t="shared" si="34"/>
        <v>39</v>
      </c>
      <c r="T31">
        <v>506</v>
      </c>
      <c r="U31">
        <v>8565</v>
      </c>
      <c r="V31" t="s">
        <v>295</v>
      </c>
      <c r="W31">
        <v>1364.183</v>
      </c>
      <c r="X31">
        <v>647.38800000000003</v>
      </c>
      <c r="Y31">
        <v>2.1070000000000002</v>
      </c>
      <c r="Z31">
        <v>10.775</v>
      </c>
      <c r="AA31">
        <v>77.581920999999994</v>
      </c>
      <c r="AB31">
        <v>0.26971099999999998</v>
      </c>
      <c r="AC31">
        <v>19.407475000000002</v>
      </c>
      <c r="AD31" s="1">
        <v>193</v>
      </c>
      <c r="AE31">
        <v>2</v>
      </c>
      <c r="AF31">
        <v>39</v>
      </c>
      <c r="AG31">
        <v>71</v>
      </c>
      <c r="AH31">
        <v>17.583773999999998</v>
      </c>
      <c r="AI31">
        <v>36.6</v>
      </c>
      <c r="AJ31">
        <v>0</v>
      </c>
      <c r="AK31">
        <v>0</v>
      </c>
      <c r="AL31">
        <v>0</v>
      </c>
      <c r="AM31" t="s">
        <v>296</v>
      </c>
      <c r="AN31" t="s">
        <v>536</v>
      </c>
      <c r="AO31">
        <v>1364.183</v>
      </c>
      <c r="AR31" t="s">
        <v>117</v>
      </c>
      <c r="AS31" t="s">
        <v>120</v>
      </c>
      <c r="AT31" t="s">
        <v>229</v>
      </c>
      <c r="AU31" t="s">
        <v>295</v>
      </c>
      <c r="AV31" t="s">
        <v>48</v>
      </c>
      <c r="AW31">
        <v>1</v>
      </c>
      <c r="BB31">
        <v>1.0033333333333334</v>
      </c>
      <c r="BC31" t="s">
        <v>71</v>
      </c>
      <c r="BF31" t="s">
        <v>117</v>
      </c>
      <c r="BG31" t="s">
        <v>120</v>
      </c>
      <c r="BH31" t="s">
        <v>295</v>
      </c>
      <c r="BI31">
        <v>8565</v>
      </c>
      <c r="BJ31">
        <v>1</v>
      </c>
      <c r="BK31" t="s">
        <v>229</v>
      </c>
      <c r="BL31" t="s">
        <v>176</v>
      </c>
      <c r="BM31">
        <v>1.0033333333333334</v>
      </c>
      <c r="BN31" t="s">
        <v>71</v>
      </c>
      <c r="BO31" t="s">
        <v>178</v>
      </c>
      <c r="BP31">
        <v>1364.183</v>
      </c>
    </row>
    <row r="32" spans="1:68" ht="16.5">
      <c r="A32" s="109" t="str">
        <f t="shared" si="18"/>
        <v>도영운수</v>
      </c>
      <c r="B32" s="110" t="str">
        <f t="shared" si="1"/>
        <v>박용이</v>
      </c>
      <c r="C32" s="111" t="str">
        <f t="shared" si="19"/>
        <v>A</v>
      </c>
      <c r="D32" s="112">
        <f t="shared" si="20"/>
        <v>0.96231839597421254</v>
      </c>
      <c r="E32" s="113">
        <f t="shared" si="21"/>
        <v>1170</v>
      </c>
      <c r="F32" s="253" t="str">
        <f t="shared" si="22"/>
        <v>55</v>
      </c>
      <c r="G32" s="114" t="str">
        <f t="shared" si="23"/>
        <v>70바3906</v>
      </c>
      <c r="H32" s="115">
        <f t="shared" si="24"/>
        <v>2</v>
      </c>
      <c r="I32" s="116">
        <f t="shared" si="25"/>
        <v>2455.011</v>
      </c>
      <c r="J32" s="117">
        <f t="shared" si="26"/>
        <v>5.2910058069707833E-3</v>
      </c>
      <c r="K32" s="117">
        <f t="shared" si="27"/>
        <v>0.33289736519476387</v>
      </c>
      <c r="L32" s="117">
        <f t="shared" si="28"/>
        <v>8.5946661746118452E-2</v>
      </c>
      <c r="M32" s="118">
        <f t="shared" si="29"/>
        <v>11.983000000000001</v>
      </c>
      <c r="N32" s="119">
        <f t="shared" si="30"/>
        <v>0.2443980902733226</v>
      </c>
      <c r="O32" s="119">
        <f t="shared" si="31"/>
        <v>4.3176995948286994</v>
      </c>
      <c r="P32" s="228">
        <f t="shared" si="32"/>
        <v>2</v>
      </c>
      <c r="Q32" s="229">
        <f t="shared" si="33"/>
        <v>6</v>
      </c>
      <c r="R32" s="229">
        <f t="shared" si="34"/>
        <v>106</v>
      </c>
      <c r="T32">
        <v>506</v>
      </c>
      <c r="U32">
        <v>1170</v>
      </c>
      <c r="V32" t="s">
        <v>297</v>
      </c>
      <c r="W32">
        <v>2455.011</v>
      </c>
      <c r="X32">
        <v>1215.4549999999999</v>
      </c>
      <c r="Y32">
        <v>2.02</v>
      </c>
      <c r="Z32">
        <v>11.983000000000001</v>
      </c>
      <c r="AA32">
        <v>153.81858</v>
      </c>
      <c r="AB32">
        <v>0.813855</v>
      </c>
      <c r="AC32">
        <v>51.205800000000004</v>
      </c>
      <c r="AD32" s="1">
        <v>211</v>
      </c>
      <c r="AE32">
        <v>6</v>
      </c>
      <c r="AF32">
        <v>106</v>
      </c>
      <c r="AG32">
        <v>72</v>
      </c>
      <c r="AH32">
        <v>15.960432000000001</v>
      </c>
      <c r="AI32">
        <v>200.2</v>
      </c>
      <c r="AJ32">
        <v>0</v>
      </c>
      <c r="AK32">
        <v>2</v>
      </c>
      <c r="AL32">
        <v>381</v>
      </c>
      <c r="AM32" t="s">
        <v>298</v>
      </c>
      <c r="AN32" t="s">
        <v>537</v>
      </c>
      <c r="AO32">
        <v>2373.77</v>
      </c>
      <c r="AR32" t="s">
        <v>117</v>
      </c>
      <c r="AS32" t="s">
        <v>120</v>
      </c>
      <c r="AT32" t="s">
        <v>223</v>
      </c>
      <c r="AU32" t="s">
        <v>297</v>
      </c>
      <c r="AV32" t="s">
        <v>48</v>
      </c>
      <c r="AW32">
        <v>2</v>
      </c>
      <c r="BB32">
        <v>0.96231839597421254</v>
      </c>
      <c r="BC32" t="s">
        <v>66</v>
      </c>
      <c r="BF32" t="s">
        <v>117</v>
      </c>
      <c r="BG32" s="5" t="s">
        <v>120</v>
      </c>
      <c r="BH32" t="s">
        <v>297</v>
      </c>
      <c r="BI32">
        <v>1170</v>
      </c>
      <c r="BJ32">
        <v>2</v>
      </c>
      <c r="BK32" t="s">
        <v>223</v>
      </c>
      <c r="BL32" t="s">
        <v>228</v>
      </c>
      <c r="BM32">
        <v>0.96231839597421254</v>
      </c>
      <c r="BN32" t="s">
        <v>66</v>
      </c>
      <c r="BO32" t="s">
        <v>180</v>
      </c>
      <c r="BP32">
        <v>2455.011</v>
      </c>
    </row>
    <row r="33" spans="1:68" ht="16.5">
      <c r="A33" s="125" t="str">
        <f t="shared" si="18"/>
        <v>도영운수</v>
      </c>
      <c r="B33" s="126" t="str">
        <f t="shared" si="1"/>
        <v>박이락</v>
      </c>
      <c r="C33" s="127" t="str">
        <f t="shared" si="19"/>
        <v>F</v>
      </c>
      <c r="D33" s="128">
        <f t="shared" si="20"/>
        <v>0.70884593303304655</v>
      </c>
      <c r="E33" s="129">
        <f t="shared" si="21"/>
        <v>7278</v>
      </c>
      <c r="F33" s="252" t="str">
        <f t="shared" si="22"/>
        <v>65-1</v>
      </c>
      <c r="G33" s="130" t="str">
        <f t="shared" si="23"/>
        <v>71바5860</v>
      </c>
      <c r="H33" s="131">
        <f t="shared" si="24"/>
        <v>2</v>
      </c>
      <c r="I33" s="132">
        <f t="shared" si="25"/>
        <v>1126.2570000000001</v>
      </c>
      <c r="J33" s="133">
        <f t="shared" si="26"/>
        <v>2.7263794463734344E-2</v>
      </c>
      <c r="K33" s="133">
        <f t="shared" si="27"/>
        <v>0.40501994202601699</v>
      </c>
      <c r="L33" s="133">
        <f t="shared" si="28"/>
        <v>0.13851190270071573</v>
      </c>
      <c r="M33" s="134">
        <f t="shared" si="29"/>
        <v>18.228999999999999</v>
      </c>
      <c r="N33" s="135">
        <f t="shared" si="30"/>
        <v>8.8789681218407523E-2</v>
      </c>
      <c r="O33" s="135">
        <f t="shared" si="31"/>
        <v>23.884424247751621</v>
      </c>
      <c r="P33" s="226">
        <f t="shared" si="32"/>
        <v>18</v>
      </c>
      <c r="Q33" s="227">
        <f t="shared" si="33"/>
        <v>1</v>
      </c>
      <c r="R33" s="227">
        <f t="shared" si="34"/>
        <v>269</v>
      </c>
      <c r="T33">
        <v>506</v>
      </c>
      <c r="U33">
        <v>7278</v>
      </c>
      <c r="V33" t="s">
        <v>299</v>
      </c>
      <c r="W33">
        <v>1126.2570000000001</v>
      </c>
      <c r="X33">
        <v>685.69399999999996</v>
      </c>
      <c r="Y33">
        <v>1.643</v>
      </c>
      <c r="Z33">
        <v>18.228999999999999</v>
      </c>
      <c r="AA33">
        <v>76.005818000000005</v>
      </c>
      <c r="AB33">
        <v>2.0722070000000001</v>
      </c>
      <c r="AC33">
        <v>30.783871999999999</v>
      </c>
      <c r="AD33" s="1">
        <v>156</v>
      </c>
      <c r="AE33">
        <v>1</v>
      </c>
      <c r="AF33">
        <v>269</v>
      </c>
      <c r="AG33">
        <v>73</v>
      </c>
      <c r="AH33">
        <v>14.818035999999999</v>
      </c>
      <c r="AI33">
        <v>638.4</v>
      </c>
      <c r="AJ33">
        <v>0</v>
      </c>
      <c r="AK33">
        <v>18</v>
      </c>
      <c r="AL33">
        <v>7450</v>
      </c>
      <c r="AM33" t="s">
        <v>300</v>
      </c>
      <c r="AN33" t="s">
        <v>538</v>
      </c>
      <c r="AO33">
        <v>1024.712</v>
      </c>
      <c r="AR33" t="s">
        <v>117</v>
      </c>
      <c r="AS33" t="s">
        <v>122</v>
      </c>
      <c r="AT33" t="s">
        <v>242</v>
      </c>
      <c r="AU33" t="s">
        <v>299</v>
      </c>
      <c r="AV33" t="s">
        <v>48</v>
      </c>
      <c r="AW33">
        <v>2</v>
      </c>
      <c r="BB33">
        <v>0.70884593303304655</v>
      </c>
      <c r="BC33" t="s">
        <v>70</v>
      </c>
      <c r="BF33" t="s">
        <v>117</v>
      </c>
      <c r="BG33" t="s">
        <v>122</v>
      </c>
      <c r="BH33" t="s">
        <v>299</v>
      </c>
      <c r="BI33">
        <v>7278</v>
      </c>
      <c r="BJ33">
        <v>2</v>
      </c>
      <c r="BK33" t="s">
        <v>242</v>
      </c>
      <c r="BL33" t="s">
        <v>203</v>
      </c>
      <c r="BM33">
        <v>0.70884593303304655</v>
      </c>
      <c r="BN33" t="s">
        <v>70</v>
      </c>
      <c r="BO33" t="s">
        <v>191</v>
      </c>
      <c r="BP33">
        <v>1126.2570000000001</v>
      </c>
    </row>
    <row r="34" spans="1:68" ht="16.5">
      <c r="A34" s="109" t="str">
        <f t="shared" si="18"/>
        <v>도영운수</v>
      </c>
      <c r="B34" s="110" t="str">
        <f t="shared" si="1"/>
        <v>박주원</v>
      </c>
      <c r="C34" s="111" t="str">
        <f t="shared" si="19"/>
        <v>F</v>
      </c>
      <c r="D34" s="112">
        <f t="shared" si="20"/>
        <v>0.78160765461087445</v>
      </c>
      <c r="E34" s="113">
        <f t="shared" si="21"/>
        <v>1679</v>
      </c>
      <c r="F34" s="253" t="str">
        <f t="shared" si="22"/>
        <v>35</v>
      </c>
      <c r="G34" s="114" t="str">
        <f t="shared" si="23"/>
        <v>71바5886</v>
      </c>
      <c r="H34" s="115">
        <f t="shared" si="24"/>
        <v>5</v>
      </c>
      <c r="I34" s="116">
        <f t="shared" si="25"/>
        <v>1087.6219999999998</v>
      </c>
      <c r="J34" s="117">
        <f t="shared" si="26"/>
        <v>2.8194033982806701E-2</v>
      </c>
      <c r="K34" s="117">
        <f t="shared" si="27"/>
        <v>0.38154104690384144</v>
      </c>
      <c r="L34" s="117">
        <f t="shared" si="28"/>
        <v>7.8152152126382157E-2</v>
      </c>
      <c r="M34" s="118">
        <f t="shared" si="29"/>
        <v>16.788</v>
      </c>
      <c r="N34" s="119">
        <f t="shared" si="30"/>
        <v>0.45487130780959451</v>
      </c>
      <c r="O34" s="119">
        <f t="shared" si="31"/>
        <v>46.942718965950156</v>
      </c>
      <c r="P34" s="228">
        <f t="shared" si="32"/>
        <v>41</v>
      </c>
      <c r="Q34" s="229">
        <f t="shared" si="33"/>
        <v>5</v>
      </c>
      <c r="R34" s="229">
        <f t="shared" si="34"/>
        <v>516</v>
      </c>
      <c r="T34">
        <v>506</v>
      </c>
      <c r="U34">
        <v>1679</v>
      </c>
      <c r="V34" t="s">
        <v>301</v>
      </c>
      <c r="W34">
        <v>1099.212</v>
      </c>
      <c r="X34">
        <v>591.39499999999998</v>
      </c>
      <c r="Y34">
        <v>1.859</v>
      </c>
      <c r="Z34">
        <v>16.788</v>
      </c>
      <c r="AA34">
        <v>63.507762</v>
      </c>
      <c r="AB34">
        <v>1.79054</v>
      </c>
      <c r="AC34">
        <v>24.230817999999999</v>
      </c>
      <c r="AD34" s="1">
        <v>85</v>
      </c>
      <c r="AE34">
        <v>5</v>
      </c>
      <c r="AF34">
        <v>516</v>
      </c>
      <c r="AG34">
        <v>82</v>
      </c>
      <c r="AH34">
        <v>17.308309000000001</v>
      </c>
      <c r="AI34">
        <v>1253.3</v>
      </c>
      <c r="AJ34">
        <v>0</v>
      </c>
      <c r="AK34">
        <v>41</v>
      </c>
      <c r="AL34">
        <v>4749</v>
      </c>
      <c r="AM34" t="s">
        <v>302</v>
      </c>
      <c r="AN34" t="s">
        <v>539</v>
      </c>
      <c r="AO34">
        <v>427.87799999999999</v>
      </c>
      <c r="AR34" t="s">
        <v>117</v>
      </c>
      <c r="AS34" t="s">
        <v>118</v>
      </c>
      <c r="AT34" t="s">
        <v>207</v>
      </c>
      <c r="AU34" t="s">
        <v>301</v>
      </c>
      <c r="AV34" t="s">
        <v>48</v>
      </c>
      <c r="AW34">
        <v>5</v>
      </c>
      <c r="BB34">
        <v>0.78160765461087445</v>
      </c>
      <c r="BC34" t="s">
        <v>70</v>
      </c>
      <c r="BF34" t="s">
        <v>117</v>
      </c>
      <c r="BG34" t="s">
        <v>118</v>
      </c>
      <c r="BH34" t="s">
        <v>301</v>
      </c>
      <c r="BI34">
        <v>1679</v>
      </c>
      <c r="BJ34">
        <v>5</v>
      </c>
      <c r="BK34" t="s">
        <v>207</v>
      </c>
      <c r="BL34" t="s">
        <v>204</v>
      </c>
      <c r="BM34">
        <v>0.78160765461087445</v>
      </c>
      <c r="BN34" t="s">
        <v>70</v>
      </c>
      <c r="BO34" t="s">
        <v>191</v>
      </c>
      <c r="BP34">
        <v>1087.6219999999998</v>
      </c>
    </row>
    <row r="35" spans="1:68" ht="16.5">
      <c r="A35" s="125" t="str">
        <f t="shared" si="18"/>
        <v>도영운수</v>
      </c>
      <c r="B35" s="126" t="str">
        <f t="shared" si="1"/>
        <v>백운상</v>
      </c>
      <c r="C35" s="127" t="str">
        <f t="shared" si="19"/>
        <v>B</v>
      </c>
      <c r="D35" s="128">
        <f t="shared" si="20"/>
        <v>0.94736950236385564</v>
      </c>
      <c r="E35" s="129">
        <f t="shared" si="21"/>
        <v>4138</v>
      </c>
      <c r="F35" s="252" t="str">
        <f t="shared" si="22"/>
        <v>35</v>
      </c>
      <c r="G35" s="130" t="str">
        <f t="shared" si="23"/>
        <v>71바5853</v>
      </c>
      <c r="H35" s="131">
        <f t="shared" si="24"/>
        <v>8</v>
      </c>
      <c r="I35" s="132">
        <f t="shared" si="25"/>
        <v>1760.269</v>
      </c>
      <c r="J35" s="133">
        <f t="shared" si="26"/>
        <v>6.4885237299731448E-3</v>
      </c>
      <c r="K35" s="133">
        <f t="shared" si="27"/>
        <v>0.35177173515935933</v>
      </c>
      <c r="L35" s="133">
        <f t="shared" si="28"/>
        <v>0.20565038638980745</v>
      </c>
      <c r="M35" s="134">
        <f t="shared" si="29"/>
        <v>13.680999999999999</v>
      </c>
      <c r="N35" s="135">
        <f t="shared" si="30"/>
        <v>0</v>
      </c>
      <c r="O35" s="135">
        <f t="shared" si="31"/>
        <v>23.29189459111079</v>
      </c>
      <c r="P35" s="226">
        <f t="shared" si="32"/>
        <v>28</v>
      </c>
      <c r="Q35" s="227">
        <f t="shared" si="33"/>
        <v>0</v>
      </c>
      <c r="R35" s="227">
        <f t="shared" si="34"/>
        <v>410</v>
      </c>
      <c r="T35">
        <v>506</v>
      </c>
      <c r="U35">
        <v>4138</v>
      </c>
      <c r="V35" t="s">
        <v>303</v>
      </c>
      <c r="W35">
        <v>1760.269</v>
      </c>
      <c r="X35">
        <v>779.53700000000003</v>
      </c>
      <c r="Y35">
        <v>2.258</v>
      </c>
      <c r="Z35">
        <v>13.680999999999999</v>
      </c>
      <c r="AA35">
        <v>96.406367000000003</v>
      </c>
      <c r="AB35">
        <v>0.62553499999999995</v>
      </c>
      <c r="AC35">
        <v>33.913035000000001</v>
      </c>
      <c r="AD35" s="1">
        <v>362</v>
      </c>
      <c r="AE35">
        <v>0</v>
      </c>
      <c r="AF35">
        <v>410</v>
      </c>
      <c r="AG35">
        <v>75</v>
      </c>
      <c r="AH35">
        <v>18.258845000000001</v>
      </c>
      <c r="AI35">
        <v>1895.4</v>
      </c>
      <c r="AJ35">
        <v>0</v>
      </c>
      <c r="AK35">
        <v>28</v>
      </c>
      <c r="AL35">
        <v>0</v>
      </c>
      <c r="AM35" t="s">
        <v>304</v>
      </c>
      <c r="AN35" t="s">
        <v>540</v>
      </c>
      <c r="AO35">
        <v>383.70299999999997</v>
      </c>
      <c r="AR35" t="s">
        <v>117</v>
      </c>
      <c r="AS35" t="s">
        <v>118</v>
      </c>
      <c r="AT35" t="s">
        <v>200</v>
      </c>
      <c r="AU35" t="s">
        <v>303</v>
      </c>
      <c r="AV35" t="s">
        <v>48</v>
      </c>
      <c r="AW35">
        <v>8</v>
      </c>
      <c r="BB35">
        <v>0.94736950236385564</v>
      </c>
      <c r="BC35" t="s">
        <v>68</v>
      </c>
      <c r="BF35" t="s">
        <v>117</v>
      </c>
      <c r="BG35" s="5" t="s">
        <v>118</v>
      </c>
      <c r="BH35" t="s">
        <v>303</v>
      </c>
      <c r="BI35">
        <v>4138</v>
      </c>
      <c r="BJ35">
        <v>8</v>
      </c>
      <c r="BK35" t="s">
        <v>200</v>
      </c>
      <c r="BL35" t="s">
        <v>241</v>
      </c>
      <c r="BM35">
        <v>0.94736950236385564</v>
      </c>
      <c r="BN35" t="s">
        <v>68</v>
      </c>
      <c r="BO35" t="s">
        <v>177</v>
      </c>
      <c r="BP35">
        <v>1760.269</v>
      </c>
    </row>
    <row r="36" spans="1:68" ht="16.5">
      <c r="A36" s="109" t="str">
        <f t="shared" si="18"/>
        <v>도영운수</v>
      </c>
      <c r="B36" s="110" t="str">
        <f t="shared" si="1"/>
        <v>백진경</v>
      </c>
      <c r="C36" s="111" t="str">
        <f t="shared" si="19"/>
        <v>B</v>
      </c>
      <c r="D36" s="112">
        <f t="shared" si="20"/>
        <v>0.94040000000000001</v>
      </c>
      <c r="E36" s="113">
        <f t="shared" si="21"/>
        <v>1407</v>
      </c>
      <c r="F36" s="253" t="str">
        <f t="shared" si="22"/>
        <v>35</v>
      </c>
      <c r="G36" s="114" t="str">
        <f t="shared" si="23"/>
        <v>71바5861</v>
      </c>
      <c r="H36" s="115">
        <f t="shared" si="24"/>
        <v>1</v>
      </c>
      <c r="I36" s="116">
        <f t="shared" si="25"/>
        <v>1894.32</v>
      </c>
      <c r="J36" s="117">
        <f t="shared" si="26"/>
        <v>2.0773498293550567E-2</v>
      </c>
      <c r="K36" s="117">
        <f t="shared" si="27"/>
        <v>0.3476429629527345</v>
      </c>
      <c r="L36" s="117">
        <f t="shared" si="28"/>
        <v>7.0737784534819881E-2</v>
      </c>
      <c r="M36" s="118">
        <f t="shared" si="29"/>
        <v>10.782999999999999</v>
      </c>
      <c r="N36" s="119">
        <f t="shared" si="30"/>
        <v>5.2789391443895439E-2</v>
      </c>
      <c r="O36" s="119">
        <f t="shared" si="31"/>
        <v>5.120570970057857</v>
      </c>
      <c r="P36" s="228">
        <f t="shared" si="32"/>
        <v>6</v>
      </c>
      <c r="Q36" s="229">
        <f t="shared" si="33"/>
        <v>1</v>
      </c>
      <c r="R36" s="229">
        <f t="shared" si="34"/>
        <v>97</v>
      </c>
      <c r="T36">
        <v>506</v>
      </c>
      <c r="U36">
        <v>1407</v>
      </c>
      <c r="V36" t="s">
        <v>305</v>
      </c>
      <c r="W36">
        <v>1894.32</v>
      </c>
      <c r="X36">
        <v>805.89599999999996</v>
      </c>
      <c r="Y36">
        <v>2.351</v>
      </c>
      <c r="Z36">
        <v>10.782999999999999</v>
      </c>
      <c r="AA36">
        <v>111.960247</v>
      </c>
      <c r="AB36">
        <v>2.325806</v>
      </c>
      <c r="AC36">
        <v>38.922192000000003</v>
      </c>
      <c r="AD36" s="1">
        <v>134</v>
      </c>
      <c r="AE36">
        <v>1</v>
      </c>
      <c r="AF36">
        <v>97</v>
      </c>
      <c r="AG36">
        <v>79</v>
      </c>
      <c r="AH36">
        <v>16.919575999999999</v>
      </c>
      <c r="AI36">
        <v>354.7</v>
      </c>
      <c r="AJ36">
        <v>0</v>
      </c>
      <c r="AK36">
        <v>6</v>
      </c>
      <c r="AL36">
        <v>1390</v>
      </c>
      <c r="AM36" t="s">
        <v>306</v>
      </c>
      <c r="AN36" t="s">
        <v>541</v>
      </c>
      <c r="AO36">
        <v>1894.32</v>
      </c>
      <c r="AR36" t="s">
        <v>117</v>
      </c>
      <c r="AS36" t="s">
        <v>118</v>
      </c>
      <c r="AT36" t="s">
        <v>203</v>
      </c>
      <c r="AU36" t="s">
        <v>305</v>
      </c>
      <c r="AV36" t="s">
        <v>48</v>
      </c>
      <c r="AW36">
        <v>1</v>
      </c>
      <c r="BB36">
        <v>0.94040000000000001</v>
      </c>
      <c r="BC36" t="s">
        <v>68</v>
      </c>
      <c r="BF36" t="s">
        <v>117</v>
      </c>
      <c r="BG36" t="s">
        <v>118</v>
      </c>
      <c r="BH36" t="s">
        <v>305</v>
      </c>
      <c r="BI36">
        <v>1407</v>
      </c>
      <c r="BJ36">
        <v>1</v>
      </c>
      <c r="BK36" t="s">
        <v>203</v>
      </c>
      <c r="BL36" t="s">
        <v>176</v>
      </c>
      <c r="BM36">
        <v>0.94040000000000001</v>
      </c>
      <c r="BN36" t="s">
        <v>68</v>
      </c>
      <c r="BO36" t="s">
        <v>177</v>
      </c>
      <c r="BP36">
        <v>1894.32</v>
      </c>
    </row>
    <row r="37" spans="1:68" ht="16.5">
      <c r="A37" s="125" t="str">
        <f t="shared" si="18"/>
        <v>도영운수</v>
      </c>
      <c r="B37" s="126" t="str">
        <f t="shared" si="1"/>
        <v>봉은순</v>
      </c>
      <c r="C37" s="127" t="str">
        <f t="shared" si="19"/>
        <v>F</v>
      </c>
      <c r="D37" s="128">
        <f t="shared" si="20"/>
        <v>0.77384664144295634</v>
      </c>
      <c r="E37" s="129">
        <f t="shared" si="21"/>
        <v>1588</v>
      </c>
      <c r="F37" s="252" t="str">
        <f t="shared" si="22"/>
        <v>65-1</v>
      </c>
      <c r="G37" s="130" t="str">
        <f t="shared" si="23"/>
        <v>71바5896</v>
      </c>
      <c r="H37" s="131">
        <f t="shared" si="24"/>
        <v>3</v>
      </c>
      <c r="I37" s="132">
        <f t="shared" si="25"/>
        <v>705.09500000000003</v>
      </c>
      <c r="J37" s="133">
        <f t="shared" si="26"/>
        <v>3.372385644152729E-2</v>
      </c>
      <c r="K37" s="133">
        <f t="shared" si="27"/>
        <v>0.37367351129705778</v>
      </c>
      <c r="L37" s="133">
        <f t="shared" si="28"/>
        <v>0.10069565094065339</v>
      </c>
      <c r="M37" s="134">
        <f t="shared" si="29"/>
        <v>18.959</v>
      </c>
      <c r="N37" s="135">
        <f t="shared" si="30"/>
        <v>0.27052068468785295</v>
      </c>
      <c r="O37" s="135">
        <f t="shared" si="31"/>
        <v>29.622014973319896</v>
      </c>
      <c r="P37" s="226">
        <f t="shared" si="32"/>
        <v>4</v>
      </c>
      <c r="Q37" s="227">
        <f t="shared" si="33"/>
        <v>2</v>
      </c>
      <c r="R37" s="227">
        <f t="shared" si="34"/>
        <v>219</v>
      </c>
      <c r="T37">
        <v>506</v>
      </c>
      <c r="U37">
        <v>1588</v>
      </c>
      <c r="V37" t="s">
        <v>542</v>
      </c>
      <c r="W37">
        <v>739.31500000000005</v>
      </c>
      <c r="X37">
        <v>432.73</v>
      </c>
      <c r="Y37">
        <v>1.708</v>
      </c>
      <c r="Z37">
        <v>18.959</v>
      </c>
      <c r="AA37">
        <v>47.386099000000002</v>
      </c>
      <c r="AB37">
        <v>1.598042</v>
      </c>
      <c r="AC37">
        <v>17.70693</v>
      </c>
      <c r="AD37" s="1">
        <v>71</v>
      </c>
      <c r="AE37">
        <v>2</v>
      </c>
      <c r="AF37">
        <v>219</v>
      </c>
      <c r="AG37">
        <v>75</v>
      </c>
      <c r="AH37">
        <v>15.601938000000001</v>
      </c>
      <c r="AI37">
        <v>773.8</v>
      </c>
      <c r="AJ37">
        <v>0</v>
      </c>
      <c r="AK37">
        <v>4</v>
      </c>
      <c r="AL37">
        <v>2319</v>
      </c>
      <c r="AM37" t="s">
        <v>543</v>
      </c>
      <c r="AN37" t="s">
        <v>544</v>
      </c>
      <c r="AO37">
        <v>546.63300000000004</v>
      </c>
      <c r="AR37" t="s">
        <v>117</v>
      </c>
      <c r="AS37" t="s">
        <v>122</v>
      </c>
      <c r="AT37" t="s">
        <v>248</v>
      </c>
      <c r="AU37" t="s">
        <v>542</v>
      </c>
      <c r="AV37" t="s">
        <v>48</v>
      </c>
      <c r="AW37">
        <v>3</v>
      </c>
      <c r="BB37">
        <v>0.77384664144295634</v>
      </c>
      <c r="BC37" t="s">
        <v>70</v>
      </c>
      <c r="BF37" t="s">
        <v>117</v>
      </c>
      <c r="BG37" t="s">
        <v>122</v>
      </c>
      <c r="BH37" t="s">
        <v>542</v>
      </c>
      <c r="BI37">
        <v>1588</v>
      </c>
      <c r="BJ37">
        <v>3</v>
      </c>
      <c r="BK37" t="s">
        <v>248</v>
      </c>
      <c r="BL37" t="s">
        <v>246</v>
      </c>
      <c r="BM37">
        <v>0.77384664144295634</v>
      </c>
      <c r="BN37" t="s">
        <v>70</v>
      </c>
      <c r="BO37" t="s">
        <v>191</v>
      </c>
      <c r="BP37">
        <v>705.09500000000003</v>
      </c>
    </row>
    <row r="38" spans="1:68" ht="16.5">
      <c r="A38" s="109" t="str">
        <f t="shared" si="18"/>
        <v>도영운수</v>
      </c>
      <c r="B38" s="110" t="str">
        <f t="shared" si="1"/>
        <v>서호남</v>
      </c>
      <c r="C38" s="111" t="str">
        <f t="shared" si="19"/>
        <v>F</v>
      </c>
      <c r="D38" s="112">
        <f t="shared" si="20"/>
        <v>0.67703703703703699</v>
      </c>
      <c r="E38" s="113">
        <f t="shared" si="21"/>
        <v>1570</v>
      </c>
      <c r="F38" s="253" t="str">
        <f t="shared" si="22"/>
        <v>순환46</v>
      </c>
      <c r="G38" s="114" t="str">
        <f t="shared" si="23"/>
        <v>70바3904</v>
      </c>
      <c r="H38" s="115">
        <f t="shared" si="24"/>
        <v>1</v>
      </c>
      <c r="I38" s="116">
        <f t="shared" si="25"/>
        <v>698.49400000000003</v>
      </c>
      <c r="J38" s="117">
        <f t="shared" si="26"/>
        <v>3.9951777758935263E-2</v>
      </c>
      <c r="K38" s="117">
        <f t="shared" si="27"/>
        <v>0.38562142757578555</v>
      </c>
      <c r="L38" s="117">
        <f t="shared" si="28"/>
        <v>0.15605001617766223</v>
      </c>
      <c r="M38" s="118">
        <f t="shared" si="29"/>
        <v>14.614000000000001</v>
      </c>
      <c r="N38" s="119">
        <f t="shared" si="30"/>
        <v>0</v>
      </c>
      <c r="O38" s="119">
        <f t="shared" si="31"/>
        <v>0.42949545736971256</v>
      </c>
      <c r="P38" s="228">
        <f t="shared" si="32"/>
        <v>2</v>
      </c>
      <c r="Q38" s="229">
        <f t="shared" si="33"/>
        <v>0</v>
      </c>
      <c r="R38" s="229">
        <f t="shared" si="34"/>
        <v>3</v>
      </c>
      <c r="T38">
        <v>506</v>
      </c>
      <c r="U38">
        <v>1570</v>
      </c>
      <c r="V38" t="s">
        <v>545</v>
      </c>
      <c r="W38">
        <v>698.49400000000003</v>
      </c>
      <c r="X38">
        <v>382.209</v>
      </c>
      <c r="Y38">
        <v>1.8280000000000001</v>
      </c>
      <c r="Z38">
        <v>14.614000000000001</v>
      </c>
      <c r="AA38">
        <v>56.338318999999998</v>
      </c>
      <c r="AB38">
        <v>2.2508159999999999</v>
      </c>
      <c r="AC38">
        <v>21.725263000000002</v>
      </c>
      <c r="AD38" s="1">
        <v>109</v>
      </c>
      <c r="AE38">
        <v>0</v>
      </c>
      <c r="AF38">
        <v>3</v>
      </c>
      <c r="AG38">
        <v>64</v>
      </c>
      <c r="AH38">
        <v>12.398204</v>
      </c>
      <c r="AI38">
        <v>20.399999999999999</v>
      </c>
      <c r="AJ38">
        <v>0</v>
      </c>
      <c r="AK38">
        <v>2</v>
      </c>
      <c r="AL38">
        <v>457</v>
      </c>
      <c r="AM38" t="s">
        <v>546</v>
      </c>
      <c r="AN38" t="s">
        <v>547</v>
      </c>
      <c r="AO38">
        <v>698.49400000000003</v>
      </c>
      <c r="AR38" t="s">
        <v>117</v>
      </c>
      <c r="AS38" t="s">
        <v>123</v>
      </c>
      <c r="AT38" t="s">
        <v>501</v>
      </c>
      <c r="AU38" t="s">
        <v>545</v>
      </c>
      <c r="AV38" t="s">
        <v>48</v>
      </c>
      <c r="AW38">
        <v>1</v>
      </c>
      <c r="BB38">
        <v>0.67703703703703699</v>
      </c>
      <c r="BC38" t="s">
        <v>70</v>
      </c>
      <c r="BF38" t="s">
        <v>117</v>
      </c>
      <c r="BG38" t="s">
        <v>123</v>
      </c>
      <c r="BH38" t="s">
        <v>545</v>
      </c>
      <c r="BI38">
        <v>1570</v>
      </c>
      <c r="BJ38">
        <v>1</v>
      </c>
      <c r="BK38" t="s">
        <v>501</v>
      </c>
      <c r="BL38" t="s">
        <v>176</v>
      </c>
      <c r="BM38">
        <v>0.67703703703703699</v>
      </c>
      <c r="BN38" t="s">
        <v>70</v>
      </c>
      <c r="BO38" t="s">
        <v>191</v>
      </c>
      <c r="BP38">
        <v>698.49400000000003</v>
      </c>
    </row>
    <row r="39" spans="1:68" ht="16.5">
      <c r="A39" s="125" t="str">
        <f t="shared" si="18"/>
        <v>도영운수</v>
      </c>
      <c r="B39" s="126" t="str">
        <f t="shared" si="1"/>
        <v>손이성</v>
      </c>
      <c r="C39" s="127" t="str">
        <f t="shared" si="19"/>
        <v>D</v>
      </c>
      <c r="D39" s="128">
        <f t="shared" si="20"/>
        <v>0.82240000000000002</v>
      </c>
      <c r="E39" s="129">
        <f t="shared" si="21"/>
        <v>3117</v>
      </c>
      <c r="F39" s="252" t="str">
        <f t="shared" si="22"/>
        <v>523</v>
      </c>
      <c r="G39" s="130" t="str">
        <f t="shared" si="23"/>
        <v>70바3901</v>
      </c>
      <c r="H39" s="131">
        <f t="shared" si="24"/>
        <v>1</v>
      </c>
      <c r="I39" s="132">
        <f t="shared" si="25"/>
        <v>2126.2339999999999</v>
      </c>
      <c r="J39" s="133">
        <f t="shared" si="26"/>
        <v>7.6208949112032435E-3</v>
      </c>
      <c r="K39" s="133">
        <f t="shared" si="27"/>
        <v>0.34493906205522551</v>
      </c>
      <c r="L39" s="133">
        <f t="shared" si="28"/>
        <v>0.24268260219712412</v>
      </c>
      <c r="M39" s="134">
        <f t="shared" si="29"/>
        <v>15.407999999999999</v>
      </c>
      <c r="N39" s="135">
        <f t="shared" si="30"/>
        <v>0.28218907232223733</v>
      </c>
      <c r="O39" s="135">
        <f t="shared" si="31"/>
        <v>51.875757795237966</v>
      </c>
      <c r="P39" s="226">
        <f t="shared" si="32"/>
        <v>1</v>
      </c>
      <c r="Q39" s="227">
        <f t="shared" si="33"/>
        <v>6</v>
      </c>
      <c r="R39" s="227">
        <f t="shared" si="34"/>
        <v>1103</v>
      </c>
      <c r="T39">
        <v>506</v>
      </c>
      <c r="U39">
        <v>3117</v>
      </c>
      <c r="V39" t="s">
        <v>307</v>
      </c>
      <c r="W39">
        <v>2126.2339999999999</v>
      </c>
      <c r="X39">
        <v>1034.1089999999999</v>
      </c>
      <c r="Y39">
        <v>2.056</v>
      </c>
      <c r="Z39">
        <v>15.407999999999999</v>
      </c>
      <c r="AA39">
        <v>130.44885300000001</v>
      </c>
      <c r="AB39">
        <v>0.99413700000000005</v>
      </c>
      <c r="AC39">
        <v>44.996904999999998</v>
      </c>
      <c r="AD39" s="1">
        <v>516</v>
      </c>
      <c r="AE39">
        <v>6</v>
      </c>
      <c r="AF39">
        <v>1103</v>
      </c>
      <c r="AG39">
        <v>74</v>
      </c>
      <c r="AH39">
        <v>16.299368999999999</v>
      </c>
      <c r="AI39">
        <v>410.7</v>
      </c>
      <c r="AJ39">
        <v>0</v>
      </c>
      <c r="AK39">
        <v>1</v>
      </c>
      <c r="AL39">
        <v>107</v>
      </c>
      <c r="AM39" t="s">
        <v>308</v>
      </c>
      <c r="AN39" t="s">
        <v>548</v>
      </c>
      <c r="AO39">
        <v>2126.2339999999999</v>
      </c>
      <c r="AR39" t="s">
        <v>117</v>
      </c>
      <c r="AS39" t="s">
        <v>119</v>
      </c>
      <c r="AT39" t="s">
        <v>210</v>
      </c>
      <c r="AU39" t="s">
        <v>307</v>
      </c>
      <c r="AV39" t="s">
        <v>48</v>
      </c>
      <c r="AW39">
        <v>1</v>
      </c>
      <c r="BB39">
        <v>0.82240000000000002</v>
      </c>
      <c r="BC39" t="s">
        <v>67</v>
      </c>
      <c r="BF39" t="s">
        <v>117</v>
      </c>
      <c r="BG39" s="5" t="s">
        <v>119</v>
      </c>
      <c r="BH39" t="s">
        <v>307</v>
      </c>
      <c r="BI39">
        <v>3117</v>
      </c>
      <c r="BJ39">
        <v>1</v>
      </c>
      <c r="BK39" t="s">
        <v>210</v>
      </c>
      <c r="BL39" t="s">
        <v>176</v>
      </c>
      <c r="BM39">
        <v>0.82240000000000002</v>
      </c>
      <c r="BN39" t="s">
        <v>67</v>
      </c>
      <c r="BO39" t="s">
        <v>181</v>
      </c>
      <c r="BP39">
        <v>2126.2339999999999</v>
      </c>
    </row>
    <row r="40" spans="1:68" ht="16.5">
      <c r="A40" s="109" t="str">
        <f t="shared" si="18"/>
        <v>도영운수</v>
      </c>
      <c r="B40" s="110" t="str">
        <f t="shared" si="1"/>
        <v>송인관</v>
      </c>
      <c r="C40" s="111" t="str">
        <f t="shared" si="19"/>
        <v>B</v>
      </c>
      <c r="D40" s="112">
        <f t="shared" si="20"/>
        <v>0.92380952380952375</v>
      </c>
      <c r="E40" s="113">
        <f t="shared" si="21"/>
        <v>4097</v>
      </c>
      <c r="F40" s="253" t="str">
        <f t="shared" si="22"/>
        <v>55</v>
      </c>
      <c r="G40" s="114" t="str">
        <f t="shared" si="23"/>
        <v>70바3906</v>
      </c>
      <c r="H40" s="115">
        <f t="shared" si="24"/>
        <v>1</v>
      </c>
      <c r="I40" s="116">
        <f t="shared" si="25"/>
        <v>2181.748</v>
      </c>
      <c r="J40" s="117">
        <f t="shared" si="26"/>
        <v>4.915560325481497E-3</v>
      </c>
      <c r="K40" s="117">
        <f t="shared" si="27"/>
        <v>0.34903412701933934</v>
      </c>
      <c r="L40" s="117">
        <f t="shared" si="28"/>
        <v>0.2415494365068743</v>
      </c>
      <c r="M40" s="118">
        <f t="shared" si="29"/>
        <v>13.494</v>
      </c>
      <c r="N40" s="119">
        <f t="shared" si="30"/>
        <v>4.5834807686313907E-2</v>
      </c>
      <c r="O40" s="119">
        <f t="shared" si="31"/>
        <v>2.2917403843156956</v>
      </c>
      <c r="P40" s="228">
        <f t="shared" si="32"/>
        <v>1</v>
      </c>
      <c r="Q40" s="229">
        <f t="shared" si="33"/>
        <v>1</v>
      </c>
      <c r="R40" s="229">
        <f t="shared" si="34"/>
        <v>50</v>
      </c>
      <c r="T40">
        <v>506</v>
      </c>
      <c r="U40">
        <v>4097</v>
      </c>
      <c r="V40" t="s">
        <v>309</v>
      </c>
      <c r="W40">
        <v>2181.748</v>
      </c>
      <c r="X40">
        <v>1124.6880000000001</v>
      </c>
      <c r="Y40">
        <v>1.94</v>
      </c>
      <c r="Z40">
        <v>13.494</v>
      </c>
      <c r="AA40">
        <v>135.05357599999999</v>
      </c>
      <c r="AB40">
        <v>0.66386400000000001</v>
      </c>
      <c r="AC40">
        <v>47.138306999999998</v>
      </c>
      <c r="AD40" s="1">
        <v>527</v>
      </c>
      <c r="AE40">
        <v>1</v>
      </c>
      <c r="AF40">
        <v>50</v>
      </c>
      <c r="AG40">
        <v>71</v>
      </c>
      <c r="AH40">
        <v>16.154685000000001</v>
      </c>
      <c r="AI40">
        <v>85.4</v>
      </c>
      <c r="AJ40">
        <v>0</v>
      </c>
      <c r="AK40">
        <v>1</v>
      </c>
      <c r="AL40">
        <v>464</v>
      </c>
      <c r="AM40" t="s">
        <v>310</v>
      </c>
      <c r="AN40" t="s">
        <v>549</v>
      </c>
      <c r="AO40">
        <v>2181.748</v>
      </c>
      <c r="AR40" t="s">
        <v>117</v>
      </c>
      <c r="AS40" t="s">
        <v>120</v>
      </c>
      <c r="AT40" t="s">
        <v>223</v>
      </c>
      <c r="AU40" t="s">
        <v>309</v>
      </c>
      <c r="AV40" t="s">
        <v>48</v>
      </c>
      <c r="AW40">
        <v>1</v>
      </c>
      <c r="BB40">
        <v>0.92380952380952375</v>
      </c>
      <c r="BC40" t="s">
        <v>68</v>
      </c>
      <c r="BF40" t="s">
        <v>117</v>
      </c>
      <c r="BG40" t="s">
        <v>120</v>
      </c>
      <c r="BH40" t="s">
        <v>309</v>
      </c>
      <c r="BI40">
        <v>4097</v>
      </c>
      <c r="BJ40">
        <v>1</v>
      </c>
      <c r="BK40" t="s">
        <v>223</v>
      </c>
      <c r="BL40" t="s">
        <v>176</v>
      </c>
      <c r="BM40">
        <v>0.92380952380952375</v>
      </c>
      <c r="BN40" t="s">
        <v>68</v>
      </c>
      <c r="BO40" t="s">
        <v>177</v>
      </c>
      <c r="BP40">
        <v>2181.748</v>
      </c>
    </row>
    <row r="41" spans="1:68" ht="16.5">
      <c r="A41" s="125" t="str">
        <f t="shared" si="18"/>
        <v>도영운수</v>
      </c>
      <c r="B41" s="126" t="str">
        <f t="shared" si="1"/>
        <v>송정현</v>
      </c>
      <c r="C41" s="127" t="str">
        <f t="shared" si="19"/>
        <v>C</v>
      </c>
      <c r="D41" s="128">
        <f t="shared" si="20"/>
        <v>0.85760000000000003</v>
      </c>
      <c r="E41" s="129">
        <f t="shared" si="21"/>
        <v>5281</v>
      </c>
      <c r="F41" s="252" t="str">
        <f t="shared" si="22"/>
        <v>35</v>
      </c>
      <c r="G41" s="130" t="str">
        <f t="shared" si="23"/>
        <v>71바5855</v>
      </c>
      <c r="H41" s="131">
        <f t="shared" si="24"/>
        <v>1</v>
      </c>
      <c r="I41" s="132">
        <f t="shared" si="25"/>
        <v>2153.962</v>
      </c>
      <c r="J41" s="133">
        <f t="shared" si="26"/>
        <v>1.4748063711246239E-2</v>
      </c>
      <c r="K41" s="133">
        <f t="shared" si="27"/>
        <v>0.36657475170627291</v>
      </c>
      <c r="L41" s="133">
        <f t="shared" si="28"/>
        <v>0.16806238921578004</v>
      </c>
      <c r="M41" s="134">
        <f t="shared" si="29"/>
        <v>13.234999999999999</v>
      </c>
      <c r="N41" s="135">
        <f t="shared" si="30"/>
        <v>0</v>
      </c>
      <c r="O41" s="135">
        <f t="shared" si="31"/>
        <v>20.798881317312006</v>
      </c>
      <c r="P41" s="226">
        <f t="shared" si="32"/>
        <v>28</v>
      </c>
      <c r="Q41" s="227">
        <f t="shared" si="33"/>
        <v>0</v>
      </c>
      <c r="R41" s="227">
        <f t="shared" si="34"/>
        <v>448</v>
      </c>
      <c r="T41">
        <v>506</v>
      </c>
      <c r="U41">
        <v>5281</v>
      </c>
      <c r="V41" t="s">
        <v>311</v>
      </c>
      <c r="W41">
        <v>2153.962</v>
      </c>
      <c r="X41">
        <v>1004.6559999999999</v>
      </c>
      <c r="Y41">
        <v>2.1440000000000001</v>
      </c>
      <c r="Z41">
        <v>13.234999999999999</v>
      </c>
      <c r="AA41">
        <v>132.44525100000001</v>
      </c>
      <c r="AB41">
        <v>1.953311</v>
      </c>
      <c r="AC41">
        <v>48.551085</v>
      </c>
      <c r="AD41" s="1">
        <v>362</v>
      </c>
      <c r="AE41">
        <v>0</v>
      </c>
      <c r="AF41">
        <v>448</v>
      </c>
      <c r="AG41">
        <v>84</v>
      </c>
      <c r="AH41">
        <v>16.263036</v>
      </c>
      <c r="AI41">
        <v>2911.6</v>
      </c>
      <c r="AJ41">
        <v>0</v>
      </c>
      <c r="AK41">
        <v>28</v>
      </c>
      <c r="AL41">
        <v>8257</v>
      </c>
      <c r="AM41" t="s">
        <v>312</v>
      </c>
      <c r="AN41" t="s">
        <v>550</v>
      </c>
      <c r="AO41">
        <v>2153.962</v>
      </c>
      <c r="AR41" t="s">
        <v>117</v>
      </c>
      <c r="AS41" t="s">
        <v>118</v>
      </c>
      <c r="AT41" t="s">
        <v>202</v>
      </c>
      <c r="AU41" t="s">
        <v>311</v>
      </c>
      <c r="AV41" t="s">
        <v>48</v>
      </c>
      <c r="AW41">
        <v>1</v>
      </c>
      <c r="BB41">
        <v>0.85760000000000003</v>
      </c>
      <c r="BC41" t="s">
        <v>69</v>
      </c>
      <c r="BF41" t="s">
        <v>117</v>
      </c>
      <c r="BG41" s="5" t="s">
        <v>118</v>
      </c>
      <c r="BH41" t="s">
        <v>311</v>
      </c>
      <c r="BI41">
        <v>5281</v>
      </c>
      <c r="BJ41">
        <v>1</v>
      </c>
      <c r="BK41" t="s">
        <v>202</v>
      </c>
      <c r="BL41" t="s">
        <v>176</v>
      </c>
      <c r="BM41">
        <v>0.85760000000000003</v>
      </c>
      <c r="BN41" t="s">
        <v>69</v>
      </c>
      <c r="BO41" t="s">
        <v>179</v>
      </c>
      <c r="BP41">
        <v>2153.962</v>
      </c>
    </row>
    <row r="42" spans="1:68" ht="16.5">
      <c r="A42" s="109" t="str">
        <f t="shared" si="18"/>
        <v>도영운수</v>
      </c>
      <c r="B42" s="110" t="str">
        <f t="shared" si="1"/>
        <v>송정환</v>
      </c>
      <c r="C42" s="111" t="str">
        <f t="shared" si="19"/>
        <v>C</v>
      </c>
      <c r="D42" s="112">
        <f t="shared" si="20"/>
        <v>0.88838476035521352</v>
      </c>
      <c r="E42" s="113">
        <f t="shared" si="21"/>
        <v>9919</v>
      </c>
      <c r="F42" s="253" t="str">
        <f t="shared" si="22"/>
        <v>55</v>
      </c>
      <c r="G42" s="114" t="str">
        <f t="shared" si="23"/>
        <v>71바5880</v>
      </c>
      <c r="H42" s="115">
        <f t="shared" si="24"/>
        <v>7</v>
      </c>
      <c r="I42" s="116">
        <f t="shared" si="25"/>
        <v>3264.8530000000001</v>
      </c>
      <c r="J42" s="117">
        <f t="shared" si="26"/>
        <v>2.2852593372109879E-2</v>
      </c>
      <c r="K42" s="117">
        <f t="shared" si="27"/>
        <v>0.37163447625002061</v>
      </c>
      <c r="L42" s="117">
        <f t="shared" si="28"/>
        <v>0.1981712499766452</v>
      </c>
      <c r="M42" s="118">
        <f t="shared" si="29"/>
        <v>14.887</v>
      </c>
      <c r="N42" s="119">
        <f t="shared" si="30"/>
        <v>0.88824826110088262</v>
      </c>
      <c r="O42" s="119">
        <f t="shared" si="31"/>
        <v>19.357686241922682</v>
      </c>
      <c r="P42" s="228">
        <f t="shared" si="32"/>
        <v>11</v>
      </c>
      <c r="Q42" s="229">
        <f t="shared" si="33"/>
        <v>29</v>
      </c>
      <c r="R42" s="229">
        <f t="shared" si="34"/>
        <v>632</v>
      </c>
      <c r="T42">
        <v>506</v>
      </c>
      <c r="U42">
        <v>9919</v>
      </c>
      <c r="V42" t="s">
        <v>313</v>
      </c>
      <c r="W42">
        <v>3264.8530000000001</v>
      </c>
      <c r="X42">
        <v>1752.123</v>
      </c>
      <c r="Y42">
        <v>1.863</v>
      </c>
      <c r="Z42">
        <v>14.887</v>
      </c>
      <c r="AA42">
        <v>216.12995599999999</v>
      </c>
      <c r="AB42">
        <v>4.9391299999999996</v>
      </c>
      <c r="AC42">
        <v>80.321342999999999</v>
      </c>
      <c r="AD42" s="1">
        <v>647</v>
      </c>
      <c r="AE42">
        <v>29</v>
      </c>
      <c r="AF42">
        <v>632</v>
      </c>
      <c r="AG42">
        <v>77</v>
      </c>
      <c r="AH42">
        <v>15.105971</v>
      </c>
      <c r="AI42">
        <v>1493.6</v>
      </c>
      <c r="AJ42">
        <v>0</v>
      </c>
      <c r="AK42">
        <v>11</v>
      </c>
      <c r="AL42">
        <v>3576</v>
      </c>
      <c r="AM42" t="s">
        <v>314</v>
      </c>
      <c r="AN42" t="s">
        <v>551</v>
      </c>
      <c r="AO42">
        <v>1263.105</v>
      </c>
      <c r="AR42" t="s">
        <v>117</v>
      </c>
      <c r="AS42" t="s">
        <v>120</v>
      </c>
      <c r="AT42" t="s">
        <v>225</v>
      </c>
      <c r="AU42" t="s">
        <v>313</v>
      </c>
      <c r="AV42" t="s">
        <v>48</v>
      </c>
      <c r="AW42">
        <v>7</v>
      </c>
      <c r="BB42">
        <v>0.88838476035521352</v>
      </c>
      <c r="BC42" t="s">
        <v>69</v>
      </c>
      <c r="BF42" t="s">
        <v>117</v>
      </c>
      <c r="BG42" t="s">
        <v>120</v>
      </c>
      <c r="BH42" t="s">
        <v>313</v>
      </c>
      <c r="BI42">
        <v>9919</v>
      </c>
      <c r="BJ42">
        <v>7</v>
      </c>
      <c r="BK42" t="s">
        <v>225</v>
      </c>
      <c r="BL42" t="s">
        <v>226</v>
      </c>
      <c r="BM42">
        <v>0.88838476035521352</v>
      </c>
      <c r="BN42" t="s">
        <v>69</v>
      </c>
      <c r="BO42" t="s">
        <v>179</v>
      </c>
      <c r="BP42">
        <v>3264.8530000000001</v>
      </c>
    </row>
    <row r="43" spans="1:68" ht="16.5">
      <c r="A43" s="125" t="str">
        <f t="shared" si="18"/>
        <v>도영운수</v>
      </c>
      <c r="B43" s="126" t="str">
        <f t="shared" si="1"/>
        <v>심준섭</v>
      </c>
      <c r="C43" s="127" t="str">
        <f t="shared" si="19"/>
        <v>D</v>
      </c>
      <c r="D43" s="128">
        <f t="shared" si="20"/>
        <v>0.81625000000000003</v>
      </c>
      <c r="E43" s="129">
        <f t="shared" si="21"/>
        <v>10</v>
      </c>
      <c r="F43" s="252" t="str">
        <f t="shared" si="22"/>
        <v>65</v>
      </c>
      <c r="G43" s="130" t="str">
        <f t="shared" si="23"/>
        <v>71바5888</v>
      </c>
      <c r="H43" s="131">
        <f t="shared" si="24"/>
        <v>1</v>
      </c>
      <c r="I43" s="132">
        <f t="shared" si="25"/>
        <v>2269.7060000000001</v>
      </c>
      <c r="J43" s="133">
        <f t="shared" si="26"/>
        <v>1.9664256884024432E-2</v>
      </c>
      <c r="K43" s="133">
        <f t="shared" si="27"/>
        <v>0.3742064478186411</v>
      </c>
      <c r="L43" s="133">
        <f t="shared" si="28"/>
        <v>0.11234935273555252</v>
      </c>
      <c r="M43" s="134">
        <f t="shared" si="29"/>
        <v>15.506</v>
      </c>
      <c r="N43" s="135">
        <f t="shared" si="30"/>
        <v>0.22029284850108338</v>
      </c>
      <c r="O43" s="135">
        <f t="shared" si="31"/>
        <v>32.515224438759908</v>
      </c>
      <c r="P43" s="226">
        <f t="shared" si="32"/>
        <v>3</v>
      </c>
      <c r="Q43" s="227">
        <f t="shared" si="33"/>
        <v>5</v>
      </c>
      <c r="R43" s="227">
        <f t="shared" si="34"/>
        <v>738</v>
      </c>
      <c r="T43">
        <v>506</v>
      </c>
      <c r="U43">
        <v>10</v>
      </c>
      <c r="V43" t="s">
        <v>315</v>
      </c>
      <c r="W43">
        <v>2269.7060000000001</v>
      </c>
      <c r="X43">
        <v>1158.7380000000001</v>
      </c>
      <c r="Y43">
        <v>1.9590000000000001</v>
      </c>
      <c r="Z43">
        <v>15.506</v>
      </c>
      <c r="AA43">
        <v>137.599962</v>
      </c>
      <c r="AB43">
        <v>2.7058010000000001</v>
      </c>
      <c r="AC43">
        <v>51.490792999999996</v>
      </c>
      <c r="AD43" s="1">
        <v>255</v>
      </c>
      <c r="AE43">
        <v>5</v>
      </c>
      <c r="AF43">
        <v>738</v>
      </c>
      <c r="AG43">
        <v>71</v>
      </c>
      <c r="AH43">
        <v>16.494959999999999</v>
      </c>
      <c r="AI43">
        <v>556.4</v>
      </c>
      <c r="AJ43">
        <v>0</v>
      </c>
      <c r="AK43">
        <v>3</v>
      </c>
      <c r="AL43">
        <v>895</v>
      </c>
      <c r="AM43" t="s">
        <v>316</v>
      </c>
      <c r="AN43" t="s">
        <v>552</v>
      </c>
      <c r="AO43">
        <v>2269.7060000000001</v>
      </c>
      <c r="AR43" t="s">
        <v>117</v>
      </c>
      <c r="AS43" t="s">
        <v>121</v>
      </c>
      <c r="AT43" t="s">
        <v>239</v>
      </c>
      <c r="AU43" t="s">
        <v>315</v>
      </c>
      <c r="AV43" t="s">
        <v>48</v>
      </c>
      <c r="AW43">
        <v>1</v>
      </c>
      <c r="BB43">
        <v>0.81625000000000003</v>
      </c>
      <c r="BC43" t="s">
        <v>67</v>
      </c>
      <c r="BF43" t="s">
        <v>117</v>
      </c>
      <c r="BG43" t="s">
        <v>121</v>
      </c>
      <c r="BH43" t="s">
        <v>315</v>
      </c>
      <c r="BI43">
        <v>10</v>
      </c>
      <c r="BJ43">
        <v>1</v>
      </c>
      <c r="BK43" t="s">
        <v>239</v>
      </c>
      <c r="BL43" t="s">
        <v>176</v>
      </c>
      <c r="BM43">
        <v>0.81625000000000003</v>
      </c>
      <c r="BN43" t="s">
        <v>67</v>
      </c>
      <c r="BO43" t="s">
        <v>181</v>
      </c>
      <c r="BP43">
        <v>2269.7060000000001</v>
      </c>
    </row>
    <row r="44" spans="1:68" ht="16.5">
      <c r="A44" s="109" t="str">
        <f t="shared" si="18"/>
        <v>도영운수</v>
      </c>
      <c r="B44" s="110" t="str">
        <f t="shared" si="1"/>
        <v>안정원</v>
      </c>
      <c r="C44" s="111" t="str">
        <f t="shared" si="19"/>
        <v>F</v>
      </c>
      <c r="D44" s="112">
        <f t="shared" si="20"/>
        <v>0.69279999999999997</v>
      </c>
      <c r="E44" s="113">
        <f t="shared" si="21"/>
        <v>2612</v>
      </c>
      <c r="F44" s="253" t="str">
        <f t="shared" si="22"/>
        <v>523</v>
      </c>
      <c r="G44" s="114" t="str">
        <f t="shared" si="23"/>
        <v>71바5894</v>
      </c>
      <c r="H44" s="115">
        <f t="shared" si="24"/>
        <v>1</v>
      </c>
      <c r="I44" s="116">
        <f t="shared" si="25"/>
        <v>1615.646</v>
      </c>
      <c r="J44" s="117">
        <f t="shared" si="26"/>
        <v>2.2593528062466204E-2</v>
      </c>
      <c r="K44" s="117">
        <f t="shared" si="27"/>
        <v>0.3536393020925423</v>
      </c>
      <c r="L44" s="117">
        <f t="shared" si="28"/>
        <v>0.17454318582164657</v>
      </c>
      <c r="M44" s="118">
        <f t="shared" si="29"/>
        <v>22.013000000000002</v>
      </c>
      <c r="N44" s="119">
        <f t="shared" si="30"/>
        <v>0.43326322721685323</v>
      </c>
      <c r="O44" s="119">
        <f t="shared" si="31"/>
        <v>194.47329427362183</v>
      </c>
      <c r="P44" s="228">
        <f t="shared" si="32"/>
        <v>8</v>
      </c>
      <c r="Q44" s="229">
        <f t="shared" si="33"/>
        <v>7</v>
      </c>
      <c r="R44" s="229">
        <f t="shared" si="34"/>
        <v>3142</v>
      </c>
      <c r="T44">
        <v>506</v>
      </c>
      <c r="U44">
        <v>2612</v>
      </c>
      <c r="V44" t="s">
        <v>317</v>
      </c>
      <c r="W44">
        <v>1615.646</v>
      </c>
      <c r="X44">
        <v>932.88800000000003</v>
      </c>
      <c r="Y44">
        <v>1.732</v>
      </c>
      <c r="Z44">
        <v>22.013000000000002</v>
      </c>
      <c r="AA44">
        <v>92.774134000000004</v>
      </c>
      <c r="AB44">
        <v>2.096095</v>
      </c>
      <c r="AC44">
        <v>32.808579999999999</v>
      </c>
      <c r="AD44" s="1">
        <v>282</v>
      </c>
      <c r="AE44">
        <v>7</v>
      </c>
      <c r="AF44">
        <v>3142</v>
      </c>
      <c r="AG44">
        <v>83</v>
      </c>
      <c r="AH44">
        <v>17.414832000000001</v>
      </c>
      <c r="AI44">
        <v>1143.3</v>
      </c>
      <c r="AJ44">
        <v>0</v>
      </c>
      <c r="AK44">
        <v>8</v>
      </c>
      <c r="AL44">
        <v>1878</v>
      </c>
      <c r="AM44" t="s">
        <v>318</v>
      </c>
      <c r="AN44" t="s">
        <v>553</v>
      </c>
      <c r="AO44">
        <v>1615.646</v>
      </c>
      <c r="AR44" t="s">
        <v>117</v>
      </c>
      <c r="AS44" t="s">
        <v>119</v>
      </c>
      <c r="AT44" t="s">
        <v>222</v>
      </c>
      <c r="AU44" t="s">
        <v>317</v>
      </c>
      <c r="AV44" t="s">
        <v>48</v>
      </c>
      <c r="AW44">
        <v>1</v>
      </c>
      <c r="BB44">
        <v>0.69279999999999997</v>
      </c>
      <c r="BC44" t="s">
        <v>70</v>
      </c>
      <c r="BF44" t="s">
        <v>117</v>
      </c>
      <c r="BG44" t="s">
        <v>119</v>
      </c>
      <c r="BH44" t="s">
        <v>317</v>
      </c>
      <c r="BI44">
        <v>2612</v>
      </c>
      <c r="BJ44">
        <v>1</v>
      </c>
      <c r="BK44" t="s">
        <v>222</v>
      </c>
      <c r="BL44" t="s">
        <v>176</v>
      </c>
      <c r="BM44">
        <v>0.69279999999999997</v>
      </c>
      <c r="BN44" t="s">
        <v>70</v>
      </c>
      <c r="BO44" t="s">
        <v>191</v>
      </c>
      <c r="BP44">
        <v>1615.646</v>
      </c>
    </row>
    <row r="45" spans="1:68" ht="16.5">
      <c r="A45" s="125" t="str">
        <f t="shared" si="18"/>
        <v>도영운수</v>
      </c>
      <c r="B45" s="126" t="str">
        <f t="shared" si="1"/>
        <v>양금수</v>
      </c>
      <c r="C45" s="127" t="str">
        <f t="shared" si="19"/>
        <v>F</v>
      </c>
      <c r="D45" s="128">
        <f t="shared" si="20"/>
        <v>0.74700456271613502</v>
      </c>
      <c r="E45" s="129">
        <f t="shared" si="21"/>
        <v>4283</v>
      </c>
      <c r="F45" s="252" t="str">
        <f t="shared" si="22"/>
        <v>65</v>
      </c>
      <c r="G45" s="130" t="str">
        <f t="shared" si="23"/>
        <v>71바5878</v>
      </c>
      <c r="H45" s="131">
        <f t="shared" si="24"/>
        <v>4</v>
      </c>
      <c r="I45" s="132">
        <f t="shared" si="25"/>
        <v>4876.3899999999994</v>
      </c>
      <c r="J45" s="133">
        <f t="shared" si="26"/>
        <v>3.2688862151491166E-2</v>
      </c>
      <c r="K45" s="133">
        <f t="shared" si="27"/>
        <v>0.37795121996060638</v>
      </c>
      <c r="L45" s="133">
        <f t="shared" si="28"/>
        <v>0.18312727242898949</v>
      </c>
      <c r="M45" s="134">
        <f t="shared" si="29"/>
        <v>17.454999999999998</v>
      </c>
      <c r="N45" s="135">
        <f t="shared" si="30"/>
        <v>1.5380230047227559</v>
      </c>
      <c r="O45" s="135">
        <f t="shared" si="31"/>
        <v>93.552812633936171</v>
      </c>
      <c r="P45" s="226">
        <f t="shared" si="32"/>
        <v>15</v>
      </c>
      <c r="Q45" s="227">
        <f t="shared" si="33"/>
        <v>75</v>
      </c>
      <c r="R45" s="227">
        <f t="shared" si="34"/>
        <v>4562</v>
      </c>
      <c r="T45">
        <v>506</v>
      </c>
      <c r="U45">
        <v>4283</v>
      </c>
      <c r="V45" t="s">
        <v>319</v>
      </c>
      <c r="W45">
        <v>4876.3900000000003</v>
      </c>
      <c r="X45">
        <v>2726.9879999999998</v>
      </c>
      <c r="Y45">
        <v>1.788</v>
      </c>
      <c r="Z45">
        <v>17.454999999999998</v>
      </c>
      <c r="AA45">
        <v>295.46048300000001</v>
      </c>
      <c r="AB45">
        <v>9.6582670000000004</v>
      </c>
      <c r="AC45">
        <v>111.66965</v>
      </c>
      <c r="AD45" s="1">
        <v>893</v>
      </c>
      <c r="AE45">
        <v>75</v>
      </c>
      <c r="AF45">
        <v>4562</v>
      </c>
      <c r="AG45">
        <v>81</v>
      </c>
      <c r="AH45">
        <v>16.504372</v>
      </c>
      <c r="AI45">
        <v>5924</v>
      </c>
      <c r="AJ45">
        <v>0</v>
      </c>
      <c r="AK45">
        <v>15</v>
      </c>
      <c r="AL45">
        <v>2188</v>
      </c>
      <c r="AM45" t="s">
        <v>320</v>
      </c>
      <c r="AN45" t="s">
        <v>554</v>
      </c>
      <c r="AO45">
        <v>4471.9009999999998</v>
      </c>
      <c r="AR45" t="s">
        <v>117</v>
      </c>
      <c r="AS45" t="s">
        <v>121</v>
      </c>
      <c r="AT45" t="s">
        <v>234</v>
      </c>
      <c r="AU45" t="s">
        <v>319</v>
      </c>
      <c r="AV45" t="s">
        <v>48</v>
      </c>
      <c r="AW45">
        <v>4</v>
      </c>
      <c r="BB45">
        <v>0.74700456271613502</v>
      </c>
      <c r="BC45" t="s">
        <v>70</v>
      </c>
      <c r="BF45" t="s">
        <v>117</v>
      </c>
      <c r="BG45" t="s">
        <v>121</v>
      </c>
      <c r="BH45" t="s">
        <v>319</v>
      </c>
      <c r="BI45">
        <v>4283</v>
      </c>
      <c r="BJ45">
        <v>4</v>
      </c>
      <c r="BK45" t="s">
        <v>234</v>
      </c>
      <c r="BL45" t="s">
        <v>201</v>
      </c>
      <c r="BM45">
        <v>0.74700456271613502</v>
      </c>
      <c r="BN45" t="s">
        <v>70</v>
      </c>
      <c r="BO45" t="s">
        <v>191</v>
      </c>
      <c r="BP45">
        <v>4876.3899999999994</v>
      </c>
    </row>
    <row r="46" spans="1:68" ht="16.5">
      <c r="A46" s="109" t="str">
        <f t="shared" si="18"/>
        <v>도영운수</v>
      </c>
      <c r="B46" s="110" t="str">
        <f t="shared" si="1"/>
        <v>옥현준</v>
      </c>
      <c r="C46" s="111" t="str">
        <f t="shared" si="19"/>
        <v>D</v>
      </c>
      <c r="D46" s="112">
        <f t="shared" si="20"/>
        <v>0.81861221486742453</v>
      </c>
      <c r="E46" s="113">
        <f t="shared" si="21"/>
        <v>8328</v>
      </c>
      <c r="F46" s="253" t="str">
        <f t="shared" si="22"/>
        <v>55</v>
      </c>
      <c r="G46" s="114" t="str">
        <f t="shared" si="23"/>
        <v>71바5858</v>
      </c>
      <c r="H46" s="115">
        <f t="shared" si="24"/>
        <v>8</v>
      </c>
      <c r="I46" s="116">
        <f t="shared" si="25"/>
        <v>3696.4990000000003</v>
      </c>
      <c r="J46" s="117">
        <f t="shared" si="26"/>
        <v>2.0354247324744279E-2</v>
      </c>
      <c r="K46" s="117">
        <f t="shared" si="27"/>
        <v>0.3811213312299046</v>
      </c>
      <c r="L46" s="117">
        <f t="shared" si="28"/>
        <v>0.10739891989690785</v>
      </c>
      <c r="M46" s="118">
        <f t="shared" si="29"/>
        <v>16.803000000000001</v>
      </c>
      <c r="N46" s="119">
        <f t="shared" si="30"/>
        <v>0.32463149591004897</v>
      </c>
      <c r="O46" s="119">
        <f t="shared" si="31"/>
        <v>42.634936462853098</v>
      </c>
      <c r="P46" s="228">
        <f t="shared" si="32"/>
        <v>20</v>
      </c>
      <c r="Q46" s="229">
        <f t="shared" si="33"/>
        <v>12</v>
      </c>
      <c r="R46" s="229">
        <f t="shared" si="34"/>
        <v>1576</v>
      </c>
      <c r="T46">
        <v>506</v>
      </c>
      <c r="U46">
        <v>8328</v>
      </c>
      <c r="V46" t="s">
        <v>321</v>
      </c>
      <c r="W46">
        <v>3696.4989999999998</v>
      </c>
      <c r="X46">
        <v>2035.374</v>
      </c>
      <c r="Y46">
        <v>1.8160000000000001</v>
      </c>
      <c r="Z46">
        <v>16.803000000000001</v>
      </c>
      <c r="AA46">
        <v>230.511889</v>
      </c>
      <c r="AB46">
        <v>4.6918959999999998</v>
      </c>
      <c r="AC46">
        <v>87.852997999999999</v>
      </c>
      <c r="AD46" s="1">
        <v>397</v>
      </c>
      <c r="AE46">
        <v>12</v>
      </c>
      <c r="AF46">
        <v>1576</v>
      </c>
      <c r="AG46">
        <v>79</v>
      </c>
      <c r="AH46">
        <v>16.036044</v>
      </c>
      <c r="AI46">
        <v>2407.1999999999998</v>
      </c>
      <c r="AJ46">
        <v>0</v>
      </c>
      <c r="AK46">
        <v>20</v>
      </c>
      <c r="AL46">
        <v>4763</v>
      </c>
      <c r="AM46" t="s">
        <v>322</v>
      </c>
      <c r="AN46" t="s">
        <v>555</v>
      </c>
      <c r="AO46">
        <v>1343.38</v>
      </c>
      <c r="AR46" t="s">
        <v>117</v>
      </c>
      <c r="AS46" t="s">
        <v>120</v>
      </c>
      <c r="AT46" t="s">
        <v>414</v>
      </c>
      <c r="AU46" t="s">
        <v>321</v>
      </c>
      <c r="AV46" t="s">
        <v>48</v>
      </c>
      <c r="AW46">
        <v>8</v>
      </c>
      <c r="BB46">
        <v>0.81861221486742453</v>
      </c>
      <c r="BC46" t="s">
        <v>67</v>
      </c>
      <c r="BF46" t="s">
        <v>117</v>
      </c>
      <c r="BG46" t="s">
        <v>120</v>
      </c>
      <c r="BH46" t="s">
        <v>321</v>
      </c>
      <c r="BI46">
        <v>8328</v>
      </c>
      <c r="BJ46">
        <v>8</v>
      </c>
      <c r="BK46" t="s">
        <v>414</v>
      </c>
      <c r="BL46" t="s">
        <v>201</v>
      </c>
      <c r="BM46">
        <v>0.81861221486742453</v>
      </c>
      <c r="BN46" t="s">
        <v>67</v>
      </c>
      <c r="BO46" t="s">
        <v>181</v>
      </c>
      <c r="BP46">
        <v>3696.4990000000003</v>
      </c>
    </row>
    <row r="47" spans="1:68" ht="16.5">
      <c r="A47" s="125" t="str">
        <f t="shared" si="18"/>
        <v>도영운수</v>
      </c>
      <c r="B47" s="126" t="str">
        <f t="shared" si="1"/>
        <v>우용일</v>
      </c>
      <c r="C47" s="127" t="str">
        <f t="shared" si="19"/>
        <v>D</v>
      </c>
      <c r="D47" s="128">
        <f t="shared" si="20"/>
        <v>0.84229066317919632</v>
      </c>
      <c r="E47" s="129">
        <f t="shared" si="21"/>
        <v>1245</v>
      </c>
      <c r="F47" s="252" t="str">
        <f t="shared" si="22"/>
        <v>55</v>
      </c>
      <c r="G47" s="130" t="str">
        <f t="shared" si="23"/>
        <v>71바5880</v>
      </c>
      <c r="H47" s="131">
        <f t="shared" si="24"/>
        <v>4</v>
      </c>
      <c r="I47" s="132">
        <f t="shared" si="25"/>
        <v>4248.8429999999998</v>
      </c>
      <c r="J47" s="133">
        <f t="shared" si="26"/>
        <v>2.3698292579095063E-2</v>
      </c>
      <c r="K47" s="133">
        <f t="shared" si="27"/>
        <v>0.37927042717706427</v>
      </c>
      <c r="L47" s="133">
        <f t="shared" si="28"/>
        <v>0.21982454988334471</v>
      </c>
      <c r="M47" s="134">
        <f t="shared" si="29"/>
        <v>17.356000000000002</v>
      </c>
      <c r="N47" s="135">
        <f t="shared" si="30"/>
        <v>2.4006535426232505</v>
      </c>
      <c r="O47" s="135">
        <f t="shared" si="31"/>
        <v>39.987356558008855</v>
      </c>
      <c r="P47" s="226">
        <f t="shared" si="32"/>
        <v>27</v>
      </c>
      <c r="Q47" s="227">
        <f t="shared" si="33"/>
        <v>102</v>
      </c>
      <c r="R47" s="227">
        <f t="shared" si="34"/>
        <v>1699</v>
      </c>
      <c r="T47">
        <v>506</v>
      </c>
      <c r="U47">
        <v>1245</v>
      </c>
      <c r="V47" t="s">
        <v>323</v>
      </c>
      <c r="W47">
        <v>4248.8429999999998</v>
      </c>
      <c r="X47">
        <v>2394.058</v>
      </c>
      <c r="Y47">
        <v>1.7749999999999999</v>
      </c>
      <c r="Z47">
        <v>17.356000000000002</v>
      </c>
      <c r="AA47">
        <v>279.61271799999997</v>
      </c>
      <c r="AB47">
        <v>6.6263439999999996</v>
      </c>
      <c r="AC47">
        <v>106.048835</v>
      </c>
      <c r="AD47" s="1">
        <v>934</v>
      </c>
      <c r="AE47">
        <v>102</v>
      </c>
      <c r="AF47">
        <v>1699</v>
      </c>
      <c r="AG47">
        <v>78</v>
      </c>
      <c r="AH47">
        <v>15.195456</v>
      </c>
      <c r="AI47">
        <v>3671.1</v>
      </c>
      <c r="AJ47">
        <v>0</v>
      </c>
      <c r="AK47">
        <v>27</v>
      </c>
      <c r="AL47">
        <v>5051</v>
      </c>
      <c r="AM47" t="s">
        <v>324</v>
      </c>
      <c r="AN47" t="s">
        <v>556</v>
      </c>
      <c r="AO47">
        <v>3855.26</v>
      </c>
      <c r="AR47" t="s">
        <v>117</v>
      </c>
      <c r="AS47" t="s">
        <v>120</v>
      </c>
      <c r="AT47" t="s">
        <v>225</v>
      </c>
      <c r="AU47" t="s">
        <v>323</v>
      </c>
      <c r="AV47" t="s">
        <v>48</v>
      </c>
      <c r="AW47">
        <v>4</v>
      </c>
      <c r="BB47">
        <v>0.84229066317919632</v>
      </c>
      <c r="BC47" t="s">
        <v>67</v>
      </c>
      <c r="BF47" t="s">
        <v>117</v>
      </c>
      <c r="BG47" t="s">
        <v>120</v>
      </c>
      <c r="BH47" t="s">
        <v>323</v>
      </c>
      <c r="BI47">
        <v>1245</v>
      </c>
      <c r="BJ47">
        <v>4</v>
      </c>
      <c r="BK47" t="s">
        <v>225</v>
      </c>
      <c r="BL47" t="s">
        <v>230</v>
      </c>
      <c r="BM47">
        <v>0.84229066317919632</v>
      </c>
      <c r="BN47" t="s">
        <v>67</v>
      </c>
      <c r="BO47" t="s">
        <v>181</v>
      </c>
      <c r="BP47">
        <v>4248.8429999999998</v>
      </c>
    </row>
    <row r="48" spans="1:68" ht="16.5">
      <c r="A48" s="109" t="str">
        <f t="shared" si="18"/>
        <v>도영운수</v>
      </c>
      <c r="B48" s="110" t="str">
        <f t="shared" si="1"/>
        <v>유영근</v>
      </c>
      <c r="C48" s="111" t="str">
        <f t="shared" si="19"/>
        <v>F</v>
      </c>
      <c r="D48" s="112">
        <f t="shared" si="20"/>
        <v>0.73533188528899252</v>
      </c>
      <c r="E48" s="113">
        <f t="shared" si="21"/>
        <v>6334</v>
      </c>
      <c r="F48" s="253" t="str">
        <f t="shared" si="22"/>
        <v>순환46</v>
      </c>
      <c r="G48" s="114" t="str">
        <f t="shared" si="23"/>
        <v>71바5856</v>
      </c>
      <c r="H48" s="115">
        <f t="shared" si="24"/>
        <v>2</v>
      </c>
      <c r="I48" s="116">
        <f t="shared" si="25"/>
        <v>2154.674</v>
      </c>
      <c r="J48" s="117">
        <f t="shared" si="26"/>
        <v>2.3572327866740194E-2</v>
      </c>
      <c r="K48" s="117">
        <f t="shared" si="27"/>
        <v>0.41034867384913243</v>
      </c>
      <c r="L48" s="117">
        <f t="shared" si="28"/>
        <v>0.12530897945582486</v>
      </c>
      <c r="M48" s="118">
        <f t="shared" si="29"/>
        <v>12.388999999999999</v>
      </c>
      <c r="N48" s="119">
        <f t="shared" si="30"/>
        <v>4.6410733131786987E-2</v>
      </c>
      <c r="O48" s="119">
        <f t="shared" si="31"/>
        <v>4.8731269788376341</v>
      </c>
      <c r="P48" s="228">
        <f t="shared" si="32"/>
        <v>12</v>
      </c>
      <c r="Q48" s="229">
        <f t="shared" si="33"/>
        <v>1</v>
      </c>
      <c r="R48" s="229">
        <f t="shared" si="34"/>
        <v>105</v>
      </c>
      <c r="T48">
        <v>506</v>
      </c>
      <c r="U48">
        <v>6334</v>
      </c>
      <c r="V48" t="s">
        <v>325</v>
      </c>
      <c r="W48">
        <v>2154.674</v>
      </c>
      <c r="X48">
        <v>1096.528</v>
      </c>
      <c r="Y48">
        <v>1.9650000000000001</v>
      </c>
      <c r="Z48">
        <v>12.388999999999999</v>
      </c>
      <c r="AA48">
        <v>173.164951</v>
      </c>
      <c r="AB48">
        <v>4.0819010000000002</v>
      </c>
      <c r="AC48">
        <v>71.058008000000001</v>
      </c>
      <c r="AD48" s="1">
        <v>270</v>
      </c>
      <c r="AE48">
        <v>1</v>
      </c>
      <c r="AF48">
        <v>105</v>
      </c>
      <c r="AG48">
        <v>77</v>
      </c>
      <c r="AH48">
        <v>12.442899000000001</v>
      </c>
      <c r="AI48">
        <v>319.8</v>
      </c>
      <c r="AJ48">
        <v>0</v>
      </c>
      <c r="AK48">
        <v>12</v>
      </c>
      <c r="AL48">
        <v>2147</v>
      </c>
      <c r="AM48" t="s">
        <v>326</v>
      </c>
      <c r="AN48" t="s">
        <v>557</v>
      </c>
      <c r="AO48">
        <v>2073.3330000000001</v>
      </c>
      <c r="AR48" t="s">
        <v>117</v>
      </c>
      <c r="AS48" t="s">
        <v>123</v>
      </c>
      <c r="AT48" t="s">
        <v>252</v>
      </c>
      <c r="AU48" t="s">
        <v>325</v>
      </c>
      <c r="AV48" t="s">
        <v>48</v>
      </c>
      <c r="AW48">
        <v>2</v>
      </c>
      <c r="BB48">
        <v>0.73533188528899252</v>
      </c>
      <c r="BC48" t="s">
        <v>70</v>
      </c>
      <c r="BF48" t="s">
        <v>117</v>
      </c>
      <c r="BG48" s="5" t="s">
        <v>123</v>
      </c>
      <c r="BH48" t="s">
        <v>325</v>
      </c>
      <c r="BI48">
        <v>6334</v>
      </c>
      <c r="BJ48">
        <v>2</v>
      </c>
      <c r="BK48" t="s">
        <v>252</v>
      </c>
      <c r="BL48" t="s">
        <v>223</v>
      </c>
      <c r="BM48">
        <v>0.73533188528899252</v>
      </c>
      <c r="BN48" t="s">
        <v>70</v>
      </c>
      <c r="BO48" t="s">
        <v>191</v>
      </c>
      <c r="BP48">
        <v>2154.674</v>
      </c>
    </row>
    <row r="49" spans="1:68" ht="16.5">
      <c r="A49" s="125" t="str">
        <f t="shared" si="18"/>
        <v>도영운수</v>
      </c>
      <c r="B49" s="126" t="str">
        <f t="shared" si="1"/>
        <v>유영민</v>
      </c>
      <c r="C49" s="127" t="str">
        <f t="shared" si="19"/>
        <v>C</v>
      </c>
      <c r="D49" s="128">
        <f t="shared" si="20"/>
        <v>0.8845833333333335</v>
      </c>
      <c r="E49" s="129">
        <f t="shared" si="21"/>
        <v>6189</v>
      </c>
      <c r="F49" s="252" t="str">
        <f t="shared" si="22"/>
        <v>65</v>
      </c>
      <c r="G49" s="130" t="str">
        <f t="shared" si="23"/>
        <v>71바5879</v>
      </c>
      <c r="H49" s="131">
        <f t="shared" si="24"/>
        <v>1</v>
      </c>
      <c r="I49" s="132">
        <f t="shared" si="25"/>
        <v>2285.145</v>
      </c>
      <c r="J49" s="133">
        <f t="shared" si="26"/>
        <v>1.7679370662103992E-3</v>
      </c>
      <c r="K49" s="133">
        <f t="shared" si="27"/>
        <v>0.34266676432311477</v>
      </c>
      <c r="L49" s="133">
        <f t="shared" si="28"/>
        <v>0.17854446873174351</v>
      </c>
      <c r="M49" s="134">
        <f t="shared" si="29"/>
        <v>12.663</v>
      </c>
      <c r="N49" s="135">
        <f t="shared" si="30"/>
        <v>0</v>
      </c>
      <c r="O49" s="135">
        <f t="shared" si="31"/>
        <v>1.6191532703613993</v>
      </c>
      <c r="P49" s="226">
        <f t="shared" si="32"/>
        <v>2</v>
      </c>
      <c r="Q49" s="227">
        <f t="shared" si="33"/>
        <v>0</v>
      </c>
      <c r="R49" s="227">
        <f t="shared" si="34"/>
        <v>37</v>
      </c>
      <c r="T49">
        <v>506</v>
      </c>
      <c r="U49">
        <v>6189</v>
      </c>
      <c r="V49" t="s">
        <v>327</v>
      </c>
      <c r="W49">
        <v>2285.145</v>
      </c>
      <c r="X49">
        <v>1076.4290000000001</v>
      </c>
      <c r="Y49">
        <v>2.1230000000000002</v>
      </c>
      <c r="Z49">
        <v>12.663</v>
      </c>
      <c r="AA49">
        <v>135.26329899999999</v>
      </c>
      <c r="AB49">
        <v>0.23913699999999999</v>
      </c>
      <c r="AC49">
        <v>46.350237</v>
      </c>
      <c r="AD49" s="1">
        <v>408</v>
      </c>
      <c r="AE49">
        <v>0</v>
      </c>
      <c r="AF49">
        <v>37</v>
      </c>
      <c r="AG49">
        <v>69</v>
      </c>
      <c r="AH49">
        <v>16.89405</v>
      </c>
      <c r="AI49">
        <v>259.2</v>
      </c>
      <c r="AJ49">
        <v>0</v>
      </c>
      <c r="AK49">
        <v>2</v>
      </c>
      <c r="AL49">
        <v>224</v>
      </c>
      <c r="AM49" t="s">
        <v>328</v>
      </c>
      <c r="AN49" t="s">
        <v>558</v>
      </c>
      <c r="AO49">
        <v>2285.145</v>
      </c>
      <c r="AR49" t="s">
        <v>117</v>
      </c>
      <c r="AS49" t="s">
        <v>121</v>
      </c>
      <c r="AT49" t="s">
        <v>235</v>
      </c>
      <c r="AU49" t="s">
        <v>327</v>
      </c>
      <c r="AV49" t="s">
        <v>48</v>
      </c>
      <c r="AW49">
        <v>1</v>
      </c>
      <c r="BB49">
        <v>0.8845833333333335</v>
      </c>
      <c r="BC49" t="s">
        <v>69</v>
      </c>
      <c r="BF49" t="s">
        <v>117</v>
      </c>
      <c r="BG49" t="s">
        <v>121</v>
      </c>
      <c r="BH49" t="s">
        <v>327</v>
      </c>
      <c r="BI49">
        <v>6189</v>
      </c>
      <c r="BJ49">
        <v>1</v>
      </c>
      <c r="BK49" t="s">
        <v>235</v>
      </c>
      <c r="BL49" t="s">
        <v>176</v>
      </c>
      <c r="BM49">
        <v>0.8845833333333335</v>
      </c>
      <c r="BN49" t="s">
        <v>69</v>
      </c>
      <c r="BO49" t="s">
        <v>179</v>
      </c>
      <c r="BP49">
        <v>2285.145</v>
      </c>
    </row>
    <row r="50" spans="1:68" ht="16.5">
      <c r="A50" s="109" t="str">
        <f t="shared" si="18"/>
        <v>도영운수</v>
      </c>
      <c r="B50" s="110" t="str">
        <f t="shared" si="1"/>
        <v>유재옥</v>
      </c>
      <c r="C50" s="111" t="str">
        <f t="shared" si="19"/>
        <v>F</v>
      </c>
      <c r="D50" s="112">
        <f t="shared" si="20"/>
        <v>0.70901846631989796</v>
      </c>
      <c r="E50" s="113">
        <f t="shared" si="21"/>
        <v>6907</v>
      </c>
      <c r="F50" s="253" t="str">
        <f t="shared" si="22"/>
        <v>35</v>
      </c>
      <c r="G50" s="114" t="str">
        <f t="shared" si="23"/>
        <v>71바5854</v>
      </c>
      <c r="H50" s="115">
        <f t="shared" si="24"/>
        <v>8</v>
      </c>
      <c r="I50" s="116">
        <f t="shared" si="25"/>
        <v>1267.0369999999998</v>
      </c>
      <c r="J50" s="117">
        <f t="shared" si="26"/>
        <v>2.6800036608464323E-2</v>
      </c>
      <c r="K50" s="117">
        <f t="shared" si="27"/>
        <v>0.40051844616774657</v>
      </c>
      <c r="L50" s="117">
        <f t="shared" si="28"/>
        <v>0.28570594228897817</v>
      </c>
      <c r="M50" s="118">
        <f t="shared" si="29"/>
        <v>22.445</v>
      </c>
      <c r="N50" s="119">
        <f t="shared" si="30"/>
        <v>0.38607415094572722</v>
      </c>
      <c r="O50" s="119">
        <f t="shared" si="31"/>
        <v>93.584374189244286</v>
      </c>
      <c r="P50" s="228">
        <f t="shared" si="32"/>
        <v>39</v>
      </c>
      <c r="Q50" s="229">
        <f t="shared" si="33"/>
        <v>5</v>
      </c>
      <c r="R50" s="229">
        <f t="shared" si="34"/>
        <v>1212</v>
      </c>
      <c r="T50">
        <v>506</v>
      </c>
      <c r="U50">
        <v>6907</v>
      </c>
      <c r="V50" t="s">
        <v>329</v>
      </c>
      <c r="W50">
        <v>1295.088</v>
      </c>
      <c r="X50">
        <v>783.94</v>
      </c>
      <c r="Y50">
        <v>1.6519999999999999</v>
      </c>
      <c r="Z50">
        <v>22.445</v>
      </c>
      <c r="AA50">
        <v>75.206650999999994</v>
      </c>
      <c r="AB50">
        <v>2.0155409999999998</v>
      </c>
      <c r="AC50">
        <v>30.121651</v>
      </c>
      <c r="AD50" s="1">
        <v>362</v>
      </c>
      <c r="AE50">
        <v>5</v>
      </c>
      <c r="AF50">
        <v>1212</v>
      </c>
      <c r="AG50">
        <v>78</v>
      </c>
      <c r="AH50">
        <v>17.220390999999999</v>
      </c>
      <c r="AI50">
        <v>1843.8</v>
      </c>
      <c r="AJ50">
        <v>0</v>
      </c>
      <c r="AK50">
        <v>39</v>
      </c>
      <c r="AL50">
        <v>7484</v>
      </c>
      <c r="AM50" t="s">
        <v>330</v>
      </c>
      <c r="AN50" t="s">
        <v>559</v>
      </c>
      <c r="AO50">
        <v>281.46199999999999</v>
      </c>
      <c r="AR50" t="s">
        <v>117</v>
      </c>
      <c r="AS50" t="s">
        <v>118</v>
      </c>
      <c r="AT50" t="s">
        <v>201</v>
      </c>
      <c r="AU50" t="s">
        <v>329</v>
      </c>
      <c r="AV50" t="s">
        <v>48</v>
      </c>
      <c r="AW50">
        <v>8</v>
      </c>
      <c r="BB50">
        <v>0.70901846631989796</v>
      </c>
      <c r="BC50" t="s">
        <v>70</v>
      </c>
      <c r="BF50" t="s">
        <v>117</v>
      </c>
      <c r="BG50" t="s">
        <v>118</v>
      </c>
      <c r="BH50" t="s">
        <v>329</v>
      </c>
      <c r="BI50">
        <v>6907</v>
      </c>
      <c r="BJ50">
        <v>8</v>
      </c>
      <c r="BK50" t="s">
        <v>201</v>
      </c>
      <c r="BL50" t="s">
        <v>206</v>
      </c>
      <c r="BM50">
        <v>0.70901846631989796</v>
      </c>
      <c r="BN50" t="s">
        <v>70</v>
      </c>
      <c r="BO50" t="s">
        <v>191</v>
      </c>
      <c r="BP50">
        <v>1267.0369999999998</v>
      </c>
    </row>
    <row r="51" spans="1:68" ht="16.5">
      <c r="A51" s="125" t="str">
        <f t="shared" si="18"/>
        <v>도영운수</v>
      </c>
      <c r="B51" s="126" t="str">
        <f t="shared" si="1"/>
        <v>유형우</v>
      </c>
      <c r="C51" s="127" t="str">
        <f t="shared" si="19"/>
        <v>D</v>
      </c>
      <c r="D51" s="128">
        <f t="shared" si="20"/>
        <v>0.83571479286083949</v>
      </c>
      <c r="E51" s="129">
        <f t="shared" si="21"/>
        <v>3463</v>
      </c>
      <c r="F51" s="252" t="str">
        <f t="shared" si="22"/>
        <v>523</v>
      </c>
      <c r="G51" s="130" t="str">
        <f t="shared" si="23"/>
        <v>71바5863</v>
      </c>
      <c r="H51" s="131">
        <f t="shared" si="24"/>
        <v>5</v>
      </c>
      <c r="I51" s="132">
        <f t="shared" si="25"/>
        <v>1548.127</v>
      </c>
      <c r="J51" s="133">
        <f t="shared" si="26"/>
        <v>2.7553354561903932E-2</v>
      </c>
      <c r="K51" s="133">
        <f t="shared" si="27"/>
        <v>0.34945526394804</v>
      </c>
      <c r="L51" s="133">
        <f t="shared" si="28"/>
        <v>0.20024196981255415</v>
      </c>
      <c r="M51" s="134">
        <f t="shared" si="29"/>
        <v>17.597999999999999</v>
      </c>
      <c r="N51" s="135">
        <f t="shared" si="30"/>
        <v>0.8397243895365174</v>
      </c>
      <c r="O51" s="135">
        <f t="shared" si="31"/>
        <v>36.043554566259743</v>
      </c>
      <c r="P51" s="226">
        <f t="shared" si="32"/>
        <v>6</v>
      </c>
      <c r="Q51" s="227">
        <f t="shared" si="33"/>
        <v>13</v>
      </c>
      <c r="R51" s="227">
        <f t="shared" si="34"/>
        <v>558</v>
      </c>
      <c r="T51">
        <v>506</v>
      </c>
      <c r="U51">
        <v>3463</v>
      </c>
      <c r="V51" t="s">
        <v>560</v>
      </c>
      <c r="W51">
        <v>1548.127</v>
      </c>
      <c r="X51">
        <v>761.69299999999998</v>
      </c>
      <c r="Y51">
        <v>2.032</v>
      </c>
      <c r="Z51">
        <v>17.597999999999999</v>
      </c>
      <c r="AA51">
        <v>101.24720000000001</v>
      </c>
      <c r="AB51">
        <v>2.7896999999999998</v>
      </c>
      <c r="AC51">
        <v>35.381366999999997</v>
      </c>
      <c r="AD51" s="1">
        <v>310</v>
      </c>
      <c r="AE51">
        <v>13</v>
      </c>
      <c r="AF51">
        <v>558</v>
      </c>
      <c r="AG51">
        <v>72</v>
      </c>
      <c r="AH51">
        <v>15.290566</v>
      </c>
      <c r="AI51">
        <v>410.8</v>
      </c>
      <c r="AJ51">
        <v>0</v>
      </c>
      <c r="AK51">
        <v>6</v>
      </c>
      <c r="AL51">
        <v>2759</v>
      </c>
      <c r="AM51" t="s">
        <v>561</v>
      </c>
      <c r="AN51" t="s">
        <v>562</v>
      </c>
      <c r="AO51">
        <v>577.49</v>
      </c>
      <c r="AR51" t="s">
        <v>117</v>
      </c>
      <c r="AS51" t="s">
        <v>119</v>
      </c>
      <c r="AT51" t="s">
        <v>220</v>
      </c>
      <c r="AU51" t="s">
        <v>560</v>
      </c>
      <c r="AV51" t="s">
        <v>48</v>
      </c>
      <c r="AW51">
        <v>5</v>
      </c>
      <c r="BB51">
        <v>0.83571479286083949</v>
      </c>
      <c r="BC51" t="s">
        <v>67</v>
      </c>
      <c r="BF51" t="s">
        <v>117</v>
      </c>
      <c r="BG51" t="s">
        <v>119</v>
      </c>
      <c r="BH51" t="s">
        <v>560</v>
      </c>
      <c r="BI51">
        <v>3463</v>
      </c>
      <c r="BJ51">
        <v>5</v>
      </c>
      <c r="BK51" t="s">
        <v>220</v>
      </c>
      <c r="BL51" t="s">
        <v>219</v>
      </c>
      <c r="BM51">
        <v>0.83571479286083949</v>
      </c>
      <c r="BN51" t="s">
        <v>67</v>
      </c>
      <c r="BO51" t="s">
        <v>181</v>
      </c>
      <c r="BP51">
        <v>1548.127</v>
      </c>
    </row>
    <row r="52" spans="1:68" ht="16.5">
      <c r="A52" s="109" t="str">
        <f t="shared" si="18"/>
        <v>도영운수</v>
      </c>
      <c r="B52" s="110" t="str">
        <f t="shared" si="1"/>
        <v>유형표</v>
      </c>
      <c r="C52" s="111" t="str">
        <f t="shared" si="19"/>
        <v>C</v>
      </c>
      <c r="D52" s="112">
        <f t="shared" si="20"/>
        <v>0.87833866915125192</v>
      </c>
      <c r="E52" s="113">
        <f t="shared" si="21"/>
        <v>7101</v>
      </c>
      <c r="F52" s="253" t="str">
        <f t="shared" si="22"/>
        <v>523</v>
      </c>
      <c r="G52" s="114" t="str">
        <f t="shared" si="23"/>
        <v>71바5859</v>
      </c>
      <c r="H52" s="115">
        <f t="shared" si="24"/>
        <v>7</v>
      </c>
      <c r="I52" s="116">
        <f t="shared" si="25"/>
        <v>2443.9660000000003</v>
      </c>
      <c r="J52" s="117">
        <f t="shared" si="26"/>
        <v>1.0768302394511159E-2</v>
      </c>
      <c r="K52" s="117">
        <f t="shared" si="27"/>
        <v>0.33759470323973029</v>
      </c>
      <c r="L52" s="117">
        <f t="shared" si="28"/>
        <v>0.21604228536730868</v>
      </c>
      <c r="M52" s="118">
        <f t="shared" si="29"/>
        <v>15.316000000000001</v>
      </c>
      <c r="N52" s="119">
        <f t="shared" si="30"/>
        <v>1.5548497810526007</v>
      </c>
      <c r="O52" s="119">
        <f t="shared" si="31"/>
        <v>31.219746919556165</v>
      </c>
      <c r="P52" s="228">
        <f t="shared" si="32"/>
        <v>12</v>
      </c>
      <c r="Q52" s="229">
        <f t="shared" si="33"/>
        <v>38</v>
      </c>
      <c r="R52" s="229">
        <f t="shared" si="34"/>
        <v>763</v>
      </c>
      <c r="T52">
        <v>506</v>
      </c>
      <c r="U52">
        <v>7101</v>
      </c>
      <c r="V52" t="s">
        <v>563</v>
      </c>
      <c r="W52">
        <v>2443.9659999999999</v>
      </c>
      <c r="X52">
        <v>1133.8499999999999</v>
      </c>
      <c r="Y52">
        <v>2.1549999999999998</v>
      </c>
      <c r="Z52">
        <v>15.316000000000001</v>
      </c>
      <c r="AA52">
        <v>156.24161899999999</v>
      </c>
      <c r="AB52">
        <v>1.6824570000000001</v>
      </c>
      <c r="AC52">
        <v>52.746343000000003</v>
      </c>
      <c r="AD52" s="1">
        <v>528</v>
      </c>
      <c r="AE52">
        <v>38</v>
      </c>
      <c r="AF52">
        <v>763</v>
      </c>
      <c r="AG52">
        <v>71</v>
      </c>
      <c r="AH52">
        <v>15.642220999999999</v>
      </c>
      <c r="AI52">
        <v>401.7</v>
      </c>
      <c r="AJ52">
        <v>0</v>
      </c>
      <c r="AK52">
        <v>12</v>
      </c>
      <c r="AL52">
        <v>2872</v>
      </c>
      <c r="AM52" t="s">
        <v>473</v>
      </c>
      <c r="AN52" t="s">
        <v>564</v>
      </c>
      <c r="AO52">
        <v>892.01199999999994</v>
      </c>
      <c r="AR52" t="s">
        <v>117</v>
      </c>
      <c r="AS52" t="s">
        <v>119</v>
      </c>
      <c r="AT52" t="s">
        <v>217</v>
      </c>
      <c r="AU52" t="s">
        <v>563</v>
      </c>
      <c r="AV52" t="s">
        <v>48</v>
      </c>
      <c r="AW52">
        <v>7</v>
      </c>
      <c r="BB52">
        <v>0.87833866915125192</v>
      </c>
      <c r="BC52" t="s">
        <v>69</v>
      </c>
      <c r="BF52" t="s">
        <v>117</v>
      </c>
      <c r="BG52" t="s">
        <v>119</v>
      </c>
      <c r="BH52" t="s">
        <v>563</v>
      </c>
      <c r="BI52">
        <v>7101</v>
      </c>
      <c r="BJ52">
        <v>7</v>
      </c>
      <c r="BK52" t="s">
        <v>217</v>
      </c>
      <c r="BL52" t="s">
        <v>210</v>
      </c>
      <c r="BM52">
        <v>0.87833866915125192</v>
      </c>
      <c r="BN52" t="s">
        <v>69</v>
      </c>
      <c r="BO52" t="s">
        <v>179</v>
      </c>
      <c r="BP52">
        <v>2443.9660000000003</v>
      </c>
    </row>
    <row r="53" spans="1:68" ht="16.5">
      <c r="A53" s="125" t="str">
        <f t="shared" si="18"/>
        <v>도영운수</v>
      </c>
      <c r="B53" s="126" t="str">
        <f t="shared" si="1"/>
        <v>이강만</v>
      </c>
      <c r="C53" s="127" t="str">
        <f t="shared" si="19"/>
        <v>F</v>
      </c>
      <c r="D53" s="128">
        <f t="shared" si="20"/>
        <v>0.7466666666666667</v>
      </c>
      <c r="E53" s="129">
        <f t="shared" si="21"/>
        <v>6976</v>
      </c>
      <c r="F53" s="252" t="str">
        <f t="shared" si="22"/>
        <v>65</v>
      </c>
      <c r="G53" s="130" t="str">
        <f t="shared" si="23"/>
        <v>71바5877</v>
      </c>
      <c r="H53" s="131">
        <f t="shared" si="24"/>
        <v>1</v>
      </c>
      <c r="I53" s="132">
        <f t="shared" si="25"/>
        <v>3763.3739999999998</v>
      </c>
      <c r="J53" s="133">
        <f t="shared" si="26"/>
        <v>3.8349462056604958E-2</v>
      </c>
      <c r="K53" s="133">
        <f t="shared" si="27"/>
        <v>0.34627008113618524</v>
      </c>
      <c r="L53" s="133">
        <f t="shared" si="28"/>
        <v>0.14614545352122857</v>
      </c>
      <c r="M53" s="134">
        <f t="shared" si="29"/>
        <v>17.350000000000001</v>
      </c>
      <c r="N53" s="135">
        <f t="shared" si="30"/>
        <v>0.77058511856647793</v>
      </c>
      <c r="O53" s="135">
        <f t="shared" si="31"/>
        <v>11.479061076576498</v>
      </c>
      <c r="P53" s="226">
        <f t="shared" si="32"/>
        <v>6</v>
      </c>
      <c r="Q53" s="227">
        <f t="shared" si="33"/>
        <v>29</v>
      </c>
      <c r="R53" s="227">
        <f t="shared" si="34"/>
        <v>432</v>
      </c>
      <c r="T53">
        <v>506</v>
      </c>
      <c r="U53">
        <v>6976</v>
      </c>
      <c r="V53" t="s">
        <v>331</v>
      </c>
      <c r="W53">
        <v>3763.3739999999998</v>
      </c>
      <c r="X53">
        <v>2100.5430000000001</v>
      </c>
      <c r="Y53">
        <v>1.792</v>
      </c>
      <c r="Z53">
        <v>17.350000000000001</v>
      </c>
      <c r="AA53">
        <v>222.87577300000001</v>
      </c>
      <c r="AB53">
        <v>8.5471660000000007</v>
      </c>
      <c r="AC53">
        <v>77.175212000000002</v>
      </c>
      <c r="AD53" s="1">
        <v>550</v>
      </c>
      <c r="AE53">
        <v>29</v>
      </c>
      <c r="AF53">
        <v>432</v>
      </c>
      <c r="AG53">
        <v>76</v>
      </c>
      <c r="AH53">
        <v>16.885522999999999</v>
      </c>
      <c r="AI53">
        <v>2426</v>
      </c>
      <c r="AJ53">
        <v>0</v>
      </c>
      <c r="AK53">
        <v>6</v>
      </c>
      <c r="AL53">
        <v>577</v>
      </c>
      <c r="AM53" t="s">
        <v>332</v>
      </c>
      <c r="AN53" t="s">
        <v>565</v>
      </c>
      <c r="AO53">
        <v>3763.3739999999998</v>
      </c>
      <c r="AR53" t="s">
        <v>117</v>
      </c>
      <c r="AS53" t="s">
        <v>121</v>
      </c>
      <c r="AT53" t="s">
        <v>232</v>
      </c>
      <c r="AU53" t="s">
        <v>331</v>
      </c>
      <c r="AV53" t="s">
        <v>48</v>
      </c>
      <c r="AW53">
        <v>1</v>
      </c>
      <c r="BB53">
        <v>0.7466666666666667</v>
      </c>
      <c r="BC53" t="s">
        <v>70</v>
      </c>
      <c r="BF53" t="s">
        <v>117</v>
      </c>
      <c r="BG53" t="s">
        <v>121</v>
      </c>
      <c r="BH53" t="s">
        <v>331</v>
      </c>
      <c r="BI53">
        <v>6976</v>
      </c>
      <c r="BJ53">
        <v>1</v>
      </c>
      <c r="BK53" t="s">
        <v>232</v>
      </c>
      <c r="BL53" t="s">
        <v>176</v>
      </c>
      <c r="BM53">
        <v>0.7466666666666667</v>
      </c>
      <c r="BN53" t="s">
        <v>70</v>
      </c>
      <c r="BO53" t="s">
        <v>191</v>
      </c>
      <c r="BP53">
        <v>3763.3739999999998</v>
      </c>
    </row>
    <row r="54" spans="1:68" ht="16.5">
      <c r="A54" s="109" t="str">
        <f t="shared" si="18"/>
        <v>도영운수</v>
      </c>
      <c r="B54" s="110" t="str">
        <f t="shared" si="1"/>
        <v>이광철</v>
      </c>
      <c r="C54" s="111" t="str">
        <f t="shared" si="19"/>
        <v>D</v>
      </c>
      <c r="D54" s="112">
        <f t="shared" si="20"/>
        <v>0.8348000000000001</v>
      </c>
      <c r="E54" s="113">
        <f t="shared" si="21"/>
        <v>4466</v>
      </c>
      <c r="F54" s="253" t="str">
        <f t="shared" si="22"/>
        <v>523</v>
      </c>
      <c r="G54" s="114" t="str">
        <f t="shared" si="23"/>
        <v>71바5863</v>
      </c>
      <c r="H54" s="115">
        <f t="shared" si="24"/>
        <v>1</v>
      </c>
      <c r="I54" s="116">
        <f t="shared" si="25"/>
        <v>1736.0160000000001</v>
      </c>
      <c r="J54" s="117">
        <f t="shared" si="26"/>
        <v>1.1904742402744188E-2</v>
      </c>
      <c r="K54" s="117">
        <f t="shared" si="27"/>
        <v>0.36704734034352121</v>
      </c>
      <c r="L54" s="117">
        <f t="shared" si="28"/>
        <v>0.11405424834794149</v>
      </c>
      <c r="M54" s="118">
        <f t="shared" si="29"/>
        <v>20.943000000000001</v>
      </c>
      <c r="N54" s="119">
        <f t="shared" si="30"/>
        <v>0.86404733596925365</v>
      </c>
      <c r="O54" s="119">
        <f t="shared" si="31"/>
        <v>74.308070893355818</v>
      </c>
      <c r="P54" s="228">
        <f t="shared" si="32"/>
        <v>8</v>
      </c>
      <c r="Q54" s="229">
        <f t="shared" si="33"/>
        <v>15</v>
      </c>
      <c r="R54" s="229">
        <f t="shared" si="34"/>
        <v>1290</v>
      </c>
      <c r="T54">
        <v>506</v>
      </c>
      <c r="U54">
        <v>4466</v>
      </c>
      <c r="V54" t="s">
        <v>333</v>
      </c>
      <c r="W54">
        <v>1736.0160000000001</v>
      </c>
      <c r="X54">
        <v>831.67</v>
      </c>
      <c r="Y54">
        <v>2.0870000000000002</v>
      </c>
      <c r="Z54">
        <v>20.943000000000001</v>
      </c>
      <c r="AA54">
        <v>109.268303</v>
      </c>
      <c r="AB54">
        <v>1.3008109999999999</v>
      </c>
      <c r="AC54">
        <v>40.106639999999999</v>
      </c>
      <c r="AD54" s="1">
        <v>198</v>
      </c>
      <c r="AE54">
        <v>15</v>
      </c>
      <c r="AF54">
        <v>1290</v>
      </c>
      <c r="AG54">
        <v>72</v>
      </c>
      <c r="AH54">
        <v>15.887644</v>
      </c>
      <c r="AI54">
        <v>619.9</v>
      </c>
      <c r="AJ54">
        <v>0</v>
      </c>
      <c r="AK54">
        <v>8</v>
      </c>
      <c r="AL54">
        <v>3385</v>
      </c>
      <c r="AM54" t="s">
        <v>334</v>
      </c>
      <c r="AN54" t="s">
        <v>566</v>
      </c>
      <c r="AO54">
        <v>1736.0160000000001</v>
      </c>
      <c r="AR54" t="s">
        <v>117</v>
      </c>
      <c r="AS54" t="s">
        <v>119</v>
      </c>
      <c r="AT54" t="s">
        <v>220</v>
      </c>
      <c r="AU54" t="s">
        <v>333</v>
      </c>
      <c r="AV54" t="s">
        <v>48</v>
      </c>
      <c r="AW54">
        <v>1</v>
      </c>
      <c r="BB54">
        <v>0.8348000000000001</v>
      </c>
      <c r="BC54" t="s">
        <v>67</v>
      </c>
      <c r="BF54" t="s">
        <v>117</v>
      </c>
      <c r="BG54" t="s">
        <v>119</v>
      </c>
      <c r="BH54" t="s">
        <v>333</v>
      </c>
      <c r="BI54">
        <v>4466</v>
      </c>
      <c r="BJ54">
        <v>1</v>
      </c>
      <c r="BK54" t="s">
        <v>220</v>
      </c>
      <c r="BL54" t="s">
        <v>176</v>
      </c>
      <c r="BM54">
        <v>0.8348000000000001</v>
      </c>
      <c r="BN54" t="s">
        <v>67</v>
      </c>
      <c r="BO54" t="s">
        <v>181</v>
      </c>
      <c r="BP54">
        <v>1736.0160000000001</v>
      </c>
    </row>
    <row r="55" spans="1:68" ht="16.5">
      <c r="A55" s="125" t="str">
        <f t="shared" si="18"/>
        <v>도영운수</v>
      </c>
      <c r="B55" s="126" t="str">
        <f t="shared" si="1"/>
        <v>이기훈</v>
      </c>
      <c r="C55" s="127" t="str">
        <f t="shared" si="19"/>
        <v>C</v>
      </c>
      <c r="D55" s="128">
        <f t="shared" si="20"/>
        <v>0.8589624186459961</v>
      </c>
      <c r="E55" s="129">
        <f t="shared" si="21"/>
        <v>1167</v>
      </c>
      <c r="F55" s="252" t="str">
        <f t="shared" si="22"/>
        <v>65</v>
      </c>
      <c r="G55" s="130" t="str">
        <f t="shared" si="23"/>
        <v>71바5879</v>
      </c>
      <c r="H55" s="131">
        <f t="shared" si="24"/>
        <v>7</v>
      </c>
      <c r="I55" s="132">
        <f t="shared" si="25"/>
        <v>1521.279</v>
      </c>
      <c r="J55" s="133">
        <f t="shared" si="26"/>
        <v>2.5163770014295327E-2</v>
      </c>
      <c r="K55" s="133">
        <f t="shared" si="27"/>
        <v>0.38285619201852505</v>
      </c>
      <c r="L55" s="133">
        <f t="shared" si="28"/>
        <v>0.18602767802618717</v>
      </c>
      <c r="M55" s="134">
        <f t="shared" si="29"/>
        <v>17</v>
      </c>
      <c r="N55" s="135">
        <f t="shared" si="30"/>
        <v>6.5734161846709244E-2</v>
      </c>
      <c r="O55" s="135">
        <f t="shared" si="31"/>
        <v>61.724377974059983</v>
      </c>
      <c r="P55" s="226">
        <f t="shared" si="32"/>
        <v>7</v>
      </c>
      <c r="Q55" s="227">
        <f t="shared" si="33"/>
        <v>1</v>
      </c>
      <c r="R55" s="227">
        <f t="shared" si="34"/>
        <v>939</v>
      </c>
      <c r="T55">
        <v>506</v>
      </c>
      <c r="U55">
        <v>1167</v>
      </c>
      <c r="V55" t="s">
        <v>335</v>
      </c>
      <c r="W55">
        <v>1521.279</v>
      </c>
      <c r="X55">
        <v>797.12699999999995</v>
      </c>
      <c r="Y55">
        <v>1.9079999999999999</v>
      </c>
      <c r="Z55">
        <v>17</v>
      </c>
      <c r="AA55">
        <v>91.786643999999995</v>
      </c>
      <c r="AB55">
        <v>2.309698</v>
      </c>
      <c r="AC55">
        <v>35.141084999999997</v>
      </c>
      <c r="AD55" s="1">
        <v>283</v>
      </c>
      <c r="AE55">
        <v>1</v>
      </c>
      <c r="AF55">
        <v>939</v>
      </c>
      <c r="AG55">
        <v>75</v>
      </c>
      <c r="AH55">
        <v>16.574078</v>
      </c>
      <c r="AI55">
        <v>1789.3</v>
      </c>
      <c r="AJ55">
        <v>0</v>
      </c>
      <c r="AK55">
        <v>7</v>
      </c>
      <c r="AL55">
        <v>1749</v>
      </c>
      <c r="AM55" t="s">
        <v>336</v>
      </c>
      <c r="AN55" t="s">
        <v>567</v>
      </c>
      <c r="AO55">
        <v>376.84899999999999</v>
      </c>
      <c r="AR55" t="s">
        <v>117</v>
      </c>
      <c r="AS55" t="s">
        <v>121</v>
      </c>
      <c r="AT55" t="s">
        <v>235</v>
      </c>
      <c r="AU55" t="s">
        <v>335</v>
      </c>
      <c r="AV55" t="s">
        <v>48</v>
      </c>
      <c r="AW55">
        <v>7</v>
      </c>
      <c r="BB55">
        <v>0.8589624186459961</v>
      </c>
      <c r="BC55" t="s">
        <v>69</v>
      </c>
      <c r="BF55" t="s">
        <v>117</v>
      </c>
      <c r="BG55" t="s">
        <v>121</v>
      </c>
      <c r="BH55" t="s">
        <v>335</v>
      </c>
      <c r="BI55">
        <v>1167</v>
      </c>
      <c r="BJ55">
        <v>7</v>
      </c>
      <c r="BK55" t="s">
        <v>235</v>
      </c>
      <c r="BL55" t="s">
        <v>226</v>
      </c>
      <c r="BM55">
        <v>0.8589624186459961</v>
      </c>
      <c r="BN55" t="s">
        <v>69</v>
      </c>
      <c r="BO55" t="s">
        <v>179</v>
      </c>
      <c r="BP55">
        <v>1521.279</v>
      </c>
    </row>
    <row r="56" spans="1:68" ht="16.5">
      <c r="A56" s="109" t="str">
        <f t="shared" si="18"/>
        <v>도영운수</v>
      </c>
      <c r="B56" s="110" t="str">
        <f t="shared" si="1"/>
        <v>이배환</v>
      </c>
      <c r="C56" s="111" t="str">
        <f t="shared" si="19"/>
        <v>F</v>
      </c>
      <c r="D56" s="112">
        <f t="shared" si="20"/>
        <v>0.76624999999999999</v>
      </c>
      <c r="E56" s="113">
        <f t="shared" si="21"/>
        <v>7063</v>
      </c>
      <c r="F56" s="253" t="str">
        <f t="shared" si="22"/>
        <v>65</v>
      </c>
      <c r="G56" s="114" t="str">
        <f t="shared" si="23"/>
        <v>71바5885</v>
      </c>
      <c r="H56" s="115">
        <f t="shared" si="24"/>
        <v>1</v>
      </c>
      <c r="I56" s="116">
        <f t="shared" si="25"/>
        <v>914.57</v>
      </c>
      <c r="J56" s="117">
        <f t="shared" si="26"/>
        <v>3.7068189149227812E-2</v>
      </c>
      <c r="K56" s="117">
        <f t="shared" si="27"/>
        <v>0.37368138411183194</v>
      </c>
      <c r="L56" s="117">
        <f t="shared" si="28"/>
        <v>0.19681380320806499</v>
      </c>
      <c r="M56" s="118">
        <f t="shared" si="29"/>
        <v>18.733000000000001</v>
      </c>
      <c r="N56" s="119">
        <f t="shared" si="30"/>
        <v>1.6401150267338749</v>
      </c>
      <c r="O56" s="119">
        <f t="shared" si="31"/>
        <v>48.219381785975919</v>
      </c>
      <c r="P56" s="228">
        <f t="shared" si="32"/>
        <v>8</v>
      </c>
      <c r="Q56" s="229">
        <f t="shared" si="33"/>
        <v>15</v>
      </c>
      <c r="R56" s="229">
        <f t="shared" si="34"/>
        <v>441</v>
      </c>
      <c r="T56">
        <v>506</v>
      </c>
      <c r="U56">
        <v>7063</v>
      </c>
      <c r="V56" t="s">
        <v>337</v>
      </c>
      <c r="W56">
        <v>914.57</v>
      </c>
      <c r="X56">
        <v>497.29</v>
      </c>
      <c r="Y56">
        <v>1.839</v>
      </c>
      <c r="Z56">
        <v>18.733000000000001</v>
      </c>
      <c r="AA56">
        <v>54.119152999999997</v>
      </c>
      <c r="AB56">
        <v>2.0060989999999999</v>
      </c>
      <c r="AC56">
        <v>20.223320000000001</v>
      </c>
      <c r="AD56" s="1">
        <v>180</v>
      </c>
      <c r="AE56">
        <v>15</v>
      </c>
      <c r="AF56">
        <v>441</v>
      </c>
      <c r="AG56">
        <v>71</v>
      </c>
      <c r="AH56">
        <v>16.899191999999999</v>
      </c>
      <c r="AI56">
        <v>482.3</v>
      </c>
      <c r="AJ56">
        <v>0</v>
      </c>
      <c r="AK56">
        <v>8</v>
      </c>
      <c r="AL56">
        <v>4301</v>
      </c>
      <c r="AM56" t="s">
        <v>338</v>
      </c>
      <c r="AN56" t="s">
        <v>568</v>
      </c>
      <c r="AO56">
        <v>914.57</v>
      </c>
      <c r="AR56" t="s">
        <v>117</v>
      </c>
      <c r="AS56" t="s">
        <v>121</v>
      </c>
      <c r="AT56" t="s">
        <v>237</v>
      </c>
      <c r="AU56" t="s">
        <v>337</v>
      </c>
      <c r="AV56" t="s">
        <v>48</v>
      </c>
      <c r="AW56">
        <v>1</v>
      </c>
      <c r="BB56">
        <v>0.76624999999999999</v>
      </c>
      <c r="BC56" t="s">
        <v>70</v>
      </c>
      <c r="BF56" t="s">
        <v>117</v>
      </c>
      <c r="BG56" t="s">
        <v>121</v>
      </c>
      <c r="BH56" t="s">
        <v>337</v>
      </c>
      <c r="BI56">
        <v>7063</v>
      </c>
      <c r="BJ56">
        <v>1</v>
      </c>
      <c r="BK56" t="s">
        <v>237</v>
      </c>
      <c r="BL56" t="s">
        <v>176</v>
      </c>
      <c r="BM56">
        <v>0.76624999999999999</v>
      </c>
      <c r="BN56" t="s">
        <v>70</v>
      </c>
      <c r="BO56" t="s">
        <v>191</v>
      </c>
      <c r="BP56">
        <v>914.57</v>
      </c>
    </row>
    <row r="57" spans="1:68" ht="16.5">
      <c r="A57" s="125" t="str">
        <f t="shared" si="18"/>
        <v>도영운수</v>
      </c>
      <c r="B57" s="126" t="str">
        <f t="shared" si="1"/>
        <v>이병창</v>
      </c>
      <c r="C57" s="127" t="str">
        <f t="shared" si="19"/>
        <v>D</v>
      </c>
      <c r="D57" s="128">
        <f t="shared" si="20"/>
        <v>0.80975566640164487</v>
      </c>
      <c r="E57" s="129">
        <f t="shared" si="21"/>
        <v>508</v>
      </c>
      <c r="F57" s="252" t="str">
        <f t="shared" si="22"/>
        <v>65</v>
      </c>
      <c r="G57" s="130" t="str">
        <f t="shared" si="23"/>
        <v>71바5885</v>
      </c>
      <c r="H57" s="131">
        <f t="shared" si="24"/>
        <v>11</v>
      </c>
      <c r="I57" s="132">
        <f t="shared" si="25"/>
        <v>4844.0349999999999</v>
      </c>
      <c r="J57" s="133">
        <f t="shared" si="26"/>
        <v>3.460317473114019E-2</v>
      </c>
      <c r="K57" s="133">
        <f t="shared" si="27"/>
        <v>0.3721641248483889</v>
      </c>
      <c r="L57" s="133">
        <f t="shared" si="28"/>
        <v>0.17712506206086456</v>
      </c>
      <c r="M57" s="134">
        <f t="shared" si="29"/>
        <v>17.184000000000001</v>
      </c>
      <c r="N57" s="135">
        <f t="shared" si="30"/>
        <v>1.4863641571541082</v>
      </c>
      <c r="O57" s="135">
        <f t="shared" si="31"/>
        <v>54.272935682752085</v>
      </c>
      <c r="P57" s="226">
        <f t="shared" si="32"/>
        <v>130</v>
      </c>
      <c r="Q57" s="227">
        <f t="shared" si="33"/>
        <v>72</v>
      </c>
      <c r="R57" s="227">
        <f t="shared" si="34"/>
        <v>2629</v>
      </c>
      <c r="T57">
        <v>506</v>
      </c>
      <c r="U57">
        <v>508</v>
      </c>
      <c r="V57" t="s">
        <v>339</v>
      </c>
      <c r="W57">
        <v>4844.0349999999999</v>
      </c>
      <c r="X57">
        <v>2566.8620000000001</v>
      </c>
      <c r="Y57">
        <v>1.887</v>
      </c>
      <c r="Z57">
        <v>17.184000000000001</v>
      </c>
      <c r="AA57">
        <v>295.21825899999999</v>
      </c>
      <c r="AB57">
        <v>10.215489</v>
      </c>
      <c r="AC57">
        <v>109.86964500000001</v>
      </c>
      <c r="AD57" s="1">
        <v>858</v>
      </c>
      <c r="AE57">
        <v>72</v>
      </c>
      <c r="AF57">
        <v>2629</v>
      </c>
      <c r="AG57">
        <v>79</v>
      </c>
      <c r="AH57">
        <v>16.408317</v>
      </c>
      <c r="AI57">
        <v>4482.1000000000004</v>
      </c>
      <c r="AJ57">
        <v>0</v>
      </c>
      <c r="AK57">
        <v>130</v>
      </c>
      <c r="AL57">
        <v>9308</v>
      </c>
      <c r="AM57" t="s">
        <v>340</v>
      </c>
      <c r="AN57" t="s">
        <v>569</v>
      </c>
      <c r="AO57">
        <v>2722.319</v>
      </c>
      <c r="AR57" t="s">
        <v>117</v>
      </c>
      <c r="AS57" t="s">
        <v>121</v>
      </c>
      <c r="AT57" t="s">
        <v>237</v>
      </c>
      <c r="AU57" t="s">
        <v>339</v>
      </c>
      <c r="AV57" t="s">
        <v>48</v>
      </c>
      <c r="AW57">
        <v>11</v>
      </c>
      <c r="BB57">
        <v>0.80975566640164487</v>
      </c>
      <c r="BC57" t="s">
        <v>67</v>
      </c>
      <c r="BF57" t="s">
        <v>117</v>
      </c>
      <c r="BG57" t="s">
        <v>121</v>
      </c>
      <c r="BH57" t="s">
        <v>339</v>
      </c>
      <c r="BI57">
        <v>508</v>
      </c>
      <c r="BJ57">
        <v>11</v>
      </c>
      <c r="BK57" t="s">
        <v>237</v>
      </c>
      <c r="BL57" t="s">
        <v>248</v>
      </c>
      <c r="BM57">
        <v>0.80975566640164487</v>
      </c>
      <c r="BN57" t="s">
        <v>67</v>
      </c>
      <c r="BO57" t="s">
        <v>181</v>
      </c>
      <c r="BP57">
        <v>4844.0349999999999</v>
      </c>
    </row>
    <row r="58" spans="1:68" ht="16.5">
      <c r="A58" s="109" t="str">
        <f t="shared" si="18"/>
        <v>도영운수</v>
      </c>
      <c r="B58" s="110" t="str">
        <f t="shared" si="1"/>
        <v>이상용</v>
      </c>
      <c r="C58" s="111" t="str">
        <f t="shared" si="19"/>
        <v>F</v>
      </c>
      <c r="D58" s="112">
        <f t="shared" si="20"/>
        <v>0.7626661857295961</v>
      </c>
      <c r="E58" s="113">
        <f t="shared" si="21"/>
        <v>9987</v>
      </c>
      <c r="F58" s="253" t="str">
        <f t="shared" si="22"/>
        <v>순환46</v>
      </c>
      <c r="G58" s="114" t="str">
        <f t="shared" si="23"/>
        <v>70바3905</v>
      </c>
      <c r="H58" s="115">
        <f t="shared" si="24"/>
        <v>2</v>
      </c>
      <c r="I58" s="116">
        <f t="shared" si="25"/>
        <v>1699.152</v>
      </c>
      <c r="J58" s="117">
        <f t="shared" si="26"/>
        <v>1.1683822608736851E-2</v>
      </c>
      <c r="K58" s="117">
        <f t="shared" si="27"/>
        <v>0.36825474879454573</v>
      </c>
      <c r="L58" s="117">
        <f t="shared" si="28"/>
        <v>0.15713720726574196</v>
      </c>
      <c r="M58" s="118">
        <f t="shared" si="29"/>
        <v>11.532</v>
      </c>
      <c r="N58" s="119">
        <f t="shared" si="30"/>
        <v>0</v>
      </c>
      <c r="O58" s="119">
        <f t="shared" si="31"/>
        <v>1.1182048457112723</v>
      </c>
      <c r="P58" s="228">
        <f t="shared" si="32"/>
        <v>0</v>
      </c>
      <c r="Q58" s="229">
        <f t="shared" si="33"/>
        <v>0</v>
      </c>
      <c r="R58" s="229">
        <f t="shared" si="34"/>
        <v>19</v>
      </c>
      <c r="T58">
        <v>506</v>
      </c>
      <c r="U58">
        <v>9987</v>
      </c>
      <c r="V58" t="s">
        <v>341</v>
      </c>
      <c r="W58">
        <v>1699.152</v>
      </c>
      <c r="X58">
        <v>825.36800000000005</v>
      </c>
      <c r="Y58">
        <v>2.0590000000000002</v>
      </c>
      <c r="Z58">
        <v>11.532</v>
      </c>
      <c r="AA58">
        <v>131.11385300000001</v>
      </c>
      <c r="AB58">
        <v>1.531911</v>
      </c>
      <c r="AC58">
        <v>48.283299</v>
      </c>
      <c r="AD58" s="1">
        <v>267</v>
      </c>
      <c r="AE58">
        <v>0</v>
      </c>
      <c r="AF58">
        <v>19</v>
      </c>
      <c r="AG58">
        <v>73</v>
      </c>
      <c r="AH58">
        <v>12.959362</v>
      </c>
      <c r="AI58">
        <v>70.599999999999994</v>
      </c>
      <c r="AJ58">
        <v>0</v>
      </c>
      <c r="AK58">
        <v>0</v>
      </c>
      <c r="AL58">
        <v>0</v>
      </c>
      <c r="AM58" t="s">
        <v>342</v>
      </c>
      <c r="AN58" t="s">
        <v>570</v>
      </c>
      <c r="AO58">
        <v>1601.068</v>
      </c>
      <c r="AR58" t="s">
        <v>117</v>
      </c>
      <c r="AS58" t="s">
        <v>123</v>
      </c>
      <c r="AT58" t="s">
        <v>251</v>
      </c>
      <c r="AU58" t="s">
        <v>341</v>
      </c>
      <c r="AV58" t="s">
        <v>48</v>
      </c>
      <c r="AW58">
        <v>2</v>
      </c>
      <c r="BB58">
        <v>0.7626661857295961</v>
      </c>
      <c r="BC58" t="s">
        <v>70</v>
      </c>
      <c r="BF58" t="s">
        <v>117</v>
      </c>
      <c r="BG58" t="s">
        <v>123</v>
      </c>
      <c r="BH58" t="s">
        <v>341</v>
      </c>
      <c r="BI58">
        <v>9987</v>
      </c>
      <c r="BJ58">
        <v>2</v>
      </c>
      <c r="BK58" t="s">
        <v>251</v>
      </c>
      <c r="BL58" t="s">
        <v>252</v>
      </c>
      <c r="BM58">
        <v>0.7626661857295961</v>
      </c>
      <c r="BN58" t="s">
        <v>70</v>
      </c>
      <c r="BO58" t="s">
        <v>191</v>
      </c>
      <c r="BP58">
        <v>1699.152</v>
      </c>
    </row>
    <row r="59" spans="1:68" ht="16.5">
      <c r="A59" s="125" t="str">
        <f t="shared" si="18"/>
        <v>도영운수</v>
      </c>
      <c r="B59" s="126" t="str">
        <f t="shared" si="1"/>
        <v>이석규</v>
      </c>
      <c r="C59" s="127" t="str">
        <f t="shared" si="19"/>
        <v>B</v>
      </c>
      <c r="D59" s="128">
        <f t="shared" si="20"/>
        <v>0.94380952380952376</v>
      </c>
      <c r="E59" s="129">
        <f t="shared" si="21"/>
        <v>1803</v>
      </c>
      <c r="F59" s="252" t="str">
        <f t="shared" si="22"/>
        <v>55</v>
      </c>
      <c r="G59" s="130" t="str">
        <f t="shared" si="23"/>
        <v>71바5898</v>
      </c>
      <c r="H59" s="131">
        <f t="shared" si="24"/>
        <v>1</v>
      </c>
      <c r="I59" s="132">
        <f t="shared" si="25"/>
        <v>1778.8679999999999</v>
      </c>
      <c r="J59" s="133">
        <f t="shared" si="26"/>
        <v>8.8741125936497006E-3</v>
      </c>
      <c r="K59" s="133">
        <f t="shared" si="27"/>
        <v>0.36166266259132879</v>
      </c>
      <c r="L59" s="133">
        <f t="shared" si="28"/>
        <v>0.14503605663826658</v>
      </c>
      <c r="M59" s="134">
        <f t="shared" si="29"/>
        <v>12.353999999999999</v>
      </c>
      <c r="N59" s="135">
        <f t="shared" si="30"/>
        <v>0.73080183577421154</v>
      </c>
      <c r="O59" s="135">
        <f t="shared" si="31"/>
        <v>14.672252241313016</v>
      </c>
      <c r="P59" s="226">
        <f t="shared" si="32"/>
        <v>3</v>
      </c>
      <c r="Q59" s="227">
        <f t="shared" si="33"/>
        <v>13</v>
      </c>
      <c r="R59" s="227">
        <f t="shared" si="34"/>
        <v>261</v>
      </c>
      <c r="T59">
        <v>506</v>
      </c>
      <c r="U59">
        <v>1803</v>
      </c>
      <c r="V59" t="s">
        <v>343</v>
      </c>
      <c r="W59">
        <v>1778.8679999999999</v>
      </c>
      <c r="X59">
        <v>897.31</v>
      </c>
      <c r="Y59">
        <v>1.982</v>
      </c>
      <c r="Z59">
        <v>12.353999999999999</v>
      </c>
      <c r="AA59">
        <v>117.130247</v>
      </c>
      <c r="AB59">
        <v>1.0394270000000001</v>
      </c>
      <c r="AC59">
        <v>42.361637000000002</v>
      </c>
      <c r="AD59" s="1">
        <v>258</v>
      </c>
      <c r="AE59">
        <v>13</v>
      </c>
      <c r="AF59">
        <v>261</v>
      </c>
      <c r="AG59">
        <v>72</v>
      </c>
      <c r="AH59">
        <v>15.187093000000001</v>
      </c>
      <c r="AI59">
        <v>383.6</v>
      </c>
      <c r="AJ59">
        <v>0</v>
      </c>
      <c r="AK59">
        <v>3</v>
      </c>
      <c r="AL59">
        <v>1571</v>
      </c>
      <c r="AM59" t="s">
        <v>344</v>
      </c>
      <c r="AN59" t="s">
        <v>571</v>
      </c>
      <c r="AO59">
        <v>1778.8679999999999</v>
      </c>
      <c r="AR59" t="s">
        <v>117</v>
      </c>
      <c r="AS59" t="s">
        <v>120</v>
      </c>
      <c r="AT59" t="s">
        <v>228</v>
      </c>
      <c r="AU59" t="s">
        <v>343</v>
      </c>
      <c r="AV59" t="s">
        <v>48</v>
      </c>
      <c r="AW59">
        <v>1</v>
      </c>
      <c r="BB59">
        <v>0.94380952380952376</v>
      </c>
      <c r="BC59" t="s">
        <v>68</v>
      </c>
      <c r="BF59" t="s">
        <v>117</v>
      </c>
      <c r="BG59" t="s">
        <v>120</v>
      </c>
      <c r="BH59" t="s">
        <v>343</v>
      </c>
      <c r="BI59">
        <v>1803</v>
      </c>
      <c r="BJ59">
        <v>1</v>
      </c>
      <c r="BK59" t="s">
        <v>228</v>
      </c>
      <c r="BL59" t="s">
        <v>176</v>
      </c>
      <c r="BM59">
        <v>0.94380952380952376</v>
      </c>
      <c r="BN59" t="s">
        <v>68</v>
      </c>
      <c r="BO59" t="s">
        <v>177</v>
      </c>
      <c r="BP59">
        <v>1778.8679999999999</v>
      </c>
    </row>
    <row r="60" spans="1:68" ht="16.5">
      <c r="A60" s="109" t="str">
        <f t="shared" si="18"/>
        <v>도영운수</v>
      </c>
      <c r="B60" s="110" t="str">
        <f t="shared" si="1"/>
        <v>이석찬</v>
      </c>
      <c r="C60" s="111" t="str">
        <f t="shared" si="19"/>
        <v>F</v>
      </c>
      <c r="D60" s="112">
        <f t="shared" si="20"/>
        <v>0.76869565217391311</v>
      </c>
      <c r="E60" s="113">
        <f t="shared" si="21"/>
        <v>9872</v>
      </c>
      <c r="F60" s="253" t="str">
        <f t="shared" si="22"/>
        <v>65-1</v>
      </c>
      <c r="G60" s="114" t="str">
        <f t="shared" si="23"/>
        <v>71바5881</v>
      </c>
      <c r="H60" s="115">
        <f t="shared" si="24"/>
        <v>1</v>
      </c>
      <c r="I60" s="116">
        <f t="shared" si="25"/>
        <v>2010.5409999999999</v>
      </c>
      <c r="J60" s="117">
        <f t="shared" si="26"/>
        <v>1.5355711332422679E-2</v>
      </c>
      <c r="K60" s="117">
        <f t="shared" si="27"/>
        <v>0.36030413171377129</v>
      </c>
      <c r="L60" s="117">
        <f t="shared" si="28"/>
        <v>0.25217093309711169</v>
      </c>
      <c r="M60" s="118">
        <f t="shared" si="29"/>
        <v>18.728000000000002</v>
      </c>
      <c r="N60" s="119">
        <f t="shared" si="30"/>
        <v>4.9737856626649243E-2</v>
      </c>
      <c r="O60" s="119">
        <f t="shared" si="31"/>
        <v>13.976337712088439</v>
      </c>
      <c r="P60" s="228">
        <f t="shared" si="32"/>
        <v>9</v>
      </c>
      <c r="Q60" s="229">
        <f t="shared" si="33"/>
        <v>1</v>
      </c>
      <c r="R60" s="229">
        <f t="shared" si="34"/>
        <v>281</v>
      </c>
      <c r="T60">
        <v>506</v>
      </c>
      <c r="U60">
        <v>9872</v>
      </c>
      <c r="V60" t="s">
        <v>345</v>
      </c>
      <c r="W60">
        <v>2010.5409999999999</v>
      </c>
      <c r="X60">
        <v>1137.134</v>
      </c>
      <c r="Y60">
        <v>1.768</v>
      </c>
      <c r="Z60">
        <v>18.728000000000002</v>
      </c>
      <c r="AA60">
        <v>133.80663100000001</v>
      </c>
      <c r="AB60">
        <v>2.0546959999999999</v>
      </c>
      <c r="AC60">
        <v>48.211081999999998</v>
      </c>
      <c r="AD60" s="1">
        <v>507</v>
      </c>
      <c r="AE60">
        <v>1</v>
      </c>
      <c r="AF60">
        <v>281</v>
      </c>
      <c r="AG60">
        <v>72</v>
      </c>
      <c r="AH60">
        <v>15.02572</v>
      </c>
      <c r="AI60">
        <v>1557.9</v>
      </c>
      <c r="AJ60">
        <v>0</v>
      </c>
      <c r="AK60">
        <v>9</v>
      </c>
      <c r="AL60">
        <v>2758</v>
      </c>
      <c r="AM60" t="s">
        <v>346</v>
      </c>
      <c r="AN60" t="s">
        <v>572</v>
      </c>
      <c r="AO60">
        <v>2010.5409999999999</v>
      </c>
      <c r="AR60" t="s">
        <v>117</v>
      </c>
      <c r="AS60" t="s">
        <v>122</v>
      </c>
      <c r="AT60" t="s">
        <v>243</v>
      </c>
      <c r="AU60" t="s">
        <v>345</v>
      </c>
      <c r="AV60" t="s">
        <v>48</v>
      </c>
      <c r="AW60">
        <v>1</v>
      </c>
      <c r="BB60">
        <v>0.76869565217391311</v>
      </c>
      <c r="BC60" t="s">
        <v>70</v>
      </c>
      <c r="BF60" t="s">
        <v>117</v>
      </c>
      <c r="BG60" t="s">
        <v>122</v>
      </c>
      <c r="BH60" t="s">
        <v>345</v>
      </c>
      <c r="BI60">
        <v>9872</v>
      </c>
      <c r="BJ60">
        <v>1</v>
      </c>
      <c r="BK60" t="s">
        <v>243</v>
      </c>
      <c r="BL60" t="s">
        <v>176</v>
      </c>
      <c r="BM60">
        <v>0.76869565217391311</v>
      </c>
      <c r="BN60" t="s">
        <v>70</v>
      </c>
      <c r="BO60" t="s">
        <v>191</v>
      </c>
      <c r="BP60">
        <v>2010.5409999999999</v>
      </c>
    </row>
    <row r="61" spans="1:68" ht="16.5">
      <c r="A61" s="125" t="str">
        <f t="shared" si="18"/>
        <v>도영운수</v>
      </c>
      <c r="B61" s="126" t="str">
        <f t="shared" si="1"/>
        <v>이승기</v>
      </c>
      <c r="C61" s="127" t="str">
        <f t="shared" si="19"/>
        <v>F</v>
      </c>
      <c r="D61" s="128">
        <f t="shared" si="20"/>
        <v>0.76107227881134776</v>
      </c>
      <c r="E61" s="129">
        <f t="shared" si="21"/>
        <v>9046</v>
      </c>
      <c r="F61" s="252" t="str">
        <f t="shared" si="22"/>
        <v>523</v>
      </c>
      <c r="G61" s="130" t="str">
        <f t="shared" si="23"/>
        <v>70바3901</v>
      </c>
      <c r="H61" s="131">
        <f t="shared" si="24"/>
        <v>4</v>
      </c>
      <c r="I61" s="132">
        <f t="shared" si="25"/>
        <v>890.63800000000003</v>
      </c>
      <c r="J61" s="133">
        <f t="shared" si="26"/>
        <v>1.9633554638214899E-2</v>
      </c>
      <c r="K61" s="133">
        <f t="shared" si="27"/>
        <v>0.37363866822112712</v>
      </c>
      <c r="L61" s="133">
        <f t="shared" si="28"/>
        <v>0.2402771945504234</v>
      </c>
      <c r="M61" s="134">
        <f t="shared" si="29"/>
        <v>21.766999999999999</v>
      </c>
      <c r="N61" s="135">
        <f t="shared" si="30"/>
        <v>1.2497253207888683</v>
      </c>
      <c r="O61" s="135">
        <f t="shared" si="31"/>
        <v>63.215272476570256</v>
      </c>
      <c r="P61" s="226">
        <f t="shared" si="32"/>
        <v>4</v>
      </c>
      <c r="Q61" s="227">
        <f t="shared" si="33"/>
        <v>12</v>
      </c>
      <c r="R61" s="227">
        <f t="shared" si="34"/>
        <v>607</v>
      </c>
      <c r="T61">
        <v>506</v>
      </c>
      <c r="U61">
        <v>9046</v>
      </c>
      <c r="V61" t="s">
        <v>347</v>
      </c>
      <c r="W61">
        <v>960.21100000000001</v>
      </c>
      <c r="X61">
        <v>512.36</v>
      </c>
      <c r="Y61">
        <v>1.8740000000000001</v>
      </c>
      <c r="Z61">
        <v>21.766999999999999</v>
      </c>
      <c r="AA61">
        <v>59.591093999999998</v>
      </c>
      <c r="AB61">
        <v>1.1699850000000001</v>
      </c>
      <c r="AC61">
        <v>22.265536999999998</v>
      </c>
      <c r="AD61" s="1">
        <v>214</v>
      </c>
      <c r="AE61">
        <v>12</v>
      </c>
      <c r="AF61">
        <v>607</v>
      </c>
      <c r="AG61">
        <v>74</v>
      </c>
      <c r="AH61">
        <v>16.113330000000001</v>
      </c>
      <c r="AI61">
        <v>454.2</v>
      </c>
      <c r="AJ61">
        <v>0</v>
      </c>
      <c r="AK61">
        <v>4</v>
      </c>
      <c r="AL61">
        <v>484</v>
      </c>
      <c r="AM61" t="s">
        <v>348</v>
      </c>
      <c r="AN61" t="s">
        <v>573</v>
      </c>
      <c r="AO61">
        <v>279.36500000000001</v>
      </c>
      <c r="AR61" t="s">
        <v>117</v>
      </c>
      <c r="AS61" t="s">
        <v>119</v>
      </c>
      <c r="AT61" t="s">
        <v>210</v>
      </c>
      <c r="AU61" t="s">
        <v>347</v>
      </c>
      <c r="AV61" t="s">
        <v>48</v>
      </c>
      <c r="AW61">
        <v>4</v>
      </c>
      <c r="BB61">
        <v>0.76107227881134776</v>
      </c>
      <c r="BC61" t="s">
        <v>70</v>
      </c>
      <c r="BF61" t="s">
        <v>117</v>
      </c>
      <c r="BG61" s="5" t="s">
        <v>119</v>
      </c>
      <c r="BH61" t="s">
        <v>347</v>
      </c>
      <c r="BI61">
        <v>9046</v>
      </c>
      <c r="BJ61">
        <v>4</v>
      </c>
      <c r="BK61" t="s">
        <v>210</v>
      </c>
      <c r="BL61" t="s">
        <v>219</v>
      </c>
      <c r="BM61">
        <v>0.76107227881134776</v>
      </c>
      <c r="BN61" t="s">
        <v>70</v>
      </c>
      <c r="BO61" t="s">
        <v>191</v>
      </c>
      <c r="BP61">
        <v>890.63800000000003</v>
      </c>
    </row>
    <row r="62" spans="1:68" ht="16.5">
      <c r="A62" s="109" t="str">
        <f t="shared" si="18"/>
        <v>도영운수</v>
      </c>
      <c r="B62" s="110" t="str">
        <f t="shared" si="1"/>
        <v>이승인</v>
      </c>
      <c r="C62" s="111" t="str">
        <f t="shared" si="19"/>
        <v>D</v>
      </c>
      <c r="D62" s="112">
        <f t="shared" si="20"/>
        <v>0.84784023243126005</v>
      </c>
      <c r="E62" s="113">
        <f t="shared" si="21"/>
        <v>5353</v>
      </c>
      <c r="F62" s="253" t="str">
        <f t="shared" si="22"/>
        <v>523</v>
      </c>
      <c r="G62" s="114" t="str">
        <f t="shared" si="23"/>
        <v>71바5863</v>
      </c>
      <c r="H62" s="115">
        <f t="shared" si="24"/>
        <v>4</v>
      </c>
      <c r="I62" s="116">
        <f t="shared" si="25"/>
        <v>985.09799999999996</v>
      </c>
      <c r="J62" s="117">
        <f t="shared" si="26"/>
        <v>2.487556848260743E-2</v>
      </c>
      <c r="K62" s="117">
        <f t="shared" si="27"/>
        <v>0.39395217802690269</v>
      </c>
      <c r="L62" s="117">
        <f t="shared" si="28"/>
        <v>0.21317676007869268</v>
      </c>
      <c r="M62" s="118">
        <f t="shared" si="29"/>
        <v>22.027000000000001</v>
      </c>
      <c r="N62" s="119">
        <f t="shared" si="30"/>
        <v>1.9118028013646449</v>
      </c>
      <c r="O62" s="119">
        <f t="shared" si="31"/>
        <v>51.427495356708945</v>
      </c>
      <c r="P62" s="228">
        <f t="shared" si="32"/>
        <v>10</v>
      </c>
      <c r="Q62" s="229">
        <f t="shared" si="33"/>
        <v>20</v>
      </c>
      <c r="R62" s="229">
        <f t="shared" si="34"/>
        <v>538</v>
      </c>
      <c r="T62">
        <v>506</v>
      </c>
      <c r="U62">
        <v>5353</v>
      </c>
      <c r="V62" t="s">
        <v>416</v>
      </c>
      <c r="W62">
        <v>1046.133</v>
      </c>
      <c r="X62">
        <v>536.25900000000001</v>
      </c>
      <c r="Y62">
        <v>1.9510000000000001</v>
      </c>
      <c r="Z62">
        <v>22.027000000000001</v>
      </c>
      <c r="AA62">
        <v>66.977203000000003</v>
      </c>
      <c r="AB62">
        <v>1.666096</v>
      </c>
      <c r="AC62">
        <v>26.385815000000001</v>
      </c>
      <c r="AD62" s="1">
        <v>210</v>
      </c>
      <c r="AE62">
        <v>20</v>
      </c>
      <c r="AF62">
        <v>538</v>
      </c>
      <c r="AG62">
        <v>73</v>
      </c>
      <c r="AH62">
        <v>15.619239</v>
      </c>
      <c r="AI62">
        <v>567.6</v>
      </c>
      <c r="AJ62">
        <v>0</v>
      </c>
      <c r="AK62">
        <v>10</v>
      </c>
      <c r="AL62">
        <v>6853</v>
      </c>
      <c r="AM62" t="s">
        <v>417</v>
      </c>
      <c r="AN62" t="s">
        <v>574</v>
      </c>
      <c r="AO62">
        <v>619.72900000000004</v>
      </c>
      <c r="AR62" t="s">
        <v>117</v>
      </c>
      <c r="AS62" t="s">
        <v>119</v>
      </c>
      <c r="AT62" t="s">
        <v>220</v>
      </c>
      <c r="AU62" t="s">
        <v>416</v>
      </c>
      <c r="AV62" t="s">
        <v>48</v>
      </c>
      <c r="AW62">
        <v>4</v>
      </c>
      <c r="BB62">
        <v>0.84784023243126005</v>
      </c>
      <c r="BC62" t="s">
        <v>67</v>
      </c>
      <c r="BF62" t="s">
        <v>117</v>
      </c>
      <c r="BG62" t="s">
        <v>119</v>
      </c>
      <c r="BH62" t="s">
        <v>416</v>
      </c>
      <c r="BI62">
        <v>5353</v>
      </c>
      <c r="BJ62">
        <v>4</v>
      </c>
      <c r="BK62" t="s">
        <v>220</v>
      </c>
      <c r="BL62" t="s">
        <v>219</v>
      </c>
      <c r="BM62">
        <v>0.84784023243126005</v>
      </c>
      <c r="BN62" t="s">
        <v>67</v>
      </c>
      <c r="BO62" t="s">
        <v>181</v>
      </c>
      <c r="BP62">
        <v>985.09799999999996</v>
      </c>
    </row>
    <row r="63" spans="1:68" ht="16.5">
      <c r="A63" s="125" t="str">
        <f t="shared" si="18"/>
        <v>도영운수</v>
      </c>
      <c r="B63" s="126" t="str">
        <f t="shared" si="1"/>
        <v>이영선</v>
      </c>
      <c r="C63" s="127" t="str">
        <f t="shared" si="19"/>
        <v>F</v>
      </c>
      <c r="D63" s="128">
        <f t="shared" si="20"/>
        <v>0.7030289055825979</v>
      </c>
      <c r="E63" s="129">
        <f t="shared" si="21"/>
        <v>3385</v>
      </c>
      <c r="F63" s="252" t="str">
        <f t="shared" si="22"/>
        <v>순환46</v>
      </c>
      <c r="G63" s="130" t="str">
        <f t="shared" si="23"/>
        <v>70바3903</v>
      </c>
      <c r="H63" s="131">
        <f t="shared" si="24"/>
        <v>3</v>
      </c>
      <c r="I63" s="132">
        <f t="shared" si="25"/>
        <v>2505.337</v>
      </c>
      <c r="J63" s="133">
        <f t="shared" si="26"/>
        <v>4.439878233057875E-2</v>
      </c>
      <c r="K63" s="133">
        <f t="shared" si="27"/>
        <v>0.36857508768970282</v>
      </c>
      <c r="L63" s="133">
        <f t="shared" si="28"/>
        <v>0.1672429697082668</v>
      </c>
      <c r="M63" s="134">
        <f t="shared" si="29"/>
        <v>14.715</v>
      </c>
      <c r="N63" s="135">
        <f t="shared" si="30"/>
        <v>0.27940352934555313</v>
      </c>
      <c r="O63" s="135">
        <f t="shared" si="31"/>
        <v>13.73068772783861</v>
      </c>
      <c r="P63" s="226">
        <f t="shared" si="32"/>
        <v>8</v>
      </c>
      <c r="Q63" s="227">
        <f t="shared" si="33"/>
        <v>7</v>
      </c>
      <c r="R63" s="227">
        <f t="shared" si="34"/>
        <v>344</v>
      </c>
      <c r="T63">
        <v>506</v>
      </c>
      <c r="U63">
        <v>3385</v>
      </c>
      <c r="V63" t="s">
        <v>349</v>
      </c>
      <c r="W63">
        <v>2505.337</v>
      </c>
      <c r="X63">
        <v>1377.125</v>
      </c>
      <c r="Y63">
        <v>1.819</v>
      </c>
      <c r="Z63">
        <v>14.715</v>
      </c>
      <c r="AA63">
        <v>189.56245100000001</v>
      </c>
      <c r="AB63">
        <v>8.4163420000000002</v>
      </c>
      <c r="AC63">
        <v>69.867997000000003</v>
      </c>
      <c r="AD63" s="1">
        <v>419</v>
      </c>
      <c r="AE63">
        <v>7</v>
      </c>
      <c r="AF63">
        <v>344</v>
      </c>
      <c r="AG63">
        <v>74</v>
      </c>
      <c r="AH63">
        <v>13.216419999999999</v>
      </c>
      <c r="AI63">
        <v>371.2</v>
      </c>
      <c r="AJ63">
        <v>0</v>
      </c>
      <c r="AK63">
        <v>8</v>
      </c>
      <c r="AL63">
        <v>5098</v>
      </c>
      <c r="AM63" t="s">
        <v>350</v>
      </c>
      <c r="AN63" t="s">
        <v>575</v>
      </c>
      <c r="AO63">
        <v>1481.3320000000001</v>
      </c>
      <c r="AR63" t="s">
        <v>117</v>
      </c>
      <c r="AS63" t="s">
        <v>123</v>
      </c>
      <c r="AT63" t="s">
        <v>249</v>
      </c>
      <c r="AU63" t="s">
        <v>349</v>
      </c>
      <c r="AV63" t="s">
        <v>48</v>
      </c>
      <c r="AW63">
        <v>3</v>
      </c>
      <c r="BB63">
        <v>0.7030289055825979</v>
      </c>
      <c r="BC63" t="s">
        <v>70</v>
      </c>
      <c r="BF63" t="s">
        <v>117</v>
      </c>
      <c r="BG63" t="s">
        <v>123</v>
      </c>
      <c r="BH63" t="s">
        <v>349</v>
      </c>
      <c r="BI63">
        <v>3385</v>
      </c>
      <c r="BJ63">
        <v>3</v>
      </c>
      <c r="BK63" t="s">
        <v>249</v>
      </c>
      <c r="BL63" t="s">
        <v>501</v>
      </c>
      <c r="BM63">
        <v>0.7030289055825979</v>
      </c>
      <c r="BN63" t="s">
        <v>70</v>
      </c>
      <c r="BO63" t="s">
        <v>191</v>
      </c>
      <c r="BP63">
        <v>2505.337</v>
      </c>
    </row>
    <row r="64" spans="1:68" ht="16.5">
      <c r="A64" s="109" t="str">
        <f t="shared" si="18"/>
        <v>도영운수</v>
      </c>
      <c r="B64" s="110" t="str">
        <f t="shared" si="1"/>
        <v>이재성</v>
      </c>
      <c r="C64" s="111" t="str">
        <f t="shared" si="19"/>
        <v>C</v>
      </c>
      <c r="D64" s="112">
        <f t="shared" si="20"/>
        <v>0.89271920517719805</v>
      </c>
      <c r="E64" s="113">
        <f t="shared" si="21"/>
        <v>6773</v>
      </c>
      <c r="F64" s="253" t="str">
        <f t="shared" si="22"/>
        <v>35</v>
      </c>
      <c r="G64" s="114" t="str">
        <f t="shared" si="23"/>
        <v>71바5876</v>
      </c>
      <c r="H64" s="115">
        <f t="shared" si="24"/>
        <v>3</v>
      </c>
      <c r="I64" s="116">
        <f t="shared" si="25"/>
        <v>1770.5329999999999</v>
      </c>
      <c r="J64" s="117">
        <f t="shared" si="26"/>
        <v>2.8489923673578731E-2</v>
      </c>
      <c r="K64" s="117">
        <f t="shared" si="27"/>
        <v>0.38604756051636369</v>
      </c>
      <c r="L64" s="117">
        <f t="shared" si="28"/>
        <v>0.16492208843325712</v>
      </c>
      <c r="M64" s="118">
        <f t="shared" si="29"/>
        <v>15.79</v>
      </c>
      <c r="N64" s="119">
        <f t="shared" si="30"/>
        <v>0.16944050181499018</v>
      </c>
      <c r="O64" s="119">
        <f t="shared" si="31"/>
        <v>21.010622225058782</v>
      </c>
      <c r="P64" s="228">
        <f t="shared" si="32"/>
        <v>27</v>
      </c>
      <c r="Q64" s="229">
        <f t="shared" si="33"/>
        <v>3</v>
      </c>
      <c r="R64" s="229">
        <f t="shared" si="34"/>
        <v>372</v>
      </c>
      <c r="T64">
        <v>506</v>
      </c>
      <c r="U64">
        <v>6773</v>
      </c>
      <c r="V64" t="s">
        <v>351</v>
      </c>
      <c r="W64">
        <v>1770.5329999999999</v>
      </c>
      <c r="X64">
        <v>801.827</v>
      </c>
      <c r="Y64">
        <v>2.2080000000000002</v>
      </c>
      <c r="Z64">
        <v>15.79</v>
      </c>
      <c r="AA64">
        <v>105.92387100000001</v>
      </c>
      <c r="AB64">
        <v>3.017763</v>
      </c>
      <c r="AC64">
        <v>40.891652000000001</v>
      </c>
      <c r="AD64" s="1">
        <v>292</v>
      </c>
      <c r="AE64">
        <v>3</v>
      </c>
      <c r="AF64">
        <v>372</v>
      </c>
      <c r="AG64">
        <v>71</v>
      </c>
      <c r="AH64">
        <v>16.715146000000001</v>
      </c>
      <c r="AI64">
        <v>1211.2</v>
      </c>
      <c r="AJ64">
        <v>0</v>
      </c>
      <c r="AK64">
        <v>27</v>
      </c>
      <c r="AL64">
        <v>8475</v>
      </c>
      <c r="AM64" t="s">
        <v>352</v>
      </c>
      <c r="AN64" t="s">
        <v>576</v>
      </c>
      <c r="AO64">
        <v>1549.925</v>
      </c>
      <c r="AR64" t="s">
        <v>117</v>
      </c>
      <c r="AS64" t="s">
        <v>118</v>
      </c>
      <c r="AT64" t="s">
        <v>206</v>
      </c>
      <c r="AU64" t="s">
        <v>351</v>
      </c>
      <c r="AV64" t="s">
        <v>48</v>
      </c>
      <c r="AW64">
        <v>3</v>
      </c>
      <c r="BB64">
        <v>0.89271920517719805</v>
      </c>
      <c r="BC64" t="s">
        <v>69</v>
      </c>
      <c r="BF64" t="s">
        <v>117</v>
      </c>
      <c r="BG64" t="s">
        <v>118</v>
      </c>
      <c r="BH64" t="s">
        <v>351</v>
      </c>
      <c r="BI64">
        <v>6773</v>
      </c>
      <c r="BJ64">
        <v>3</v>
      </c>
      <c r="BK64" t="s">
        <v>206</v>
      </c>
      <c r="BL64" t="s">
        <v>201</v>
      </c>
      <c r="BM64">
        <v>0.89271920517719805</v>
      </c>
      <c r="BN64" t="s">
        <v>69</v>
      </c>
      <c r="BO64" t="s">
        <v>179</v>
      </c>
      <c r="BP64">
        <v>1770.5329999999999</v>
      </c>
    </row>
    <row r="65" spans="1:68" ht="16.5">
      <c r="A65" s="125" t="str">
        <f t="shared" si="18"/>
        <v>도영운수</v>
      </c>
      <c r="B65" s="126" t="str">
        <f t="shared" si="1"/>
        <v>이종수</v>
      </c>
      <c r="C65" s="127" t="str">
        <f t="shared" si="19"/>
        <v>F</v>
      </c>
      <c r="D65" s="128">
        <f t="shared" si="20"/>
        <v>0.67147389900408316</v>
      </c>
      <c r="E65" s="129">
        <f t="shared" si="21"/>
        <v>2447</v>
      </c>
      <c r="F65" s="252" t="str">
        <f t="shared" si="22"/>
        <v>순환46</v>
      </c>
      <c r="G65" s="130" t="str">
        <f t="shared" si="23"/>
        <v>71바5868</v>
      </c>
      <c r="H65" s="131">
        <f t="shared" si="24"/>
        <v>6</v>
      </c>
      <c r="I65" s="132">
        <f t="shared" si="25"/>
        <v>2192.453</v>
      </c>
      <c r="J65" s="133">
        <f t="shared" si="26"/>
        <v>3.4216963811579633E-2</v>
      </c>
      <c r="K65" s="133">
        <f t="shared" si="27"/>
        <v>0.40739965206343909</v>
      </c>
      <c r="L65" s="133">
        <f t="shared" si="28"/>
        <v>0.16648019364611236</v>
      </c>
      <c r="M65" s="134">
        <f t="shared" si="29"/>
        <v>16.132000000000001</v>
      </c>
      <c r="N65" s="135">
        <f t="shared" si="30"/>
        <v>4.5611011957839002E-2</v>
      </c>
      <c r="O65" s="135">
        <f t="shared" si="31"/>
        <v>16.46557531677988</v>
      </c>
      <c r="P65" s="226">
        <f t="shared" si="32"/>
        <v>16</v>
      </c>
      <c r="Q65" s="227">
        <f t="shared" si="33"/>
        <v>1</v>
      </c>
      <c r="R65" s="227">
        <f t="shared" si="34"/>
        <v>361</v>
      </c>
      <c r="T65">
        <v>506</v>
      </c>
      <c r="U65">
        <v>2447</v>
      </c>
      <c r="V65" t="s">
        <v>422</v>
      </c>
      <c r="W65">
        <v>2192.453</v>
      </c>
      <c r="X65">
        <v>1227.6210000000001</v>
      </c>
      <c r="Y65">
        <v>1.786</v>
      </c>
      <c r="Z65">
        <v>16.132000000000001</v>
      </c>
      <c r="AA65">
        <v>173.954125</v>
      </c>
      <c r="AB65">
        <v>5.9521819999999996</v>
      </c>
      <c r="AC65">
        <v>70.868849999999995</v>
      </c>
      <c r="AD65" s="1">
        <v>365</v>
      </c>
      <c r="AE65">
        <v>1</v>
      </c>
      <c r="AF65">
        <v>361</v>
      </c>
      <c r="AG65">
        <v>75</v>
      </c>
      <c r="AH65">
        <v>12.603626999999999</v>
      </c>
      <c r="AI65">
        <v>553.1</v>
      </c>
      <c r="AJ65">
        <v>0</v>
      </c>
      <c r="AK65">
        <v>16</v>
      </c>
      <c r="AL65">
        <v>3668</v>
      </c>
      <c r="AM65" t="s">
        <v>423</v>
      </c>
      <c r="AN65" t="s">
        <v>577</v>
      </c>
      <c r="AO65">
        <v>925.02499999999998</v>
      </c>
      <c r="AR65" t="s">
        <v>117</v>
      </c>
      <c r="AS65" t="s">
        <v>123</v>
      </c>
      <c r="AT65" t="s">
        <v>253</v>
      </c>
      <c r="AU65" t="s">
        <v>422</v>
      </c>
      <c r="AV65" t="s">
        <v>48</v>
      </c>
      <c r="AW65">
        <v>6</v>
      </c>
      <c r="BB65">
        <v>0.67147389900408316</v>
      </c>
      <c r="BC65" t="s">
        <v>70</v>
      </c>
      <c r="BF65" t="s">
        <v>117</v>
      </c>
      <c r="BG65" t="s">
        <v>123</v>
      </c>
      <c r="BH65" t="s">
        <v>422</v>
      </c>
      <c r="BI65">
        <v>2447</v>
      </c>
      <c r="BJ65">
        <v>6</v>
      </c>
      <c r="BK65" t="s">
        <v>253</v>
      </c>
      <c r="BL65" t="s">
        <v>252</v>
      </c>
      <c r="BM65">
        <v>0.67147389900408316</v>
      </c>
      <c r="BN65" t="s">
        <v>70</v>
      </c>
      <c r="BO65" t="s">
        <v>191</v>
      </c>
      <c r="BP65">
        <v>2192.453</v>
      </c>
    </row>
    <row r="66" spans="1:68" ht="16.5">
      <c r="A66" s="109" t="str">
        <f t="shared" si="18"/>
        <v>도영운수</v>
      </c>
      <c r="B66" s="110" t="str">
        <f t="shared" si="1"/>
        <v>이진호</v>
      </c>
      <c r="C66" s="111" t="str">
        <f t="shared" si="19"/>
        <v>F</v>
      </c>
      <c r="D66" s="112">
        <f t="shared" si="20"/>
        <v>0.74260869565217391</v>
      </c>
      <c r="E66" s="113">
        <f t="shared" si="21"/>
        <v>1406</v>
      </c>
      <c r="F66" s="253" t="str">
        <f t="shared" si="22"/>
        <v>35</v>
      </c>
      <c r="G66" s="114" t="str">
        <f t="shared" si="23"/>
        <v>71바5886</v>
      </c>
      <c r="H66" s="115">
        <f t="shared" si="24"/>
        <v>1</v>
      </c>
      <c r="I66" s="116">
        <f t="shared" si="25"/>
        <v>1595.4559999999999</v>
      </c>
      <c r="J66" s="117">
        <f t="shared" si="26"/>
        <v>2.8024185032454661E-2</v>
      </c>
      <c r="K66" s="117">
        <f t="shared" si="27"/>
        <v>0.4085326780645856</v>
      </c>
      <c r="L66" s="117">
        <f t="shared" si="28"/>
        <v>5.8917325203578168E-2</v>
      </c>
      <c r="M66" s="118">
        <f t="shared" si="29"/>
        <v>17.693000000000001</v>
      </c>
      <c r="N66" s="119">
        <f t="shared" si="30"/>
        <v>0.18803401660716434</v>
      </c>
      <c r="O66" s="119">
        <f t="shared" si="31"/>
        <v>90.130971960367447</v>
      </c>
      <c r="P66" s="228">
        <f t="shared" si="32"/>
        <v>39</v>
      </c>
      <c r="Q66" s="229">
        <f t="shared" si="33"/>
        <v>3</v>
      </c>
      <c r="R66" s="229">
        <f t="shared" si="34"/>
        <v>1438</v>
      </c>
      <c r="T66">
        <v>506</v>
      </c>
      <c r="U66">
        <v>1406</v>
      </c>
      <c r="V66" t="s">
        <v>353</v>
      </c>
      <c r="W66">
        <v>1595.4559999999999</v>
      </c>
      <c r="X66">
        <v>934.12099999999998</v>
      </c>
      <c r="Y66">
        <v>1.708</v>
      </c>
      <c r="Z66">
        <v>17.693000000000001</v>
      </c>
      <c r="AA66">
        <v>98.723870000000005</v>
      </c>
      <c r="AB66">
        <v>2.7666559999999998</v>
      </c>
      <c r="AC66">
        <v>40.331927</v>
      </c>
      <c r="AD66" s="1">
        <v>94</v>
      </c>
      <c r="AE66">
        <v>3</v>
      </c>
      <c r="AF66">
        <v>1438</v>
      </c>
      <c r="AG66">
        <v>78</v>
      </c>
      <c r="AH66">
        <v>16.160792000000001</v>
      </c>
      <c r="AI66">
        <v>4690.8</v>
      </c>
      <c r="AJ66">
        <v>0</v>
      </c>
      <c r="AK66">
        <v>39</v>
      </c>
      <c r="AL66">
        <v>10062</v>
      </c>
      <c r="AM66" t="s">
        <v>354</v>
      </c>
      <c r="AN66" t="s">
        <v>578</v>
      </c>
      <c r="AO66">
        <v>1595.4559999999999</v>
      </c>
      <c r="AR66" t="s">
        <v>117</v>
      </c>
      <c r="AS66" t="s">
        <v>118</v>
      </c>
      <c r="AT66" t="s">
        <v>207</v>
      </c>
      <c r="AU66" t="s">
        <v>353</v>
      </c>
      <c r="AV66" t="s">
        <v>48</v>
      </c>
      <c r="AW66">
        <v>1</v>
      </c>
      <c r="BB66">
        <v>0.74260869565217391</v>
      </c>
      <c r="BC66" t="s">
        <v>70</v>
      </c>
      <c r="BF66" t="s">
        <v>117</v>
      </c>
      <c r="BG66" t="s">
        <v>118</v>
      </c>
      <c r="BH66" t="s">
        <v>353</v>
      </c>
      <c r="BI66">
        <v>1406</v>
      </c>
      <c r="BJ66">
        <v>1</v>
      </c>
      <c r="BK66" t="s">
        <v>207</v>
      </c>
      <c r="BL66" t="s">
        <v>176</v>
      </c>
      <c r="BM66">
        <v>0.74260869565217391</v>
      </c>
      <c r="BN66" t="s">
        <v>70</v>
      </c>
      <c r="BO66" t="s">
        <v>191</v>
      </c>
      <c r="BP66">
        <v>1595.4559999999999</v>
      </c>
    </row>
    <row r="67" spans="1:68" ht="16.5">
      <c r="A67" s="125" t="str">
        <f t="shared" si="18"/>
        <v>도영운수</v>
      </c>
      <c r="B67" s="126" t="str">
        <f t="shared" si="1"/>
        <v>이창훈</v>
      </c>
      <c r="C67" s="127" t="str">
        <f t="shared" si="19"/>
        <v>F</v>
      </c>
      <c r="D67" s="128">
        <f t="shared" si="20"/>
        <v>0.78520000000000001</v>
      </c>
      <c r="E67" s="129">
        <f t="shared" si="21"/>
        <v>5336</v>
      </c>
      <c r="F67" s="252" t="str">
        <f t="shared" si="22"/>
        <v>35</v>
      </c>
      <c r="G67" s="130" t="str">
        <f t="shared" si="23"/>
        <v>71바5876</v>
      </c>
      <c r="H67" s="131">
        <f t="shared" si="24"/>
        <v>1</v>
      </c>
      <c r="I67" s="132">
        <f t="shared" si="25"/>
        <v>1775.1289999999999</v>
      </c>
      <c r="J67" s="133">
        <f t="shared" si="26"/>
        <v>1.3598471294907615E-2</v>
      </c>
      <c r="K67" s="133">
        <f t="shared" si="27"/>
        <v>0.40304837086498102</v>
      </c>
      <c r="L67" s="133">
        <f t="shared" si="28"/>
        <v>0.14139817444253347</v>
      </c>
      <c r="M67" s="134">
        <f t="shared" si="29"/>
        <v>19.896000000000001</v>
      </c>
      <c r="N67" s="135">
        <f t="shared" si="30"/>
        <v>0.33800360424509995</v>
      </c>
      <c r="O67" s="135">
        <f t="shared" si="31"/>
        <v>64.389686608691534</v>
      </c>
      <c r="P67" s="226">
        <f t="shared" si="32"/>
        <v>28</v>
      </c>
      <c r="Q67" s="227">
        <f t="shared" si="33"/>
        <v>6</v>
      </c>
      <c r="R67" s="227">
        <f t="shared" si="34"/>
        <v>1143</v>
      </c>
      <c r="T67">
        <v>506</v>
      </c>
      <c r="U67">
        <v>5336</v>
      </c>
      <c r="V67" t="s">
        <v>355</v>
      </c>
      <c r="W67">
        <v>1775.1289999999999</v>
      </c>
      <c r="X67">
        <v>904.43799999999999</v>
      </c>
      <c r="Y67">
        <v>1.9630000000000001</v>
      </c>
      <c r="Z67">
        <v>19.896000000000001</v>
      </c>
      <c r="AA67">
        <v>103.76887000000001</v>
      </c>
      <c r="AB67">
        <v>1.411098</v>
      </c>
      <c r="AC67">
        <v>41.823874000000004</v>
      </c>
      <c r="AD67" s="1">
        <v>251</v>
      </c>
      <c r="AE67">
        <v>6</v>
      </c>
      <c r="AF67">
        <v>1143</v>
      </c>
      <c r="AG67">
        <v>75</v>
      </c>
      <c r="AH67">
        <v>17.106565</v>
      </c>
      <c r="AI67">
        <v>3641.6</v>
      </c>
      <c r="AJ67">
        <v>0</v>
      </c>
      <c r="AK67">
        <v>28</v>
      </c>
      <c r="AL67">
        <v>8398</v>
      </c>
      <c r="AM67" t="s">
        <v>356</v>
      </c>
      <c r="AN67" t="s">
        <v>579</v>
      </c>
      <c r="AO67">
        <v>1775.1289999999999</v>
      </c>
      <c r="AR67" t="s">
        <v>117</v>
      </c>
      <c r="AS67" t="s">
        <v>118</v>
      </c>
      <c r="AT67" t="s">
        <v>206</v>
      </c>
      <c r="AU67" t="s">
        <v>355</v>
      </c>
      <c r="AV67" t="s">
        <v>48</v>
      </c>
      <c r="AW67">
        <v>1</v>
      </c>
      <c r="BB67">
        <v>0.78520000000000001</v>
      </c>
      <c r="BC67" t="s">
        <v>70</v>
      </c>
      <c r="BF67" t="s">
        <v>117</v>
      </c>
      <c r="BG67" t="s">
        <v>118</v>
      </c>
      <c r="BH67" t="s">
        <v>355</v>
      </c>
      <c r="BI67">
        <v>5336</v>
      </c>
      <c r="BJ67">
        <v>1</v>
      </c>
      <c r="BK67" t="s">
        <v>206</v>
      </c>
      <c r="BL67" t="s">
        <v>176</v>
      </c>
      <c r="BM67">
        <v>0.78520000000000001</v>
      </c>
      <c r="BN67" t="s">
        <v>70</v>
      </c>
      <c r="BO67" t="s">
        <v>191</v>
      </c>
      <c r="BP67">
        <v>1775.1289999999999</v>
      </c>
    </row>
    <row r="68" spans="1:68" ht="16.5">
      <c r="A68" s="109" t="str">
        <f t="shared" si="18"/>
        <v>도영운수</v>
      </c>
      <c r="B68" s="110" t="str">
        <f t="shared" si="1"/>
        <v>이태현</v>
      </c>
      <c r="C68" s="111" t="str">
        <f t="shared" si="19"/>
        <v>D</v>
      </c>
      <c r="D68" s="112">
        <f t="shared" si="20"/>
        <v>0.84954545454545449</v>
      </c>
      <c r="E68" s="113">
        <f t="shared" si="21"/>
        <v>2661</v>
      </c>
      <c r="F68" s="253" t="str">
        <f t="shared" si="22"/>
        <v>523</v>
      </c>
      <c r="G68" s="114" t="str">
        <f t="shared" si="23"/>
        <v>70바3910</v>
      </c>
      <c r="H68" s="115">
        <f t="shared" si="24"/>
        <v>1</v>
      </c>
      <c r="I68" s="116">
        <f t="shared" si="25"/>
        <v>1779.6969999999999</v>
      </c>
      <c r="J68" s="117">
        <f t="shared" si="26"/>
        <v>1.0066105751710018E-2</v>
      </c>
      <c r="K68" s="117">
        <f t="shared" si="27"/>
        <v>0.33788181205724716</v>
      </c>
      <c r="L68" s="117">
        <f t="shared" si="28"/>
        <v>0.18486292891430398</v>
      </c>
      <c r="M68" s="118">
        <f t="shared" si="29"/>
        <v>13.869</v>
      </c>
      <c r="N68" s="119">
        <f t="shared" si="30"/>
        <v>0.11237868019106624</v>
      </c>
      <c r="O68" s="119">
        <f t="shared" si="31"/>
        <v>47.985696441585283</v>
      </c>
      <c r="P68" s="228">
        <f t="shared" si="32"/>
        <v>2</v>
      </c>
      <c r="Q68" s="229">
        <f t="shared" si="33"/>
        <v>2</v>
      </c>
      <c r="R68" s="229">
        <f t="shared" si="34"/>
        <v>854</v>
      </c>
      <c r="T68">
        <v>506</v>
      </c>
      <c r="U68">
        <v>2661</v>
      </c>
      <c r="V68" t="s">
        <v>357</v>
      </c>
      <c r="W68">
        <v>1779.6969999999999</v>
      </c>
      <c r="X68">
        <v>952.39200000000005</v>
      </c>
      <c r="Y68">
        <v>1.869</v>
      </c>
      <c r="Z68">
        <v>13.869</v>
      </c>
      <c r="AA68">
        <v>102.89997200000001</v>
      </c>
      <c r="AB68">
        <v>1.0358019999999999</v>
      </c>
      <c r="AC68">
        <v>34.768028999999999</v>
      </c>
      <c r="AD68" s="1">
        <v>329</v>
      </c>
      <c r="AE68">
        <v>2</v>
      </c>
      <c r="AF68">
        <v>854</v>
      </c>
      <c r="AG68">
        <v>80</v>
      </c>
      <c r="AH68">
        <v>17.295407999999998</v>
      </c>
      <c r="AI68">
        <v>512.20000000000005</v>
      </c>
      <c r="AJ68">
        <v>0</v>
      </c>
      <c r="AK68">
        <v>2</v>
      </c>
      <c r="AL68">
        <v>114</v>
      </c>
      <c r="AM68" t="s">
        <v>358</v>
      </c>
      <c r="AN68" t="s">
        <v>580</v>
      </c>
      <c r="AO68">
        <v>1779.6969999999999</v>
      </c>
      <c r="AR68" t="s">
        <v>117</v>
      </c>
      <c r="AS68" t="s">
        <v>119</v>
      </c>
      <c r="AT68" t="s">
        <v>215</v>
      </c>
      <c r="AU68" t="s">
        <v>357</v>
      </c>
      <c r="AV68" t="s">
        <v>48</v>
      </c>
      <c r="AW68">
        <v>1</v>
      </c>
      <c r="BB68">
        <v>0.84954545454545449</v>
      </c>
      <c r="BC68" t="s">
        <v>67</v>
      </c>
      <c r="BF68" t="s">
        <v>117</v>
      </c>
      <c r="BG68" t="s">
        <v>119</v>
      </c>
      <c r="BH68" t="s">
        <v>357</v>
      </c>
      <c r="BI68">
        <v>2661</v>
      </c>
      <c r="BJ68">
        <v>1</v>
      </c>
      <c r="BK68" t="s">
        <v>215</v>
      </c>
      <c r="BL68" t="s">
        <v>176</v>
      </c>
      <c r="BM68">
        <v>0.84954545454545449</v>
      </c>
      <c r="BN68" t="s">
        <v>67</v>
      </c>
      <c r="BO68" t="s">
        <v>181</v>
      </c>
      <c r="BP68">
        <v>1779.6969999999999</v>
      </c>
    </row>
    <row r="69" spans="1:68" ht="16.5">
      <c r="A69" s="125" t="str">
        <f t="shared" si="18"/>
        <v>도영운수</v>
      </c>
      <c r="B69" s="126" t="str">
        <f t="shared" ref="B69:B98" si="35">IF(BH69="NULL", E69, BH69)</f>
        <v>이한승</v>
      </c>
      <c r="C69" s="127" t="str">
        <f t="shared" si="19"/>
        <v>B</v>
      </c>
      <c r="D69" s="128">
        <f t="shared" si="20"/>
        <v>0.92866399415285761</v>
      </c>
      <c r="E69" s="129">
        <f t="shared" si="21"/>
        <v>2576</v>
      </c>
      <c r="F69" s="252" t="str">
        <f t="shared" si="22"/>
        <v>55</v>
      </c>
      <c r="G69" s="130" t="str">
        <f t="shared" si="23"/>
        <v>71바5900</v>
      </c>
      <c r="H69" s="131">
        <f t="shared" si="24"/>
        <v>2</v>
      </c>
      <c r="I69" s="132">
        <f t="shared" si="25"/>
        <v>2004.854</v>
      </c>
      <c r="J69" s="133">
        <f t="shared" si="26"/>
        <v>5.8190348684515666E-3</v>
      </c>
      <c r="K69" s="133">
        <f t="shared" si="27"/>
        <v>0.35023753506677863</v>
      </c>
      <c r="L69" s="133">
        <f t="shared" si="28"/>
        <v>0.20600003790799729</v>
      </c>
      <c r="M69" s="134">
        <f t="shared" si="29"/>
        <v>12.933</v>
      </c>
      <c r="N69" s="135">
        <f t="shared" si="30"/>
        <v>0</v>
      </c>
      <c r="O69" s="135">
        <f t="shared" si="31"/>
        <v>31.024703045708065</v>
      </c>
      <c r="P69" s="226">
        <f t="shared" si="32"/>
        <v>2</v>
      </c>
      <c r="Q69" s="227">
        <f t="shared" si="33"/>
        <v>0</v>
      </c>
      <c r="R69" s="227">
        <f t="shared" si="34"/>
        <v>622</v>
      </c>
      <c r="T69">
        <v>506</v>
      </c>
      <c r="U69">
        <v>2576</v>
      </c>
      <c r="V69" t="s">
        <v>359</v>
      </c>
      <c r="W69">
        <v>2004.854</v>
      </c>
      <c r="X69">
        <v>1028.5630000000001</v>
      </c>
      <c r="Y69">
        <v>1.9490000000000001</v>
      </c>
      <c r="Z69">
        <v>12.933</v>
      </c>
      <c r="AA69">
        <v>125.159415</v>
      </c>
      <c r="AB69">
        <v>0.72830700000000004</v>
      </c>
      <c r="AC69">
        <v>43.835524999999997</v>
      </c>
      <c r="AD69" s="1">
        <v>413</v>
      </c>
      <c r="AE69">
        <v>0</v>
      </c>
      <c r="AF69">
        <v>622</v>
      </c>
      <c r="AG69">
        <v>74</v>
      </c>
      <c r="AH69">
        <v>16.018402999999999</v>
      </c>
      <c r="AI69">
        <v>1101.4000000000001</v>
      </c>
      <c r="AJ69">
        <v>0</v>
      </c>
      <c r="AK69">
        <v>2</v>
      </c>
      <c r="AL69">
        <v>236</v>
      </c>
      <c r="AM69" t="s">
        <v>360</v>
      </c>
      <c r="AN69" t="s">
        <v>581</v>
      </c>
      <c r="AO69">
        <v>1886.3710000000001</v>
      </c>
      <c r="AR69" t="s">
        <v>117</v>
      </c>
      <c r="AS69" t="s">
        <v>120</v>
      </c>
      <c r="AT69" t="s">
        <v>230</v>
      </c>
      <c r="AU69" t="s">
        <v>359</v>
      </c>
      <c r="AV69" t="s">
        <v>48</v>
      </c>
      <c r="AW69">
        <v>2</v>
      </c>
      <c r="BB69">
        <v>0.92866399415285761</v>
      </c>
      <c r="BC69" t="s">
        <v>68</v>
      </c>
      <c r="BF69" t="s">
        <v>117</v>
      </c>
      <c r="BG69" t="s">
        <v>120</v>
      </c>
      <c r="BH69" t="s">
        <v>359</v>
      </c>
      <c r="BI69">
        <v>2576</v>
      </c>
      <c r="BJ69">
        <v>2</v>
      </c>
      <c r="BK69" t="s">
        <v>230</v>
      </c>
      <c r="BL69" t="s">
        <v>226</v>
      </c>
      <c r="BM69">
        <v>0.92866399415285761</v>
      </c>
      <c r="BN69" t="s">
        <v>68</v>
      </c>
      <c r="BO69" t="s">
        <v>177</v>
      </c>
      <c r="BP69">
        <v>2004.854</v>
      </c>
    </row>
    <row r="70" spans="1:68" ht="16.5">
      <c r="A70" s="109" t="str">
        <f t="shared" si="18"/>
        <v>도영운수</v>
      </c>
      <c r="B70" s="110" t="str">
        <f t="shared" si="35"/>
        <v>인명호</v>
      </c>
      <c r="C70" s="111" t="str">
        <f t="shared" si="19"/>
        <v>F</v>
      </c>
      <c r="D70" s="112">
        <f t="shared" si="20"/>
        <v>0.71166666666666667</v>
      </c>
      <c r="E70" s="113">
        <f t="shared" si="21"/>
        <v>3598</v>
      </c>
      <c r="F70" s="253" t="str">
        <f t="shared" si="22"/>
        <v>65</v>
      </c>
      <c r="G70" s="114" t="str">
        <f t="shared" si="23"/>
        <v>71바5888</v>
      </c>
      <c r="H70" s="115">
        <f t="shared" si="24"/>
        <v>1</v>
      </c>
      <c r="I70" s="116">
        <f t="shared" si="25"/>
        <v>1298.778</v>
      </c>
      <c r="J70" s="117">
        <f t="shared" si="26"/>
        <v>5.2494795865104416E-2</v>
      </c>
      <c r="K70" s="117">
        <f t="shared" si="27"/>
        <v>0.37606928308618015</v>
      </c>
      <c r="L70" s="117">
        <f t="shared" si="28"/>
        <v>0.15861063245604715</v>
      </c>
      <c r="M70" s="118">
        <f t="shared" si="29"/>
        <v>19.956</v>
      </c>
      <c r="N70" s="119">
        <f t="shared" si="30"/>
        <v>0.46197271589139943</v>
      </c>
      <c r="O70" s="119">
        <f t="shared" si="31"/>
        <v>32.492081017695092</v>
      </c>
      <c r="P70" s="228">
        <f t="shared" si="32"/>
        <v>16</v>
      </c>
      <c r="Q70" s="229">
        <f t="shared" si="33"/>
        <v>6</v>
      </c>
      <c r="R70" s="229">
        <f t="shared" si="34"/>
        <v>422</v>
      </c>
      <c r="T70">
        <v>506</v>
      </c>
      <c r="U70">
        <v>3598</v>
      </c>
      <c r="V70" t="s">
        <v>361</v>
      </c>
      <c r="W70">
        <v>1298.778</v>
      </c>
      <c r="X70">
        <v>760.38</v>
      </c>
      <c r="Y70">
        <v>1.708</v>
      </c>
      <c r="Z70">
        <v>19.956</v>
      </c>
      <c r="AA70">
        <v>79.965260000000001</v>
      </c>
      <c r="AB70">
        <v>4.1977599999999997</v>
      </c>
      <c r="AC70">
        <v>30.072478</v>
      </c>
      <c r="AD70" s="1">
        <v>206</v>
      </c>
      <c r="AE70">
        <v>6</v>
      </c>
      <c r="AF70">
        <v>422</v>
      </c>
      <c r="AG70">
        <v>72</v>
      </c>
      <c r="AH70">
        <v>16.241776999999999</v>
      </c>
      <c r="AI70">
        <v>898.5</v>
      </c>
      <c r="AJ70">
        <v>0</v>
      </c>
      <c r="AK70">
        <v>16</v>
      </c>
      <c r="AL70">
        <v>4335</v>
      </c>
      <c r="AM70" t="s">
        <v>362</v>
      </c>
      <c r="AN70" t="s">
        <v>582</v>
      </c>
      <c r="AO70">
        <v>1298.778</v>
      </c>
      <c r="AR70" t="s">
        <v>117</v>
      </c>
      <c r="AS70" t="s">
        <v>121</v>
      </c>
      <c r="AT70" t="s">
        <v>239</v>
      </c>
      <c r="AU70" t="s">
        <v>361</v>
      </c>
      <c r="AV70" t="s">
        <v>48</v>
      </c>
      <c r="AW70">
        <v>1</v>
      </c>
      <c r="BB70">
        <v>0.71166666666666667</v>
      </c>
      <c r="BC70" t="s">
        <v>70</v>
      </c>
      <c r="BF70" t="s">
        <v>117</v>
      </c>
      <c r="BG70" t="s">
        <v>121</v>
      </c>
      <c r="BH70" t="s">
        <v>361</v>
      </c>
      <c r="BI70">
        <v>3598</v>
      </c>
      <c r="BJ70">
        <v>1</v>
      </c>
      <c r="BK70" t="s">
        <v>239</v>
      </c>
      <c r="BL70" t="s">
        <v>176</v>
      </c>
      <c r="BM70">
        <v>0.71166666666666667</v>
      </c>
      <c r="BN70" t="s">
        <v>70</v>
      </c>
      <c r="BO70" t="s">
        <v>191</v>
      </c>
      <c r="BP70">
        <v>1298.778</v>
      </c>
    </row>
    <row r="71" spans="1:68" ht="16.5">
      <c r="A71" s="125" t="str">
        <f t="shared" ref="A71:A86" si="36">BF71</f>
        <v>도영운수</v>
      </c>
      <c r="B71" s="126" t="str">
        <f t="shared" si="35"/>
        <v>임계주</v>
      </c>
      <c r="C71" s="127" t="str">
        <f t="shared" ref="C71:C86" si="37">BN71</f>
        <v>D</v>
      </c>
      <c r="D71" s="128">
        <f t="shared" ref="D71:D86" si="38">BM71</f>
        <v>0.82159999999999989</v>
      </c>
      <c r="E71" s="129">
        <f t="shared" ref="E71:E86" si="39">U71</f>
        <v>3923</v>
      </c>
      <c r="F71" s="252" t="str">
        <f t="shared" ref="F71:F86" si="40">BG71</f>
        <v>35</v>
      </c>
      <c r="G71" s="130" t="str">
        <f t="shared" ref="G71:G86" si="41">BK71</f>
        <v>71바5852</v>
      </c>
      <c r="H71" s="131">
        <f t="shared" ref="H71:H86" si="42">BJ71</f>
        <v>1</v>
      </c>
      <c r="I71" s="132">
        <f t="shared" ref="I71:I86" si="43">BP71</f>
        <v>1831.1089999999999</v>
      </c>
      <c r="J71" s="133">
        <f t="shared" ref="J71:J86" si="44">AB71/AA71</f>
        <v>3.2894143673608343E-2</v>
      </c>
      <c r="K71" s="133">
        <f t="shared" ref="K71:K86" si="45">AC71/AA71</f>
        <v>0.37157303445512091</v>
      </c>
      <c r="L71" s="133">
        <f t="shared" ref="L71:L86" si="46">AD71/I71</f>
        <v>0.19550993414373477</v>
      </c>
      <c r="M71" s="134">
        <f t="shared" ref="M71:M86" si="47">Z71</f>
        <v>15.686999999999999</v>
      </c>
      <c r="N71" s="135">
        <f t="shared" ref="N71:N86" si="48">AE71*100/W71</f>
        <v>0.273058567239853</v>
      </c>
      <c r="O71" s="135">
        <f t="shared" ref="O71:O86" si="49">AF71*100/W71</f>
        <v>86.832624382273266</v>
      </c>
      <c r="P71" s="226">
        <f t="shared" ref="P71:P86" si="50">AK71</f>
        <v>17</v>
      </c>
      <c r="Q71" s="227">
        <f t="shared" ref="Q71:Q86" si="51">AE71</f>
        <v>5</v>
      </c>
      <c r="R71" s="227">
        <f t="shared" ref="R71:R86" si="52">AF71</f>
        <v>1590</v>
      </c>
      <c r="T71">
        <v>506</v>
      </c>
      <c r="U71">
        <v>3923</v>
      </c>
      <c r="V71" t="s">
        <v>363</v>
      </c>
      <c r="W71">
        <v>1831.1089999999999</v>
      </c>
      <c r="X71">
        <v>891.65700000000004</v>
      </c>
      <c r="Y71">
        <v>2.0539999999999998</v>
      </c>
      <c r="Z71">
        <v>15.686999999999999</v>
      </c>
      <c r="AA71">
        <v>106.908027</v>
      </c>
      <c r="AB71">
        <v>3.516648</v>
      </c>
      <c r="AC71">
        <v>39.724139999999998</v>
      </c>
      <c r="AD71" s="1">
        <v>358</v>
      </c>
      <c r="AE71">
        <v>5</v>
      </c>
      <c r="AF71">
        <v>1590</v>
      </c>
      <c r="AG71">
        <v>79</v>
      </c>
      <c r="AH71">
        <v>17.127890000000001</v>
      </c>
      <c r="AI71">
        <v>5547.8</v>
      </c>
      <c r="AJ71">
        <v>0</v>
      </c>
      <c r="AK71">
        <v>17</v>
      </c>
      <c r="AL71">
        <v>4313</v>
      </c>
      <c r="AM71" t="s">
        <v>364</v>
      </c>
      <c r="AN71" t="s">
        <v>583</v>
      </c>
      <c r="AO71">
        <v>1831.1089999999999</v>
      </c>
      <c r="AR71" t="s">
        <v>117</v>
      </c>
      <c r="AS71" t="s">
        <v>118</v>
      </c>
      <c r="AT71" t="s">
        <v>199</v>
      </c>
      <c r="AU71" t="s">
        <v>363</v>
      </c>
      <c r="AV71" t="s">
        <v>48</v>
      </c>
      <c r="AW71">
        <v>1</v>
      </c>
      <c r="BB71">
        <v>0.82159999999999989</v>
      </c>
      <c r="BC71" t="s">
        <v>67</v>
      </c>
      <c r="BF71" t="s">
        <v>117</v>
      </c>
      <c r="BG71" t="s">
        <v>118</v>
      </c>
      <c r="BH71" t="s">
        <v>363</v>
      </c>
      <c r="BI71">
        <v>3923</v>
      </c>
      <c r="BJ71">
        <v>1</v>
      </c>
      <c r="BK71" t="s">
        <v>199</v>
      </c>
      <c r="BL71" t="s">
        <v>176</v>
      </c>
      <c r="BM71">
        <v>0.82159999999999989</v>
      </c>
      <c r="BN71" t="s">
        <v>67</v>
      </c>
      <c r="BO71" t="s">
        <v>181</v>
      </c>
      <c r="BP71">
        <v>1831.1089999999999</v>
      </c>
    </row>
    <row r="72" spans="1:68" ht="16.5">
      <c r="A72" s="109" t="str">
        <f t="shared" si="36"/>
        <v>도영운수</v>
      </c>
      <c r="B72" s="110" t="str">
        <f t="shared" si="35"/>
        <v>장권순</v>
      </c>
      <c r="C72" s="111" t="str">
        <f t="shared" si="37"/>
        <v>F</v>
      </c>
      <c r="D72" s="112">
        <f t="shared" si="38"/>
        <v>0.75833569331632666</v>
      </c>
      <c r="E72" s="113">
        <f t="shared" si="39"/>
        <v>9270</v>
      </c>
      <c r="F72" s="253" t="str">
        <f t="shared" si="40"/>
        <v>523</v>
      </c>
      <c r="G72" s="114" t="str">
        <f t="shared" si="41"/>
        <v>71바5862</v>
      </c>
      <c r="H72" s="115">
        <f t="shared" si="42"/>
        <v>3</v>
      </c>
      <c r="I72" s="116">
        <f t="shared" si="43"/>
        <v>2950.2190000000001</v>
      </c>
      <c r="J72" s="117">
        <f t="shared" si="44"/>
        <v>1.125632054649469E-2</v>
      </c>
      <c r="K72" s="117">
        <f t="shared" si="45"/>
        <v>0.35621341485078367</v>
      </c>
      <c r="L72" s="117">
        <f t="shared" si="46"/>
        <v>0.19795140631932748</v>
      </c>
      <c r="M72" s="118">
        <f t="shared" si="47"/>
        <v>20.135999999999999</v>
      </c>
      <c r="N72" s="119">
        <f t="shared" si="48"/>
        <v>1.4914147051456179</v>
      </c>
      <c r="O72" s="119">
        <f t="shared" si="49"/>
        <v>71.147260593196634</v>
      </c>
      <c r="P72" s="228">
        <f t="shared" si="50"/>
        <v>15</v>
      </c>
      <c r="Q72" s="229">
        <f t="shared" si="51"/>
        <v>44</v>
      </c>
      <c r="R72" s="229">
        <f t="shared" si="52"/>
        <v>2099</v>
      </c>
      <c r="T72">
        <v>506</v>
      </c>
      <c r="U72">
        <v>9270</v>
      </c>
      <c r="V72" t="s">
        <v>365</v>
      </c>
      <c r="W72">
        <v>2950.2190000000001</v>
      </c>
      <c r="X72">
        <v>1560.2149999999999</v>
      </c>
      <c r="Y72">
        <v>1.891</v>
      </c>
      <c r="Z72">
        <v>20.135999999999999</v>
      </c>
      <c r="AA72">
        <v>184.58411799999999</v>
      </c>
      <c r="AB72">
        <v>2.0777380000000001</v>
      </c>
      <c r="AC72">
        <v>65.751339000000002</v>
      </c>
      <c r="AD72" s="1">
        <v>584</v>
      </c>
      <c r="AE72">
        <v>44</v>
      </c>
      <c r="AF72">
        <v>2099</v>
      </c>
      <c r="AG72">
        <v>74</v>
      </c>
      <c r="AH72">
        <v>15.983059000000001</v>
      </c>
      <c r="AI72">
        <v>1110.2</v>
      </c>
      <c r="AJ72">
        <v>0</v>
      </c>
      <c r="AK72">
        <v>15</v>
      </c>
      <c r="AL72">
        <v>2595</v>
      </c>
      <c r="AM72" t="s">
        <v>366</v>
      </c>
      <c r="AN72" t="s">
        <v>584</v>
      </c>
      <c r="AO72">
        <v>1681.4849999999999</v>
      </c>
      <c r="AR72" t="s">
        <v>117</v>
      </c>
      <c r="AS72" t="s">
        <v>119</v>
      </c>
      <c r="AT72" t="s">
        <v>219</v>
      </c>
      <c r="AU72" t="s">
        <v>365</v>
      </c>
      <c r="AV72" t="s">
        <v>48</v>
      </c>
      <c r="AW72">
        <v>3</v>
      </c>
      <c r="BB72">
        <v>0.75833569331632666</v>
      </c>
      <c r="BC72" t="s">
        <v>70</v>
      </c>
      <c r="BF72" t="s">
        <v>117</v>
      </c>
      <c r="BG72" t="s">
        <v>119</v>
      </c>
      <c r="BH72" t="s">
        <v>365</v>
      </c>
      <c r="BI72">
        <v>9270</v>
      </c>
      <c r="BJ72">
        <v>3</v>
      </c>
      <c r="BK72" t="s">
        <v>219</v>
      </c>
      <c r="BL72" t="s">
        <v>221</v>
      </c>
      <c r="BM72">
        <v>0.75833569331632666</v>
      </c>
      <c r="BN72" t="s">
        <v>70</v>
      </c>
      <c r="BO72" t="s">
        <v>191</v>
      </c>
      <c r="BP72">
        <v>2950.2190000000001</v>
      </c>
    </row>
    <row r="73" spans="1:68" ht="16.5">
      <c r="A73" s="125" t="str">
        <f t="shared" si="36"/>
        <v>도영운수</v>
      </c>
      <c r="B73" s="126" t="str">
        <f t="shared" si="35"/>
        <v>전성일</v>
      </c>
      <c r="C73" s="127" t="str">
        <f t="shared" si="37"/>
        <v>D</v>
      </c>
      <c r="D73" s="128">
        <f t="shared" si="38"/>
        <v>0.80922293407253842</v>
      </c>
      <c r="E73" s="129">
        <f t="shared" si="39"/>
        <v>6338</v>
      </c>
      <c r="F73" s="252" t="str">
        <f t="shared" si="40"/>
        <v>55</v>
      </c>
      <c r="G73" s="130" t="str">
        <f t="shared" si="41"/>
        <v>71바5890</v>
      </c>
      <c r="H73" s="131">
        <f t="shared" si="42"/>
        <v>7</v>
      </c>
      <c r="I73" s="132">
        <f t="shared" si="43"/>
        <v>3708.029</v>
      </c>
      <c r="J73" s="133">
        <f t="shared" si="44"/>
        <v>3.859494836593564E-2</v>
      </c>
      <c r="K73" s="133">
        <f t="shared" si="45"/>
        <v>0.37352725025856309</v>
      </c>
      <c r="L73" s="133">
        <f t="shared" si="46"/>
        <v>0.22168111414446867</v>
      </c>
      <c r="M73" s="134">
        <f t="shared" si="47"/>
        <v>16.646000000000001</v>
      </c>
      <c r="N73" s="135">
        <f t="shared" si="48"/>
        <v>0.7281496450000795</v>
      </c>
      <c r="O73" s="135">
        <f t="shared" si="49"/>
        <v>36.083860185559502</v>
      </c>
      <c r="P73" s="226">
        <f t="shared" si="50"/>
        <v>35</v>
      </c>
      <c r="Q73" s="227">
        <f t="shared" si="51"/>
        <v>27</v>
      </c>
      <c r="R73" s="227">
        <f t="shared" si="52"/>
        <v>1338</v>
      </c>
      <c r="T73">
        <v>506</v>
      </c>
      <c r="U73">
        <v>6338</v>
      </c>
      <c r="V73" t="s">
        <v>367</v>
      </c>
      <c r="W73">
        <v>3708.029</v>
      </c>
      <c r="X73">
        <v>2073.73</v>
      </c>
      <c r="Y73">
        <v>1.788</v>
      </c>
      <c r="Z73">
        <v>16.646000000000001</v>
      </c>
      <c r="AA73">
        <v>232.39106100000001</v>
      </c>
      <c r="AB73">
        <v>8.9691209999999995</v>
      </c>
      <c r="AC73">
        <v>86.804394000000002</v>
      </c>
      <c r="AD73" s="1">
        <v>822</v>
      </c>
      <c r="AE73">
        <v>27</v>
      </c>
      <c r="AF73">
        <v>1338</v>
      </c>
      <c r="AG73">
        <v>83</v>
      </c>
      <c r="AH73">
        <v>15.955988</v>
      </c>
      <c r="AI73">
        <v>4269</v>
      </c>
      <c r="AJ73">
        <v>12.8</v>
      </c>
      <c r="AK73">
        <v>35</v>
      </c>
      <c r="AL73">
        <v>17626</v>
      </c>
      <c r="AM73" t="s">
        <v>368</v>
      </c>
      <c r="AN73" t="s">
        <v>585</v>
      </c>
      <c r="AO73">
        <v>2252.69</v>
      </c>
      <c r="AR73" t="s">
        <v>117</v>
      </c>
      <c r="AS73" t="s">
        <v>120</v>
      </c>
      <c r="AT73" t="s">
        <v>415</v>
      </c>
      <c r="AU73" t="s">
        <v>367</v>
      </c>
      <c r="AV73" t="s">
        <v>48</v>
      </c>
      <c r="AW73">
        <v>7</v>
      </c>
      <c r="BB73">
        <v>0.80922293407253842</v>
      </c>
      <c r="BC73" t="s">
        <v>67</v>
      </c>
      <c r="BF73" t="s">
        <v>117</v>
      </c>
      <c r="BG73" t="s">
        <v>120</v>
      </c>
      <c r="BH73" t="s">
        <v>367</v>
      </c>
      <c r="BI73">
        <v>6338</v>
      </c>
      <c r="BJ73">
        <v>7</v>
      </c>
      <c r="BK73" t="s">
        <v>415</v>
      </c>
      <c r="BL73" t="s">
        <v>206</v>
      </c>
      <c r="BM73">
        <v>0.80922293407253842</v>
      </c>
      <c r="BN73" t="s">
        <v>67</v>
      </c>
      <c r="BO73" t="s">
        <v>181</v>
      </c>
      <c r="BP73">
        <v>3708.029</v>
      </c>
    </row>
    <row r="74" spans="1:68" ht="16.5">
      <c r="A74" s="109" t="str">
        <f t="shared" si="36"/>
        <v>도영운수</v>
      </c>
      <c r="B74" s="110" t="str">
        <f t="shared" si="35"/>
        <v>전용범</v>
      </c>
      <c r="C74" s="111" t="str">
        <f t="shared" si="37"/>
        <v>D</v>
      </c>
      <c r="D74" s="112">
        <f t="shared" si="38"/>
        <v>0.83260869565217399</v>
      </c>
      <c r="E74" s="113">
        <f t="shared" si="39"/>
        <v>3218</v>
      </c>
      <c r="F74" s="253" t="str">
        <f t="shared" si="40"/>
        <v>65-1</v>
      </c>
      <c r="G74" s="114" t="str">
        <f t="shared" si="41"/>
        <v>71바5889</v>
      </c>
      <c r="H74" s="115">
        <f t="shared" si="42"/>
        <v>1</v>
      </c>
      <c r="I74" s="116">
        <f t="shared" si="43"/>
        <v>2101.44</v>
      </c>
      <c r="J74" s="117">
        <f t="shared" si="44"/>
        <v>9.8976080276059562E-3</v>
      </c>
      <c r="K74" s="117">
        <f t="shared" si="45"/>
        <v>0.3710240680375495</v>
      </c>
      <c r="L74" s="117">
        <f t="shared" si="46"/>
        <v>0.16464900258870108</v>
      </c>
      <c r="M74" s="118">
        <f t="shared" si="47"/>
        <v>13.734</v>
      </c>
      <c r="N74" s="119">
        <f t="shared" si="48"/>
        <v>0</v>
      </c>
      <c r="O74" s="119">
        <f t="shared" si="49"/>
        <v>10.23107964062738</v>
      </c>
      <c r="P74" s="228">
        <f t="shared" si="50"/>
        <v>1</v>
      </c>
      <c r="Q74" s="229">
        <f t="shared" si="51"/>
        <v>0</v>
      </c>
      <c r="R74" s="229">
        <f t="shared" si="52"/>
        <v>215</v>
      </c>
      <c r="T74">
        <v>506</v>
      </c>
      <c r="U74">
        <v>3218</v>
      </c>
      <c r="V74" t="s">
        <v>369</v>
      </c>
      <c r="W74">
        <v>2101.44</v>
      </c>
      <c r="X74">
        <v>1097.152</v>
      </c>
      <c r="Y74">
        <v>1.915</v>
      </c>
      <c r="Z74">
        <v>13.734</v>
      </c>
      <c r="AA74">
        <v>141.05246399999999</v>
      </c>
      <c r="AB74">
        <v>1.396082</v>
      </c>
      <c r="AC74">
        <v>52.333858999999997</v>
      </c>
      <c r="AD74" s="1">
        <v>346</v>
      </c>
      <c r="AE74">
        <v>0</v>
      </c>
      <c r="AF74">
        <v>215</v>
      </c>
      <c r="AG74">
        <v>69</v>
      </c>
      <c r="AH74">
        <v>14.898286000000001</v>
      </c>
      <c r="AI74">
        <v>645.5</v>
      </c>
      <c r="AJ74">
        <v>0</v>
      </c>
      <c r="AK74">
        <v>1</v>
      </c>
      <c r="AL74">
        <v>166</v>
      </c>
      <c r="AM74" t="s">
        <v>370</v>
      </c>
      <c r="AN74" t="s">
        <v>586</v>
      </c>
      <c r="AO74">
        <v>2101.44</v>
      </c>
      <c r="AR74" t="s">
        <v>117</v>
      </c>
      <c r="AS74" t="s">
        <v>122</v>
      </c>
      <c r="AT74" t="s">
        <v>246</v>
      </c>
      <c r="AU74" t="s">
        <v>369</v>
      </c>
      <c r="AV74" t="s">
        <v>48</v>
      </c>
      <c r="AW74">
        <v>1</v>
      </c>
      <c r="BB74">
        <v>0.83260869565217399</v>
      </c>
      <c r="BC74" t="s">
        <v>67</v>
      </c>
      <c r="BF74" t="s">
        <v>117</v>
      </c>
      <c r="BG74" t="s">
        <v>122</v>
      </c>
      <c r="BH74" t="s">
        <v>369</v>
      </c>
      <c r="BI74">
        <v>3218</v>
      </c>
      <c r="BJ74">
        <v>1</v>
      </c>
      <c r="BK74" t="s">
        <v>246</v>
      </c>
      <c r="BL74" t="s">
        <v>176</v>
      </c>
      <c r="BM74">
        <v>0.83260869565217399</v>
      </c>
      <c r="BN74" t="s">
        <v>67</v>
      </c>
      <c r="BO74" t="s">
        <v>181</v>
      </c>
      <c r="BP74">
        <v>2101.44</v>
      </c>
    </row>
    <row r="75" spans="1:68" ht="16.5">
      <c r="A75" s="125" t="str">
        <f t="shared" si="36"/>
        <v>도영운수</v>
      </c>
      <c r="B75" s="126" t="str">
        <f t="shared" si="35"/>
        <v>정국채</v>
      </c>
      <c r="C75" s="127" t="str">
        <f t="shared" si="37"/>
        <v>F</v>
      </c>
      <c r="D75" s="128">
        <f t="shared" si="38"/>
        <v>0.74782608695652175</v>
      </c>
      <c r="E75" s="129">
        <f t="shared" si="39"/>
        <v>9974</v>
      </c>
      <c r="F75" s="252" t="str">
        <f t="shared" si="40"/>
        <v>65-1</v>
      </c>
      <c r="G75" s="130" t="str">
        <f t="shared" si="41"/>
        <v>71바5883</v>
      </c>
      <c r="H75" s="131">
        <f t="shared" si="42"/>
        <v>1</v>
      </c>
      <c r="I75" s="132">
        <f t="shared" si="43"/>
        <v>781.35599999999999</v>
      </c>
      <c r="J75" s="133">
        <f t="shared" si="44"/>
        <v>3.7664344101032983E-2</v>
      </c>
      <c r="K75" s="133">
        <f t="shared" si="45"/>
        <v>0.35132185243538366</v>
      </c>
      <c r="L75" s="133">
        <f t="shared" si="46"/>
        <v>0.18429499485509807</v>
      </c>
      <c r="M75" s="134">
        <f t="shared" si="47"/>
        <v>14.02</v>
      </c>
      <c r="N75" s="135">
        <f t="shared" si="48"/>
        <v>0.38394790594812095</v>
      </c>
      <c r="O75" s="135">
        <f t="shared" si="49"/>
        <v>9.3427323780709433</v>
      </c>
      <c r="P75" s="226">
        <f t="shared" si="50"/>
        <v>8</v>
      </c>
      <c r="Q75" s="227">
        <f t="shared" si="51"/>
        <v>3</v>
      </c>
      <c r="R75" s="227">
        <f t="shared" si="52"/>
        <v>73</v>
      </c>
      <c r="T75">
        <v>506</v>
      </c>
      <c r="U75">
        <v>9974</v>
      </c>
      <c r="V75" t="s">
        <v>587</v>
      </c>
      <c r="W75">
        <v>781.35599999999999</v>
      </c>
      <c r="X75">
        <v>454.35199999999998</v>
      </c>
      <c r="Y75">
        <v>1.72</v>
      </c>
      <c r="Z75">
        <v>14.02</v>
      </c>
      <c r="AA75">
        <v>56.249433000000003</v>
      </c>
      <c r="AB75">
        <v>2.118598</v>
      </c>
      <c r="AC75">
        <v>19.761655000000001</v>
      </c>
      <c r="AD75" s="1">
        <v>144</v>
      </c>
      <c r="AE75">
        <v>3</v>
      </c>
      <c r="AF75">
        <v>73</v>
      </c>
      <c r="AG75">
        <v>71</v>
      </c>
      <c r="AH75">
        <v>13.890912999999999</v>
      </c>
      <c r="AI75">
        <v>412.5</v>
      </c>
      <c r="AJ75">
        <v>0</v>
      </c>
      <c r="AK75">
        <v>8</v>
      </c>
      <c r="AL75">
        <v>891</v>
      </c>
      <c r="AM75" t="s">
        <v>588</v>
      </c>
      <c r="AN75" t="s">
        <v>589</v>
      </c>
      <c r="AO75">
        <v>781.35599999999999</v>
      </c>
      <c r="AR75" t="s">
        <v>117</v>
      </c>
      <c r="AS75" t="s">
        <v>122</v>
      </c>
      <c r="AT75" t="s">
        <v>245</v>
      </c>
      <c r="AU75" t="s">
        <v>587</v>
      </c>
      <c r="AV75" t="s">
        <v>48</v>
      </c>
      <c r="AW75">
        <v>1</v>
      </c>
      <c r="BB75">
        <v>0.74782608695652175</v>
      </c>
      <c r="BC75" t="s">
        <v>70</v>
      </c>
      <c r="BF75" t="s">
        <v>117</v>
      </c>
      <c r="BG75" t="s">
        <v>122</v>
      </c>
      <c r="BH75" t="s">
        <v>587</v>
      </c>
      <c r="BI75">
        <v>9974</v>
      </c>
      <c r="BJ75">
        <v>1</v>
      </c>
      <c r="BK75" t="s">
        <v>245</v>
      </c>
      <c r="BL75" t="s">
        <v>176</v>
      </c>
      <c r="BM75">
        <v>0.74782608695652175</v>
      </c>
      <c r="BN75" t="s">
        <v>70</v>
      </c>
      <c r="BO75" t="s">
        <v>191</v>
      </c>
      <c r="BP75">
        <v>781.35599999999999</v>
      </c>
    </row>
    <row r="76" spans="1:68" ht="16.5">
      <c r="A76" s="109" t="str">
        <f t="shared" si="36"/>
        <v>도영운수</v>
      </c>
      <c r="B76" s="110" t="str">
        <f t="shared" si="35"/>
        <v>정원</v>
      </c>
      <c r="C76" s="111" t="str">
        <f t="shared" si="37"/>
        <v>F</v>
      </c>
      <c r="D76" s="112">
        <f t="shared" si="38"/>
        <v>0.78454545454545443</v>
      </c>
      <c r="E76" s="113">
        <f t="shared" si="39"/>
        <v>864</v>
      </c>
      <c r="F76" s="253" t="str">
        <f t="shared" si="40"/>
        <v>523</v>
      </c>
      <c r="G76" s="114" t="str">
        <f t="shared" si="41"/>
        <v>70바3910</v>
      </c>
      <c r="H76" s="115">
        <f t="shared" si="42"/>
        <v>1</v>
      </c>
      <c r="I76" s="116">
        <f t="shared" si="43"/>
        <v>1585.2149999999999</v>
      </c>
      <c r="J76" s="117">
        <f t="shared" si="44"/>
        <v>3.8887266638649347E-3</v>
      </c>
      <c r="K76" s="117">
        <f t="shared" si="45"/>
        <v>0.33534167695090517</v>
      </c>
      <c r="L76" s="117">
        <f t="shared" si="46"/>
        <v>0.31667628681282983</v>
      </c>
      <c r="M76" s="118">
        <f t="shared" si="47"/>
        <v>15.260999999999999</v>
      </c>
      <c r="N76" s="119">
        <f t="shared" si="48"/>
        <v>0.18924877697977877</v>
      </c>
      <c r="O76" s="119">
        <f t="shared" si="49"/>
        <v>87.30676911333795</v>
      </c>
      <c r="P76" s="228">
        <f t="shared" si="50"/>
        <v>2</v>
      </c>
      <c r="Q76" s="229">
        <f t="shared" si="51"/>
        <v>3</v>
      </c>
      <c r="R76" s="229">
        <f t="shared" si="52"/>
        <v>1384</v>
      </c>
      <c r="T76">
        <v>506</v>
      </c>
      <c r="U76">
        <v>864</v>
      </c>
      <c r="V76" t="s">
        <v>371</v>
      </c>
      <c r="W76">
        <v>1585.2149999999999</v>
      </c>
      <c r="X76">
        <v>918.41200000000003</v>
      </c>
      <c r="Y76">
        <v>1.726</v>
      </c>
      <c r="Z76">
        <v>15.260999999999999</v>
      </c>
      <c r="AA76">
        <v>91.786085999999997</v>
      </c>
      <c r="AB76">
        <v>0.356931</v>
      </c>
      <c r="AC76">
        <v>30.779699999999998</v>
      </c>
      <c r="AD76" s="1">
        <v>502</v>
      </c>
      <c r="AE76">
        <v>3</v>
      </c>
      <c r="AF76">
        <v>1384</v>
      </c>
      <c r="AG76">
        <v>76</v>
      </c>
      <c r="AH76">
        <v>17.270754</v>
      </c>
      <c r="AI76">
        <v>429.8</v>
      </c>
      <c r="AJ76">
        <v>0</v>
      </c>
      <c r="AK76">
        <v>2</v>
      </c>
      <c r="AL76">
        <v>127</v>
      </c>
      <c r="AM76" t="s">
        <v>372</v>
      </c>
      <c r="AN76" t="s">
        <v>590</v>
      </c>
      <c r="AO76">
        <v>1585.2149999999999</v>
      </c>
      <c r="AR76" t="s">
        <v>117</v>
      </c>
      <c r="AS76" t="s">
        <v>119</v>
      </c>
      <c r="AT76" t="s">
        <v>215</v>
      </c>
      <c r="AU76" t="s">
        <v>371</v>
      </c>
      <c r="AV76" t="s">
        <v>48</v>
      </c>
      <c r="AW76">
        <v>1</v>
      </c>
      <c r="BB76">
        <v>0.78454545454545443</v>
      </c>
      <c r="BC76" t="s">
        <v>70</v>
      </c>
      <c r="BF76" t="s">
        <v>117</v>
      </c>
      <c r="BG76" t="s">
        <v>119</v>
      </c>
      <c r="BH76" t="s">
        <v>371</v>
      </c>
      <c r="BI76">
        <v>864</v>
      </c>
      <c r="BJ76">
        <v>1</v>
      </c>
      <c r="BK76" t="s">
        <v>215</v>
      </c>
      <c r="BL76" t="s">
        <v>176</v>
      </c>
      <c r="BM76">
        <v>0.78454545454545443</v>
      </c>
      <c r="BN76" t="s">
        <v>70</v>
      </c>
      <c r="BO76" t="s">
        <v>191</v>
      </c>
      <c r="BP76">
        <v>1585.2149999999999</v>
      </c>
    </row>
    <row r="77" spans="1:68" ht="16.5">
      <c r="A77" s="125" t="str">
        <f t="shared" si="36"/>
        <v>도영운수</v>
      </c>
      <c r="B77" s="126" t="str">
        <f t="shared" si="35"/>
        <v>정정훈</v>
      </c>
      <c r="C77" s="127" t="str">
        <f t="shared" si="37"/>
        <v>D</v>
      </c>
      <c r="D77" s="128">
        <f t="shared" si="38"/>
        <v>0.84759267429798779</v>
      </c>
      <c r="E77" s="129">
        <f t="shared" si="39"/>
        <v>3787</v>
      </c>
      <c r="F77" s="252" t="str">
        <f t="shared" si="40"/>
        <v>523</v>
      </c>
      <c r="G77" s="130" t="str">
        <f t="shared" si="41"/>
        <v>71바5859</v>
      </c>
      <c r="H77" s="131">
        <f t="shared" si="42"/>
        <v>4</v>
      </c>
      <c r="I77" s="132">
        <f t="shared" si="43"/>
        <v>2203.1770000000001</v>
      </c>
      <c r="J77" s="133">
        <f t="shared" si="44"/>
        <v>1.9229746264640715E-2</v>
      </c>
      <c r="K77" s="133">
        <f t="shared" si="45"/>
        <v>0.34990455104605939</v>
      </c>
      <c r="L77" s="133">
        <f t="shared" si="46"/>
        <v>0.24918560787444674</v>
      </c>
      <c r="M77" s="134">
        <f t="shared" si="47"/>
        <v>17.681000000000001</v>
      </c>
      <c r="N77" s="135">
        <f t="shared" si="48"/>
        <v>1.1347249903207957</v>
      </c>
      <c r="O77" s="135">
        <f t="shared" si="49"/>
        <v>36.084254692201306</v>
      </c>
      <c r="P77" s="226">
        <f t="shared" si="50"/>
        <v>11</v>
      </c>
      <c r="Q77" s="227">
        <f t="shared" si="51"/>
        <v>25</v>
      </c>
      <c r="R77" s="227">
        <f t="shared" si="52"/>
        <v>795</v>
      </c>
      <c r="T77">
        <v>506</v>
      </c>
      <c r="U77">
        <v>3787</v>
      </c>
      <c r="V77" t="s">
        <v>429</v>
      </c>
      <c r="W77">
        <v>2203.1770000000001</v>
      </c>
      <c r="X77">
        <v>1073.7370000000001</v>
      </c>
      <c r="Y77">
        <v>2.052</v>
      </c>
      <c r="Z77">
        <v>17.681000000000001</v>
      </c>
      <c r="AA77">
        <v>138.02246600000001</v>
      </c>
      <c r="AB77">
        <v>2.654137</v>
      </c>
      <c r="AC77">
        <v>48.294688999999998</v>
      </c>
      <c r="AD77" s="1">
        <v>549</v>
      </c>
      <c r="AE77">
        <v>25</v>
      </c>
      <c r="AF77">
        <v>795</v>
      </c>
      <c r="AG77">
        <v>75</v>
      </c>
      <c r="AH77">
        <v>15.962452000000001</v>
      </c>
      <c r="AI77">
        <v>653.20000000000005</v>
      </c>
      <c r="AJ77">
        <v>0</v>
      </c>
      <c r="AK77">
        <v>11</v>
      </c>
      <c r="AL77">
        <v>5041</v>
      </c>
      <c r="AM77" t="s">
        <v>430</v>
      </c>
      <c r="AN77" t="s">
        <v>591</v>
      </c>
      <c r="AO77">
        <v>894.57899999999995</v>
      </c>
      <c r="AR77" t="s">
        <v>117</v>
      </c>
      <c r="AS77" t="s">
        <v>119</v>
      </c>
      <c r="AT77" t="s">
        <v>217</v>
      </c>
      <c r="AU77" t="s">
        <v>429</v>
      </c>
      <c r="AV77" t="s">
        <v>48</v>
      </c>
      <c r="AW77">
        <v>4</v>
      </c>
      <c r="BB77">
        <v>0.84759267429798779</v>
      </c>
      <c r="BC77" t="s">
        <v>67</v>
      </c>
      <c r="BF77" t="s">
        <v>117</v>
      </c>
      <c r="BG77" t="s">
        <v>119</v>
      </c>
      <c r="BH77" t="s">
        <v>429</v>
      </c>
      <c r="BI77">
        <v>3787</v>
      </c>
      <c r="BJ77">
        <v>4</v>
      </c>
      <c r="BK77" t="s">
        <v>217</v>
      </c>
      <c r="BL77" t="s">
        <v>219</v>
      </c>
      <c r="BM77">
        <v>0.84759267429798779</v>
      </c>
      <c r="BN77" t="s">
        <v>67</v>
      </c>
      <c r="BO77" t="s">
        <v>181</v>
      </c>
      <c r="BP77">
        <v>2203.1770000000001</v>
      </c>
    </row>
    <row r="78" spans="1:68" ht="16.5">
      <c r="A78" s="109" t="str">
        <f t="shared" si="36"/>
        <v>도영운수</v>
      </c>
      <c r="B78" s="110" t="str">
        <f t="shared" si="35"/>
        <v>정진권</v>
      </c>
      <c r="C78" s="111" t="str">
        <f t="shared" si="37"/>
        <v>F</v>
      </c>
      <c r="D78" s="112">
        <f t="shared" si="38"/>
        <v>0.78159999999999996</v>
      </c>
      <c r="E78" s="113">
        <f t="shared" si="39"/>
        <v>6998</v>
      </c>
      <c r="F78" s="253" t="str">
        <f t="shared" si="40"/>
        <v>35</v>
      </c>
      <c r="G78" s="114" t="str">
        <f t="shared" si="41"/>
        <v>71바5852</v>
      </c>
      <c r="H78" s="115">
        <f t="shared" si="42"/>
        <v>1</v>
      </c>
      <c r="I78" s="116">
        <f t="shared" si="43"/>
        <v>1992.056</v>
      </c>
      <c r="J78" s="117">
        <f t="shared" si="44"/>
        <v>1.7545618314131969E-2</v>
      </c>
      <c r="K78" s="117">
        <f t="shared" si="45"/>
        <v>0.37926423334341508</v>
      </c>
      <c r="L78" s="117">
        <f t="shared" si="46"/>
        <v>0.15260615163429139</v>
      </c>
      <c r="M78" s="118">
        <f t="shared" si="47"/>
        <v>15.448</v>
      </c>
      <c r="N78" s="119">
        <f t="shared" si="48"/>
        <v>0.20079756793985712</v>
      </c>
      <c r="O78" s="119">
        <f t="shared" si="49"/>
        <v>16.013606043203605</v>
      </c>
      <c r="P78" s="228">
        <f t="shared" si="50"/>
        <v>20</v>
      </c>
      <c r="Q78" s="229">
        <f t="shared" si="51"/>
        <v>4</v>
      </c>
      <c r="R78" s="229">
        <f t="shared" si="52"/>
        <v>319</v>
      </c>
      <c r="T78">
        <v>506</v>
      </c>
      <c r="U78">
        <v>6998</v>
      </c>
      <c r="V78" t="s">
        <v>373</v>
      </c>
      <c r="W78">
        <v>1992.056</v>
      </c>
      <c r="X78">
        <v>1019.703</v>
      </c>
      <c r="Y78">
        <v>1.954</v>
      </c>
      <c r="Z78">
        <v>15.448</v>
      </c>
      <c r="AA78">
        <v>121.982478</v>
      </c>
      <c r="AB78">
        <v>2.1402580000000002</v>
      </c>
      <c r="AC78">
        <v>46.263590999999998</v>
      </c>
      <c r="AD78" s="1">
        <v>304</v>
      </c>
      <c r="AE78">
        <v>4</v>
      </c>
      <c r="AF78">
        <v>319</v>
      </c>
      <c r="AG78">
        <v>77</v>
      </c>
      <c r="AH78">
        <v>16.330673000000001</v>
      </c>
      <c r="AI78">
        <v>1603.8</v>
      </c>
      <c r="AJ78">
        <v>0</v>
      </c>
      <c r="AK78">
        <v>20</v>
      </c>
      <c r="AL78">
        <v>5804</v>
      </c>
      <c r="AM78" t="s">
        <v>374</v>
      </c>
      <c r="AN78" t="s">
        <v>592</v>
      </c>
      <c r="AO78">
        <v>1992.056</v>
      </c>
      <c r="AR78" t="s">
        <v>117</v>
      </c>
      <c r="AS78" t="s">
        <v>118</v>
      </c>
      <c r="AT78" t="s">
        <v>199</v>
      </c>
      <c r="AU78" t="s">
        <v>373</v>
      </c>
      <c r="AV78" t="s">
        <v>48</v>
      </c>
      <c r="AW78">
        <v>1</v>
      </c>
      <c r="BB78">
        <v>0.78159999999999996</v>
      </c>
      <c r="BC78" t="s">
        <v>70</v>
      </c>
      <c r="BF78" t="s">
        <v>117</v>
      </c>
      <c r="BG78" s="5" t="s">
        <v>118</v>
      </c>
      <c r="BH78" t="s">
        <v>373</v>
      </c>
      <c r="BI78">
        <v>6998</v>
      </c>
      <c r="BJ78">
        <v>1</v>
      </c>
      <c r="BK78" t="s">
        <v>199</v>
      </c>
      <c r="BL78" t="s">
        <v>176</v>
      </c>
      <c r="BM78">
        <v>0.78159999999999996</v>
      </c>
      <c r="BN78" t="s">
        <v>70</v>
      </c>
      <c r="BO78" t="s">
        <v>191</v>
      </c>
      <c r="BP78">
        <v>1992.056</v>
      </c>
    </row>
    <row r="79" spans="1:68" ht="16.5">
      <c r="A79" s="125" t="str">
        <f t="shared" si="36"/>
        <v>도영운수</v>
      </c>
      <c r="B79" s="126" t="str">
        <f t="shared" si="35"/>
        <v>정해원</v>
      </c>
      <c r="C79" s="127" t="str">
        <f t="shared" si="37"/>
        <v>F</v>
      </c>
      <c r="D79" s="128">
        <f t="shared" si="38"/>
        <v>0.78182640678597992</v>
      </c>
      <c r="E79" s="129">
        <f t="shared" si="39"/>
        <v>469</v>
      </c>
      <c r="F79" s="252" t="str">
        <f t="shared" si="40"/>
        <v>523</v>
      </c>
      <c r="G79" s="130" t="str">
        <f t="shared" si="41"/>
        <v>71바5863</v>
      </c>
      <c r="H79" s="131">
        <f t="shared" si="42"/>
        <v>6</v>
      </c>
      <c r="I79" s="132">
        <f t="shared" si="43"/>
        <v>2498.895</v>
      </c>
      <c r="J79" s="133">
        <f t="shared" si="44"/>
        <v>2.0942050652519542E-2</v>
      </c>
      <c r="K79" s="133">
        <f t="shared" si="45"/>
        <v>0.37489739079170087</v>
      </c>
      <c r="L79" s="133">
        <f t="shared" si="46"/>
        <v>0.2653172702334432</v>
      </c>
      <c r="M79" s="134">
        <f t="shared" si="47"/>
        <v>20.199000000000002</v>
      </c>
      <c r="N79" s="135">
        <f t="shared" si="48"/>
        <v>0.84037144417832688</v>
      </c>
      <c r="O79" s="135">
        <f t="shared" si="49"/>
        <v>63.828212069734825</v>
      </c>
      <c r="P79" s="226">
        <f t="shared" si="50"/>
        <v>14</v>
      </c>
      <c r="Q79" s="227">
        <f t="shared" si="51"/>
        <v>21</v>
      </c>
      <c r="R79" s="227">
        <f t="shared" si="52"/>
        <v>1595</v>
      </c>
      <c r="T79">
        <v>506</v>
      </c>
      <c r="U79">
        <v>469</v>
      </c>
      <c r="V79" t="s">
        <v>410</v>
      </c>
      <c r="W79">
        <v>2498.895</v>
      </c>
      <c r="X79">
        <v>1275.4079999999999</v>
      </c>
      <c r="Y79">
        <v>1.9590000000000001</v>
      </c>
      <c r="Z79">
        <v>20.199000000000002</v>
      </c>
      <c r="AA79">
        <v>163.01412199999999</v>
      </c>
      <c r="AB79">
        <v>3.4138500000000001</v>
      </c>
      <c r="AC79">
        <v>61.113568999999998</v>
      </c>
      <c r="AD79" s="1">
        <v>663</v>
      </c>
      <c r="AE79">
        <v>21</v>
      </c>
      <c r="AF79">
        <v>1595</v>
      </c>
      <c r="AG79">
        <v>74</v>
      </c>
      <c r="AH79">
        <v>15.329316</v>
      </c>
      <c r="AI79">
        <v>1606.4</v>
      </c>
      <c r="AJ79">
        <v>0</v>
      </c>
      <c r="AK79">
        <v>14</v>
      </c>
      <c r="AL79">
        <v>4836</v>
      </c>
      <c r="AM79" t="s">
        <v>411</v>
      </c>
      <c r="AN79" t="s">
        <v>593</v>
      </c>
      <c r="AO79">
        <v>1348.2080000000001</v>
      </c>
      <c r="AR79" t="s">
        <v>117</v>
      </c>
      <c r="AS79" t="s">
        <v>119</v>
      </c>
      <c r="AT79" t="s">
        <v>220</v>
      </c>
      <c r="AU79" t="s">
        <v>410</v>
      </c>
      <c r="AV79" t="s">
        <v>48</v>
      </c>
      <c r="AW79">
        <v>6</v>
      </c>
      <c r="BB79">
        <v>0.78182640678597992</v>
      </c>
      <c r="BC79" t="s">
        <v>70</v>
      </c>
      <c r="BF79" t="s">
        <v>117</v>
      </c>
      <c r="BG79" t="s">
        <v>119</v>
      </c>
      <c r="BH79" t="s">
        <v>410</v>
      </c>
      <c r="BI79">
        <v>469</v>
      </c>
      <c r="BJ79">
        <v>6</v>
      </c>
      <c r="BK79" t="s">
        <v>220</v>
      </c>
      <c r="BL79" t="s">
        <v>253</v>
      </c>
      <c r="BM79">
        <v>0.78182640678597992</v>
      </c>
      <c r="BN79" t="s">
        <v>70</v>
      </c>
      <c r="BO79" t="s">
        <v>191</v>
      </c>
      <c r="BP79">
        <v>2498.895</v>
      </c>
    </row>
    <row r="80" spans="1:68" ht="16.5">
      <c r="A80" s="109" t="str">
        <f t="shared" si="36"/>
        <v>도영운수</v>
      </c>
      <c r="B80" s="110" t="str">
        <f t="shared" si="35"/>
        <v>정현수</v>
      </c>
      <c r="C80" s="111" t="str">
        <f t="shared" si="37"/>
        <v>C</v>
      </c>
      <c r="D80" s="112">
        <f t="shared" si="38"/>
        <v>0.8843008955578513</v>
      </c>
      <c r="E80" s="113">
        <f t="shared" si="39"/>
        <v>5970</v>
      </c>
      <c r="F80" s="253" t="str">
        <f t="shared" si="40"/>
        <v>35</v>
      </c>
      <c r="G80" s="114" t="str">
        <f t="shared" si="41"/>
        <v>71바5855</v>
      </c>
      <c r="H80" s="115">
        <f t="shared" si="42"/>
        <v>9</v>
      </c>
      <c r="I80" s="116">
        <f t="shared" si="43"/>
        <v>1531.579</v>
      </c>
      <c r="J80" s="117">
        <f t="shared" si="44"/>
        <v>1.1063845164838554E-2</v>
      </c>
      <c r="K80" s="117">
        <f t="shared" si="45"/>
        <v>0.36967836703887275</v>
      </c>
      <c r="L80" s="117">
        <f t="shared" si="46"/>
        <v>0.13384879265124425</v>
      </c>
      <c r="M80" s="118">
        <f t="shared" si="47"/>
        <v>14.725</v>
      </c>
      <c r="N80" s="119">
        <f t="shared" si="48"/>
        <v>0</v>
      </c>
      <c r="O80" s="119">
        <f t="shared" si="49"/>
        <v>16.714776057911475</v>
      </c>
      <c r="P80" s="228">
        <f t="shared" si="50"/>
        <v>3</v>
      </c>
      <c r="Q80" s="229">
        <f t="shared" si="51"/>
        <v>0</v>
      </c>
      <c r="R80" s="229">
        <f t="shared" si="52"/>
        <v>256</v>
      </c>
      <c r="T80">
        <v>506</v>
      </c>
      <c r="U80">
        <v>5970</v>
      </c>
      <c r="V80" t="s">
        <v>375</v>
      </c>
      <c r="W80">
        <v>1531.579</v>
      </c>
      <c r="X80">
        <v>757.06299999999999</v>
      </c>
      <c r="Y80">
        <v>2.0230000000000001</v>
      </c>
      <c r="Z80">
        <v>14.725</v>
      </c>
      <c r="AA80">
        <v>90.709422000000004</v>
      </c>
      <c r="AB80">
        <v>1.003595</v>
      </c>
      <c r="AC80">
        <v>33.533310999999998</v>
      </c>
      <c r="AD80" s="1">
        <v>205</v>
      </c>
      <c r="AE80">
        <v>0</v>
      </c>
      <c r="AF80">
        <v>256</v>
      </c>
      <c r="AG80">
        <v>82</v>
      </c>
      <c r="AH80">
        <v>16.884453000000001</v>
      </c>
      <c r="AI80">
        <v>988.6</v>
      </c>
      <c r="AJ80">
        <v>0</v>
      </c>
      <c r="AK80">
        <v>3</v>
      </c>
      <c r="AL80">
        <v>1337</v>
      </c>
      <c r="AM80" t="s">
        <v>376</v>
      </c>
      <c r="AN80" t="s">
        <v>594</v>
      </c>
      <c r="AO80">
        <v>333.029</v>
      </c>
      <c r="AR80" t="s">
        <v>117</v>
      </c>
      <c r="AS80" t="s">
        <v>118</v>
      </c>
      <c r="AT80" t="s">
        <v>202</v>
      </c>
      <c r="AU80" t="s">
        <v>375</v>
      </c>
      <c r="AV80" t="s">
        <v>48</v>
      </c>
      <c r="AW80">
        <v>9</v>
      </c>
      <c r="BB80">
        <v>0.8843008955578513</v>
      </c>
      <c r="BC80" t="s">
        <v>69</v>
      </c>
      <c r="BF80" t="s">
        <v>117</v>
      </c>
      <c r="BG80" t="s">
        <v>118</v>
      </c>
      <c r="BH80" t="s">
        <v>375</v>
      </c>
      <c r="BI80">
        <v>5970</v>
      </c>
      <c r="BJ80">
        <v>9</v>
      </c>
      <c r="BK80" t="s">
        <v>202</v>
      </c>
      <c r="BL80" t="s">
        <v>207</v>
      </c>
      <c r="BM80">
        <v>0.8843008955578513</v>
      </c>
      <c r="BN80" t="s">
        <v>69</v>
      </c>
      <c r="BO80" t="s">
        <v>179</v>
      </c>
      <c r="BP80">
        <v>1531.579</v>
      </c>
    </row>
    <row r="81" spans="1:68" ht="16.5">
      <c r="A81" s="125" t="str">
        <f t="shared" si="36"/>
        <v>도영운수</v>
      </c>
      <c r="B81" s="126" t="str">
        <f t="shared" si="35"/>
        <v>정흥복</v>
      </c>
      <c r="C81" s="127" t="str">
        <f t="shared" si="37"/>
        <v>C</v>
      </c>
      <c r="D81" s="128">
        <f t="shared" si="38"/>
        <v>0.89399999999999991</v>
      </c>
      <c r="E81" s="129">
        <f t="shared" si="39"/>
        <v>5480</v>
      </c>
      <c r="F81" s="252" t="str">
        <f t="shared" si="40"/>
        <v>35</v>
      </c>
      <c r="G81" s="130" t="str">
        <f t="shared" si="41"/>
        <v>71바5853</v>
      </c>
      <c r="H81" s="131">
        <f t="shared" si="42"/>
        <v>1</v>
      </c>
      <c r="I81" s="132">
        <f t="shared" si="43"/>
        <v>1751.913</v>
      </c>
      <c r="J81" s="133">
        <f t="shared" si="44"/>
        <v>1.1007645904372941E-2</v>
      </c>
      <c r="K81" s="133">
        <f t="shared" si="45"/>
        <v>0.37757325958945853</v>
      </c>
      <c r="L81" s="133">
        <f t="shared" si="46"/>
        <v>0.18836551815073008</v>
      </c>
      <c r="M81" s="134">
        <f t="shared" si="47"/>
        <v>11.879</v>
      </c>
      <c r="N81" s="135">
        <f t="shared" si="48"/>
        <v>0</v>
      </c>
      <c r="O81" s="135">
        <f t="shared" si="49"/>
        <v>10.046160968038938</v>
      </c>
      <c r="P81" s="226">
        <f t="shared" si="50"/>
        <v>12</v>
      </c>
      <c r="Q81" s="227">
        <f t="shared" si="51"/>
        <v>0</v>
      </c>
      <c r="R81" s="227">
        <f t="shared" si="52"/>
        <v>176</v>
      </c>
      <c r="T81">
        <v>506</v>
      </c>
      <c r="U81">
        <v>5480</v>
      </c>
      <c r="V81" t="s">
        <v>377</v>
      </c>
      <c r="W81">
        <v>1751.913</v>
      </c>
      <c r="X81">
        <v>783.95600000000002</v>
      </c>
      <c r="Y81">
        <v>2.2349999999999999</v>
      </c>
      <c r="Z81">
        <v>11.879</v>
      </c>
      <c r="AA81">
        <v>105.960258</v>
      </c>
      <c r="AB81">
        <v>1.1663730000000001</v>
      </c>
      <c r="AC81">
        <v>40.007759999999998</v>
      </c>
      <c r="AD81" s="1">
        <v>330</v>
      </c>
      <c r="AE81">
        <v>0</v>
      </c>
      <c r="AF81">
        <v>176</v>
      </c>
      <c r="AG81">
        <v>72</v>
      </c>
      <c r="AH81">
        <v>16.53368</v>
      </c>
      <c r="AI81">
        <v>519.29999999999995</v>
      </c>
      <c r="AJ81">
        <v>0</v>
      </c>
      <c r="AK81">
        <v>12</v>
      </c>
      <c r="AL81">
        <v>1985</v>
      </c>
      <c r="AM81" t="s">
        <v>378</v>
      </c>
      <c r="AN81" t="s">
        <v>595</v>
      </c>
      <c r="AO81">
        <v>1751.913</v>
      </c>
      <c r="AR81" t="s">
        <v>117</v>
      </c>
      <c r="AS81" t="s">
        <v>118</v>
      </c>
      <c r="AT81" t="s">
        <v>200</v>
      </c>
      <c r="AU81" t="s">
        <v>377</v>
      </c>
      <c r="AV81" t="s">
        <v>48</v>
      </c>
      <c r="AW81">
        <v>1</v>
      </c>
      <c r="BB81">
        <v>0.89399999999999991</v>
      </c>
      <c r="BC81" t="s">
        <v>69</v>
      </c>
      <c r="BF81" t="s">
        <v>117</v>
      </c>
      <c r="BG81" t="s">
        <v>118</v>
      </c>
      <c r="BH81" t="s">
        <v>377</v>
      </c>
      <c r="BI81">
        <v>5480</v>
      </c>
      <c r="BJ81">
        <v>1</v>
      </c>
      <c r="BK81" t="s">
        <v>200</v>
      </c>
      <c r="BL81" t="s">
        <v>176</v>
      </c>
      <c r="BM81">
        <v>0.89399999999999991</v>
      </c>
      <c r="BN81" t="s">
        <v>69</v>
      </c>
      <c r="BO81" t="s">
        <v>179</v>
      </c>
      <c r="BP81">
        <v>1751.913</v>
      </c>
    </row>
    <row r="82" spans="1:68" ht="16.5">
      <c r="A82" s="109" t="str">
        <f t="shared" si="36"/>
        <v>도영운수</v>
      </c>
      <c r="B82" s="110" t="str">
        <f t="shared" si="35"/>
        <v>조성오</v>
      </c>
      <c r="C82" s="111" t="str">
        <f t="shared" si="37"/>
        <v>S</v>
      </c>
      <c r="D82" s="112">
        <f t="shared" si="38"/>
        <v>1.1965217391304348</v>
      </c>
      <c r="E82" s="113">
        <f t="shared" si="39"/>
        <v>1742</v>
      </c>
      <c r="F82" s="253" t="str">
        <f t="shared" si="40"/>
        <v>65</v>
      </c>
      <c r="G82" s="114" t="str">
        <f t="shared" si="41"/>
        <v>75아1109</v>
      </c>
      <c r="H82" s="115">
        <f t="shared" si="42"/>
        <v>1</v>
      </c>
      <c r="I82" s="116">
        <f t="shared" si="43"/>
        <v>1396.4559999999999</v>
      </c>
      <c r="J82" s="117">
        <f t="shared" si="44"/>
        <v>3.6454458002315071E-3</v>
      </c>
      <c r="K82" s="117">
        <f t="shared" si="45"/>
        <v>0.33976219145186759</v>
      </c>
      <c r="L82" s="117">
        <f t="shared" si="46"/>
        <v>0.16255435187360004</v>
      </c>
      <c r="M82" s="118">
        <f t="shared" si="47"/>
        <v>11.426</v>
      </c>
      <c r="N82" s="119">
        <f t="shared" si="48"/>
        <v>7.1609846640352443E-2</v>
      </c>
      <c r="O82" s="119">
        <f t="shared" si="49"/>
        <v>4.010151411859737</v>
      </c>
      <c r="P82" s="228">
        <f t="shared" si="50"/>
        <v>0</v>
      </c>
      <c r="Q82" s="229">
        <f t="shared" si="51"/>
        <v>1</v>
      </c>
      <c r="R82" s="229">
        <f t="shared" si="52"/>
        <v>56</v>
      </c>
      <c r="T82">
        <v>506</v>
      </c>
      <c r="U82">
        <v>1742</v>
      </c>
      <c r="V82" t="s">
        <v>431</v>
      </c>
      <c r="W82">
        <v>1396.4559999999999</v>
      </c>
      <c r="X82">
        <v>507.505</v>
      </c>
      <c r="Y82">
        <v>2.7519999999999998</v>
      </c>
      <c r="Z82">
        <v>11.426</v>
      </c>
      <c r="AA82">
        <v>80.537475000000001</v>
      </c>
      <c r="AB82">
        <v>0.29359499999999999</v>
      </c>
      <c r="AC82">
        <v>27.363589000000001</v>
      </c>
      <c r="AD82" s="1">
        <v>227</v>
      </c>
      <c r="AE82">
        <v>1</v>
      </c>
      <c r="AF82">
        <v>56</v>
      </c>
      <c r="AG82">
        <v>71</v>
      </c>
      <c r="AH82">
        <v>17.339206999999998</v>
      </c>
      <c r="AI82">
        <v>74.099999999999994</v>
      </c>
      <c r="AJ82">
        <v>0</v>
      </c>
      <c r="AK82">
        <v>0</v>
      </c>
      <c r="AL82">
        <v>0</v>
      </c>
      <c r="AM82" t="s">
        <v>432</v>
      </c>
      <c r="AN82" t="s">
        <v>596</v>
      </c>
      <c r="AO82">
        <v>1396.4559999999999</v>
      </c>
      <c r="AR82" t="s">
        <v>117</v>
      </c>
      <c r="AS82" t="s">
        <v>121</v>
      </c>
      <c r="AT82" t="s">
        <v>241</v>
      </c>
      <c r="AU82" t="s">
        <v>431</v>
      </c>
      <c r="AV82" t="s">
        <v>48</v>
      </c>
      <c r="AW82">
        <v>1</v>
      </c>
      <c r="BB82">
        <v>1.1965217391304348</v>
      </c>
      <c r="BC82" t="s">
        <v>71</v>
      </c>
      <c r="BF82" t="s">
        <v>117</v>
      </c>
      <c r="BG82" t="s">
        <v>121</v>
      </c>
      <c r="BH82" t="s">
        <v>431</v>
      </c>
      <c r="BI82">
        <v>1742</v>
      </c>
      <c r="BJ82">
        <v>1</v>
      </c>
      <c r="BK82" t="s">
        <v>241</v>
      </c>
      <c r="BL82" t="s">
        <v>176</v>
      </c>
      <c r="BM82">
        <v>1.1965217391304348</v>
      </c>
      <c r="BN82" t="s">
        <v>71</v>
      </c>
      <c r="BO82" t="s">
        <v>178</v>
      </c>
      <c r="BP82">
        <v>1396.4559999999999</v>
      </c>
    </row>
    <row r="83" spans="1:68" ht="16.5">
      <c r="A83" s="125" t="str">
        <f t="shared" si="36"/>
        <v>도영운수</v>
      </c>
      <c r="B83" s="126" t="str">
        <f t="shared" si="35"/>
        <v>조성환</v>
      </c>
      <c r="C83" s="127" t="str">
        <f t="shared" si="37"/>
        <v>B</v>
      </c>
      <c r="D83" s="128">
        <f t="shared" si="38"/>
        <v>0.91159999999999997</v>
      </c>
      <c r="E83" s="129">
        <f t="shared" si="39"/>
        <v>8555</v>
      </c>
      <c r="F83" s="252" t="str">
        <f t="shared" si="40"/>
        <v>523</v>
      </c>
      <c r="G83" s="130" t="str">
        <f t="shared" si="41"/>
        <v>71바5894</v>
      </c>
      <c r="H83" s="131">
        <f t="shared" si="42"/>
        <v>1</v>
      </c>
      <c r="I83" s="132">
        <f t="shared" si="43"/>
        <v>1960.0250000000001</v>
      </c>
      <c r="J83" s="133">
        <f t="shared" si="44"/>
        <v>6.8296301546231074E-3</v>
      </c>
      <c r="K83" s="133">
        <f t="shared" si="45"/>
        <v>0.30987767881856093</v>
      </c>
      <c r="L83" s="133">
        <f t="shared" si="46"/>
        <v>0.11428425657835996</v>
      </c>
      <c r="M83" s="134">
        <f t="shared" si="47"/>
        <v>13.268000000000001</v>
      </c>
      <c r="N83" s="135">
        <f t="shared" si="48"/>
        <v>0</v>
      </c>
      <c r="O83" s="135">
        <f t="shared" si="49"/>
        <v>41.121924465249165</v>
      </c>
      <c r="P83" s="226">
        <f t="shared" si="50"/>
        <v>1</v>
      </c>
      <c r="Q83" s="227">
        <f t="shared" si="51"/>
        <v>0</v>
      </c>
      <c r="R83" s="227">
        <f t="shared" si="52"/>
        <v>806</v>
      </c>
      <c r="T83">
        <v>506</v>
      </c>
      <c r="U83">
        <v>8555</v>
      </c>
      <c r="V83" t="s">
        <v>379</v>
      </c>
      <c r="W83">
        <v>1960.0250000000001</v>
      </c>
      <c r="X83">
        <v>860.15300000000002</v>
      </c>
      <c r="Y83">
        <v>2.2789999999999999</v>
      </c>
      <c r="Z83">
        <v>13.268000000000001</v>
      </c>
      <c r="AA83">
        <v>111.80385800000001</v>
      </c>
      <c r="AB83">
        <v>0.76357900000000001</v>
      </c>
      <c r="AC83">
        <v>34.645519999999998</v>
      </c>
      <c r="AD83" s="1">
        <v>224</v>
      </c>
      <c r="AE83">
        <v>0</v>
      </c>
      <c r="AF83">
        <v>806</v>
      </c>
      <c r="AG83">
        <v>66</v>
      </c>
      <c r="AH83">
        <v>17.530923999999999</v>
      </c>
      <c r="AI83">
        <v>45.5</v>
      </c>
      <c r="AJ83">
        <v>0</v>
      </c>
      <c r="AK83">
        <v>1</v>
      </c>
      <c r="AL83">
        <v>48</v>
      </c>
      <c r="AM83" t="s">
        <v>380</v>
      </c>
      <c r="AN83" t="s">
        <v>597</v>
      </c>
      <c r="AO83">
        <v>1960.0250000000001</v>
      </c>
      <c r="AR83" t="s">
        <v>117</v>
      </c>
      <c r="AS83" t="s">
        <v>119</v>
      </c>
      <c r="AT83" t="s">
        <v>222</v>
      </c>
      <c r="AU83" t="s">
        <v>379</v>
      </c>
      <c r="AV83" t="s">
        <v>48</v>
      </c>
      <c r="AW83">
        <v>1</v>
      </c>
      <c r="BB83">
        <v>0.91159999999999997</v>
      </c>
      <c r="BC83" t="s">
        <v>68</v>
      </c>
      <c r="BF83" t="s">
        <v>117</v>
      </c>
      <c r="BG83" t="s">
        <v>119</v>
      </c>
      <c r="BH83" t="s">
        <v>379</v>
      </c>
      <c r="BI83">
        <v>8555</v>
      </c>
      <c r="BJ83">
        <v>1</v>
      </c>
      <c r="BK83" t="s">
        <v>222</v>
      </c>
      <c r="BL83" t="s">
        <v>176</v>
      </c>
      <c r="BM83">
        <v>0.91159999999999997</v>
      </c>
      <c r="BN83" t="s">
        <v>68</v>
      </c>
      <c r="BO83" t="s">
        <v>177</v>
      </c>
      <c r="BP83">
        <v>1960.0250000000001</v>
      </c>
    </row>
    <row r="84" spans="1:68" ht="16.5">
      <c r="A84" s="109" t="str">
        <f t="shared" si="36"/>
        <v>도영운수</v>
      </c>
      <c r="B84" s="110" t="str">
        <f t="shared" si="35"/>
        <v>조지윤</v>
      </c>
      <c r="C84" s="111" t="str">
        <f t="shared" si="37"/>
        <v>F</v>
      </c>
      <c r="D84" s="112">
        <f t="shared" si="38"/>
        <v>0.70518518518518514</v>
      </c>
      <c r="E84" s="113">
        <f t="shared" si="39"/>
        <v>5034</v>
      </c>
      <c r="F84" s="253" t="str">
        <f t="shared" si="40"/>
        <v>순환46</v>
      </c>
      <c r="G84" s="114" t="str">
        <f t="shared" si="41"/>
        <v>71바5868</v>
      </c>
      <c r="H84" s="115">
        <f t="shared" si="42"/>
        <v>1</v>
      </c>
      <c r="I84" s="116">
        <f t="shared" si="43"/>
        <v>1378.7909999999999</v>
      </c>
      <c r="J84" s="117">
        <f t="shared" si="44"/>
        <v>2.5206252547063344E-2</v>
      </c>
      <c r="K84" s="117">
        <f t="shared" si="45"/>
        <v>0.38885131573552251</v>
      </c>
      <c r="L84" s="117">
        <f t="shared" si="46"/>
        <v>9.8637139348893343E-2</v>
      </c>
      <c r="M84" s="118">
        <f t="shared" si="47"/>
        <v>13.936</v>
      </c>
      <c r="N84" s="119">
        <f t="shared" si="48"/>
        <v>0</v>
      </c>
      <c r="O84" s="119">
        <f t="shared" si="49"/>
        <v>14.43293436061013</v>
      </c>
      <c r="P84" s="228">
        <f t="shared" si="50"/>
        <v>10</v>
      </c>
      <c r="Q84" s="229">
        <f t="shared" si="51"/>
        <v>0</v>
      </c>
      <c r="R84" s="229">
        <f t="shared" si="52"/>
        <v>199</v>
      </c>
      <c r="T84">
        <v>506</v>
      </c>
      <c r="U84">
        <v>5034</v>
      </c>
      <c r="V84" t="s">
        <v>381</v>
      </c>
      <c r="W84">
        <v>1378.7909999999999</v>
      </c>
      <c r="X84">
        <v>724.17200000000003</v>
      </c>
      <c r="Y84">
        <v>1.9039999999999999</v>
      </c>
      <c r="Z84">
        <v>13.936</v>
      </c>
      <c r="AA84">
        <v>108.04109</v>
      </c>
      <c r="AB84">
        <v>2.7233109999999998</v>
      </c>
      <c r="AC84">
        <v>42.011920000000003</v>
      </c>
      <c r="AD84" s="1">
        <v>136</v>
      </c>
      <c r="AE84">
        <v>0</v>
      </c>
      <c r="AF84">
        <v>199</v>
      </c>
      <c r="AG84">
        <v>76</v>
      </c>
      <c r="AH84">
        <v>12.761727</v>
      </c>
      <c r="AI84">
        <v>452.1</v>
      </c>
      <c r="AJ84">
        <v>0</v>
      </c>
      <c r="AK84">
        <v>10</v>
      </c>
      <c r="AL84">
        <v>1481</v>
      </c>
      <c r="AM84" t="s">
        <v>382</v>
      </c>
      <c r="AN84" t="s">
        <v>598</v>
      </c>
      <c r="AO84">
        <v>1378.7909999999999</v>
      </c>
      <c r="AR84" t="s">
        <v>117</v>
      </c>
      <c r="AS84" t="s">
        <v>123</v>
      </c>
      <c r="AT84" t="s">
        <v>253</v>
      </c>
      <c r="AU84" t="s">
        <v>381</v>
      </c>
      <c r="AV84" t="s">
        <v>48</v>
      </c>
      <c r="AW84">
        <v>1</v>
      </c>
      <c r="BB84">
        <v>0.70518518518518514</v>
      </c>
      <c r="BC84" t="s">
        <v>70</v>
      </c>
      <c r="BF84" t="s">
        <v>117</v>
      </c>
      <c r="BG84" t="s">
        <v>123</v>
      </c>
      <c r="BH84" t="s">
        <v>381</v>
      </c>
      <c r="BI84">
        <v>5034</v>
      </c>
      <c r="BJ84">
        <v>1</v>
      </c>
      <c r="BK84" t="s">
        <v>253</v>
      </c>
      <c r="BL84" t="s">
        <v>176</v>
      </c>
      <c r="BM84">
        <v>0.70518518518518514</v>
      </c>
      <c r="BN84" t="s">
        <v>70</v>
      </c>
      <c r="BO84" t="s">
        <v>191</v>
      </c>
      <c r="BP84">
        <v>1378.7909999999999</v>
      </c>
    </row>
    <row r="85" spans="1:68" ht="16.5">
      <c r="A85" s="125" t="str">
        <f t="shared" si="36"/>
        <v>도영운수</v>
      </c>
      <c r="B85" s="126" t="str">
        <f t="shared" si="35"/>
        <v>주인식</v>
      </c>
      <c r="C85" s="127" t="str">
        <f t="shared" si="37"/>
        <v>F</v>
      </c>
      <c r="D85" s="128">
        <f t="shared" si="38"/>
        <v>0.7847826086956522</v>
      </c>
      <c r="E85" s="129">
        <f t="shared" si="39"/>
        <v>4994</v>
      </c>
      <c r="F85" s="252" t="str">
        <f t="shared" si="40"/>
        <v>65-1</v>
      </c>
      <c r="G85" s="130" t="str">
        <f t="shared" si="41"/>
        <v>71바5883</v>
      </c>
      <c r="H85" s="131">
        <f t="shared" si="42"/>
        <v>1</v>
      </c>
      <c r="I85" s="132">
        <f t="shared" si="43"/>
        <v>2013.75</v>
      </c>
      <c r="J85" s="133">
        <f t="shared" si="44"/>
        <v>1.8182939404334224E-2</v>
      </c>
      <c r="K85" s="133">
        <f t="shared" si="45"/>
        <v>0.34825536609316138</v>
      </c>
      <c r="L85" s="133">
        <f t="shared" si="46"/>
        <v>0.25425201738050901</v>
      </c>
      <c r="M85" s="134">
        <f t="shared" si="47"/>
        <v>15.254</v>
      </c>
      <c r="N85" s="135">
        <f t="shared" si="48"/>
        <v>0.297951582867784</v>
      </c>
      <c r="O85" s="135">
        <f t="shared" si="49"/>
        <v>7.6474239602731222</v>
      </c>
      <c r="P85" s="226">
        <f t="shared" si="50"/>
        <v>1</v>
      </c>
      <c r="Q85" s="227">
        <f t="shared" si="51"/>
        <v>6</v>
      </c>
      <c r="R85" s="227">
        <f t="shared" si="52"/>
        <v>154</v>
      </c>
      <c r="T85">
        <v>506</v>
      </c>
      <c r="U85">
        <v>4994</v>
      </c>
      <c r="V85" t="s">
        <v>599</v>
      </c>
      <c r="W85">
        <v>2013.75</v>
      </c>
      <c r="X85">
        <v>1115.4490000000001</v>
      </c>
      <c r="Y85">
        <v>1.8049999999999999</v>
      </c>
      <c r="Z85">
        <v>15.254</v>
      </c>
      <c r="AA85">
        <v>125.788023</v>
      </c>
      <c r="AB85">
        <v>2.2871959999999998</v>
      </c>
      <c r="AC85">
        <v>43.806353999999999</v>
      </c>
      <c r="AD85" s="1">
        <v>512</v>
      </c>
      <c r="AE85">
        <v>6</v>
      </c>
      <c r="AF85">
        <v>154</v>
      </c>
      <c r="AG85">
        <v>76</v>
      </c>
      <c r="AH85">
        <v>16.009074999999999</v>
      </c>
      <c r="AI85">
        <v>564.79999999999995</v>
      </c>
      <c r="AJ85">
        <v>0</v>
      </c>
      <c r="AK85">
        <v>1</v>
      </c>
      <c r="AL85">
        <v>521</v>
      </c>
      <c r="AM85" t="s">
        <v>600</v>
      </c>
      <c r="AN85" t="s">
        <v>601</v>
      </c>
      <c r="AO85">
        <v>2013.75</v>
      </c>
      <c r="AR85" t="s">
        <v>117</v>
      </c>
      <c r="AS85" t="s">
        <v>122</v>
      </c>
      <c r="AT85" t="s">
        <v>245</v>
      </c>
      <c r="AU85" t="s">
        <v>599</v>
      </c>
      <c r="AV85" t="s">
        <v>48</v>
      </c>
      <c r="AW85">
        <v>1</v>
      </c>
      <c r="BB85">
        <v>0.7847826086956522</v>
      </c>
      <c r="BC85" t="s">
        <v>70</v>
      </c>
      <c r="BF85" t="s">
        <v>117</v>
      </c>
      <c r="BG85" t="s">
        <v>122</v>
      </c>
      <c r="BH85" t="s">
        <v>599</v>
      </c>
      <c r="BI85">
        <v>4994</v>
      </c>
      <c r="BJ85">
        <v>1</v>
      </c>
      <c r="BK85" t="s">
        <v>245</v>
      </c>
      <c r="BL85" t="s">
        <v>176</v>
      </c>
      <c r="BM85">
        <v>0.7847826086956522</v>
      </c>
      <c r="BN85" t="s">
        <v>70</v>
      </c>
      <c r="BO85" t="s">
        <v>191</v>
      </c>
      <c r="BP85">
        <v>2013.75</v>
      </c>
    </row>
    <row r="86" spans="1:68" ht="16.5">
      <c r="A86" s="109" t="str">
        <f t="shared" si="36"/>
        <v>도영운수</v>
      </c>
      <c r="B86" s="110" t="str">
        <f t="shared" si="35"/>
        <v>지은우</v>
      </c>
      <c r="C86" s="111" t="str">
        <f t="shared" si="37"/>
        <v>F</v>
      </c>
      <c r="D86" s="112">
        <f t="shared" si="38"/>
        <v>0.79755141591783163</v>
      </c>
      <c r="E86" s="113">
        <f t="shared" si="39"/>
        <v>9993</v>
      </c>
      <c r="F86" s="253" t="str">
        <f t="shared" si="40"/>
        <v>55</v>
      </c>
      <c r="G86" s="114" t="str">
        <f t="shared" si="41"/>
        <v>71바5890</v>
      </c>
      <c r="H86" s="115">
        <f t="shared" si="42"/>
        <v>7</v>
      </c>
      <c r="I86" s="116">
        <f t="shared" si="43"/>
        <v>3729.2679999999996</v>
      </c>
      <c r="J86" s="117">
        <f t="shared" si="44"/>
        <v>2.7587595722988328E-2</v>
      </c>
      <c r="K86" s="117">
        <f t="shared" si="45"/>
        <v>0.39099949303076392</v>
      </c>
      <c r="L86" s="117">
        <f t="shared" si="46"/>
        <v>0.19682146737643957</v>
      </c>
      <c r="M86" s="118">
        <f t="shared" si="47"/>
        <v>16.623000000000001</v>
      </c>
      <c r="N86" s="119">
        <f t="shared" si="48"/>
        <v>0.69718775909910469</v>
      </c>
      <c r="O86" s="119">
        <f t="shared" si="49"/>
        <v>27.967955105398701</v>
      </c>
      <c r="P86" s="228">
        <f t="shared" si="50"/>
        <v>25</v>
      </c>
      <c r="Q86" s="229">
        <f t="shared" si="51"/>
        <v>26</v>
      </c>
      <c r="R86" s="229">
        <f t="shared" si="52"/>
        <v>1043</v>
      </c>
      <c r="T86">
        <v>506</v>
      </c>
      <c r="U86">
        <v>9993</v>
      </c>
      <c r="V86" t="s">
        <v>424</v>
      </c>
      <c r="W86">
        <v>3729.268</v>
      </c>
      <c r="X86">
        <v>2172.8989999999999</v>
      </c>
      <c r="Y86">
        <v>1.716</v>
      </c>
      <c r="Z86">
        <v>16.623000000000001</v>
      </c>
      <c r="AA86">
        <v>244.200222</v>
      </c>
      <c r="AB86">
        <v>6.7368969999999999</v>
      </c>
      <c r="AC86">
        <v>95.482163</v>
      </c>
      <c r="AD86" s="1">
        <v>734</v>
      </c>
      <c r="AE86">
        <v>26</v>
      </c>
      <c r="AF86">
        <v>1043</v>
      </c>
      <c r="AG86">
        <v>77</v>
      </c>
      <c r="AH86">
        <v>15.271353</v>
      </c>
      <c r="AI86">
        <v>3075.9</v>
      </c>
      <c r="AJ86">
        <v>0</v>
      </c>
      <c r="AK86">
        <v>25</v>
      </c>
      <c r="AL86">
        <v>8539</v>
      </c>
      <c r="AM86" t="s">
        <v>425</v>
      </c>
      <c r="AN86" t="s">
        <v>602</v>
      </c>
      <c r="AO86">
        <v>2580.5839999999998</v>
      </c>
      <c r="AR86" t="s">
        <v>117</v>
      </c>
      <c r="AS86" t="s">
        <v>120</v>
      </c>
      <c r="AT86" t="s">
        <v>415</v>
      </c>
      <c r="AU86" t="s">
        <v>424</v>
      </c>
      <c r="AV86" t="s">
        <v>48</v>
      </c>
      <c r="AW86">
        <v>7</v>
      </c>
      <c r="BB86">
        <v>0.79755141591783163</v>
      </c>
      <c r="BC86" t="s">
        <v>70</v>
      </c>
      <c r="BF86" t="s">
        <v>117</v>
      </c>
      <c r="BG86" t="s">
        <v>120</v>
      </c>
      <c r="BH86" t="s">
        <v>424</v>
      </c>
      <c r="BI86">
        <v>9993</v>
      </c>
      <c r="BJ86">
        <v>7</v>
      </c>
      <c r="BK86" t="s">
        <v>415</v>
      </c>
      <c r="BL86" t="s">
        <v>239</v>
      </c>
      <c r="BM86">
        <v>0.79755141591783163</v>
      </c>
      <c r="BN86" t="s">
        <v>70</v>
      </c>
      <c r="BO86" t="s">
        <v>191</v>
      </c>
      <c r="BP86">
        <v>3729.2679999999996</v>
      </c>
    </row>
    <row r="87" spans="1:68" ht="16.5">
      <c r="A87" s="125" t="str">
        <f t="shared" ref="A87:A98" si="53">BF87</f>
        <v>도영운수</v>
      </c>
      <c r="B87" s="126" t="str">
        <f t="shared" si="35"/>
        <v>지형도</v>
      </c>
      <c r="C87" s="127" t="str">
        <f t="shared" ref="C87:C98" si="54">BN87</f>
        <v>F</v>
      </c>
      <c r="D87" s="128">
        <f t="shared" ref="D87:D98" si="55">BM87</f>
        <v>0.79520000000000002</v>
      </c>
      <c r="E87" s="129">
        <f t="shared" ref="E87:E98" si="56">U87</f>
        <v>4561</v>
      </c>
      <c r="F87" s="252" t="str">
        <f t="shared" ref="F87:F98" si="57">BG87</f>
        <v>35</v>
      </c>
      <c r="G87" s="130" t="str">
        <f t="shared" ref="G87:G98" si="58">BK87</f>
        <v>71바5855</v>
      </c>
      <c r="H87" s="131">
        <f t="shared" ref="H87:H98" si="59">BJ87</f>
        <v>1</v>
      </c>
      <c r="I87" s="132">
        <f t="shared" ref="I87:I98" si="60">BP87</f>
        <v>1738.807</v>
      </c>
      <c r="J87" s="133">
        <f t="shared" ref="J87:J98" si="61">AB87/AA87</f>
        <v>2.8898213246997172E-2</v>
      </c>
      <c r="K87" s="133">
        <f t="shared" ref="K87:K98" si="62">AC87/AA87</f>
        <v>0.3374754450030788</v>
      </c>
      <c r="L87" s="133">
        <f t="shared" ref="L87:L98" si="63">AD87/I87</f>
        <v>0.20243764834165034</v>
      </c>
      <c r="M87" s="134">
        <f t="shared" ref="M87:M98" si="64">Z87</f>
        <v>15.2</v>
      </c>
      <c r="N87" s="135">
        <f t="shared" ref="N87:N98" si="65">AE87*100/W87</f>
        <v>0.17253208665481562</v>
      </c>
      <c r="O87" s="135">
        <f t="shared" ref="O87:O98" si="66">AF87*100/W87</f>
        <v>8.7416257238439918</v>
      </c>
      <c r="P87" s="226">
        <f t="shared" ref="P87:P98" si="67">AK87</f>
        <v>11</v>
      </c>
      <c r="Q87" s="227">
        <f t="shared" ref="Q87:Q98" si="68">AE87</f>
        <v>3</v>
      </c>
      <c r="R87" s="227">
        <f t="shared" ref="R87:R98" si="69">AF87</f>
        <v>152</v>
      </c>
      <c r="T87">
        <v>506</v>
      </c>
      <c r="U87">
        <v>4561</v>
      </c>
      <c r="V87" t="s">
        <v>383</v>
      </c>
      <c r="W87">
        <v>1738.807</v>
      </c>
      <c r="X87">
        <v>874.58799999999997</v>
      </c>
      <c r="Y87">
        <v>1.988</v>
      </c>
      <c r="Z87">
        <v>15.2</v>
      </c>
      <c r="AA87">
        <v>102.600807</v>
      </c>
      <c r="AB87">
        <v>2.9649800000000002</v>
      </c>
      <c r="AC87">
        <v>34.625253000000001</v>
      </c>
      <c r="AD87" s="1">
        <v>352</v>
      </c>
      <c r="AE87">
        <v>3</v>
      </c>
      <c r="AF87">
        <v>152</v>
      </c>
      <c r="AG87">
        <v>74</v>
      </c>
      <c r="AH87">
        <v>16.947303000000002</v>
      </c>
      <c r="AI87">
        <v>942.5</v>
      </c>
      <c r="AJ87">
        <v>0</v>
      </c>
      <c r="AK87">
        <v>11</v>
      </c>
      <c r="AL87">
        <v>3273</v>
      </c>
      <c r="AM87" t="s">
        <v>384</v>
      </c>
      <c r="AN87" t="s">
        <v>603</v>
      </c>
      <c r="AO87">
        <v>1738.807</v>
      </c>
      <c r="AR87" t="s">
        <v>117</v>
      </c>
      <c r="AS87" t="s">
        <v>118</v>
      </c>
      <c r="AT87" t="s">
        <v>202</v>
      </c>
      <c r="AU87" t="s">
        <v>383</v>
      </c>
      <c r="AV87" t="s">
        <v>48</v>
      </c>
      <c r="AW87">
        <v>1</v>
      </c>
      <c r="BB87">
        <v>0.79520000000000002</v>
      </c>
      <c r="BC87" t="s">
        <v>70</v>
      </c>
      <c r="BF87" t="s">
        <v>117</v>
      </c>
      <c r="BG87" t="s">
        <v>118</v>
      </c>
      <c r="BH87" t="s">
        <v>383</v>
      </c>
      <c r="BI87">
        <v>4561</v>
      </c>
      <c r="BJ87">
        <v>1</v>
      </c>
      <c r="BK87" t="s">
        <v>202</v>
      </c>
      <c r="BL87" t="s">
        <v>176</v>
      </c>
      <c r="BM87">
        <v>0.79520000000000002</v>
      </c>
      <c r="BN87" t="s">
        <v>70</v>
      </c>
      <c r="BO87" t="s">
        <v>191</v>
      </c>
      <c r="BP87">
        <v>1738.807</v>
      </c>
    </row>
    <row r="88" spans="1:68" ht="16.5">
      <c r="A88" s="109" t="str">
        <f t="shared" si="53"/>
        <v>도영운수</v>
      </c>
      <c r="B88" s="110" t="str">
        <f t="shared" si="35"/>
        <v>최순경</v>
      </c>
      <c r="C88" s="111" t="str">
        <f t="shared" si="54"/>
        <v>C</v>
      </c>
      <c r="D88" s="112">
        <f t="shared" si="55"/>
        <v>0.85519999999999996</v>
      </c>
      <c r="E88" s="113">
        <f t="shared" si="56"/>
        <v>100</v>
      </c>
      <c r="F88" s="253" t="str">
        <f t="shared" si="57"/>
        <v>35</v>
      </c>
      <c r="G88" s="114" t="str">
        <f t="shared" si="58"/>
        <v>71바5861</v>
      </c>
      <c r="H88" s="115">
        <f t="shared" si="59"/>
        <v>1</v>
      </c>
      <c r="I88" s="116">
        <f t="shared" si="60"/>
        <v>1674.076</v>
      </c>
      <c r="J88" s="117">
        <f t="shared" si="61"/>
        <v>9.0768459361192065E-3</v>
      </c>
      <c r="K88" s="117">
        <f t="shared" si="62"/>
        <v>0.35834333980885691</v>
      </c>
      <c r="L88" s="117">
        <f t="shared" si="63"/>
        <v>0.2019024225901333</v>
      </c>
      <c r="M88" s="118">
        <f t="shared" si="64"/>
        <v>12.646000000000001</v>
      </c>
      <c r="N88" s="119">
        <f t="shared" si="65"/>
        <v>0</v>
      </c>
      <c r="O88" s="119">
        <f t="shared" si="66"/>
        <v>16.426972252155817</v>
      </c>
      <c r="P88" s="228">
        <f t="shared" si="67"/>
        <v>8</v>
      </c>
      <c r="Q88" s="229">
        <f t="shared" si="68"/>
        <v>0</v>
      </c>
      <c r="R88" s="229">
        <f t="shared" si="69"/>
        <v>275</v>
      </c>
      <c r="T88">
        <v>506</v>
      </c>
      <c r="U88">
        <v>100</v>
      </c>
      <c r="V88" t="s">
        <v>386</v>
      </c>
      <c r="W88">
        <v>1674.076</v>
      </c>
      <c r="X88">
        <v>782.86099999999999</v>
      </c>
      <c r="Y88">
        <v>2.1379999999999999</v>
      </c>
      <c r="Z88">
        <v>12.646000000000001</v>
      </c>
      <c r="AA88">
        <v>98.263869</v>
      </c>
      <c r="AB88">
        <v>0.891926</v>
      </c>
      <c r="AC88">
        <v>35.212203000000002</v>
      </c>
      <c r="AD88" s="1">
        <v>338</v>
      </c>
      <c r="AE88">
        <v>0</v>
      </c>
      <c r="AF88">
        <v>275</v>
      </c>
      <c r="AG88">
        <v>77</v>
      </c>
      <c r="AH88">
        <v>17.036536000000002</v>
      </c>
      <c r="AI88">
        <v>1547.6</v>
      </c>
      <c r="AJ88">
        <v>0</v>
      </c>
      <c r="AK88">
        <v>8</v>
      </c>
      <c r="AL88">
        <v>1915</v>
      </c>
      <c r="AM88" t="s">
        <v>387</v>
      </c>
      <c r="AN88" t="s">
        <v>604</v>
      </c>
      <c r="AO88">
        <v>1674.076</v>
      </c>
      <c r="AR88" t="s">
        <v>117</v>
      </c>
      <c r="AS88" t="s">
        <v>118</v>
      </c>
      <c r="AT88" t="s">
        <v>203</v>
      </c>
      <c r="AU88" t="s">
        <v>386</v>
      </c>
      <c r="AV88" t="s">
        <v>48</v>
      </c>
      <c r="AW88">
        <v>1</v>
      </c>
      <c r="BB88">
        <v>0.85519999999999996</v>
      </c>
      <c r="BC88" t="s">
        <v>69</v>
      </c>
      <c r="BF88" t="s">
        <v>117</v>
      </c>
      <c r="BG88" t="s">
        <v>118</v>
      </c>
      <c r="BH88" t="s">
        <v>386</v>
      </c>
      <c r="BI88">
        <v>100</v>
      </c>
      <c r="BJ88">
        <v>1</v>
      </c>
      <c r="BK88" t="s">
        <v>203</v>
      </c>
      <c r="BL88" t="s">
        <v>176</v>
      </c>
      <c r="BM88">
        <v>0.85519999999999996</v>
      </c>
      <c r="BN88" t="s">
        <v>69</v>
      </c>
      <c r="BO88" t="s">
        <v>179</v>
      </c>
      <c r="BP88">
        <v>1674.076</v>
      </c>
    </row>
    <row r="89" spans="1:68" ht="16.5">
      <c r="A89" s="125" t="str">
        <f t="shared" si="53"/>
        <v>도영운수</v>
      </c>
      <c r="B89" s="126" t="str">
        <f t="shared" si="35"/>
        <v>최순철</v>
      </c>
      <c r="C89" s="127" t="str">
        <f t="shared" si="54"/>
        <v>F</v>
      </c>
      <c r="D89" s="128">
        <f t="shared" si="55"/>
        <v>0.7831818181818182</v>
      </c>
      <c r="E89" s="129">
        <f t="shared" si="56"/>
        <v>6924</v>
      </c>
      <c r="F89" s="252" t="str">
        <f t="shared" si="57"/>
        <v>65-1</v>
      </c>
      <c r="G89" s="130" t="str">
        <f t="shared" si="58"/>
        <v>71바5893</v>
      </c>
      <c r="H89" s="131">
        <f t="shared" si="59"/>
        <v>1</v>
      </c>
      <c r="I89" s="132">
        <f t="shared" si="60"/>
        <v>1631.912</v>
      </c>
      <c r="J89" s="133">
        <f t="shared" si="61"/>
        <v>1.5090481306394912E-2</v>
      </c>
      <c r="K89" s="133">
        <f t="shared" si="62"/>
        <v>0.37611129370159319</v>
      </c>
      <c r="L89" s="133">
        <f t="shared" si="63"/>
        <v>0.31374240767884543</v>
      </c>
      <c r="M89" s="134">
        <f t="shared" si="64"/>
        <v>17.437999999999999</v>
      </c>
      <c r="N89" s="135">
        <f t="shared" si="65"/>
        <v>0.122555627999549</v>
      </c>
      <c r="O89" s="135">
        <f t="shared" si="66"/>
        <v>7.6597267499718118</v>
      </c>
      <c r="P89" s="226">
        <f t="shared" si="67"/>
        <v>7</v>
      </c>
      <c r="Q89" s="227">
        <f t="shared" si="68"/>
        <v>2</v>
      </c>
      <c r="R89" s="227">
        <f t="shared" si="69"/>
        <v>125</v>
      </c>
      <c r="T89">
        <v>506</v>
      </c>
      <c r="U89">
        <v>6924</v>
      </c>
      <c r="V89" t="s">
        <v>388</v>
      </c>
      <c r="W89">
        <v>1631.912</v>
      </c>
      <c r="X89">
        <v>946.89499999999998</v>
      </c>
      <c r="Y89">
        <v>1.7230000000000001</v>
      </c>
      <c r="Z89">
        <v>17.437999999999999</v>
      </c>
      <c r="AA89">
        <v>105.03164</v>
      </c>
      <c r="AB89">
        <v>1.584978</v>
      </c>
      <c r="AC89">
        <v>39.503585999999999</v>
      </c>
      <c r="AD89" s="1">
        <v>512</v>
      </c>
      <c r="AE89">
        <v>2</v>
      </c>
      <c r="AF89">
        <v>125</v>
      </c>
      <c r="AG89">
        <v>69</v>
      </c>
      <c r="AH89">
        <v>15.537337000000001</v>
      </c>
      <c r="AI89">
        <v>565.1</v>
      </c>
      <c r="AJ89">
        <v>0</v>
      </c>
      <c r="AK89">
        <v>7</v>
      </c>
      <c r="AL89">
        <v>1136</v>
      </c>
      <c r="AM89" t="s">
        <v>389</v>
      </c>
      <c r="AN89" t="s">
        <v>605</v>
      </c>
      <c r="AO89">
        <v>1631.912</v>
      </c>
      <c r="AR89" t="s">
        <v>117</v>
      </c>
      <c r="AS89" t="s">
        <v>122</v>
      </c>
      <c r="AT89" t="s">
        <v>247</v>
      </c>
      <c r="AU89" t="s">
        <v>388</v>
      </c>
      <c r="AV89" t="s">
        <v>48</v>
      </c>
      <c r="AW89">
        <v>1</v>
      </c>
      <c r="BB89">
        <v>0.7831818181818182</v>
      </c>
      <c r="BC89" t="s">
        <v>70</v>
      </c>
      <c r="BF89" t="s">
        <v>117</v>
      </c>
      <c r="BG89" t="s">
        <v>122</v>
      </c>
      <c r="BH89" t="s">
        <v>388</v>
      </c>
      <c r="BI89">
        <v>6924</v>
      </c>
      <c r="BJ89">
        <v>1</v>
      </c>
      <c r="BK89" t="s">
        <v>247</v>
      </c>
      <c r="BL89" t="s">
        <v>176</v>
      </c>
      <c r="BM89">
        <v>0.7831818181818182</v>
      </c>
      <c r="BN89" t="s">
        <v>70</v>
      </c>
      <c r="BO89" t="s">
        <v>191</v>
      </c>
      <c r="BP89">
        <v>1631.912</v>
      </c>
    </row>
    <row r="90" spans="1:68" ht="16.5">
      <c r="A90" s="109" t="str">
        <f t="shared" si="53"/>
        <v>도영운수</v>
      </c>
      <c r="B90" s="110" t="str">
        <f t="shared" si="35"/>
        <v>최우영</v>
      </c>
      <c r="C90" s="111" t="str">
        <f t="shared" si="54"/>
        <v>C</v>
      </c>
      <c r="D90" s="112">
        <f t="shared" si="55"/>
        <v>0.8843478260869565</v>
      </c>
      <c r="E90" s="113">
        <f t="shared" si="56"/>
        <v>8541</v>
      </c>
      <c r="F90" s="253" t="str">
        <f t="shared" si="57"/>
        <v>35</v>
      </c>
      <c r="G90" s="114" t="str">
        <f t="shared" si="58"/>
        <v>70바3902</v>
      </c>
      <c r="H90" s="115">
        <f t="shared" si="59"/>
        <v>1</v>
      </c>
      <c r="I90" s="116">
        <f t="shared" si="60"/>
        <v>1546.7739999999999</v>
      </c>
      <c r="J90" s="117">
        <f t="shared" si="61"/>
        <v>1.1825906499629876E-2</v>
      </c>
      <c r="K90" s="117">
        <f t="shared" si="62"/>
        <v>0.35260103343972776</v>
      </c>
      <c r="L90" s="117">
        <f t="shared" si="63"/>
        <v>0.12089678259396655</v>
      </c>
      <c r="M90" s="118">
        <f t="shared" si="64"/>
        <v>11.109</v>
      </c>
      <c r="N90" s="119">
        <f t="shared" si="65"/>
        <v>1.6162671469781624</v>
      </c>
      <c r="O90" s="119">
        <f t="shared" si="66"/>
        <v>0.12930137175825299</v>
      </c>
      <c r="P90" s="228">
        <f t="shared" si="67"/>
        <v>1286</v>
      </c>
      <c r="Q90" s="229">
        <f t="shared" si="68"/>
        <v>25</v>
      </c>
      <c r="R90" s="229">
        <f t="shared" si="69"/>
        <v>2</v>
      </c>
      <c r="T90">
        <v>506</v>
      </c>
      <c r="U90">
        <v>8541</v>
      </c>
      <c r="V90" t="s">
        <v>390</v>
      </c>
      <c r="W90">
        <v>1546.7739999999999</v>
      </c>
      <c r="X90">
        <v>760.47299999999996</v>
      </c>
      <c r="Y90">
        <v>2.0339999999999998</v>
      </c>
      <c r="Z90">
        <v>11.109</v>
      </c>
      <c r="AA90">
        <v>97.148578000000001</v>
      </c>
      <c r="AB90">
        <v>1.1488700000000001</v>
      </c>
      <c r="AC90">
        <v>34.254688999999999</v>
      </c>
      <c r="AD90" s="1">
        <v>187</v>
      </c>
      <c r="AE90">
        <v>25</v>
      </c>
      <c r="AF90">
        <v>2</v>
      </c>
      <c r="AG90">
        <v>77</v>
      </c>
      <c r="AH90">
        <v>15.921735</v>
      </c>
      <c r="AI90">
        <v>265.10000000000002</v>
      </c>
      <c r="AJ90">
        <v>0</v>
      </c>
      <c r="AK90">
        <v>1286</v>
      </c>
      <c r="AL90">
        <v>0</v>
      </c>
      <c r="AM90" t="s">
        <v>391</v>
      </c>
      <c r="AN90" t="s">
        <v>606</v>
      </c>
      <c r="AO90">
        <v>1546.7739999999999</v>
      </c>
      <c r="AR90" t="s">
        <v>117</v>
      </c>
      <c r="AS90" t="s">
        <v>118</v>
      </c>
      <c r="AT90" t="s">
        <v>197</v>
      </c>
      <c r="AU90" t="s">
        <v>390</v>
      </c>
      <c r="AV90" t="s">
        <v>48</v>
      </c>
      <c r="AW90">
        <v>1</v>
      </c>
      <c r="BB90">
        <v>0.8843478260869565</v>
      </c>
      <c r="BC90" t="s">
        <v>69</v>
      </c>
      <c r="BF90" t="s">
        <v>117</v>
      </c>
      <c r="BG90" t="s">
        <v>118</v>
      </c>
      <c r="BH90" t="s">
        <v>390</v>
      </c>
      <c r="BI90">
        <v>8541</v>
      </c>
      <c r="BJ90">
        <v>1</v>
      </c>
      <c r="BK90" t="s">
        <v>197</v>
      </c>
      <c r="BL90" t="s">
        <v>176</v>
      </c>
      <c r="BM90">
        <v>0.8843478260869565</v>
      </c>
      <c r="BN90" t="s">
        <v>69</v>
      </c>
      <c r="BO90" t="s">
        <v>179</v>
      </c>
      <c r="BP90">
        <v>1546.7739999999999</v>
      </c>
    </row>
    <row r="91" spans="1:68" ht="16.5">
      <c r="A91" s="125" t="str">
        <f t="shared" si="53"/>
        <v>도영운수</v>
      </c>
      <c r="B91" s="126" t="str">
        <f t="shared" si="35"/>
        <v>최재덕</v>
      </c>
      <c r="C91" s="127" t="str">
        <f t="shared" si="54"/>
        <v>C</v>
      </c>
      <c r="D91" s="128">
        <f t="shared" si="55"/>
        <v>0.87666990025683</v>
      </c>
      <c r="E91" s="129">
        <f t="shared" si="56"/>
        <v>992</v>
      </c>
      <c r="F91" s="252" t="str">
        <f t="shared" si="57"/>
        <v>523</v>
      </c>
      <c r="G91" s="130" t="str">
        <f t="shared" si="58"/>
        <v>71바5859</v>
      </c>
      <c r="H91" s="131">
        <f t="shared" si="59"/>
        <v>5</v>
      </c>
      <c r="I91" s="132">
        <f t="shared" si="60"/>
        <v>3990.2359999999999</v>
      </c>
      <c r="J91" s="133">
        <f t="shared" si="61"/>
        <v>2.3844694952873609E-2</v>
      </c>
      <c r="K91" s="133">
        <f t="shared" si="62"/>
        <v>0.34984894957198942</v>
      </c>
      <c r="L91" s="133">
        <f t="shared" si="63"/>
        <v>0.14435236412081892</v>
      </c>
      <c r="M91" s="134">
        <f t="shared" si="64"/>
        <v>17.535</v>
      </c>
      <c r="N91" s="135">
        <f t="shared" si="65"/>
        <v>1.3783645879592086</v>
      </c>
      <c r="O91" s="135">
        <f t="shared" si="66"/>
        <v>61.901100586531726</v>
      </c>
      <c r="P91" s="226">
        <f t="shared" si="67"/>
        <v>33</v>
      </c>
      <c r="Q91" s="227">
        <f t="shared" si="68"/>
        <v>55</v>
      </c>
      <c r="R91" s="227">
        <f t="shared" si="69"/>
        <v>2470</v>
      </c>
      <c r="T91">
        <v>506</v>
      </c>
      <c r="U91">
        <v>992</v>
      </c>
      <c r="V91" t="s">
        <v>392</v>
      </c>
      <c r="W91">
        <v>3990.2359999999999</v>
      </c>
      <c r="X91">
        <v>1826.5150000000001</v>
      </c>
      <c r="Y91">
        <v>2.1850000000000001</v>
      </c>
      <c r="Z91">
        <v>17.535</v>
      </c>
      <c r="AA91">
        <v>260.18827299999998</v>
      </c>
      <c r="AB91">
        <v>6.20411</v>
      </c>
      <c r="AC91">
        <v>91.026594000000003</v>
      </c>
      <c r="AD91" s="1">
        <v>576</v>
      </c>
      <c r="AE91">
        <v>55</v>
      </c>
      <c r="AF91">
        <v>2470</v>
      </c>
      <c r="AG91">
        <v>76</v>
      </c>
      <c r="AH91">
        <v>15.335955999999999</v>
      </c>
      <c r="AI91">
        <v>1197</v>
      </c>
      <c r="AJ91">
        <v>0</v>
      </c>
      <c r="AK91">
        <v>33</v>
      </c>
      <c r="AL91">
        <v>13659</v>
      </c>
      <c r="AM91" t="s">
        <v>393</v>
      </c>
      <c r="AN91" t="s">
        <v>607</v>
      </c>
      <c r="AO91">
        <v>2856.7379999999998</v>
      </c>
      <c r="AR91" t="s">
        <v>117</v>
      </c>
      <c r="AS91" t="s">
        <v>119</v>
      </c>
      <c r="AT91" t="s">
        <v>217</v>
      </c>
      <c r="AU91" t="s">
        <v>392</v>
      </c>
      <c r="AV91" t="s">
        <v>48</v>
      </c>
      <c r="AW91">
        <v>5</v>
      </c>
      <c r="BB91">
        <v>0.87666990025683</v>
      </c>
      <c r="BC91" t="s">
        <v>69</v>
      </c>
      <c r="BF91" t="s">
        <v>117</v>
      </c>
      <c r="BG91" t="s">
        <v>119</v>
      </c>
      <c r="BH91" t="s">
        <v>392</v>
      </c>
      <c r="BI91">
        <v>992</v>
      </c>
      <c r="BJ91">
        <v>5</v>
      </c>
      <c r="BK91" t="s">
        <v>217</v>
      </c>
      <c r="BL91" t="s">
        <v>219</v>
      </c>
      <c r="BM91">
        <v>0.87666990025683</v>
      </c>
      <c r="BN91" t="s">
        <v>69</v>
      </c>
      <c r="BO91" t="s">
        <v>179</v>
      </c>
      <c r="BP91">
        <v>3990.2359999999999</v>
      </c>
    </row>
    <row r="92" spans="1:68" ht="16.5">
      <c r="A92" s="109" t="str">
        <f t="shared" si="53"/>
        <v>도영운수</v>
      </c>
      <c r="B92" s="110" t="str">
        <f t="shared" si="35"/>
        <v>추경호</v>
      </c>
      <c r="C92" s="111" t="str">
        <f t="shared" si="54"/>
        <v>F</v>
      </c>
      <c r="D92" s="112">
        <f t="shared" si="55"/>
        <v>0.72115635199625672</v>
      </c>
      <c r="E92" s="113">
        <f t="shared" si="56"/>
        <v>8797</v>
      </c>
      <c r="F92" s="253" t="str">
        <f t="shared" si="57"/>
        <v>순환46</v>
      </c>
      <c r="G92" s="114" t="str">
        <f t="shared" si="58"/>
        <v>71바5868</v>
      </c>
      <c r="H92" s="115">
        <f t="shared" si="59"/>
        <v>5</v>
      </c>
      <c r="I92" s="116">
        <f t="shared" si="60"/>
        <v>1705.979</v>
      </c>
      <c r="J92" s="117">
        <f t="shared" si="61"/>
        <v>3.2363732399813244E-2</v>
      </c>
      <c r="K92" s="117">
        <f t="shared" si="62"/>
        <v>0.37315747914422781</v>
      </c>
      <c r="L92" s="117">
        <f t="shared" si="63"/>
        <v>0.11547621629574573</v>
      </c>
      <c r="M92" s="118">
        <f t="shared" si="64"/>
        <v>12.611000000000001</v>
      </c>
      <c r="N92" s="119">
        <f t="shared" si="65"/>
        <v>5.8617368678043513E-2</v>
      </c>
      <c r="O92" s="119">
        <f t="shared" si="66"/>
        <v>10.258039518657615</v>
      </c>
      <c r="P92" s="228">
        <f t="shared" si="67"/>
        <v>5</v>
      </c>
      <c r="Q92" s="229">
        <f t="shared" si="68"/>
        <v>1</v>
      </c>
      <c r="R92" s="229">
        <f t="shared" si="69"/>
        <v>175</v>
      </c>
      <c r="T92">
        <v>506</v>
      </c>
      <c r="U92">
        <v>8797</v>
      </c>
      <c r="V92" t="s">
        <v>480</v>
      </c>
      <c r="W92">
        <v>1705.979</v>
      </c>
      <c r="X92">
        <v>877.90700000000004</v>
      </c>
      <c r="Y92">
        <v>1.9430000000000001</v>
      </c>
      <c r="Z92">
        <v>12.611000000000001</v>
      </c>
      <c r="AA92">
        <v>136.202461</v>
      </c>
      <c r="AB92">
        <v>4.4080199999999996</v>
      </c>
      <c r="AC92">
        <v>50.824967000000001</v>
      </c>
      <c r="AD92" s="1">
        <v>197</v>
      </c>
      <c r="AE92">
        <v>1</v>
      </c>
      <c r="AF92">
        <v>175</v>
      </c>
      <c r="AG92">
        <v>74</v>
      </c>
      <c r="AH92">
        <v>12.525316</v>
      </c>
      <c r="AI92">
        <v>256.10000000000002</v>
      </c>
      <c r="AJ92">
        <v>0</v>
      </c>
      <c r="AK92">
        <v>5</v>
      </c>
      <c r="AL92">
        <v>1514</v>
      </c>
      <c r="AM92" t="s">
        <v>481</v>
      </c>
      <c r="AN92" t="s">
        <v>608</v>
      </c>
      <c r="AO92">
        <v>457.75099999999998</v>
      </c>
      <c r="AR92" t="s">
        <v>117</v>
      </c>
      <c r="AS92" t="s">
        <v>123</v>
      </c>
      <c r="AT92" t="s">
        <v>253</v>
      </c>
      <c r="AU92" t="s">
        <v>480</v>
      </c>
      <c r="AV92" t="s">
        <v>48</v>
      </c>
      <c r="AW92">
        <v>5</v>
      </c>
      <c r="BB92">
        <v>0.72115635199625672</v>
      </c>
      <c r="BC92" t="s">
        <v>70</v>
      </c>
      <c r="BF92" t="s">
        <v>117</v>
      </c>
      <c r="BG92" t="s">
        <v>123</v>
      </c>
      <c r="BH92" t="s">
        <v>480</v>
      </c>
      <c r="BI92">
        <v>8797</v>
      </c>
      <c r="BJ92">
        <v>5</v>
      </c>
      <c r="BK92" t="s">
        <v>253</v>
      </c>
      <c r="BL92" t="s">
        <v>252</v>
      </c>
      <c r="BM92">
        <v>0.72115635199625672</v>
      </c>
      <c r="BN92" t="s">
        <v>70</v>
      </c>
      <c r="BO92" t="s">
        <v>191</v>
      </c>
      <c r="BP92">
        <v>1705.979</v>
      </c>
    </row>
    <row r="93" spans="1:68" ht="16.5">
      <c r="A93" s="125" t="str">
        <f t="shared" si="53"/>
        <v>도영운수</v>
      </c>
      <c r="B93" s="126" t="str">
        <f t="shared" si="35"/>
        <v>하덕용</v>
      </c>
      <c r="C93" s="127" t="str">
        <f t="shared" si="54"/>
        <v>B</v>
      </c>
      <c r="D93" s="128">
        <f t="shared" si="55"/>
        <v>0.91853961831577691</v>
      </c>
      <c r="E93" s="129">
        <f t="shared" si="56"/>
        <v>5173</v>
      </c>
      <c r="F93" s="252" t="str">
        <f t="shared" si="57"/>
        <v>35</v>
      </c>
      <c r="G93" s="130" t="str">
        <f t="shared" si="58"/>
        <v>71바5852</v>
      </c>
      <c r="H93" s="131">
        <f t="shared" si="59"/>
        <v>8</v>
      </c>
      <c r="I93" s="132">
        <f t="shared" si="60"/>
        <v>893.31299999999999</v>
      </c>
      <c r="J93" s="133">
        <f t="shared" si="61"/>
        <v>3.5885362373227682E-2</v>
      </c>
      <c r="K93" s="133">
        <f t="shared" si="62"/>
        <v>0.34512240100838548</v>
      </c>
      <c r="L93" s="133">
        <f t="shared" si="63"/>
        <v>0.24515483374808159</v>
      </c>
      <c r="M93" s="134">
        <f t="shared" si="64"/>
        <v>15.622999999999999</v>
      </c>
      <c r="N93" s="135">
        <f t="shared" si="65"/>
        <v>0</v>
      </c>
      <c r="O93" s="135">
        <f t="shared" si="66"/>
        <v>56.712701910231274</v>
      </c>
      <c r="P93" s="226">
        <f t="shared" si="67"/>
        <v>139</v>
      </c>
      <c r="Q93" s="227">
        <f t="shared" si="68"/>
        <v>0</v>
      </c>
      <c r="R93" s="227">
        <f t="shared" si="69"/>
        <v>523</v>
      </c>
      <c r="T93">
        <v>506</v>
      </c>
      <c r="U93">
        <v>5173</v>
      </c>
      <c r="V93" t="s">
        <v>418</v>
      </c>
      <c r="W93">
        <v>922.19200000000001</v>
      </c>
      <c r="X93">
        <v>413.625</v>
      </c>
      <c r="Y93">
        <v>2.23</v>
      </c>
      <c r="Z93">
        <v>15.622999999999999</v>
      </c>
      <c r="AA93">
        <v>45.623030999999997</v>
      </c>
      <c r="AB93">
        <v>1.6371990000000001</v>
      </c>
      <c r="AC93">
        <v>15.74553</v>
      </c>
      <c r="AD93" s="1">
        <v>219</v>
      </c>
      <c r="AE93">
        <v>0</v>
      </c>
      <c r="AF93">
        <v>523</v>
      </c>
      <c r="AG93">
        <v>77</v>
      </c>
      <c r="AH93">
        <v>20.213298999999999</v>
      </c>
      <c r="AI93">
        <v>525.6</v>
      </c>
      <c r="AJ93">
        <v>0</v>
      </c>
      <c r="AK93">
        <v>139</v>
      </c>
      <c r="AL93">
        <v>1766</v>
      </c>
      <c r="AM93" t="s">
        <v>419</v>
      </c>
      <c r="AN93" t="s">
        <v>609</v>
      </c>
      <c r="AO93">
        <v>155.208</v>
      </c>
      <c r="AR93" t="s">
        <v>117</v>
      </c>
      <c r="AS93" t="s">
        <v>118</v>
      </c>
      <c r="AT93" t="s">
        <v>199</v>
      </c>
      <c r="AU93" t="s">
        <v>418</v>
      </c>
      <c r="AV93" t="s">
        <v>48</v>
      </c>
      <c r="AW93">
        <v>8</v>
      </c>
      <c r="BB93">
        <v>0.91853961831577691</v>
      </c>
      <c r="BC93" t="s">
        <v>68</v>
      </c>
      <c r="BF93" t="s">
        <v>117</v>
      </c>
      <c r="BG93" t="s">
        <v>118</v>
      </c>
      <c r="BH93" t="s">
        <v>418</v>
      </c>
      <c r="BI93">
        <v>5173</v>
      </c>
      <c r="BJ93">
        <v>8</v>
      </c>
      <c r="BK93" t="s">
        <v>199</v>
      </c>
      <c r="BL93" t="s">
        <v>200</v>
      </c>
      <c r="BM93">
        <v>0.91853961831577691</v>
      </c>
      <c r="BN93" t="s">
        <v>68</v>
      </c>
      <c r="BO93" t="s">
        <v>177</v>
      </c>
      <c r="BP93">
        <v>893.31299999999999</v>
      </c>
    </row>
    <row r="94" spans="1:68" ht="16.5">
      <c r="A94" s="109" t="str">
        <f t="shared" si="53"/>
        <v>도영운수</v>
      </c>
      <c r="B94" s="110" t="str">
        <f t="shared" si="35"/>
        <v>한재성</v>
      </c>
      <c r="C94" s="111" t="str">
        <f t="shared" si="54"/>
        <v>D</v>
      </c>
      <c r="D94" s="112">
        <f t="shared" si="55"/>
        <v>0.8213636363636363</v>
      </c>
      <c r="E94" s="113">
        <f t="shared" si="56"/>
        <v>6191</v>
      </c>
      <c r="F94" s="253" t="str">
        <f t="shared" si="57"/>
        <v>65-1</v>
      </c>
      <c r="G94" s="114" t="str">
        <f t="shared" si="58"/>
        <v>71바5893</v>
      </c>
      <c r="H94" s="115">
        <f t="shared" si="59"/>
        <v>1</v>
      </c>
      <c r="I94" s="116">
        <f t="shared" si="60"/>
        <v>1709.001</v>
      </c>
      <c r="J94" s="117">
        <f t="shared" si="61"/>
        <v>5.8201240138954337E-3</v>
      </c>
      <c r="K94" s="117">
        <f t="shared" si="62"/>
        <v>0.35275605986902081</v>
      </c>
      <c r="L94" s="117">
        <f t="shared" si="63"/>
        <v>0.15681676020084248</v>
      </c>
      <c r="M94" s="118">
        <f t="shared" si="64"/>
        <v>15.875</v>
      </c>
      <c r="N94" s="119">
        <f t="shared" si="65"/>
        <v>0.93621946388562671</v>
      </c>
      <c r="O94" s="119">
        <f t="shared" si="66"/>
        <v>41.076628977981876</v>
      </c>
      <c r="P94" s="228">
        <f t="shared" si="67"/>
        <v>0</v>
      </c>
      <c r="Q94" s="229">
        <f t="shared" si="68"/>
        <v>16</v>
      </c>
      <c r="R94" s="229">
        <f t="shared" si="69"/>
        <v>702</v>
      </c>
      <c r="T94">
        <v>506</v>
      </c>
      <c r="U94">
        <v>6191</v>
      </c>
      <c r="V94" t="s">
        <v>394</v>
      </c>
      <c r="W94">
        <v>1709.001</v>
      </c>
      <c r="X94">
        <v>945.88499999999999</v>
      </c>
      <c r="Y94">
        <v>1.8069999999999999</v>
      </c>
      <c r="Z94">
        <v>15.875</v>
      </c>
      <c r="AA94">
        <v>106.37969200000001</v>
      </c>
      <c r="AB94">
        <v>0.619143</v>
      </c>
      <c r="AC94">
        <v>37.526080999999998</v>
      </c>
      <c r="AD94" s="1">
        <v>268</v>
      </c>
      <c r="AE94">
        <v>16</v>
      </c>
      <c r="AF94">
        <v>702</v>
      </c>
      <c r="AG94">
        <v>75</v>
      </c>
      <c r="AH94">
        <v>16.065104999999999</v>
      </c>
      <c r="AI94">
        <v>1262.2</v>
      </c>
      <c r="AJ94">
        <v>0</v>
      </c>
      <c r="AK94">
        <v>0</v>
      </c>
      <c r="AL94">
        <v>0</v>
      </c>
      <c r="AM94" t="s">
        <v>395</v>
      </c>
      <c r="AN94" t="s">
        <v>610</v>
      </c>
      <c r="AO94">
        <v>1709.001</v>
      </c>
      <c r="AR94" t="s">
        <v>117</v>
      </c>
      <c r="AS94" t="s">
        <v>122</v>
      </c>
      <c r="AT94" t="s">
        <v>247</v>
      </c>
      <c r="AU94" t="s">
        <v>394</v>
      </c>
      <c r="AV94" t="s">
        <v>48</v>
      </c>
      <c r="AW94">
        <v>1</v>
      </c>
      <c r="BB94">
        <v>0.8213636363636363</v>
      </c>
      <c r="BC94" t="s">
        <v>67</v>
      </c>
      <c r="BF94" t="s">
        <v>117</v>
      </c>
      <c r="BG94" t="s">
        <v>122</v>
      </c>
      <c r="BH94" t="s">
        <v>394</v>
      </c>
      <c r="BI94">
        <v>6191</v>
      </c>
      <c r="BJ94">
        <v>1</v>
      </c>
      <c r="BK94" t="s">
        <v>247</v>
      </c>
      <c r="BL94" t="s">
        <v>176</v>
      </c>
      <c r="BM94">
        <v>0.8213636363636363</v>
      </c>
      <c r="BN94" t="s">
        <v>67</v>
      </c>
      <c r="BO94" t="s">
        <v>181</v>
      </c>
      <c r="BP94">
        <v>1709.001</v>
      </c>
    </row>
    <row r="95" spans="1:68" ht="16.5">
      <c r="A95" s="125" t="str">
        <f t="shared" si="53"/>
        <v>도영운수</v>
      </c>
      <c r="B95" s="126" t="str">
        <f t="shared" si="35"/>
        <v>홍승철</v>
      </c>
      <c r="C95" s="127" t="str">
        <f t="shared" si="54"/>
        <v>F</v>
      </c>
      <c r="D95" s="128">
        <f t="shared" si="55"/>
        <v>0.78714285714285714</v>
      </c>
      <c r="E95" s="129">
        <f t="shared" si="56"/>
        <v>3602</v>
      </c>
      <c r="F95" s="252" t="str">
        <f t="shared" si="57"/>
        <v>55</v>
      </c>
      <c r="G95" s="130" t="str">
        <f t="shared" si="58"/>
        <v>71바5900</v>
      </c>
      <c r="H95" s="131">
        <f t="shared" si="59"/>
        <v>1</v>
      </c>
      <c r="I95" s="132">
        <f t="shared" si="60"/>
        <v>1241.8989999999999</v>
      </c>
      <c r="J95" s="133">
        <f t="shared" si="61"/>
        <v>2.667152174834575E-2</v>
      </c>
      <c r="K95" s="133">
        <f t="shared" si="62"/>
        <v>0.40414348075233159</v>
      </c>
      <c r="L95" s="133">
        <f t="shared" si="63"/>
        <v>0.16506978425781807</v>
      </c>
      <c r="M95" s="134">
        <f t="shared" si="64"/>
        <v>19.462</v>
      </c>
      <c r="N95" s="135">
        <f t="shared" si="65"/>
        <v>0.16104369195884691</v>
      </c>
      <c r="O95" s="135">
        <f t="shared" si="66"/>
        <v>59.264078640855665</v>
      </c>
      <c r="P95" s="226">
        <f t="shared" si="67"/>
        <v>4</v>
      </c>
      <c r="Q95" s="227">
        <f t="shared" si="68"/>
        <v>2</v>
      </c>
      <c r="R95" s="227">
        <f t="shared" si="69"/>
        <v>736</v>
      </c>
      <c r="T95">
        <v>506</v>
      </c>
      <c r="U95">
        <v>3602</v>
      </c>
      <c r="V95" t="s">
        <v>412</v>
      </c>
      <c r="W95">
        <v>1241.8989999999999</v>
      </c>
      <c r="X95">
        <v>751.09500000000003</v>
      </c>
      <c r="Y95">
        <v>1.653</v>
      </c>
      <c r="Z95">
        <v>19.462</v>
      </c>
      <c r="AA95">
        <v>77.776927000000001</v>
      </c>
      <c r="AB95">
        <v>2.0744289999999999</v>
      </c>
      <c r="AC95">
        <v>31.433038</v>
      </c>
      <c r="AD95" s="1">
        <v>205</v>
      </c>
      <c r="AE95">
        <v>2</v>
      </c>
      <c r="AF95">
        <v>736</v>
      </c>
      <c r="AG95">
        <v>73</v>
      </c>
      <c r="AH95">
        <v>15.967447</v>
      </c>
      <c r="AI95">
        <v>878.5</v>
      </c>
      <c r="AJ95">
        <v>0</v>
      </c>
      <c r="AK95">
        <v>4</v>
      </c>
      <c r="AL95">
        <v>2465</v>
      </c>
      <c r="AM95" t="s">
        <v>413</v>
      </c>
      <c r="AN95" t="s">
        <v>611</v>
      </c>
      <c r="AO95">
        <v>1241.8989999999999</v>
      </c>
      <c r="AR95" t="s">
        <v>117</v>
      </c>
      <c r="AS95" t="s">
        <v>120</v>
      </c>
      <c r="AT95" t="s">
        <v>230</v>
      </c>
      <c r="AU95" t="s">
        <v>412</v>
      </c>
      <c r="AV95" t="s">
        <v>48</v>
      </c>
      <c r="AW95">
        <v>1</v>
      </c>
      <c r="BB95">
        <v>0.78714285714285714</v>
      </c>
      <c r="BC95" t="s">
        <v>70</v>
      </c>
      <c r="BF95" t="s">
        <v>117</v>
      </c>
      <c r="BG95" t="s">
        <v>120</v>
      </c>
      <c r="BH95" t="s">
        <v>412</v>
      </c>
      <c r="BI95">
        <v>3602</v>
      </c>
      <c r="BJ95">
        <v>1</v>
      </c>
      <c r="BK95" t="s">
        <v>230</v>
      </c>
      <c r="BL95" t="s">
        <v>176</v>
      </c>
      <c r="BM95">
        <v>0.78714285714285714</v>
      </c>
      <c r="BN95" t="s">
        <v>70</v>
      </c>
      <c r="BO95" t="s">
        <v>191</v>
      </c>
      <c r="BP95">
        <v>1241.8989999999999</v>
      </c>
    </row>
    <row r="96" spans="1:68" ht="16.5">
      <c r="A96" s="109" t="str">
        <f t="shared" si="53"/>
        <v>도영운수</v>
      </c>
      <c r="B96" s="110" t="str">
        <f t="shared" si="35"/>
        <v>홍형표</v>
      </c>
      <c r="C96" s="111" t="str">
        <f t="shared" si="54"/>
        <v>F</v>
      </c>
      <c r="D96" s="112">
        <f t="shared" si="55"/>
        <v>0.74826086956521753</v>
      </c>
      <c r="E96" s="113">
        <f t="shared" si="56"/>
        <v>9880</v>
      </c>
      <c r="F96" s="253" t="str">
        <f t="shared" si="57"/>
        <v>35</v>
      </c>
      <c r="G96" s="114" t="str">
        <f t="shared" si="58"/>
        <v>71바5886</v>
      </c>
      <c r="H96" s="115">
        <f t="shared" si="59"/>
        <v>1</v>
      </c>
      <c r="I96" s="116">
        <f t="shared" si="60"/>
        <v>1382.46</v>
      </c>
      <c r="J96" s="117">
        <f t="shared" si="61"/>
        <v>3.3532251887159685E-2</v>
      </c>
      <c r="K96" s="117">
        <f t="shared" si="62"/>
        <v>0.40026091229899236</v>
      </c>
      <c r="L96" s="117">
        <f t="shared" si="63"/>
        <v>7.4504868133616883E-2</v>
      </c>
      <c r="M96" s="118">
        <f t="shared" si="64"/>
        <v>18.315000000000001</v>
      </c>
      <c r="N96" s="119">
        <f t="shared" si="65"/>
        <v>0.144669646861392</v>
      </c>
      <c r="O96" s="119">
        <f t="shared" si="66"/>
        <v>31.899657132936937</v>
      </c>
      <c r="P96" s="228">
        <f t="shared" si="67"/>
        <v>23</v>
      </c>
      <c r="Q96" s="229">
        <f t="shared" si="68"/>
        <v>2</v>
      </c>
      <c r="R96" s="229">
        <f t="shared" si="69"/>
        <v>441</v>
      </c>
      <c r="T96">
        <v>506</v>
      </c>
      <c r="U96">
        <v>9880</v>
      </c>
      <c r="V96" t="s">
        <v>396</v>
      </c>
      <c r="W96">
        <v>1382.46</v>
      </c>
      <c r="X96">
        <v>803.07100000000003</v>
      </c>
      <c r="Y96">
        <v>1.7210000000000001</v>
      </c>
      <c r="Z96">
        <v>18.315000000000001</v>
      </c>
      <c r="AA96">
        <v>82.366373999999993</v>
      </c>
      <c r="AB96">
        <v>2.76193</v>
      </c>
      <c r="AC96">
        <v>32.968040000000002</v>
      </c>
      <c r="AD96" s="1">
        <v>103</v>
      </c>
      <c r="AE96">
        <v>2</v>
      </c>
      <c r="AF96">
        <v>441</v>
      </c>
      <c r="AG96">
        <v>78</v>
      </c>
      <c r="AH96">
        <v>16.784275999999998</v>
      </c>
      <c r="AI96">
        <v>2778.3</v>
      </c>
      <c r="AJ96">
        <v>0</v>
      </c>
      <c r="AK96">
        <v>23</v>
      </c>
      <c r="AL96">
        <v>9750</v>
      </c>
      <c r="AM96" t="s">
        <v>397</v>
      </c>
      <c r="AN96" t="s">
        <v>612</v>
      </c>
      <c r="AO96">
        <v>1382.46</v>
      </c>
      <c r="AR96" t="s">
        <v>117</v>
      </c>
      <c r="AS96" t="s">
        <v>118</v>
      </c>
      <c r="AT96" t="s">
        <v>207</v>
      </c>
      <c r="AU96" t="s">
        <v>396</v>
      </c>
      <c r="AV96" t="s">
        <v>48</v>
      </c>
      <c r="AW96">
        <v>1</v>
      </c>
      <c r="BB96">
        <v>0.74826086956521753</v>
      </c>
      <c r="BC96" t="s">
        <v>70</v>
      </c>
      <c r="BF96" t="s">
        <v>117</v>
      </c>
      <c r="BG96" t="s">
        <v>118</v>
      </c>
      <c r="BH96" t="s">
        <v>396</v>
      </c>
      <c r="BI96">
        <v>9880</v>
      </c>
      <c r="BJ96">
        <v>1</v>
      </c>
      <c r="BK96" t="s">
        <v>207</v>
      </c>
      <c r="BL96" t="s">
        <v>176</v>
      </c>
      <c r="BM96">
        <v>0.74826086956521753</v>
      </c>
      <c r="BN96" t="s">
        <v>70</v>
      </c>
      <c r="BO96" t="s">
        <v>191</v>
      </c>
      <c r="BP96">
        <v>1382.46</v>
      </c>
    </row>
    <row r="97" spans="1:68" ht="16.5">
      <c r="A97" s="125" t="str">
        <f t="shared" si="53"/>
        <v>도영운수</v>
      </c>
      <c r="B97" s="126" t="str">
        <f t="shared" si="35"/>
        <v>황교민</v>
      </c>
      <c r="C97" s="127" t="str">
        <f t="shared" si="54"/>
        <v>B</v>
      </c>
      <c r="D97" s="128">
        <f t="shared" si="55"/>
        <v>0.94833333333333325</v>
      </c>
      <c r="E97" s="129">
        <f t="shared" si="56"/>
        <v>1945</v>
      </c>
      <c r="F97" s="252" t="str">
        <f t="shared" si="57"/>
        <v>35</v>
      </c>
      <c r="G97" s="130" t="str">
        <f t="shared" si="58"/>
        <v>71바5854</v>
      </c>
      <c r="H97" s="131">
        <f t="shared" si="59"/>
        <v>1</v>
      </c>
      <c r="I97" s="132">
        <f t="shared" si="60"/>
        <v>1878.425</v>
      </c>
      <c r="J97" s="133">
        <f t="shared" si="61"/>
        <v>6.1968482807334942E-3</v>
      </c>
      <c r="K97" s="133">
        <f t="shared" si="62"/>
        <v>0.39391640204559836</v>
      </c>
      <c r="L97" s="133">
        <f t="shared" si="63"/>
        <v>0.11978119967525987</v>
      </c>
      <c r="M97" s="134">
        <f t="shared" si="64"/>
        <v>12.494999999999999</v>
      </c>
      <c r="N97" s="135">
        <f t="shared" si="65"/>
        <v>0.15970826623367981</v>
      </c>
      <c r="O97" s="135">
        <f t="shared" si="66"/>
        <v>26.085683484834369</v>
      </c>
      <c r="P97" s="226">
        <f t="shared" si="67"/>
        <v>19</v>
      </c>
      <c r="Q97" s="227">
        <f t="shared" si="68"/>
        <v>3</v>
      </c>
      <c r="R97" s="227">
        <f t="shared" si="69"/>
        <v>490</v>
      </c>
      <c r="T97">
        <v>506</v>
      </c>
      <c r="U97">
        <v>1945</v>
      </c>
      <c r="V97" t="s">
        <v>398</v>
      </c>
      <c r="W97">
        <v>1878.425</v>
      </c>
      <c r="X97">
        <v>825.44</v>
      </c>
      <c r="Y97">
        <v>2.2759999999999998</v>
      </c>
      <c r="Z97">
        <v>12.494999999999999</v>
      </c>
      <c r="AA97">
        <v>110.088866</v>
      </c>
      <c r="AB97">
        <v>0.68220400000000003</v>
      </c>
      <c r="AC97">
        <v>43.365810000000003</v>
      </c>
      <c r="AD97" s="1">
        <v>225</v>
      </c>
      <c r="AE97">
        <v>3</v>
      </c>
      <c r="AF97">
        <v>490</v>
      </c>
      <c r="AG97">
        <v>79</v>
      </c>
      <c r="AH97">
        <v>17.062805999999998</v>
      </c>
      <c r="AI97">
        <v>1093</v>
      </c>
      <c r="AJ97">
        <v>0</v>
      </c>
      <c r="AK97">
        <v>19</v>
      </c>
      <c r="AL97">
        <v>6140</v>
      </c>
      <c r="AM97" t="s">
        <v>399</v>
      </c>
      <c r="AN97" t="s">
        <v>613</v>
      </c>
      <c r="AO97">
        <v>1878.425</v>
      </c>
      <c r="AR97" t="s">
        <v>117</v>
      </c>
      <c r="AS97" t="s">
        <v>118</v>
      </c>
      <c r="AT97" t="s">
        <v>201</v>
      </c>
      <c r="AU97" t="s">
        <v>398</v>
      </c>
      <c r="AV97" t="s">
        <v>48</v>
      </c>
      <c r="AW97">
        <v>1</v>
      </c>
      <c r="BB97">
        <v>0.94833333333333325</v>
      </c>
      <c r="BC97" t="s">
        <v>68</v>
      </c>
      <c r="BF97" t="s">
        <v>117</v>
      </c>
      <c r="BG97" t="s">
        <v>118</v>
      </c>
      <c r="BH97" t="s">
        <v>398</v>
      </c>
      <c r="BI97">
        <v>1945</v>
      </c>
      <c r="BJ97">
        <v>1</v>
      </c>
      <c r="BK97" t="s">
        <v>201</v>
      </c>
      <c r="BL97" t="s">
        <v>176</v>
      </c>
      <c r="BM97">
        <v>0.94833333333333325</v>
      </c>
      <c r="BN97" t="s">
        <v>68</v>
      </c>
      <c r="BO97" t="s">
        <v>177</v>
      </c>
      <c r="BP97">
        <v>1878.425</v>
      </c>
    </row>
    <row r="98" spans="1:68" ht="16.5">
      <c r="A98" s="109" t="str">
        <f t="shared" si="53"/>
        <v>도영운수</v>
      </c>
      <c r="B98" s="110" t="str">
        <f t="shared" si="35"/>
        <v>황성민</v>
      </c>
      <c r="C98" s="111" t="str">
        <f t="shared" si="54"/>
        <v>D</v>
      </c>
      <c r="D98" s="112">
        <f t="shared" si="55"/>
        <v>0.80555555555555547</v>
      </c>
      <c r="E98" s="113">
        <f t="shared" si="56"/>
        <v>7014</v>
      </c>
      <c r="F98" s="253" t="str">
        <f t="shared" si="57"/>
        <v>순환46</v>
      </c>
      <c r="G98" s="114" t="str">
        <f t="shared" si="58"/>
        <v>70바3904</v>
      </c>
      <c r="H98" s="115">
        <f t="shared" si="59"/>
        <v>1</v>
      </c>
      <c r="I98" s="116">
        <f t="shared" si="60"/>
        <v>464.38900000000001</v>
      </c>
      <c r="J98" s="117">
        <f t="shared" si="61"/>
        <v>2.1209224902502774E-3</v>
      </c>
      <c r="K98" s="117">
        <f t="shared" si="62"/>
        <v>0.34411566273597077</v>
      </c>
      <c r="L98" s="117">
        <f t="shared" si="63"/>
        <v>0.10551498851178645</v>
      </c>
      <c r="M98" s="118">
        <f t="shared" si="64"/>
        <v>12.182</v>
      </c>
      <c r="N98" s="119">
        <f t="shared" si="65"/>
        <v>0</v>
      </c>
      <c r="O98" s="119">
        <f t="shared" si="66"/>
        <v>2.1533671124854377</v>
      </c>
      <c r="P98" s="228">
        <f t="shared" si="67"/>
        <v>0</v>
      </c>
      <c r="Q98" s="229">
        <f t="shared" si="68"/>
        <v>0</v>
      </c>
      <c r="R98" s="229">
        <f t="shared" si="69"/>
        <v>10</v>
      </c>
      <c r="T98">
        <v>506</v>
      </c>
      <c r="U98">
        <v>7014</v>
      </c>
      <c r="V98" t="s">
        <v>614</v>
      </c>
      <c r="W98">
        <v>464.38900000000001</v>
      </c>
      <c r="X98">
        <v>213.50200000000001</v>
      </c>
      <c r="Y98">
        <v>2.1749999999999998</v>
      </c>
      <c r="Z98">
        <v>12.182</v>
      </c>
      <c r="AA98">
        <v>31.161912000000001</v>
      </c>
      <c r="AB98">
        <v>6.6091999999999998E-2</v>
      </c>
      <c r="AC98">
        <v>10.723302</v>
      </c>
      <c r="AD98" s="1">
        <v>49</v>
      </c>
      <c r="AE98">
        <v>0</v>
      </c>
      <c r="AF98">
        <v>10</v>
      </c>
      <c r="AG98">
        <v>66</v>
      </c>
      <c r="AH98">
        <v>14.902455</v>
      </c>
      <c r="AI98">
        <v>0</v>
      </c>
      <c r="AJ98">
        <v>0</v>
      </c>
      <c r="AK98">
        <v>0</v>
      </c>
      <c r="AL98">
        <v>0</v>
      </c>
      <c r="AM98" t="s">
        <v>615</v>
      </c>
      <c r="AN98" t="s">
        <v>616</v>
      </c>
      <c r="AO98">
        <v>464.38900000000001</v>
      </c>
      <c r="AR98" t="s">
        <v>117</v>
      </c>
      <c r="AS98" t="s">
        <v>123</v>
      </c>
      <c r="AT98" t="s">
        <v>501</v>
      </c>
      <c r="AU98" t="s">
        <v>614</v>
      </c>
      <c r="AV98" t="s">
        <v>48</v>
      </c>
      <c r="AW98">
        <v>1</v>
      </c>
      <c r="BB98">
        <v>0.80555555555555547</v>
      </c>
      <c r="BC98" t="s">
        <v>67</v>
      </c>
      <c r="BF98" t="s">
        <v>117</v>
      </c>
      <c r="BG98" t="s">
        <v>123</v>
      </c>
      <c r="BH98" t="s">
        <v>614</v>
      </c>
      <c r="BI98">
        <v>7014</v>
      </c>
      <c r="BJ98">
        <v>1</v>
      </c>
      <c r="BK98" t="s">
        <v>501</v>
      </c>
      <c r="BL98" t="s">
        <v>176</v>
      </c>
      <c r="BM98">
        <v>0.80555555555555547</v>
      </c>
      <c r="BN98" t="s">
        <v>67</v>
      </c>
      <c r="BO98" t="s">
        <v>181</v>
      </c>
      <c r="BP98">
        <v>464.38900000000001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9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8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5" t="s">
        <v>617</v>
      </c>
      <c r="B2" s="286"/>
      <c r="C2" s="287"/>
      <c r="D2" s="288"/>
      <c r="E2" s="285"/>
      <c r="F2" s="289"/>
      <c r="G2" s="285"/>
      <c r="H2" s="285"/>
      <c r="I2" s="285"/>
      <c r="J2" s="285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90" t="s">
        <v>618</v>
      </c>
      <c r="B4" s="291"/>
      <c r="C4" s="292"/>
      <c r="D4" s="293"/>
      <c r="E4" s="294"/>
      <c r="F4" s="295"/>
      <c r="G4" s="246"/>
      <c r="H4" s="294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49" t="s">
        <v>619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0" t="s">
        <v>620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47" t="s">
        <v>195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621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96" t="s">
        <v>0</v>
      </c>
      <c r="B13" s="297" t="s">
        <v>74</v>
      </c>
      <c r="C13" s="298" t="s">
        <v>65</v>
      </c>
      <c r="D13" s="298" t="s">
        <v>160</v>
      </c>
      <c r="E13" s="299" t="s">
        <v>146</v>
      </c>
      <c r="F13" s="297" t="s">
        <v>151</v>
      </c>
      <c r="G13" s="299" t="s">
        <v>149</v>
      </c>
      <c r="H13" s="299" t="s">
        <v>153</v>
      </c>
      <c r="I13" s="256" t="s">
        <v>155</v>
      </c>
      <c r="J13" s="299" t="s">
        <v>11</v>
      </c>
      <c r="K13" s="299" t="s">
        <v>12</v>
      </c>
      <c r="L13" s="299" t="s">
        <v>13</v>
      </c>
      <c r="M13" s="299" t="s">
        <v>105</v>
      </c>
      <c r="N13" s="299" t="s">
        <v>6</v>
      </c>
      <c r="O13" s="299" t="s">
        <v>7</v>
      </c>
      <c r="P13" s="299" t="s">
        <v>182</v>
      </c>
      <c r="Q13" s="300" t="s">
        <v>184</v>
      </c>
      <c r="R13" s="300" t="s">
        <v>185</v>
      </c>
    </row>
    <row r="14" spans="1:18" ht="16.5">
      <c r="A14" s="301" t="s">
        <v>117</v>
      </c>
      <c r="B14" s="302">
        <v>139</v>
      </c>
      <c r="C14" s="303" t="s">
        <v>67</v>
      </c>
      <c r="D14" s="304">
        <v>0.8342857142857143</v>
      </c>
      <c r="E14" s="305">
        <v>139</v>
      </c>
      <c r="F14" s="259" t="s">
        <v>119</v>
      </c>
      <c r="G14" s="306" t="s">
        <v>214</v>
      </c>
      <c r="H14" s="307">
        <v>1</v>
      </c>
      <c r="I14" s="260">
        <v>4318.4409999999998</v>
      </c>
      <c r="J14" s="308">
        <v>2.3992162762517918E-2</v>
      </c>
      <c r="K14" s="308">
        <v>0.32181183578124845</v>
      </c>
      <c r="L14" s="308">
        <v>0.26838389131633383</v>
      </c>
      <c r="M14" s="309">
        <v>14.852</v>
      </c>
      <c r="N14" s="310">
        <v>2.0377724275959777</v>
      </c>
      <c r="O14" s="310">
        <v>39.111336706927339</v>
      </c>
      <c r="P14" s="311">
        <v>14</v>
      </c>
      <c r="Q14" s="312">
        <v>88</v>
      </c>
      <c r="R14" s="312">
        <v>1689</v>
      </c>
    </row>
    <row r="15" spans="1:18" ht="16.5">
      <c r="A15" s="301" t="s">
        <v>117</v>
      </c>
      <c r="B15" s="302">
        <v>828</v>
      </c>
      <c r="C15" s="303" t="s">
        <v>70</v>
      </c>
      <c r="D15" s="304">
        <v>0.78125</v>
      </c>
      <c r="E15" s="305">
        <v>828</v>
      </c>
      <c r="F15" s="259" t="s">
        <v>121</v>
      </c>
      <c r="G15" s="306" t="s">
        <v>238</v>
      </c>
      <c r="H15" s="307">
        <v>1</v>
      </c>
      <c r="I15" s="260">
        <v>4726.348</v>
      </c>
      <c r="J15" s="308">
        <v>3.6266821596100798E-2</v>
      </c>
      <c r="K15" s="308">
        <v>0.36181747288637356</v>
      </c>
      <c r="L15" s="308">
        <v>0.22427464080088896</v>
      </c>
      <c r="M15" s="309">
        <v>19.372</v>
      </c>
      <c r="N15" s="310">
        <v>0.90979335419228546</v>
      </c>
      <c r="O15" s="310">
        <v>34.762569324137793</v>
      </c>
      <c r="P15" s="311">
        <v>18</v>
      </c>
      <c r="Q15" s="312">
        <v>43</v>
      </c>
      <c r="R15" s="312">
        <v>1643</v>
      </c>
    </row>
    <row r="16" spans="1:18" ht="16.5">
      <c r="A16" s="301" t="s">
        <v>117</v>
      </c>
      <c r="B16" s="302" t="s">
        <v>256</v>
      </c>
      <c r="C16" s="303" t="s">
        <v>67</v>
      </c>
      <c r="D16" s="304">
        <v>0.80571428571428561</v>
      </c>
      <c r="E16" s="305">
        <v>551</v>
      </c>
      <c r="F16" s="259" t="s">
        <v>120</v>
      </c>
      <c r="G16" s="306" t="s">
        <v>226</v>
      </c>
      <c r="H16" s="307">
        <v>1</v>
      </c>
      <c r="I16" s="260">
        <v>2103.9430000000002</v>
      </c>
      <c r="J16" s="308">
        <v>1.7654683820965245E-2</v>
      </c>
      <c r="K16" s="308">
        <v>0.37457808746062871</v>
      </c>
      <c r="L16" s="308">
        <v>0.24953147494965403</v>
      </c>
      <c r="M16" s="309">
        <v>17.52</v>
      </c>
      <c r="N16" s="310">
        <v>4.7529804752315052E-2</v>
      </c>
      <c r="O16" s="310">
        <v>30.038836603463114</v>
      </c>
      <c r="P16" s="311">
        <v>0</v>
      </c>
      <c r="Q16" s="312">
        <v>1</v>
      </c>
      <c r="R16" s="312">
        <v>632</v>
      </c>
    </row>
    <row r="17" spans="1:18" ht="16.5">
      <c r="A17" s="301" t="s">
        <v>117</v>
      </c>
      <c r="B17" s="302" t="s">
        <v>262</v>
      </c>
      <c r="C17" s="303" t="s">
        <v>67</v>
      </c>
      <c r="D17" s="304">
        <v>0.82567651915962381</v>
      </c>
      <c r="E17" s="305">
        <v>3405</v>
      </c>
      <c r="F17" s="259" t="s">
        <v>118</v>
      </c>
      <c r="G17" s="306" t="s">
        <v>209</v>
      </c>
      <c r="H17" s="307">
        <v>2</v>
      </c>
      <c r="I17" s="260">
        <v>1823.009</v>
      </c>
      <c r="J17" s="308">
        <v>8.0184311939950764E-3</v>
      </c>
      <c r="K17" s="308">
        <v>0.37869831129051701</v>
      </c>
      <c r="L17" s="308">
        <v>6.8567955506527944E-2</v>
      </c>
      <c r="M17" s="309">
        <v>13.138999999999999</v>
      </c>
      <c r="N17" s="310">
        <v>0.1097087288104447</v>
      </c>
      <c r="O17" s="310">
        <v>29.731065507630515</v>
      </c>
      <c r="P17" s="311">
        <v>3</v>
      </c>
      <c r="Q17" s="312">
        <v>2</v>
      </c>
      <c r="R17" s="312">
        <v>542</v>
      </c>
    </row>
    <row r="18" spans="1:18" ht="16.5">
      <c r="A18" s="301" t="s">
        <v>117</v>
      </c>
      <c r="B18" s="302" t="s">
        <v>264</v>
      </c>
      <c r="C18" s="303" t="s">
        <v>67</v>
      </c>
      <c r="D18" s="304">
        <v>0.82000000000000006</v>
      </c>
      <c r="E18" s="305">
        <v>6128</v>
      </c>
      <c r="F18" s="259" t="s">
        <v>122</v>
      </c>
      <c r="G18" s="306" t="s">
        <v>243</v>
      </c>
      <c r="H18" s="307">
        <v>1</v>
      </c>
      <c r="I18" s="260">
        <v>2197.0039999999999</v>
      </c>
      <c r="J18" s="308">
        <v>4.3820563482443679E-3</v>
      </c>
      <c r="K18" s="308">
        <v>0.33395466045780048</v>
      </c>
      <c r="L18" s="308">
        <v>0.2011830656657885</v>
      </c>
      <c r="M18" s="309">
        <v>14.682</v>
      </c>
      <c r="N18" s="310">
        <v>4.5516530693617309E-2</v>
      </c>
      <c r="O18" s="310">
        <v>26.308554740910804</v>
      </c>
      <c r="P18" s="311">
        <v>5</v>
      </c>
      <c r="Q18" s="312">
        <v>1</v>
      </c>
      <c r="R18" s="312">
        <v>578</v>
      </c>
    </row>
    <row r="19" spans="1:18" ht="16.5">
      <c r="A19" s="301" t="s">
        <v>117</v>
      </c>
      <c r="B19" s="302" t="s">
        <v>268</v>
      </c>
      <c r="C19" s="303" t="s">
        <v>67</v>
      </c>
      <c r="D19" s="304">
        <v>0.81110803320809866</v>
      </c>
      <c r="E19" s="305">
        <v>305</v>
      </c>
      <c r="F19" s="259" t="s">
        <v>118</v>
      </c>
      <c r="G19" s="306" t="s">
        <v>204</v>
      </c>
      <c r="H19" s="307">
        <v>2</v>
      </c>
      <c r="I19" s="260">
        <v>2189.2250000000004</v>
      </c>
      <c r="J19" s="308">
        <v>1.4947857739870169E-2</v>
      </c>
      <c r="K19" s="308">
        <v>0.37465680149783304</v>
      </c>
      <c r="L19" s="308">
        <v>0.1479975790519476</v>
      </c>
      <c r="M19" s="309">
        <v>12.637</v>
      </c>
      <c r="N19" s="310">
        <v>0.13703479541847</v>
      </c>
      <c r="O19" s="310">
        <v>10.231931391245759</v>
      </c>
      <c r="P19" s="311">
        <v>7</v>
      </c>
      <c r="Q19" s="312">
        <v>3</v>
      </c>
      <c r="R19" s="312">
        <v>224</v>
      </c>
    </row>
    <row r="20" spans="1:18" ht="16.5">
      <c r="A20" s="301" t="s">
        <v>117</v>
      </c>
      <c r="B20" s="302" t="s">
        <v>270</v>
      </c>
      <c r="C20" s="303" t="s">
        <v>70</v>
      </c>
      <c r="D20" s="304">
        <v>0.76600000000000001</v>
      </c>
      <c r="E20" s="305">
        <v>6269</v>
      </c>
      <c r="F20" s="259" t="s">
        <v>118</v>
      </c>
      <c r="G20" s="306" t="s">
        <v>204</v>
      </c>
      <c r="H20" s="307">
        <v>1</v>
      </c>
      <c r="I20" s="260">
        <v>1764.963</v>
      </c>
      <c r="J20" s="308">
        <v>2.3343284376663904E-2</v>
      </c>
      <c r="K20" s="308">
        <v>0.37797374668437356</v>
      </c>
      <c r="L20" s="308">
        <v>0.2079363703375085</v>
      </c>
      <c r="M20" s="309">
        <v>15.365</v>
      </c>
      <c r="N20" s="310">
        <v>0</v>
      </c>
      <c r="O20" s="310">
        <v>28.385864179589035</v>
      </c>
      <c r="P20" s="311">
        <v>15</v>
      </c>
      <c r="Q20" s="312">
        <v>0</v>
      </c>
      <c r="R20" s="312">
        <v>501</v>
      </c>
    </row>
    <row r="21" spans="1:18" ht="16.5">
      <c r="A21" s="301" t="s">
        <v>117</v>
      </c>
      <c r="B21" s="302" t="s">
        <v>474</v>
      </c>
      <c r="C21" s="303" t="s">
        <v>70</v>
      </c>
      <c r="D21" s="304">
        <v>0.69800000000000006</v>
      </c>
      <c r="E21" s="305">
        <v>1422</v>
      </c>
      <c r="F21" s="259" t="s">
        <v>118</v>
      </c>
      <c r="G21" s="306" t="s">
        <v>205</v>
      </c>
      <c r="H21" s="307">
        <v>1</v>
      </c>
      <c r="I21" s="260">
        <v>4536.741</v>
      </c>
      <c r="J21" s="308">
        <v>3.7091114992067221E-2</v>
      </c>
      <c r="K21" s="308">
        <v>0.38951189556291099</v>
      </c>
      <c r="L21" s="308">
        <v>0.18757958631537486</v>
      </c>
      <c r="M21" s="309">
        <v>17.568999999999999</v>
      </c>
      <c r="N21" s="310">
        <v>0.83760567332364799</v>
      </c>
      <c r="O21" s="310">
        <v>51.578875673087794</v>
      </c>
      <c r="P21" s="311">
        <v>68</v>
      </c>
      <c r="Q21" s="312">
        <v>38</v>
      </c>
      <c r="R21" s="312">
        <v>2340</v>
      </c>
    </row>
    <row r="22" spans="1:18" ht="16.5">
      <c r="A22" s="301" t="s">
        <v>117</v>
      </c>
      <c r="B22" s="302" t="s">
        <v>272</v>
      </c>
      <c r="C22" s="303" t="s">
        <v>67</v>
      </c>
      <c r="D22" s="304">
        <v>0.82583333333333331</v>
      </c>
      <c r="E22" s="305">
        <v>5022</v>
      </c>
      <c r="F22" s="259" t="s">
        <v>118</v>
      </c>
      <c r="G22" s="306" t="s">
        <v>209</v>
      </c>
      <c r="H22" s="307">
        <v>1</v>
      </c>
      <c r="I22" s="260">
        <v>1997.0640000000001</v>
      </c>
      <c r="J22" s="308">
        <v>2.0733379766027266E-2</v>
      </c>
      <c r="K22" s="308">
        <v>0.36765636343947433</v>
      </c>
      <c r="L22" s="308">
        <v>9.5640400107357595E-2</v>
      </c>
      <c r="M22" s="309">
        <v>13.228</v>
      </c>
      <c r="N22" s="310">
        <v>0</v>
      </c>
      <c r="O22" s="310">
        <v>14.971978864973781</v>
      </c>
      <c r="P22" s="311">
        <v>19</v>
      </c>
      <c r="Q22" s="312">
        <v>0</v>
      </c>
      <c r="R22" s="312">
        <v>299</v>
      </c>
    </row>
    <row r="23" spans="1:18" ht="16.5">
      <c r="A23" s="301" t="s">
        <v>117</v>
      </c>
      <c r="B23" s="302" t="s">
        <v>476</v>
      </c>
      <c r="C23" s="303" t="s">
        <v>70</v>
      </c>
      <c r="D23" s="304">
        <v>0.77642858369350942</v>
      </c>
      <c r="E23" s="305">
        <v>9926</v>
      </c>
      <c r="F23" s="259" t="s">
        <v>119</v>
      </c>
      <c r="G23" s="306" t="s">
        <v>216</v>
      </c>
      <c r="H23" s="307">
        <v>2</v>
      </c>
      <c r="I23" s="260">
        <v>655.86599999999999</v>
      </c>
      <c r="J23" s="308">
        <v>5.4498652146815492E-2</v>
      </c>
      <c r="K23" s="308">
        <v>0.35017567560885576</v>
      </c>
      <c r="L23" s="308">
        <v>0.16619248444041923</v>
      </c>
      <c r="M23" s="309">
        <v>13.975</v>
      </c>
      <c r="N23" s="310">
        <v>0</v>
      </c>
      <c r="O23" s="310">
        <v>14.027255567448229</v>
      </c>
      <c r="P23" s="311">
        <v>3</v>
      </c>
      <c r="Q23" s="312">
        <v>0</v>
      </c>
      <c r="R23" s="312">
        <v>92</v>
      </c>
    </row>
    <row r="24" spans="1:18" ht="16.5">
      <c r="A24" s="301" t="s">
        <v>117</v>
      </c>
      <c r="B24" s="302" t="s">
        <v>276</v>
      </c>
      <c r="C24" s="303" t="s">
        <v>67</v>
      </c>
      <c r="D24" s="304">
        <v>0.82832006093658361</v>
      </c>
      <c r="E24" s="305">
        <v>1711</v>
      </c>
      <c r="F24" s="259" t="s">
        <v>122</v>
      </c>
      <c r="G24" s="306" t="s">
        <v>248</v>
      </c>
      <c r="H24" s="307">
        <v>10</v>
      </c>
      <c r="I24" s="260">
        <v>2682.5620000000004</v>
      </c>
      <c r="J24" s="308">
        <v>3.181136598996933E-2</v>
      </c>
      <c r="K24" s="308">
        <v>0.36914626128521105</v>
      </c>
      <c r="L24" s="308">
        <v>0.2311223375265884</v>
      </c>
      <c r="M24" s="309">
        <v>17.302</v>
      </c>
      <c r="N24" s="310">
        <v>0.85738931663089235</v>
      </c>
      <c r="O24" s="310">
        <v>44.65880005755691</v>
      </c>
      <c r="P24" s="311">
        <v>7</v>
      </c>
      <c r="Q24" s="312">
        <v>23</v>
      </c>
      <c r="R24" s="312">
        <v>1198</v>
      </c>
    </row>
    <row r="25" spans="1:18" ht="16.5">
      <c r="A25" s="301" t="s">
        <v>117</v>
      </c>
      <c r="B25" s="302" t="s">
        <v>280</v>
      </c>
      <c r="C25" s="303" t="s">
        <v>70</v>
      </c>
      <c r="D25" s="304">
        <v>0.75407569548594833</v>
      </c>
      <c r="E25" s="305">
        <v>825</v>
      </c>
      <c r="F25" s="259" t="s">
        <v>123</v>
      </c>
      <c r="G25" s="306" t="s">
        <v>251</v>
      </c>
      <c r="H25" s="307">
        <v>2</v>
      </c>
      <c r="I25" s="260">
        <v>1613.3630000000001</v>
      </c>
      <c r="J25" s="308">
        <v>5.2634487108555719E-3</v>
      </c>
      <c r="K25" s="308">
        <v>0.36048531783175031</v>
      </c>
      <c r="L25" s="308">
        <v>0.1450386552809256</v>
      </c>
      <c r="M25" s="309">
        <v>10.741</v>
      </c>
      <c r="N25" s="310">
        <v>6.198233131663488E-2</v>
      </c>
      <c r="O25" s="310">
        <v>0</v>
      </c>
      <c r="P25" s="311">
        <v>0</v>
      </c>
      <c r="Q25" s="312">
        <v>1</v>
      </c>
      <c r="R25" s="312">
        <v>0</v>
      </c>
    </row>
    <row r="26" spans="1:18" ht="16.5" customHeight="1">
      <c r="A26" s="301" t="s">
        <v>117</v>
      </c>
      <c r="B26" s="302" t="s">
        <v>526</v>
      </c>
      <c r="C26" s="303" t="s">
        <v>70</v>
      </c>
      <c r="D26" s="304">
        <v>0.71000000000000008</v>
      </c>
      <c r="E26" s="305">
        <v>7475</v>
      </c>
      <c r="F26" s="259" t="s">
        <v>118</v>
      </c>
      <c r="G26" s="306" t="s">
        <v>197</v>
      </c>
      <c r="H26" s="307">
        <v>1</v>
      </c>
      <c r="I26" s="260">
        <v>819.995</v>
      </c>
      <c r="J26" s="308">
        <v>5.0857445554609255E-2</v>
      </c>
      <c r="K26" s="308">
        <v>0.3660816440204312</v>
      </c>
      <c r="L26" s="308">
        <v>0.18292794468258952</v>
      </c>
      <c r="M26" s="309">
        <v>22.071999999999999</v>
      </c>
      <c r="N26" s="310">
        <v>0</v>
      </c>
      <c r="O26" s="310">
        <v>4.3902706723821483</v>
      </c>
      <c r="P26" s="311">
        <v>314</v>
      </c>
      <c r="Q26" s="312">
        <v>0</v>
      </c>
      <c r="R26" s="312">
        <v>36</v>
      </c>
    </row>
    <row r="27" spans="1:18" ht="16.5">
      <c r="A27" s="301" t="s">
        <v>117</v>
      </c>
      <c r="B27" s="302" t="s">
        <v>190</v>
      </c>
      <c r="C27" s="303" t="s">
        <v>70</v>
      </c>
      <c r="D27" s="304">
        <v>0.75039999999999996</v>
      </c>
      <c r="E27" s="305">
        <v>8592</v>
      </c>
      <c r="F27" s="259" t="s">
        <v>119</v>
      </c>
      <c r="G27" s="306" t="s">
        <v>210</v>
      </c>
      <c r="H27" s="307">
        <v>1</v>
      </c>
      <c r="I27" s="260">
        <v>1156.2619999999999</v>
      </c>
      <c r="J27" s="308">
        <v>1.5018972514038113E-3</v>
      </c>
      <c r="K27" s="308">
        <v>0.33424135283569228</v>
      </c>
      <c r="L27" s="308">
        <v>0.2854024433908578</v>
      </c>
      <c r="M27" s="309">
        <v>16.73</v>
      </c>
      <c r="N27" s="310">
        <v>0.69188471125056439</v>
      </c>
      <c r="O27" s="310">
        <v>23.264623415800227</v>
      </c>
      <c r="P27" s="311">
        <v>1</v>
      </c>
      <c r="Q27" s="312">
        <v>8</v>
      </c>
      <c r="R27" s="312">
        <v>269</v>
      </c>
    </row>
    <row r="28" spans="1:18" ht="16.5">
      <c r="A28" s="301" t="s">
        <v>117</v>
      </c>
      <c r="B28" s="302" t="s">
        <v>285</v>
      </c>
      <c r="C28" s="303" t="s">
        <v>67</v>
      </c>
      <c r="D28" s="304">
        <v>0.834051081542035</v>
      </c>
      <c r="E28" s="305">
        <v>3341</v>
      </c>
      <c r="F28" s="259" t="s">
        <v>119</v>
      </c>
      <c r="G28" s="306" t="s">
        <v>216</v>
      </c>
      <c r="H28" s="307">
        <v>3</v>
      </c>
      <c r="I28" s="260">
        <v>735.08799999999997</v>
      </c>
      <c r="J28" s="308">
        <v>8.4552738322236348E-3</v>
      </c>
      <c r="K28" s="308">
        <v>0.34209672034359312</v>
      </c>
      <c r="L28" s="308">
        <v>0.25439131097229178</v>
      </c>
      <c r="M28" s="309">
        <v>12.382999999999999</v>
      </c>
      <c r="N28" s="310">
        <v>0</v>
      </c>
      <c r="O28" s="310">
        <v>10.066821931523846</v>
      </c>
      <c r="P28" s="311">
        <v>0</v>
      </c>
      <c r="Q28" s="312">
        <v>0</v>
      </c>
      <c r="R28" s="312">
        <v>74</v>
      </c>
    </row>
    <row r="29" spans="1:18" ht="16.5">
      <c r="A29" s="301" t="s">
        <v>117</v>
      </c>
      <c r="B29" s="302" t="s">
        <v>287</v>
      </c>
      <c r="C29" s="303" t="s">
        <v>70</v>
      </c>
      <c r="D29" s="304">
        <v>0.76323420889655225</v>
      </c>
      <c r="E29" s="305">
        <v>651</v>
      </c>
      <c r="F29" s="259" t="s">
        <v>123</v>
      </c>
      <c r="G29" s="306" t="s">
        <v>252</v>
      </c>
      <c r="H29" s="307">
        <v>4</v>
      </c>
      <c r="I29" s="260">
        <v>1163.78</v>
      </c>
      <c r="J29" s="308">
        <v>1.9063054745005775E-2</v>
      </c>
      <c r="K29" s="308">
        <v>0.39724437186326189</v>
      </c>
      <c r="L29" s="308">
        <v>0.17271305573218307</v>
      </c>
      <c r="M29" s="309">
        <v>13.557</v>
      </c>
      <c r="N29" s="310">
        <v>0</v>
      </c>
      <c r="O29" s="310">
        <v>15.724621492034577</v>
      </c>
      <c r="P29" s="311">
        <v>1</v>
      </c>
      <c r="Q29" s="312">
        <v>0</v>
      </c>
      <c r="R29" s="312">
        <v>183</v>
      </c>
    </row>
    <row r="30" spans="1:18" ht="16.5">
      <c r="A30" s="301" t="s">
        <v>117</v>
      </c>
      <c r="B30" s="302" t="s">
        <v>289</v>
      </c>
      <c r="C30" s="303" t="s">
        <v>67</v>
      </c>
      <c r="D30" s="304">
        <v>0.8212354035137831</v>
      </c>
      <c r="E30" s="305">
        <v>9247</v>
      </c>
      <c r="F30" s="259" t="s">
        <v>118</v>
      </c>
      <c r="G30" s="306" t="s">
        <v>209</v>
      </c>
      <c r="H30" s="307">
        <v>8</v>
      </c>
      <c r="I30" s="260">
        <v>1112.3780000000002</v>
      </c>
      <c r="J30" s="308">
        <v>2.258736255867131E-2</v>
      </c>
      <c r="K30" s="308">
        <v>0.38011540339805516</v>
      </c>
      <c r="L30" s="308">
        <v>0.17350217282254773</v>
      </c>
      <c r="M30" s="309">
        <v>14.666</v>
      </c>
      <c r="N30" s="310">
        <v>0</v>
      </c>
      <c r="O30" s="310">
        <v>41.442746979893521</v>
      </c>
      <c r="P30" s="311">
        <v>54</v>
      </c>
      <c r="Q30" s="312">
        <v>0</v>
      </c>
      <c r="R30" s="312">
        <v>461</v>
      </c>
    </row>
    <row r="31" spans="1:18" ht="16.5">
      <c r="A31" s="301" t="s">
        <v>117</v>
      </c>
      <c r="B31" s="302" t="s">
        <v>291</v>
      </c>
      <c r="C31" s="303" t="s">
        <v>70</v>
      </c>
      <c r="D31" s="304">
        <v>0.74247318640960713</v>
      </c>
      <c r="E31" s="305">
        <v>8057</v>
      </c>
      <c r="F31" s="259" t="s">
        <v>122</v>
      </c>
      <c r="G31" s="306" t="s">
        <v>246</v>
      </c>
      <c r="H31" s="307">
        <v>2</v>
      </c>
      <c r="I31" s="260">
        <v>420.36599999999999</v>
      </c>
      <c r="J31" s="308">
        <v>9.4095249113616553E-3</v>
      </c>
      <c r="K31" s="308">
        <v>0.3414984252158495</v>
      </c>
      <c r="L31" s="308">
        <v>0.19268922795849333</v>
      </c>
      <c r="M31" s="309">
        <v>17.277000000000001</v>
      </c>
      <c r="N31" s="310">
        <v>0</v>
      </c>
      <c r="O31" s="310">
        <v>26.881336739888575</v>
      </c>
      <c r="P31" s="311">
        <v>0</v>
      </c>
      <c r="Q31" s="312">
        <v>0</v>
      </c>
      <c r="R31" s="312">
        <v>113</v>
      </c>
    </row>
    <row r="32" spans="1:18" ht="16.5">
      <c r="A32" s="301" t="s">
        <v>117</v>
      </c>
      <c r="B32" s="302" t="s">
        <v>478</v>
      </c>
      <c r="C32" s="303" t="s">
        <v>70</v>
      </c>
      <c r="D32" s="304">
        <v>0.79117143678048851</v>
      </c>
      <c r="E32" s="305">
        <v>8096</v>
      </c>
      <c r="F32" s="259" t="s">
        <v>119</v>
      </c>
      <c r="G32" s="306" t="s">
        <v>216</v>
      </c>
      <c r="H32" s="307">
        <v>7</v>
      </c>
      <c r="I32" s="260">
        <v>964.03300000000002</v>
      </c>
      <c r="J32" s="308">
        <v>2.1101807179465165E-2</v>
      </c>
      <c r="K32" s="308">
        <v>0.36347684876724673</v>
      </c>
      <c r="L32" s="308">
        <v>0.17634251109661184</v>
      </c>
      <c r="M32" s="309">
        <v>13.34</v>
      </c>
      <c r="N32" s="310">
        <v>0</v>
      </c>
      <c r="O32" s="310">
        <v>19.50140710950766</v>
      </c>
      <c r="P32" s="311">
        <v>3</v>
      </c>
      <c r="Q32" s="312">
        <v>0</v>
      </c>
      <c r="R32" s="312">
        <v>188</v>
      </c>
    </row>
    <row r="33" spans="1:18" ht="16.5">
      <c r="A33" s="301" t="s">
        <v>117</v>
      </c>
      <c r="B33" s="302" t="s">
        <v>299</v>
      </c>
      <c r="C33" s="303" t="s">
        <v>70</v>
      </c>
      <c r="D33" s="304">
        <v>0.70884593303304655</v>
      </c>
      <c r="E33" s="305">
        <v>7278</v>
      </c>
      <c r="F33" s="259" t="s">
        <v>122</v>
      </c>
      <c r="G33" s="306" t="s">
        <v>242</v>
      </c>
      <c r="H33" s="307">
        <v>2</v>
      </c>
      <c r="I33" s="260">
        <v>1126.2570000000001</v>
      </c>
      <c r="J33" s="308">
        <v>2.7263794463734344E-2</v>
      </c>
      <c r="K33" s="308">
        <v>0.40501994202601699</v>
      </c>
      <c r="L33" s="308">
        <v>0.13851190270071573</v>
      </c>
      <c r="M33" s="309">
        <v>18.228999999999999</v>
      </c>
      <c r="N33" s="310">
        <v>8.8789681218407523E-2</v>
      </c>
      <c r="O33" s="310">
        <v>23.884424247751621</v>
      </c>
      <c r="P33" s="311">
        <v>18</v>
      </c>
      <c r="Q33" s="312">
        <v>1</v>
      </c>
      <c r="R33" s="312">
        <v>269</v>
      </c>
    </row>
    <row r="34" spans="1:18" ht="16.5">
      <c r="A34" s="301" t="s">
        <v>117</v>
      </c>
      <c r="B34" s="302" t="s">
        <v>301</v>
      </c>
      <c r="C34" s="303" t="s">
        <v>70</v>
      </c>
      <c r="D34" s="304">
        <v>0.78160765461087445</v>
      </c>
      <c r="E34" s="305">
        <v>1679</v>
      </c>
      <c r="F34" s="259" t="s">
        <v>118</v>
      </c>
      <c r="G34" s="306" t="s">
        <v>207</v>
      </c>
      <c r="H34" s="307">
        <v>5</v>
      </c>
      <c r="I34" s="260">
        <v>1087.6219999999998</v>
      </c>
      <c r="J34" s="308">
        <v>2.8194033982806701E-2</v>
      </c>
      <c r="K34" s="308">
        <v>0.38154104690384144</v>
      </c>
      <c r="L34" s="308">
        <v>7.7328122327631074E-2</v>
      </c>
      <c r="M34" s="309">
        <v>16.788</v>
      </c>
      <c r="N34" s="310">
        <v>0.45971854191989503</v>
      </c>
      <c r="O34" s="310">
        <v>46.431572733909398</v>
      </c>
      <c r="P34" s="311">
        <v>41</v>
      </c>
      <c r="Q34" s="312">
        <v>5</v>
      </c>
      <c r="R34" s="312">
        <v>516</v>
      </c>
    </row>
    <row r="35" spans="1:18" ht="16.5">
      <c r="A35" s="301" t="s">
        <v>117</v>
      </c>
      <c r="B35" s="302" t="s">
        <v>542</v>
      </c>
      <c r="C35" s="303" t="s">
        <v>70</v>
      </c>
      <c r="D35" s="304">
        <v>0.77384664144295634</v>
      </c>
      <c r="E35" s="305">
        <v>1588</v>
      </c>
      <c r="F35" s="259" t="s">
        <v>122</v>
      </c>
      <c r="G35" s="306" t="s">
        <v>248</v>
      </c>
      <c r="H35" s="307">
        <v>3</v>
      </c>
      <c r="I35" s="260">
        <v>705.09500000000003</v>
      </c>
      <c r="J35" s="308">
        <v>3.372385644152729E-2</v>
      </c>
      <c r="K35" s="308">
        <v>0.37367351129705778</v>
      </c>
      <c r="L35" s="308">
        <v>9.6034843064187789E-2</v>
      </c>
      <c r="M35" s="309">
        <v>18.959</v>
      </c>
      <c r="N35" s="310">
        <v>0.28364972095958702</v>
      </c>
      <c r="O35" s="310">
        <v>28.648621816918286</v>
      </c>
      <c r="P35" s="311">
        <v>4</v>
      </c>
      <c r="Q35" s="312">
        <v>2</v>
      </c>
      <c r="R35" s="312">
        <v>219</v>
      </c>
    </row>
    <row r="36" spans="1:18" ht="16.5">
      <c r="A36" s="301" t="s">
        <v>117</v>
      </c>
      <c r="B36" s="302" t="s">
        <v>545</v>
      </c>
      <c r="C36" s="303" t="s">
        <v>70</v>
      </c>
      <c r="D36" s="304">
        <v>0.67703703703703699</v>
      </c>
      <c r="E36" s="305">
        <v>1570</v>
      </c>
      <c r="F36" s="259" t="s">
        <v>123</v>
      </c>
      <c r="G36" s="306" t="s">
        <v>501</v>
      </c>
      <c r="H36" s="307">
        <v>1</v>
      </c>
      <c r="I36" s="260">
        <v>698.49400000000003</v>
      </c>
      <c r="J36" s="308">
        <v>3.9951777758935263E-2</v>
      </c>
      <c r="K36" s="308">
        <v>0.38562142757578555</v>
      </c>
      <c r="L36" s="308">
        <v>0.15605001617766223</v>
      </c>
      <c r="M36" s="309">
        <v>14.614000000000001</v>
      </c>
      <c r="N36" s="310">
        <v>0</v>
      </c>
      <c r="O36" s="310">
        <v>0.42949545736971256</v>
      </c>
      <c r="P36" s="311">
        <v>2</v>
      </c>
      <c r="Q36" s="312">
        <v>0</v>
      </c>
      <c r="R36" s="312">
        <v>3</v>
      </c>
    </row>
    <row r="37" spans="1:18" ht="16.5">
      <c r="A37" s="301" t="s">
        <v>117</v>
      </c>
      <c r="B37" s="302" t="s">
        <v>307</v>
      </c>
      <c r="C37" s="303" t="s">
        <v>67</v>
      </c>
      <c r="D37" s="304">
        <v>0.82240000000000002</v>
      </c>
      <c r="E37" s="305">
        <v>3117</v>
      </c>
      <c r="F37" s="259" t="s">
        <v>119</v>
      </c>
      <c r="G37" s="306" t="s">
        <v>210</v>
      </c>
      <c r="H37" s="307">
        <v>1</v>
      </c>
      <c r="I37" s="260">
        <v>2126.2339999999999</v>
      </c>
      <c r="J37" s="308">
        <v>7.6208949112032435E-3</v>
      </c>
      <c r="K37" s="308">
        <v>0.34493906205522551</v>
      </c>
      <c r="L37" s="308">
        <v>0.24268260219712412</v>
      </c>
      <c r="M37" s="309">
        <v>15.407999999999999</v>
      </c>
      <c r="N37" s="310">
        <v>0.28218907232223733</v>
      </c>
      <c r="O37" s="310">
        <v>51.875757795237966</v>
      </c>
      <c r="P37" s="311">
        <v>1</v>
      </c>
      <c r="Q37" s="312">
        <v>6</v>
      </c>
      <c r="R37" s="312">
        <v>1103</v>
      </c>
    </row>
    <row r="38" spans="1:18" ht="16.5">
      <c r="A38" s="301" t="s">
        <v>117</v>
      </c>
      <c r="B38" s="302" t="s">
        <v>315</v>
      </c>
      <c r="C38" s="303" t="s">
        <v>67</v>
      </c>
      <c r="D38" s="304">
        <v>0.81625000000000003</v>
      </c>
      <c r="E38" s="305">
        <v>10</v>
      </c>
      <c r="F38" s="259" t="s">
        <v>121</v>
      </c>
      <c r="G38" s="306" t="s">
        <v>239</v>
      </c>
      <c r="H38" s="307">
        <v>1</v>
      </c>
      <c r="I38" s="260">
        <v>2269.7060000000001</v>
      </c>
      <c r="J38" s="308">
        <v>1.9664256884024432E-2</v>
      </c>
      <c r="K38" s="308">
        <v>0.3742064478186411</v>
      </c>
      <c r="L38" s="308">
        <v>0.11234935273555252</v>
      </c>
      <c r="M38" s="309">
        <v>15.506</v>
      </c>
      <c r="N38" s="310">
        <v>0.22029284850108338</v>
      </c>
      <c r="O38" s="310">
        <v>32.515224438759908</v>
      </c>
      <c r="P38" s="311">
        <v>3</v>
      </c>
      <c r="Q38" s="312">
        <v>5</v>
      </c>
      <c r="R38" s="312">
        <v>738</v>
      </c>
    </row>
    <row r="39" spans="1:18" ht="16.5">
      <c r="A39" s="301" t="s">
        <v>117</v>
      </c>
      <c r="B39" s="302" t="s">
        <v>317</v>
      </c>
      <c r="C39" s="303" t="s">
        <v>70</v>
      </c>
      <c r="D39" s="304">
        <v>0.69279999999999997</v>
      </c>
      <c r="E39" s="305">
        <v>2612</v>
      </c>
      <c r="F39" s="259" t="s">
        <v>119</v>
      </c>
      <c r="G39" s="306" t="s">
        <v>222</v>
      </c>
      <c r="H39" s="307">
        <v>1</v>
      </c>
      <c r="I39" s="260">
        <v>1615.646</v>
      </c>
      <c r="J39" s="308">
        <v>2.2593528062466204E-2</v>
      </c>
      <c r="K39" s="308">
        <v>0.3536393020925423</v>
      </c>
      <c r="L39" s="308">
        <v>0.17454318582164657</v>
      </c>
      <c r="M39" s="309">
        <v>22.013000000000002</v>
      </c>
      <c r="N39" s="310">
        <v>0.43326322721685323</v>
      </c>
      <c r="O39" s="310" t="s">
        <v>622</v>
      </c>
      <c r="P39" s="311">
        <v>8</v>
      </c>
      <c r="Q39" s="312">
        <v>7</v>
      </c>
      <c r="R39" s="312">
        <v>3142</v>
      </c>
    </row>
    <row r="40" spans="1:18" ht="16.5">
      <c r="A40" s="301" t="s">
        <v>117</v>
      </c>
      <c r="B40" s="302" t="s">
        <v>319</v>
      </c>
      <c r="C40" s="303" t="s">
        <v>70</v>
      </c>
      <c r="D40" s="304">
        <v>0.74700456271613502</v>
      </c>
      <c r="E40" s="305">
        <v>4283</v>
      </c>
      <c r="F40" s="259" t="s">
        <v>121</v>
      </c>
      <c r="G40" s="306" t="s">
        <v>234</v>
      </c>
      <c r="H40" s="307">
        <v>4</v>
      </c>
      <c r="I40" s="260">
        <v>4876.3899999999994</v>
      </c>
      <c r="J40" s="308">
        <v>3.2688862151491166E-2</v>
      </c>
      <c r="K40" s="308">
        <v>0.37795121996060638</v>
      </c>
      <c r="L40" s="308">
        <v>0.18312727242898946</v>
      </c>
      <c r="M40" s="309">
        <v>17.454999999999998</v>
      </c>
      <c r="N40" s="310">
        <v>1.5380230047227561</v>
      </c>
      <c r="O40" s="310" t="s">
        <v>622</v>
      </c>
      <c r="P40" s="311">
        <v>15</v>
      </c>
      <c r="Q40" s="312">
        <v>75</v>
      </c>
      <c r="R40" s="312">
        <v>4562</v>
      </c>
    </row>
    <row r="41" spans="1:18" ht="16.5">
      <c r="A41" s="301" t="s">
        <v>117</v>
      </c>
      <c r="B41" s="302" t="s">
        <v>321</v>
      </c>
      <c r="C41" s="303" t="s">
        <v>67</v>
      </c>
      <c r="D41" s="304">
        <v>0.81861221486742453</v>
      </c>
      <c r="E41" s="305">
        <v>8328</v>
      </c>
      <c r="F41" s="259" t="s">
        <v>120</v>
      </c>
      <c r="G41" s="306" t="s">
        <v>414</v>
      </c>
      <c r="H41" s="307">
        <v>8</v>
      </c>
      <c r="I41" s="260">
        <v>3696.4990000000003</v>
      </c>
      <c r="J41" s="308">
        <v>2.0354247324744279E-2</v>
      </c>
      <c r="K41" s="308">
        <v>0.3811213312299046</v>
      </c>
      <c r="L41" s="308">
        <v>0.10739891989690786</v>
      </c>
      <c r="M41" s="309">
        <v>16.803000000000001</v>
      </c>
      <c r="N41" s="310">
        <v>0.32463149591004892</v>
      </c>
      <c r="O41" s="310">
        <v>42.634936462853091</v>
      </c>
      <c r="P41" s="311">
        <v>20</v>
      </c>
      <c r="Q41" s="312">
        <v>12</v>
      </c>
      <c r="R41" s="312">
        <v>1576</v>
      </c>
    </row>
    <row r="42" spans="1:18" ht="16.5">
      <c r="A42" s="301" t="s">
        <v>117</v>
      </c>
      <c r="B42" s="302" t="s">
        <v>323</v>
      </c>
      <c r="C42" s="303" t="s">
        <v>67</v>
      </c>
      <c r="D42" s="304">
        <v>0.84229066317919632</v>
      </c>
      <c r="E42" s="305">
        <v>1245</v>
      </c>
      <c r="F42" s="259" t="s">
        <v>120</v>
      </c>
      <c r="G42" s="306" t="s">
        <v>225</v>
      </c>
      <c r="H42" s="307">
        <v>4</v>
      </c>
      <c r="I42" s="260">
        <v>4248.8429999999998</v>
      </c>
      <c r="J42" s="308">
        <v>2.3698292579095063E-2</v>
      </c>
      <c r="K42" s="308">
        <v>0.37927042717706427</v>
      </c>
      <c r="L42" s="308">
        <v>0.21982454988334471</v>
      </c>
      <c r="M42" s="309">
        <v>17.356000000000002</v>
      </c>
      <c r="N42" s="310">
        <v>2.4006535426232505</v>
      </c>
      <c r="O42" s="310">
        <v>39.987356558008855</v>
      </c>
      <c r="P42" s="311">
        <v>27</v>
      </c>
      <c r="Q42" s="312">
        <v>102</v>
      </c>
      <c r="R42" s="312">
        <v>1699</v>
      </c>
    </row>
    <row r="43" spans="1:18" ht="16.5">
      <c r="A43" s="301" t="s">
        <v>117</v>
      </c>
      <c r="B43" s="302" t="s">
        <v>325</v>
      </c>
      <c r="C43" s="303" t="s">
        <v>70</v>
      </c>
      <c r="D43" s="304">
        <v>0.73533188528899252</v>
      </c>
      <c r="E43" s="305">
        <v>6334</v>
      </c>
      <c r="F43" s="259" t="s">
        <v>123</v>
      </c>
      <c r="G43" s="306" t="s">
        <v>252</v>
      </c>
      <c r="H43" s="307">
        <v>2</v>
      </c>
      <c r="I43" s="260">
        <v>2154.674</v>
      </c>
      <c r="J43" s="308">
        <v>2.3572327866740194E-2</v>
      </c>
      <c r="K43" s="308">
        <v>0.41034867384913243</v>
      </c>
      <c r="L43" s="308">
        <v>0.12530897945582486</v>
      </c>
      <c r="M43" s="309">
        <v>12.388999999999999</v>
      </c>
      <c r="N43" s="310">
        <v>4.6410733131786987E-2</v>
      </c>
      <c r="O43" s="310">
        <v>4.8731269788376341</v>
      </c>
      <c r="P43" s="311">
        <v>12</v>
      </c>
      <c r="Q43" s="312">
        <v>1</v>
      </c>
      <c r="R43" s="312">
        <v>105</v>
      </c>
    </row>
    <row r="44" spans="1:18" ht="16.5">
      <c r="A44" s="301" t="s">
        <v>117</v>
      </c>
      <c r="B44" s="302" t="s">
        <v>329</v>
      </c>
      <c r="C44" s="303" t="s">
        <v>70</v>
      </c>
      <c r="D44" s="304">
        <v>0.70901846631989796</v>
      </c>
      <c r="E44" s="305">
        <v>6907</v>
      </c>
      <c r="F44" s="259" t="s">
        <v>118</v>
      </c>
      <c r="G44" s="306" t="s">
        <v>201</v>
      </c>
      <c r="H44" s="307">
        <v>8</v>
      </c>
      <c r="I44" s="260">
        <v>1267.0369999999998</v>
      </c>
      <c r="J44" s="308">
        <v>2.6800036608464323E-2</v>
      </c>
      <c r="K44" s="308">
        <v>0.40051844616774657</v>
      </c>
      <c r="L44" s="308">
        <v>0.27951768528470655</v>
      </c>
      <c r="M44" s="309">
        <v>22.445</v>
      </c>
      <c r="N44" s="310">
        <v>0.31569717379997592</v>
      </c>
      <c r="O44" s="310">
        <v>76.398716059594165</v>
      </c>
      <c r="P44" s="311">
        <v>39</v>
      </c>
      <c r="Q44" s="312">
        <v>5</v>
      </c>
      <c r="R44" s="312">
        <v>1212</v>
      </c>
    </row>
    <row r="45" spans="1:18" ht="16.5">
      <c r="A45" s="301" t="s">
        <v>117</v>
      </c>
      <c r="B45" s="302" t="s">
        <v>560</v>
      </c>
      <c r="C45" s="303" t="s">
        <v>67</v>
      </c>
      <c r="D45" s="304">
        <v>0.83571479286083949</v>
      </c>
      <c r="E45" s="305">
        <v>3463</v>
      </c>
      <c r="F45" s="259" t="s">
        <v>119</v>
      </c>
      <c r="G45" s="306" t="s">
        <v>220</v>
      </c>
      <c r="H45" s="307">
        <v>5</v>
      </c>
      <c r="I45" s="260">
        <v>1548.127</v>
      </c>
      <c r="J45" s="308">
        <v>2.7553354561903932E-2</v>
      </c>
      <c r="K45" s="308">
        <v>0.34945526394804</v>
      </c>
      <c r="L45" s="308">
        <v>0.20024196981255415</v>
      </c>
      <c r="M45" s="309">
        <v>17.597999999999999</v>
      </c>
      <c r="N45" s="310">
        <v>0.8397243895365174</v>
      </c>
      <c r="O45" s="310">
        <v>36.043554566259743</v>
      </c>
      <c r="P45" s="311">
        <v>6</v>
      </c>
      <c r="Q45" s="312">
        <v>13</v>
      </c>
      <c r="R45" s="312">
        <v>558</v>
      </c>
    </row>
    <row r="46" spans="1:18" ht="16.5">
      <c r="A46" s="301" t="s">
        <v>117</v>
      </c>
      <c r="B46" s="302" t="s">
        <v>331</v>
      </c>
      <c r="C46" s="303" t="s">
        <v>70</v>
      </c>
      <c r="D46" s="304">
        <v>0.7466666666666667</v>
      </c>
      <c r="E46" s="305">
        <v>6976</v>
      </c>
      <c r="F46" s="259" t="s">
        <v>121</v>
      </c>
      <c r="G46" s="306" t="s">
        <v>232</v>
      </c>
      <c r="H46" s="307">
        <v>1</v>
      </c>
      <c r="I46" s="260">
        <v>3763.3739999999998</v>
      </c>
      <c r="J46" s="308">
        <v>3.8349462056604958E-2</v>
      </c>
      <c r="K46" s="308">
        <v>0.34627008113618524</v>
      </c>
      <c r="L46" s="308">
        <v>0.14614545352122857</v>
      </c>
      <c r="M46" s="309">
        <v>17.350000000000001</v>
      </c>
      <c r="N46" s="310">
        <v>0.77058511856647793</v>
      </c>
      <c r="O46" s="310">
        <v>11.479061076576498</v>
      </c>
      <c r="P46" s="311">
        <v>6</v>
      </c>
      <c r="Q46" s="312">
        <v>29</v>
      </c>
      <c r="R46" s="312">
        <v>432</v>
      </c>
    </row>
    <row r="47" spans="1:18" ht="16.5">
      <c r="A47" s="301" t="s">
        <v>117</v>
      </c>
      <c r="B47" s="302" t="s">
        <v>333</v>
      </c>
      <c r="C47" s="303" t="s">
        <v>67</v>
      </c>
      <c r="D47" s="304">
        <v>0.8348000000000001</v>
      </c>
      <c r="E47" s="305">
        <v>4466</v>
      </c>
      <c r="F47" s="259" t="s">
        <v>119</v>
      </c>
      <c r="G47" s="306" t="s">
        <v>220</v>
      </c>
      <c r="H47" s="307">
        <v>1</v>
      </c>
      <c r="I47" s="260">
        <v>1736.0160000000001</v>
      </c>
      <c r="J47" s="308">
        <v>1.1904742402744188E-2</v>
      </c>
      <c r="K47" s="308">
        <v>0.36704734034352121</v>
      </c>
      <c r="L47" s="308">
        <v>0.11405424834794149</v>
      </c>
      <c r="M47" s="309">
        <v>20.943000000000001</v>
      </c>
      <c r="N47" s="310">
        <v>0.86404733596925365</v>
      </c>
      <c r="O47" s="310">
        <v>74.308070893355818</v>
      </c>
      <c r="P47" s="311">
        <v>8</v>
      </c>
      <c r="Q47" s="312">
        <v>15</v>
      </c>
      <c r="R47" s="312">
        <v>1290</v>
      </c>
    </row>
    <row r="48" spans="1:18" ht="16.5">
      <c r="A48" s="301" t="s">
        <v>117</v>
      </c>
      <c r="B48" s="302" t="s">
        <v>337</v>
      </c>
      <c r="C48" s="303" t="s">
        <v>70</v>
      </c>
      <c r="D48" s="304">
        <v>0.76624999999999999</v>
      </c>
      <c r="E48" s="305">
        <v>7063</v>
      </c>
      <c r="F48" s="259" t="s">
        <v>121</v>
      </c>
      <c r="G48" s="306" t="s">
        <v>237</v>
      </c>
      <c r="H48" s="307">
        <v>1</v>
      </c>
      <c r="I48" s="260">
        <v>914.57</v>
      </c>
      <c r="J48" s="308">
        <v>3.7068189149227812E-2</v>
      </c>
      <c r="K48" s="308">
        <v>0.37368138411183194</v>
      </c>
      <c r="L48" s="308">
        <v>0.19681380320806499</v>
      </c>
      <c r="M48" s="309">
        <v>18.733000000000001</v>
      </c>
      <c r="N48" s="310">
        <v>1.6401150267338749</v>
      </c>
      <c r="O48" s="310">
        <v>48.219381785975919</v>
      </c>
      <c r="P48" s="311">
        <v>8</v>
      </c>
      <c r="Q48" s="312">
        <v>15</v>
      </c>
      <c r="R48" s="312">
        <v>441</v>
      </c>
    </row>
    <row r="49" spans="1:18" ht="16.5">
      <c r="A49" s="301" t="s">
        <v>117</v>
      </c>
      <c r="B49" s="302" t="s">
        <v>339</v>
      </c>
      <c r="C49" s="303" t="s">
        <v>67</v>
      </c>
      <c r="D49" s="304">
        <v>0.80975566640164487</v>
      </c>
      <c r="E49" s="305">
        <v>508</v>
      </c>
      <c r="F49" s="259" t="s">
        <v>121</v>
      </c>
      <c r="G49" s="306" t="s">
        <v>237</v>
      </c>
      <c r="H49" s="307">
        <v>11</v>
      </c>
      <c r="I49" s="260">
        <v>4844.0349999999999</v>
      </c>
      <c r="J49" s="308">
        <v>3.460317473114019E-2</v>
      </c>
      <c r="K49" s="308">
        <v>0.3721641248483889</v>
      </c>
      <c r="L49" s="308">
        <v>0.17712506206086456</v>
      </c>
      <c r="M49" s="309">
        <v>17.184000000000001</v>
      </c>
      <c r="N49" s="310">
        <v>1.4863641571541082</v>
      </c>
      <c r="O49" s="310">
        <v>54.272935682752085</v>
      </c>
      <c r="P49" s="311">
        <v>130</v>
      </c>
      <c r="Q49" s="312">
        <v>72</v>
      </c>
      <c r="R49" s="312">
        <v>2629</v>
      </c>
    </row>
    <row r="50" spans="1:18" ht="16.5">
      <c r="A50" s="301" t="s">
        <v>117</v>
      </c>
      <c r="B50" s="302" t="s">
        <v>341</v>
      </c>
      <c r="C50" s="303" t="s">
        <v>70</v>
      </c>
      <c r="D50" s="304">
        <v>0.7626661857295961</v>
      </c>
      <c r="E50" s="305">
        <v>9987</v>
      </c>
      <c r="F50" s="259" t="s">
        <v>123</v>
      </c>
      <c r="G50" s="306" t="s">
        <v>251</v>
      </c>
      <c r="H50" s="307">
        <v>2</v>
      </c>
      <c r="I50" s="260">
        <v>1699.152</v>
      </c>
      <c r="J50" s="308">
        <v>1.1683822608736851E-2</v>
      </c>
      <c r="K50" s="308">
        <v>0.36825474879454573</v>
      </c>
      <c r="L50" s="308">
        <v>0.15713720726574196</v>
      </c>
      <c r="M50" s="309">
        <v>11.532</v>
      </c>
      <c r="N50" s="310">
        <v>0</v>
      </c>
      <c r="O50" s="310">
        <v>1.1182048457112723</v>
      </c>
      <c r="P50" s="311">
        <v>0</v>
      </c>
      <c r="Q50" s="312">
        <v>0</v>
      </c>
      <c r="R50" s="312">
        <v>19</v>
      </c>
    </row>
    <row r="51" spans="1:18" ht="16.5">
      <c r="A51" s="301" t="s">
        <v>117</v>
      </c>
      <c r="B51" s="302" t="s">
        <v>345</v>
      </c>
      <c r="C51" s="303" t="s">
        <v>70</v>
      </c>
      <c r="D51" s="304">
        <v>0.76869565217391311</v>
      </c>
      <c r="E51" s="305">
        <v>9872</v>
      </c>
      <c r="F51" s="259" t="s">
        <v>122</v>
      </c>
      <c r="G51" s="306" t="s">
        <v>243</v>
      </c>
      <c r="H51" s="307">
        <v>1</v>
      </c>
      <c r="I51" s="260">
        <v>2010.5409999999999</v>
      </c>
      <c r="J51" s="308">
        <v>1.5355711332422679E-2</v>
      </c>
      <c r="K51" s="308">
        <v>0.36030413171377129</v>
      </c>
      <c r="L51" s="308">
        <v>0.25217093309711169</v>
      </c>
      <c r="M51" s="309">
        <v>18.728000000000002</v>
      </c>
      <c r="N51" s="310">
        <v>4.9737856626649243E-2</v>
      </c>
      <c r="O51" s="310">
        <v>13.976337712088439</v>
      </c>
      <c r="P51" s="311">
        <v>9</v>
      </c>
      <c r="Q51" s="312">
        <v>1</v>
      </c>
      <c r="R51" s="312">
        <v>281</v>
      </c>
    </row>
    <row r="52" spans="1:18" ht="16.5">
      <c r="A52" s="301" t="s">
        <v>117</v>
      </c>
      <c r="B52" s="302" t="s">
        <v>347</v>
      </c>
      <c r="C52" s="303" t="s">
        <v>70</v>
      </c>
      <c r="D52" s="304">
        <v>0.76107227881134776</v>
      </c>
      <c r="E52" s="305">
        <v>9046</v>
      </c>
      <c r="F52" s="259" t="s">
        <v>119</v>
      </c>
      <c r="G52" s="306" t="s">
        <v>210</v>
      </c>
      <c r="H52" s="307">
        <v>4</v>
      </c>
      <c r="I52" s="260">
        <v>890.63800000000003</v>
      </c>
      <c r="J52" s="308">
        <v>1.9633554638214899E-2</v>
      </c>
      <c r="K52" s="308">
        <v>0.37363866822112712</v>
      </c>
      <c r="L52" s="308">
        <v>0.22286768220734818</v>
      </c>
      <c r="M52" s="309">
        <v>21.766999999999999</v>
      </c>
      <c r="N52" s="310">
        <v>1.3473487544883556</v>
      </c>
      <c r="O52" s="310">
        <v>62.876275209456587</v>
      </c>
      <c r="P52" s="311">
        <v>4</v>
      </c>
      <c r="Q52" s="312">
        <v>12</v>
      </c>
      <c r="R52" s="312">
        <v>607</v>
      </c>
    </row>
    <row r="53" spans="1:18" ht="16.5">
      <c r="A53" s="301" t="s">
        <v>117</v>
      </c>
      <c r="B53" s="302" t="s">
        <v>416</v>
      </c>
      <c r="C53" s="303" t="s">
        <v>67</v>
      </c>
      <c r="D53" s="304">
        <v>0.84784023243126005</v>
      </c>
      <c r="E53" s="305">
        <v>5353</v>
      </c>
      <c r="F53" s="259" t="s">
        <v>119</v>
      </c>
      <c r="G53" s="306" t="s">
        <v>220</v>
      </c>
      <c r="H53" s="307">
        <v>4</v>
      </c>
      <c r="I53" s="260">
        <v>985.09799999999996</v>
      </c>
      <c r="J53" s="308">
        <v>2.487556848260743E-2</v>
      </c>
      <c r="K53" s="308">
        <v>0.39395217802690269</v>
      </c>
      <c r="L53" s="308">
        <v>0.2007392941432877</v>
      </c>
      <c r="M53" s="309">
        <v>22.027000000000001</v>
      </c>
      <c r="N53" s="310">
        <v>1.9287421149976958</v>
      </c>
      <c r="O53" s="310">
        <v>46.695861731523159</v>
      </c>
      <c r="P53" s="311">
        <v>10</v>
      </c>
      <c r="Q53" s="312">
        <v>20</v>
      </c>
      <c r="R53" s="312">
        <v>538</v>
      </c>
    </row>
    <row r="54" spans="1:18" ht="16.5">
      <c r="A54" s="301" t="s">
        <v>117</v>
      </c>
      <c r="B54" s="302" t="s">
        <v>349</v>
      </c>
      <c r="C54" s="303" t="s">
        <v>70</v>
      </c>
      <c r="D54" s="304">
        <v>0.7030289055825979</v>
      </c>
      <c r="E54" s="305">
        <v>3385</v>
      </c>
      <c r="F54" s="259" t="s">
        <v>123</v>
      </c>
      <c r="G54" s="306" t="s">
        <v>249</v>
      </c>
      <c r="H54" s="307">
        <v>3</v>
      </c>
      <c r="I54" s="260">
        <v>2505.337</v>
      </c>
      <c r="J54" s="308">
        <v>4.439878233057875E-2</v>
      </c>
      <c r="K54" s="308">
        <v>0.36857508768970282</v>
      </c>
      <c r="L54" s="308">
        <v>0.1672429697082668</v>
      </c>
      <c r="M54" s="309">
        <v>14.715</v>
      </c>
      <c r="N54" s="310">
        <v>0.27940352934555313</v>
      </c>
      <c r="O54" s="310">
        <v>13.73068772783861</v>
      </c>
      <c r="P54" s="311">
        <v>8</v>
      </c>
      <c r="Q54" s="312">
        <v>7</v>
      </c>
      <c r="R54" s="312">
        <v>344</v>
      </c>
    </row>
    <row r="55" spans="1:18" ht="16.5">
      <c r="A55" s="301" t="s">
        <v>117</v>
      </c>
      <c r="B55" s="302" t="s">
        <v>422</v>
      </c>
      <c r="C55" s="303" t="s">
        <v>70</v>
      </c>
      <c r="D55" s="304">
        <v>0.67147389900408316</v>
      </c>
      <c r="E55" s="305">
        <v>2447</v>
      </c>
      <c r="F55" s="259" t="s">
        <v>123</v>
      </c>
      <c r="G55" s="306" t="s">
        <v>253</v>
      </c>
      <c r="H55" s="307">
        <v>6</v>
      </c>
      <c r="I55" s="260">
        <v>2192.453</v>
      </c>
      <c r="J55" s="308">
        <v>3.4216963811579633E-2</v>
      </c>
      <c r="K55" s="308">
        <v>0.40739965206343909</v>
      </c>
      <c r="L55" s="308">
        <v>0.16648019364611236</v>
      </c>
      <c r="M55" s="309">
        <v>16.132000000000001</v>
      </c>
      <c r="N55" s="310">
        <v>4.5611011957839002E-2</v>
      </c>
      <c r="O55" s="310">
        <v>15.279689005876067</v>
      </c>
      <c r="P55" s="311">
        <v>16</v>
      </c>
      <c r="Q55" s="312">
        <v>1</v>
      </c>
      <c r="R55" s="312">
        <v>361</v>
      </c>
    </row>
    <row r="56" spans="1:18" ht="16.5">
      <c r="A56" s="301" t="s">
        <v>117</v>
      </c>
      <c r="B56" s="302" t="s">
        <v>353</v>
      </c>
      <c r="C56" s="303" t="s">
        <v>70</v>
      </c>
      <c r="D56" s="304">
        <v>0.74260869565217391</v>
      </c>
      <c r="E56" s="305">
        <v>1406</v>
      </c>
      <c r="F56" s="259" t="s">
        <v>118</v>
      </c>
      <c r="G56" s="306" t="s">
        <v>207</v>
      </c>
      <c r="H56" s="307">
        <v>1</v>
      </c>
      <c r="I56" s="260">
        <v>1595.4559999999999</v>
      </c>
      <c r="J56" s="308">
        <v>2.8024185032454661E-2</v>
      </c>
      <c r="K56" s="308">
        <v>0.4085326780645856</v>
      </c>
      <c r="L56" s="308">
        <v>5.8917325203578168E-2</v>
      </c>
      <c r="M56" s="309">
        <v>17.693000000000001</v>
      </c>
      <c r="N56" s="310">
        <v>0.18803401660716434</v>
      </c>
      <c r="O56" s="310" t="s">
        <v>622</v>
      </c>
      <c r="P56" s="311">
        <v>39</v>
      </c>
      <c r="Q56" s="312">
        <v>3</v>
      </c>
      <c r="R56" s="312">
        <v>1438</v>
      </c>
    </row>
    <row r="57" spans="1:18" ht="16.5">
      <c r="A57" s="301" t="s">
        <v>117</v>
      </c>
      <c r="B57" s="302" t="s">
        <v>355</v>
      </c>
      <c r="C57" s="303" t="s">
        <v>70</v>
      </c>
      <c r="D57" s="304">
        <v>0.78520000000000001</v>
      </c>
      <c r="E57" s="305">
        <v>5336</v>
      </c>
      <c r="F57" s="259" t="s">
        <v>118</v>
      </c>
      <c r="G57" s="306" t="s">
        <v>206</v>
      </c>
      <c r="H57" s="307">
        <v>1</v>
      </c>
      <c r="I57" s="260">
        <v>1775.1289999999999</v>
      </c>
      <c r="J57" s="308">
        <v>1.3598471294907615E-2</v>
      </c>
      <c r="K57" s="308">
        <v>0.40304837086498102</v>
      </c>
      <c r="L57" s="308">
        <v>0.14139817444253347</v>
      </c>
      <c r="M57" s="309">
        <v>19.896000000000001</v>
      </c>
      <c r="N57" s="310">
        <v>0.33800360424509995</v>
      </c>
      <c r="O57" s="310">
        <v>64.389686608691534</v>
      </c>
      <c r="P57" s="311">
        <v>28</v>
      </c>
      <c r="Q57" s="312">
        <v>6</v>
      </c>
      <c r="R57" s="312">
        <v>1143</v>
      </c>
    </row>
    <row r="58" spans="1:18" ht="16.5">
      <c r="A58" s="301" t="s">
        <v>117</v>
      </c>
      <c r="B58" s="302" t="s">
        <v>357</v>
      </c>
      <c r="C58" s="303" t="s">
        <v>67</v>
      </c>
      <c r="D58" s="304">
        <v>0.84954545454545449</v>
      </c>
      <c r="E58" s="305">
        <v>2661</v>
      </c>
      <c r="F58" s="259" t="s">
        <v>119</v>
      </c>
      <c r="G58" s="306" t="s">
        <v>215</v>
      </c>
      <c r="H58" s="307">
        <v>1</v>
      </c>
      <c r="I58" s="260">
        <v>1779.6969999999999</v>
      </c>
      <c r="J58" s="308">
        <v>1.0066105751710018E-2</v>
      </c>
      <c r="K58" s="308">
        <v>0.33788181205724716</v>
      </c>
      <c r="L58" s="308">
        <v>0.18486292891430398</v>
      </c>
      <c r="M58" s="309">
        <v>13.869</v>
      </c>
      <c r="N58" s="310">
        <v>0.11237868019106624</v>
      </c>
      <c r="O58" s="310">
        <v>47.985696441585283</v>
      </c>
      <c r="P58" s="311">
        <v>2</v>
      </c>
      <c r="Q58" s="312">
        <v>2</v>
      </c>
      <c r="R58" s="312">
        <v>854</v>
      </c>
    </row>
    <row r="59" spans="1:18" ht="16.5">
      <c r="A59" s="301" t="s">
        <v>117</v>
      </c>
      <c r="B59" s="302" t="s">
        <v>361</v>
      </c>
      <c r="C59" s="303" t="s">
        <v>70</v>
      </c>
      <c r="D59" s="304">
        <v>0.71166666666666667</v>
      </c>
      <c r="E59" s="305">
        <v>3598</v>
      </c>
      <c r="F59" s="259" t="s">
        <v>121</v>
      </c>
      <c r="G59" s="306" t="s">
        <v>239</v>
      </c>
      <c r="H59" s="307">
        <v>1</v>
      </c>
      <c r="I59" s="260">
        <v>1298.778</v>
      </c>
      <c r="J59" s="308">
        <v>5.2494795865104416E-2</v>
      </c>
      <c r="K59" s="308">
        <v>0.37606928308618015</v>
      </c>
      <c r="L59" s="308">
        <v>0.15861063245604715</v>
      </c>
      <c r="M59" s="309">
        <v>19.956</v>
      </c>
      <c r="N59" s="310">
        <v>0.46197271589139943</v>
      </c>
      <c r="O59" s="310">
        <v>32.492081017695092</v>
      </c>
      <c r="P59" s="311">
        <v>16</v>
      </c>
      <c r="Q59" s="312">
        <v>6</v>
      </c>
      <c r="R59" s="312">
        <v>422</v>
      </c>
    </row>
    <row r="60" spans="1:18" ht="16.5">
      <c r="A60" s="301" t="s">
        <v>117</v>
      </c>
      <c r="B60" s="302" t="s">
        <v>363</v>
      </c>
      <c r="C60" s="303" t="s">
        <v>67</v>
      </c>
      <c r="D60" s="304">
        <v>0.82159999999999989</v>
      </c>
      <c r="E60" s="305">
        <v>3923</v>
      </c>
      <c r="F60" s="259" t="s">
        <v>118</v>
      </c>
      <c r="G60" s="306" t="s">
        <v>199</v>
      </c>
      <c r="H60" s="307">
        <v>1</v>
      </c>
      <c r="I60" s="260">
        <v>1831.1089999999999</v>
      </c>
      <c r="J60" s="308">
        <v>3.2894143673608343E-2</v>
      </c>
      <c r="K60" s="308">
        <v>0.37157303445512091</v>
      </c>
      <c r="L60" s="308">
        <v>0.19550993414373477</v>
      </c>
      <c r="M60" s="309">
        <v>15.686999999999999</v>
      </c>
      <c r="N60" s="310">
        <v>0.273058567239853</v>
      </c>
      <c r="O60" s="310" t="s">
        <v>622</v>
      </c>
      <c r="P60" s="311">
        <v>17</v>
      </c>
      <c r="Q60" s="312">
        <v>5</v>
      </c>
      <c r="R60" s="312">
        <v>1590</v>
      </c>
    </row>
    <row r="61" spans="1:18" ht="16.5">
      <c r="A61" s="301" t="s">
        <v>117</v>
      </c>
      <c r="B61" s="302" t="s">
        <v>365</v>
      </c>
      <c r="C61" s="303" t="s">
        <v>70</v>
      </c>
      <c r="D61" s="304">
        <v>0.75833569331632666</v>
      </c>
      <c r="E61" s="305">
        <v>9270</v>
      </c>
      <c r="F61" s="259" t="s">
        <v>119</v>
      </c>
      <c r="G61" s="306" t="s">
        <v>219</v>
      </c>
      <c r="H61" s="307">
        <v>3</v>
      </c>
      <c r="I61" s="260">
        <v>2950.2190000000001</v>
      </c>
      <c r="J61" s="308">
        <v>1.125632054649469E-2</v>
      </c>
      <c r="K61" s="308">
        <v>0.35621341485078367</v>
      </c>
      <c r="L61" s="308">
        <v>0.19795140631932748</v>
      </c>
      <c r="M61" s="309">
        <v>20.135999999999999</v>
      </c>
      <c r="N61" s="310">
        <v>1.4914147051456179</v>
      </c>
      <c r="O61" s="310">
        <v>71.147260593196634</v>
      </c>
      <c r="P61" s="311">
        <v>15</v>
      </c>
      <c r="Q61" s="312">
        <v>44</v>
      </c>
      <c r="R61" s="312">
        <v>2099</v>
      </c>
    </row>
    <row r="62" spans="1:18" ht="16.5">
      <c r="A62" s="301" t="s">
        <v>117</v>
      </c>
      <c r="B62" s="302" t="s">
        <v>367</v>
      </c>
      <c r="C62" s="303" t="s">
        <v>67</v>
      </c>
      <c r="D62" s="304">
        <v>0.80922293407253842</v>
      </c>
      <c r="E62" s="305">
        <v>6338</v>
      </c>
      <c r="F62" s="259" t="s">
        <v>120</v>
      </c>
      <c r="G62" s="306" t="s">
        <v>415</v>
      </c>
      <c r="H62" s="307">
        <v>7</v>
      </c>
      <c r="I62" s="260">
        <v>3708.029</v>
      </c>
      <c r="J62" s="308">
        <v>3.859494836593564E-2</v>
      </c>
      <c r="K62" s="308">
        <v>0.37352725025856309</v>
      </c>
      <c r="L62" s="308">
        <v>0.22168111414446867</v>
      </c>
      <c r="M62" s="309">
        <v>16.646000000000001</v>
      </c>
      <c r="N62" s="310">
        <v>0.7281496450000795</v>
      </c>
      <c r="O62" s="310">
        <v>36.083860185559502</v>
      </c>
      <c r="P62" s="311">
        <v>35</v>
      </c>
      <c r="Q62" s="312">
        <v>27</v>
      </c>
      <c r="R62" s="312">
        <v>1338</v>
      </c>
    </row>
    <row r="63" spans="1:18" ht="16.5">
      <c r="A63" s="301" t="s">
        <v>117</v>
      </c>
      <c r="B63" s="302" t="s">
        <v>369</v>
      </c>
      <c r="C63" s="303" t="s">
        <v>67</v>
      </c>
      <c r="D63" s="304">
        <v>0.83260869565217399</v>
      </c>
      <c r="E63" s="305">
        <v>3218</v>
      </c>
      <c r="F63" s="259" t="s">
        <v>122</v>
      </c>
      <c r="G63" s="306" t="s">
        <v>246</v>
      </c>
      <c r="H63" s="307">
        <v>1</v>
      </c>
      <c r="I63" s="260">
        <v>2101.44</v>
      </c>
      <c r="J63" s="308">
        <v>9.8976080276059562E-3</v>
      </c>
      <c r="K63" s="308">
        <v>0.3710240680375495</v>
      </c>
      <c r="L63" s="308">
        <v>0.16464900258870108</v>
      </c>
      <c r="M63" s="309">
        <v>13.734</v>
      </c>
      <c r="N63" s="310">
        <v>0</v>
      </c>
      <c r="O63" s="310">
        <v>10.23107964062738</v>
      </c>
      <c r="P63" s="311">
        <v>1</v>
      </c>
      <c r="Q63" s="312">
        <v>0</v>
      </c>
      <c r="R63" s="312">
        <v>215</v>
      </c>
    </row>
    <row r="64" spans="1:18" ht="16.5">
      <c r="A64" s="301" t="s">
        <v>117</v>
      </c>
      <c r="B64" s="302" t="s">
        <v>587</v>
      </c>
      <c r="C64" s="303" t="s">
        <v>70</v>
      </c>
      <c r="D64" s="304">
        <v>0.74782608695652175</v>
      </c>
      <c r="E64" s="305">
        <v>9974</v>
      </c>
      <c r="F64" s="259" t="s">
        <v>122</v>
      </c>
      <c r="G64" s="306" t="s">
        <v>245</v>
      </c>
      <c r="H64" s="307">
        <v>1</v>
      </c>
      <c r="I64" s="260">
        <v>781.35599999999999</v>
      </c>
      <c r="J64" s="308">
        <v>3.7664344101032983E-2</v>
      </c>
      <c r="K64" s="308">
        <v>0.35132185243538366</v>
      </c>
      <c r="L64" s="308">
        <v>0.18429499485509807</v>
      </c>
      <c r="M64" s="309">
        <v>14.02</v>
      </c>
      <c r="N64" s="310">
        <v>0.38394790594812095</v>
      </c>
      <c r="O64" s="310">
        <v>9.3427323780709433</v>
      </c>
      <c r="P64" s="311">
        <v>8</v>
      </c>
      <c r="Q64" s="312">
        <v>3</v>
      </c>
      <c r="R64" s="312">
        <v>73</v>
      </c>
    </row>
    <row r="65" spans="1:18" ht="16.5">
      <c r="A65" s="301" t="s">
        <v>117</v>
      </c>
      <c r="B65" s="302" t="s">
        <v>371</v>
      </c>
      <c r="C65" s="303" t="s">
        <v>70</v>
      </c>
      <c r="D65" s="304">
        <v>0.78454545454545443</v>
      </c>
      <c r="E65" s="305">
        <v>864</v>
      </c>
      <c r="F65" s="259" t="s">
        <v>119</v>
      </c>
      <c r="G65" s="306" t="s">
        <v>215</v>
      </c>
      <c r="H65" s="307">
        <v>1</v>
      </c>
      <c r="I65" s="260">
        <v>1585.2149999999999</v>
      </c>
      <c r="J65" s="308">
        <v>3.8887266638649347E-3</v>
      </c>
      <c r="K65" s="308">
        <v>0.33534167695090517</v>
      </c>
      <c r="L65" s="308">
        <v>0.31667628681282983</v>
      </c>
      <c r="M65" s="309">
        <v>15.260999999999999</v>
      </c>
      <c r="N65" s="310">
        <v>0.18924877697977877</v>
      </c>
      <c r="O65" s="310" t="s">
        <v>622</v>
      </c>
      <c r="P65" s="311">
        <v>2</v>
      </c>
      <c r="Q65" s="312">
        <v>3</v>
      </c>
      <c r="R65" s="312">
        <v>1384</v>
      </c>
    </row>
    <row r="66" spans="1:18" ht="16.5">
      <c r="A66" s="301" t="s">
        <v>117</v>
      </c>
      <c r="B66" s="302" t="s">
        <v>429</v>
      </c>
      <c r="C66" s="303" t="s">
        <v>67</v>
      </c>
      <c r="D66" s="304">
        <v>0.84759267429798779</v>
      </c>
      <c r="E66" s="305">
        <v>3787</v>
      </c>
      <c r="F66" s="259" t="s">
        <v>119</v>
      </c>
      <c r="G66" s="306" t="s">
        <v>217</v>
      </c>
      <c r="H66" s="307">
        <v>4</v>
      </c>
      <c r="I66" s="260">
        <v>2203.1770000000001</v>
      </c>
      <c r="J66" s="308">
        <v>1.9229746264640715E-2</v>
      </c>
      <c r="K66" s="308">
        <v>0.34990455104605939</v>
      </c>
      <c r="L66" s="308">
        <v>0.24918560787444674</v>
      </c>
      <c r="M66" s="309">
        <v>17.681000000000001</v>
      </c>
      <c r="N66" s="310">
        <v>1.1347249903207957</v>
      </c>
      <c r="O66" s="310">
        <v>36.084254692201306</v>
      </c>
      <c r="P66" s="311">
        <v>11</v>
      </c>
      <c r="Q66" s="312">
        <v>25</v>
      </c>
      <c r="R66" s="312">
        <v>795</v>
      </c>
    </row>
    <row r="67" spans="1:18" ht="16.5">
      <c r="A67" s="301" t="s">
        <v>117</v>
      </c>
      <c r="B67" s="302" t="s">
        <v>373</v>
      </c>
      <c r="C67" s="303" t="s">
        <v>70</v>
      </c>
      <c r="D67" s="304">
        <v>0.78159999999999996</v>
      </c>
      <c r="E67" s="305">
        <v>6998</v>
      </c>
      <c r="F67" s="259" t="s">
        <v>118</v>
      </c>
      <c r="G67" s="306" t="s">
        <v>199</v>
      </c>
      <c r="H67" s="307">
        <v>1</v>
      </c>
      <c r="I67" s="260">
        <v>1992.056</v>
      </c>
      <c r="J67" s="308">
        <v>1.7545618314131969E-2</v>
      </c>
      <c r="K67" s="308">
        <v>0.37926423334341508</v>
      </c>
      <c r="L67" s="308">
        <v>0.15260615163429139</v>
      </c>
      <c r="M67" s="309">
        <v>15.448</v>
      </c>
      <c r="N67" s="310">
        <v>0.20079756793985712</v>
      </c>
      <c r="O67" s="310">
        <v>16.013606043203605</v>
      </c>
      <c r="P67" s="311">
        <v>20</v>
      </c>
      <c r="Q67" s="312">
        <v>4</v>
      </c>
      <c r="R67" s="312">
        <v>319</v>
      </c>
    </row>
    <row r="68" spans="1:18" ht="16.5">
      <c r="A68" s="301" t="s">
        <v>117</v>
      </c>
      <c r="B68" s="302" t="s">
        <v>410</v>
      </c>
      <c r="C68" s="303" t="s">
        <v>70</v>
      </c>
      <c r="D68" s="304">
        <v>0.78182640678597992</v>
      </c>
      <c r="E68" s="305">
        <v>469</v>
      </c>
      <c r="F68" s="259" t="s">
        <v>119</v>
      </c>
      <c r="G68" s="306" t="s">
        <v>220</v>
      </c>
      <c r="H68" s="307">
        <v>6</v>
      </c>
      <c r="I68" s="260">
        <v>2498.895</v>
      </c>
      <c r="J68" s="308">
        <v>2.0942050652519542E-2</v>
      </c>
      <c r="K68" s="308">
        <v>0.37489739079170087</v>
      </c>
      <c r="L68" s="308">
        <v>0.2653172702334432</v>
      </c>
      <c r="M68" s="309">
        <v>20.199000000000002</v>
      </c>
      <c r="N68" s="310">
        <v>0.84037144417832688</v>
      </c>
      <c r="O68" s="310">
        <v>62.827769874284435</v>
      </c>
      <c r="P68" s="311">
        <v>14</v>
      </c>
      <c r="Q68" s="312">
        <v>21</v>
      </c>
      <c r="R68" s="312">
        <v>1595</v>
      </c>
    </row>
    <row r="69" spans="1:18" ht="16.5">
      <c r="A69" s="301" t="s">
        <v>117</v>
      </c>
      <c r="B69" s="302" t="s">
        <v>381</v>
      </c>
      <c r="C69" s="303" t="s">
        <v>70</v>
      </c>
      <c r="D69" s="304">
        <v>0.70518518518518514</v>
      </c>
      <c r="E69" s="305">
        <v>5034</v>
      </c>
      <c r="F69" s="259" t="s">
        <v>123</v>
      </c>
      <c r="G69" s="306" t="s">
        <v>253</v>
      </c>
      <c r="H69" s="307">
        <v>1</v>
      </c>
      <c r="I69" s="260">
        <v>1378.7909999999999</v>
      </c>
      <c r="J69" s="308">
        <v>2.5206252547063344E-2</v>
      </c>
      <c r="K69" s="308">
        <v>0.38885131573552251</v>
      </c>
      <c r="L69" s="308">
        <v>9.8637139348893343E-2</v>
      </c>
      <c r="M69" s="309">
        <v>13.936</v>
      </c>
      <c r="N69" s="310">
        <v>0</v>
      </c>
      <c r="O69" s="310">
        <v>14.43293436061013</v>
      </c>
      <c r="P69" s="311">
        <v>10</v>
      </c>
      <c r="Q69" s="312">
        <v>0</v>
      </c>
      <c r="R69" s="312">
        <v>199</v>
      </c>
    </row>
    <row r="70" spans="1:18" ht="16.5">
      <c r="A70" s="301" t="s">
        <v>117</v>
      </c>
      <c r="B70" s="302" t="s">
        <v>599</v>
      </c>
      <c r="C70" s="303" t="s">
        <v>70</v>
      </c>
      <c r="D70" s="304">
        <v>0.7847826086956522</v>
      </c>
      <c r="E70" s="305">
        <v>4994</v>
      </c>
      <c r="F70" s="259" t="s">
        <v>122</v>
      </c>
      <c r="G70" s="306" t="s">
        <v>245</v>
      </c>
      <c r="H70" s="307">
        <v>1</v>
      </c>
      <c r="I70" s="260">
        <v>2013.75</v>
      </c>
      <c r="J70" s="308">
        <v>1.8182939404334224E-2</v>
      </c>
      <c r="K70" s="308">
        <v>0.34825536609316138</v>
      </c>
      <c r="L70" s="308">
        <v>0.25425201738050901</v>
      </c>
      <c r="M70" s="309">
        <v>15.254</v>
      </c>
      <c r="N70" s="310">
        <v>0.297951582867784</v>
      </c>
      <c r="O70" s="310">
        <v>7.6474239602731222</v>
      </c>
      <c r="P70" s="311">
        <v>1</v>
      </c>
      <c r="Q70" s="312">
        <v>6</v>
      </c>
      <c r="R70" s="312">
        <v>154</v>
      </c>
    </row>
    <row r="71" spans="1:18" ht="16.5">
      <c r="A71" s="301" t="s">
        <v>117</v>
      </c>
      <c r="B71" s="302" t="s">
        <v>424</v>
      </c>
      <c r="C71" s="303" t="s">
        <v>70</v>
      </c>
      <c r="D71" s="304">
        <v>0.79755141591783163</v>
      </c>
      <c r="E71" s="305">
        <v>9993</v>
      </c>
      <c r="F71" s="259" t="s">
        <v>120</v>
      </c>
      <c r="G71" s="306" t="s">
        <v>415</v>
      </c>
      <c r="H71" s="307">
        <v>7</v>
      </c>
      <c r="I71" s="260">
        <v>3729.2679999999996</v>
      </c>
      <c r="J71" s="308">
        <v>2.7587595722988328E-2</v>
      </c>
      <c r="K71" s="308">
        <v>0.39099949303076392</v>
      </c>
      <c r="L71" s="308">
        <v>0.19682146737643955</v>
      </c>
      <c r="M71" s="309">
        <v>16.623000000000001</v>
      </c>
      <c r="N71" s="310">
        <v>0.6971877590991048</v>
      </c>
      <c r="O71" s="310">
        <v>27.967955105398705</v>
      </c>
      <c r="P71" s="311">
        <v>25</v>
      </c>
      <c r="Q71" s="312">
        <v>26</v>
      </c>
      <c r="R71" s="312">
        <v>1043</v>
      </c>
    </row>
    <row r="72" spans="1:18" ht="16.5">
      <c r="A72" s="301" t="s">
        <v>117</v>
      </c>
      <c r="B72" s="302" t="s">
        <v>383</v>
      </c>
      <c r="C72" s="303" t="s">
        <v>70</v>
      </c>
      <c r="D72" s="304">
        <v>0.79520000000000002</v>
      </c>
      <c r="E72" s="305">
        <v>4561</v>
      </c>
      <c r="F72" s="259" t="s">
        <v>118</v>
      </c>
      <c r="G72" s="306" t="s">
        <v>202</v>
      </c>
      <c r="H72" s="307">
        <v>1</v>
      </c>
      <c r="I72" s="260">
        <v>1738.807</v>
      </c>
      <c r="J72" s="308">
        <v>2.8898213246997172E-2</v>
      </c>
      <c r="K72" s="308">
        <v>0.3374754450030788</v>
      </c>
      <c r="L72" s="308">
        <v>0.20243764834165034</v>
      </c>
      <c r="M72" s="309">
        <v>15.2</v>
      </c>
      <c r="N72" s="310">
        <v>0.17253208665481562</v>
      </c>
      <c r="O72" s="310">
        <v>8.7416257238439918</v>
      </c>
      <c r="P72" s="311">
        <v>11</v>
      </c>
      <c r="Q72" s="312">
        <v>3</v>
      </c>
      <c r="R72" s="312">
        <v>152</v>
      </c>
    </row>
    <row r="73" spans="1:18" ht="16.5">
      <c r="A73" s="301" t="s">
        <v>117</v>
      </c>
      <c r="B73" s="302" t="s">
        <v>388</v>
      </c>
      <c r="C73" s="303" t="s">
        <v>70</v>
      </c>
      <c r="D73" s="304">
        <v>0.7831818181818182</v>
      </c>
      <c r="E73" s="305">
        <v>6924</v>
      </c>
      <c r="F73" s="259" t="s">
        <v>122</v>
      </c>
      <c r="G73" s="306" t="s">
        <v>247</v>
      </c>
      <c r="H73" s="307">
        <v>1</v>
      </c>
      <c r="I73" s="260">
        <v>1631.912</v>
      </c>
      <c r="J73" s="308">
        <v>1.5090481306394912E-2</v>
      </c>
      <c r="K73" s="308">
        <v>0.37611129370159319</v>
      </c>
      <c r="L73" s="308">
        <v>0.31374240767884543</v>
      </c>
      <c r="M73" s="309">
        <v>17.437999999999999</v>
      </c>
      <c r="N73" s="310">
        <v>0.122555627999549</v>
      </c>
      <c r="O73" s="310">
        <v>7.6597267499718118</v>
      </c>
      <c r="P73" s="311">
        <v>7</v>
      </c>
      <c r="Q73" s="312">
        <v>2</v>
      </c>
      <c r="R73" s="312">
        <v>125</v>
      </c>
    </row>
    <row r="74" spans="1:18" ht="16.5">
      <c r="A74" s="301" t="s">
        <v>117</v>
      </c>
      <c r="B74" s="302" t="s">
        <v>480</v>
      </c>
      <c r="C74" s="303" t="s">
        <v>70</v>
      </c>
      <c r="D74" s="304">
        <v>0.72115635199625672</v>
      </c>
      <c r="E74" s="305">
        <v>8797</v>
      </c>
      <c r="F74" s="259" t="s">
        <v>123</v>
      </c>
      <c r="G74" s="306" t="s">
        <v>253</v>
      </c>
      <c r="H74" s="307">
        <v>5</v>
      </c>
      <c r="I74" s="260">
        <v>1705.979</v>
      </c>
      <c r="J74" s="308">
        <v>3.2363732399813244E-2</v>
      </c>
      <c r="K74" s="308">
        <v>0.37315747914422781</v>
      </c>
      <c r="L74" s="308">
        <v>0.11547621629574573</v>
      </c>
      <c r="M74" s="309">
        <v>12.611000000000001</v>
      </c>
      <c r="N74" s="310">
        <v>5.8617368678043513E-2</v>
      </c>
      <c r="O74" s="310">
        <v>10.258039518657615</v>
      </c>
      <c r="P74" s="311">
        <v>5</v>
      </c>
      <c r="Q74" s="312">
        <v>1</v>
      </c>
      <c r="R74" s="312">
        <v>175</v>
      </c>
    </row>
    <row r="75" spans="1:18" ht="16.5">
      <c r="A75" s="301" t="s">
        <v>117</v>
      </c>
      <c r="B75" s="302" t="s">
        <v>394</v>
      </c>
      <c r="C75" s="303" t="s">
        <v>67</v>
      </c>
      <c r="D75" s="304">
        <v>0.8213636363636363</v>
      </c>
      <c r="E75" s="305">
        <v>6191</v>
      </c>
      <c r="F75" s="259" t="s">
        <v>122</v>
      </c>
      <c r="G75" s="306" t="s">
        <v>247</v>
      </c>
      <c r="H75" s="307">
        <v>1</v>
      </c>
      <c r="I75" s="260">
        <v>1709.001</v>
      </c>
      <c r="J75" s="308">
        <v>5.8201240138954337E-3</v>
      </c>
      <c r="K75" s="308">
        <v>0.35275605986902081</v>
      </c>
      <c r="L75" s="308">
        <v>0.15681676020084248</v>
      </c>
      <c r="M75" s="309">
        <v>15.875</v>
      </c>
      <c r="N75" s="310">
        <v>0.93621946388562671</v>
      </c>
      <c r="O75" s="310">
        <v>41.076628977981876</v>
      </c>
      <c r="P75" s="311">
        <v>0</v>
      </c>
      <c r="Q75" s="312">
        <v>16</v>
      </c>
      <c r="R75" s="312">
        <v>702</v>
      </c>
    </row>
    <row r="76" spans="1:18" ht="16.5">
      <c r="A76" s="301" t="s">
        <v>117</v>
      </c>
      <c r="B76" s="302" t="s">
        <v>412</v>
      </c>
      <c r="C76" s="303" t="s">
        <v>70</v>
      </c>
      <c r="D76" s="304">
        <v>0.78714285714285714</v>
      </c>
      <c r="E76" s="305">
        <v>3602</v>
      </c>
      <c r="F76" s="259" t="s">
        <v>120</v>
      </c>
      <c r="G76" s="306" t="s">
        <v>230</v>
      </c>
      <c r="H76" s="307">
        <v>1</v>
      </c>
      <c r="I76" s="260">
        <v>1241.8989999999999</v>
      </c>
      <c r="J76" s="308">
        <v>2.667152174834575E-2</v>
      </c>
      <c r="K76" s="308">
        <v>0.40414348075233159</v>
      </c>
      <c r="L76" s="308">
        <v>0.16506978425781807</v>
      </c>
      <c r="M76" s="309">
        <v>19.462</v>
      </c>
      <c r="N76" s="310">
        <v>0.16104369195884691</v>
      </c>
      <c r="O76" s="310">
        <v>59.264078640855665</v>
      </c>
      <c r="P76" s="311">
        <v>4</v>
      </c>
      <c r="Q76" s="312">
        <v>2</v>
      </c>
      <c r="R76" s="312">
        <v>736</v>
      </c>
    </row>
    <row r="77" spans="1:18" ht="16.5">
      <c r="A77" s="301" t="s">
        <v>117</v>
      </c>
      <c r="B77" s="302" t="s">
        <v>396</v>
      </c>
      <c r="C77" s="303" t="s">
        <v>70</v>
      </c>
      <c r="D77" s="304">
        <v>0.74826086956521753</v>
      </c>
      <c r="E77" s="305">
        <v>9880</v>
      </c>
      <c r="F77" s="259" t="s">
        <v>118</v>
      </c>
      <c r="G77" s="306" t="s">
        <v>207</v>
      </c>
      <c r="H77" s="307">
        <v>1</v>
      </c>
      <c r="I77" s="260">
        <v>1382.46</v>
      </c>
      <c r="J77" s="308">
        <v>3.3532251887159685E-2</v>
      </c>
      <c r="K77" s="308">
        <v>0.40026091229899236</v>
      </c>
      <c r="L77" s="308">
        <v>7.4504868133616883E-2</v>
      </c>
      <c r="M77" s="309">
        <v>18.315000000000001</v>
      </c>
      <c r="N77" s="310">
        <v>0.144669646861392</v>
      </c>
      <c r="O77" s="310">
        <v>31.899657132936937</v>
      </c>
      <c r="P77" s="311">
        <v>23</v>
      </c>
      <c r="Q77" s="312">
        <v>2</v>
      </c>
      <c r="R77" s="312">
        <v>441</v>
      </c>
    </row>
    <row r="78" spans="1:18" ht="16.5">
      <c r="A78" s="301" t="s">
        <v>117</v>
      </c>
      <c r="B78" s="302" t="s">
        <v>614</v>
      </c>
      <c r="C78" s="303" t="s">
        <v>67</v>
      </c>
      <c r="D78" s="304">
        <v>0.80555555555555547</v>
      </c>
      <c r="E78" s="305">
        <v>7014</v>
      </c>
      <c r="F78" s="259" t="s">
        <v>123</v>
      </c>
      <c r="G78" s="306" t="s">
        <v>501</v>
      </c>
      <c r="H78" s="307">
        <v>1</v>
      </c>
      <c r="I78" s="260">
        <v>464.38900000000001</v>
      </c>
      <c r="J78" s="308">
        <v>2.1209224902502774E-3</v>
      </c>
      <c r="K78" s="308">
        <v>0.34411566273597077</v>
      </c>
      <c r="L78" s="308">
        <v>0.10551498851178645</v>
      </c>
      <c r="M78" s="309">
        <v>12.182</v>
      </c>
      <c r="N78" s="310">
        <v>0</v>
      </c>
      <c r="O78" s="310">
        <v>2.1533671124854377</v>
      </c>
      <c r="P78" s="311">
        <v>0</v>
      </c>
      <c r="Q78" s="312">
        <v>0</v>
      </c>
      <c r="R78" s="312">
        <v>10</v>
      </c>
    </row>
  </sheetData>
  <phoneticPr fontId="2" type="noConversion"/>
  <conditionalFormatting sqref="C14:D7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53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316" t="s">
        <v>623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</row>
    <row r="4" spans="1:11" ht="17.25">
      <c r="A4" s="247" t="s">
        <v>400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401</v>
      </c>
    </row>
    <row r="11" spans="1:11" ht="19.5" customHeight="1">
      <c r="A11" s="249"/>
    </row>
    <row r="12" spans="1:11" ht="17.25">
      <c r="A12" s="250" t="s">
        <v>402</v>
      </c>
    </row>
    <row r="13" spans="1:11" ht="40.5">
      <c r="A13" s="261" t="s">
        <v>0</v>
      </c>
      <c r="B13" s="262" t="s">
        <v>74</v>
      </c>
      <c r="C13" s="255" t="s">
        <v>65</v>
      </c>
      <c r="D13" s="255" t="s">
        <v>160</v>
      </c>
      <c r="E13" s="263" t="s">
        <v>146</v>
      </c>
      <c r="F13" s="262" t="s">
        <v>151</v>
      </c>
      <c r="G13" s="263" t="s">
        <v>149</v>
      </c>
      <c r="H13" s="263" t="s">
        <v>153</v>
      </c>
      <c r="I13" s="256" t="s">
        <v>155</v>
      </c>
      <c r="J13" s="263" t="s">
        <v>6</v>
      </c>
      <c r="K13" s="270" t="s">
        <v>7</v>
      </c>
    </row>
    <row r="14" spans="1:11" ht="16.5">
      <c r="A14" s="264" t="s">
        <v>117</v>
      </c>
      <c r="B14" s="265" t="s">
        <v>256</v>
      </c>
      <c r="C14" s="257" t="s">
        <v>67</v>
      </c>
      <c r="D14" s="258">
        <v>0.80571428571428561</v>
      </c>
      <c r="E14" s="266">
        <v>551</v>
      </c>
      <c r="F14" s="259" t="s">
        <v>120</v>
      </c>
      <c r="G14" s="267" t="s">
        <v>226</v>
      </c>
      <c r="H14" s="268">
        <v>1</v>
      </c>
      <c r="I14" s="260">
        <v>2103.9430000000002</v>
      </c>
      <c r="J14" s="269">
        <v>4.7529804752315052E-2</v>
      </c>
      <c r="K14" s="271">
        <v>30.038836603463114</v>
      </c>
    </row>
    <row r="15" spans="1:11" ht="16.5">
      <c r="A15" s="264" t="s">
        <v>117</v>
      </c>
      <c r="B15" s="265" t="s">
        <v>262</v>
      </c>
      <c r="C15" s="257" t="s">
        <v>67</v>
      </c>
      <c r="D15" s="258">
        <v>0.82567651915962381</v>
      </c>
      <c r="E15" s="266">
        <v>3405</v>
      </c>
      <c r="F15" s="259" t="s">
        <v>118</v>
      </c>
      <c r="G15" s="267" t="s">
        <v>209</v>
      </c>
      <c r="H15" s="268">
        <v>2</v>
      </c>
      <c r="I15" s="260">
        <v>1823.009</v>
      </c>
      <c r="J15" s="269">
        <v>0.1097087288104447</v>
      </c>
      <c r="K15" s="271">
        <v>29.731065507630515</v>
      </c>
    </row>
    <row r="16" spans="1:11" ht="16.5">
      <c r="A16" s="264" t="s">
        <v>117</v>
      </c>
      <c r="B16" s="265" t="s">
        <v>264</v>
      </c>
      <c r="C16" s="257" t="s">
        <v>67</v>
      </c>
      <c r="D16" s="258">
        <v>0.82000000000000006</v>
      </c>
      <c r="E16" s="266">
        <v>6128</v>
      </c>
      <c r="F16" s="259" t="s">
        <v>122</v>
      </c>
      <c r="G16" s="267" t="s">
        <v>243</v>
      </c>
      <c r="H16" s="268">
        <v>1</v>
      </c>
      <c r="I16" s="260">
        <v>2197.0039999999999</v>
      </c>
      <c r="J16" s="269">
        <v>4.5516530693617309E-2</v>
      </c>
      <c r="K16" s="271">
        <v>26.308554740910804</v>
      </c>
    </row>
    <row r="17" spans="1:11" ht="16.5">
      <c r="A17" s="264" t="s">
        <v>117</v>
      </c>
      <c r="B17" s="265" t="s">
        <v>270</v>
      </c>
      <c r="C17" s="257" t="s">
        <v>70</v>
      </c>
      <c r="D17" s="258">
        <v>0.76600000000000001</v>
      </c>
      <c r="E17" s="266">
        <v>6269</v>
      </c>
      <c r="F17" s="259" t="s">
        <v>118</v>
      </c>
      <c r="G17" s="267" t="s">
        <v>204</v>
      </c>
      <c r="H17" s="268">
        <v>1</v>
      </c>
      <c r="I17" s="260">
        <v>1764.963</v>
      </c>
      <c r="J17" s="269">
        <v>0</v>
      </c>
      <c r="K17" s="271">
        <v>28.385864179589035</v>
      </c>
    </row>
    <row r="18" spans="1:11" ht="16.5">
      <c r="A18" s="264" t="s">
        <v>117</v>
      </c>
      <c r="B18" s="265" t="s">
        <v>474</v>
      </c>
      <c r="C18" s="257" t="s">
        <v>70</v>
      </c>
      <c r="D18" s="258">
        <v>0.69800000000000006</v>
      </c>
      <c r="E18" s="266">
        <v>1422</v>
      </c>
      <c r="F18" s="259" t="s">
        <v>118</v>
      </c>
      <c r="G18" s="267" t="s">
        <v>205</v>
      </c>
      <c r="H18" s="268">
        <v>1</v>
      </c>
      <c r="I18" s="260">
        <v>4536.741</v>
      </c>
      <c r="J18" s="269">
        <v>0.83760567332364799</v>
      </c>
      <c r="K18" s="271">
        <v>51.578875673087794</v>
      </c>
    </row>
    <row r="19" spans="1:11" ht="16.5">
      <c r="A19" s="264" t="s">
        <v>117</v>
      </c>
      <c r="B19" s="265" t="s">
        <v>276</v>
      </c>
      <c r="C19" s="257" t="s">
        <v>67</v>
      </c>
      <c r="D19" s="258">
        <v>0.82832006093658361</v>
      </c>
      <c r="E19" s="266">
        <v>1711</v>
      </c>
      <c r="F19" s="259" t="s">
        <v>122</v>
      </c>
      <c r="G19" s="267" t="s">
        <v>248</v>
      </c>
      <c r="H19" s="268">
        <v>10</v>
      </c>
      <c r="I19" s="260">
        <v>2682.5620000000004</v>
      </c>
      <c r="J19" s="269">
        <v>0.85738931663089235</v>
      </c>
      <c r="K19" s="271">
        <v>44.65880005755691</v>
      </c>
    </row>
    <row r="20" spans="1:11" ht="16.5">
      <c r="A20" s="264" t="s">
        <v>117</v>
      </c>
      <c r="B20" s="265" t="s">
        <v>282</v>
      </c>
      <c r="C20" s="257" t="s">
        <v>69</v>
      </c>
      <c r="D20" s="258">
        <v>0.87036572217924812</v>
      </c>
      <c r="E20" s="266">
        <v>1929</v>
      </c>
      <c r="F20" s="259" t="s">
        <v>119</v>
      </c>
      <c r="G20" s="267" t="s">
        <v>498</v>
      </c>
      <c r="H20" s="268">
        <v>6</v>
      </c>
      <c r="I20" s="260">
        <v>1665.2130000000002</v>
      </c>
      <c r="J20" s="269">
        <v>0.24020951073526328</v>
      </c>
      <c r="K20" s="271">
        <v>24.201108206577775</v>
      </c>
    </row>
    <row r="21" spans="1:11" ht="16.5">
      <c r="A21" s="264" t="s">
        <v>117</v>
      </c>
      <c r="B21" s="265" t="s">
        <v>190</v>
      </c>
      <c r="C21" s="257" t="s">
        <v>70</v>
      </c>
      <c r="D21" s="258">
        <v>0.75039999999999996</v>
      </c>
      <c r="E21" s="266">
        <v>8592</v>
      </c>
      <c r="F21" s="259" t="s">
        <v>119</v>
      </c>
      <c r="G21" s="267" t="s">
        <v>210</v>
      </c>
      <c r="H21" s="268">
        <v>1</v>
      </c>
      <c r="I21" s="260">
        <v>1156.2619999999999</v>
      </c>
      <c r="J21" s="269">
        <v>0.69188471125056439</v>
      </c>
      <c r="K21" s="271">
        <v>23.264623415800227</v>
      </c>
    </row>
    <row r="22" spans="1:11" ht="16.5">
      <c r="A22" s="264" t="s">
        <v>117</v>
      </c>
      <c r="B22" s="265" t="s">
        <v>289</v>
      </c>
      <c r="C22" s="257" t="s">
        <v>67</v>
      </c>
      <c r="D22" s="258">
        <v>0.8212354035137831</v>
      </c>
      <c r="E22" s="266">
        <v>9247</v>
      </c>
      <c r="F22" s="259" t="s">
        <v>118</v>
      </c>
      <c r="G22" s="267" t="s">
        <v>209</v>
      </c>
      <c r="H22" s="268">
        <v>8</v>
      </c>
      <c r="I22" s="260">
        <v>1112.3780000000002</v>
      </c>
      <c r="J22" s="269">
        <v>0</v>
      </c>
      <c r="K22" s="271">
        <v>41.442746979893521</v>
      </c>
    </row>
    <row r="23" spans="1:11" ht="16.5">
      <c r="A23" s="264" t="s">
        <v>117</v>
      </c>
      <c r="B23" s="265" t="s">
        <v>291</v>
      </c>
      <c r="C23" s="257" t="s">
        <v>70</v>
      </c>
      <c r="D23" s="258">
        <v>0.74247318640960713</v>
      </c>
      <c r="E23" s="266">
        <v>8057</v>
      </c>
      <c r="F23" s="259" t="s">
        <v>122</v>
      </c>
      <c r="G23" s="267" t="s">
        <v>246</v>
      </c>
      <c r="H23" s="268">
        <v>2</v>
      </c>
      <c r="I23" s="260">
        <v>420.36599999999999</v>
      </c>
      <c r="J23" s="269">
        <v>0</v>
      </c>
      <c r="K23" s="271">
        <v>26.881336739888575</v>
      </c>
    </row>
    <row r="24" spans="1:11" ht="16.5">
      <c r="A24" s="264" t="s">
        <v>117</v>
      </c>
      <c r="B24" s="265" t="s">
        <v>299</v>
      </c>
      <c r="C24" s="257" t="s">
        <v>70</v>
      </c>
      <c r="D24" s="258">
        <v>0.70884593303304655</v>
      </c>
      <c r="E24" s="266">
        <v>7278</v>
      </c>
      <c r="F24" s="259" t="s">
        <v>122</v>
      </c>
      <c r="G24" s="267" t="s">
        <v>242</v>
      </c>
      <c r="H24" s="268">
        <v>2</v>
      </c>
      <c r="I24" s="260">
        <v>1126.2570000000001</v>
      </c>
      <c r="J24" s="269">
        <v>8.8789681218407523E-2</v>
      </c>
      <c r="K24" s="271">
        <v>23.884424247751621</v>
      </c>
    </row>
    <row r="25" spans="1:11" ht="16.5">
      <c r="A25" s="264" t="s">
        <v>117</v>
      </c>
      <c r="B25" s="265" t="s">
        <v>301</v>
      </c>
      <c r="C25" s="257" t="s">
        <v>70</v>
      </c>
      <c r="D25" s="258">
        <v>0.78160765461087445</v>
      </c>
      <c r="E25" s="266">
        <v>1679</v>
      </c>
      <c r="F25" s="259" t="s">
        <v>118</v>
      </c>
      <c r="G25" s="267" t="s">
        <v>207</v>
      </c>
      <c r="H25" s="268">
        <v>5</v>
      </c>
      <c r="I25" s="260">
        <v>1087.6219999999998</v>
      </c>
      <c r="J25" s="269">
        <v>0.45971854191989503</v>
      </c>
      <c r="K25" s="271">
        <v>46.431572733909398</v>
      </c>
    </row>
    <row r="26" spans="1:11" ht="16.5">
      <c r="A26" s="264" t="s">
        <v>117</v>
      </c>
      <c r="B26" s="265" t="s">
        <v>542</v>
      </c>
      <c r="C26" s="257" t="s">
        <v>70</v>
      </c>
      <c r="D26" s="258">
        <v>0.77384664144295634</v>
      </c>
      <c r="E26" s="266">
        <v>1588</v>
      </c>
      <c r="F26" s="259" t="s">
        <v>122</v>
      </c>
      <c r="G26" s="267" t="s">
        <v>248</v>
      </c>
      <c r="H26" s="268">
        <v>3</v>
      </c>
      <c r="I26" s="260">
        <v>705.09500000000003</v>
      </c>
      <c r="J26" s="269">
        <v>0.28364972095958702</v>
      </c>
      <c r="K26" s="271">
        <v>28.648621816918286</v>
      </c>
    </row>
    <row r="27" spans="1:11" ht="16.5">
      <c r="A27" s="264" t="s">
        <v>117</v>
      </c>
      <c r="B27" s="265" t="s">
        <v>307</v>
      </c>
      <c r="C27" s="257" t="s">
        <v>67</v>
      </c>
      <c r="D27" s="258">
        <v>0.82240000000000002</v>
      </c>
      <c r="E27" s="266">
        <v>3117</v>
      </c>
      <c r="F27" s="259" t="s">
        <v>119</v>
      </c>
      <c r="G27" s="267" t="s">
        <v>210</v>
      </c>
      <c r="H27" s="268">
        <v>1</v>
      </c>
      <c r="I27" s="260">
        <v>2126.2339999999999</v>
      </c>
      <c r="J27" s="269">
        <v>0.28218907232223733</v>
      </c>
      <c r="K27" s="271">
        <v>51.875757795237966</v>
      </c>
    </row>
    <row r="28" spans="1:11" ht="16.5">
      <c r="A28" s="264" t="s">
        <v>117</v>
      </c>
      <c r="B28" s="265" t="s">
        <v>311</v>
      </c>
      <c r="C28" s="257" t="s">
        <v>69</v>
      </c>
      <c r="D28" s="258">
        <v>0.85760000000000003</v>
      </c>
      <c r="E28" s="266">
        <v>5281</v>
      </c>
      <c r="F28" s="259" t="s">
        <v>118</v>
      </c>
      <c r="G28" s="267" t="s">
        <v>202</v>
      </c>
      <c r="H28" s="268">
        <v>1</v>
      </c>
      <c r="I28" s="260">
        <v>2153.962</v>
      </c>
      <c r="J28" s="269">
        <v>0</v>
      </c>
      <c r="K28" s="271">
        <v>20.798881317312006</v>
      </c>
    </row>
    <row r="29" spans="1:11" ht="16.5">
      <c r="A29" s="264" t="s">
        <v>117</v>
      </c>
      <c r="B29" s="265" t="s">
        <v>315</v>
      </c>
      <c r="C29" s="257" t="s">
        <v>67</v>
      </c>
      <c r="D29" s="258">
        <v>0.81625000000000003</v>
      </c>
      <c r="E29" s="266">
        <v>10</v>
      </c>
      <c r="F29" s="259" t="s">
        <v>121</v>
      </c>
      <c r="G29" s="267" t="s">
        <v>239</v>
      </c>
      <c r="H29" s="268">
        <v>1</v>
      </c>
      <c r="I29" s="260">
        <v>2269.7060000000001</v>
      </c>
      <c r="J29" s="269">
        <v>0.22029284850108338</v>
      </c>
      <c r="K29" s="271">
        <v>32.515224438759908</v>
      </c>
    </row>
    <row r="30" spans="1:11" ht="16.5">
      <c r="A30" s="264" t="s">
        <v>117</v>
      </c>
      <c r="B30" s="265" t="s">
        <v>321</v>
      </c>
      <c r="C30" s="257" t="s">
        <v>67</v>
      </c>
      <c r="D30" s="258">
        <v>0.81861221486742453</v>
      </c>
      <c r="E30" s="266">
        <v>8328</v>
      </c>
      <c r="F30" s="259" t="s">
        <v>120</v>
      </c>
      <c r="G30" s="267" t="s">
        <v>414</v>
      </c>
      <c r="H30" s="268">
        <v>8</v>
      </c>
      <c r="I30" s="260">
        <v>3696.4990000000003</v>
      </c>
      <c r="J30" s="269">
        <v>0.32463149591004892</v>
      </c>
      <c r="K30" s="271">
        <v>42.634936462853091</v>
      </c>
    </row>
    <row r="31" spans="1:11" ht="16.5">
      <c r="A31" s="264" t="s">
        <v>117</v>
      </c>
      <c r="B31" s="265" t="s">
        <v>323</v>
      </c>
      <c r="C31" s="257" t="s">
        <v>67</v>
      </c>
      <c r="D31" s="258">
        <v>0.84229066317919632</v>
      </c>
      <c r="E31" s="266">
        <v>1245</v>
      </c>
      <c r="F31" s="259" t="s">
        <v>120</v>
      </c>
      <c r="G31" s="267" t="s">
        <v>225</v>
      </c>
      <c r="H31" s="268">
        <v>4</v>
      </c>
      <c r="I31" s="260">
        <v>4248.8429999999998</v>
      </c>
      <c r="J31" s="269">
        <v>2.4006535426232505</v>
      </c>
      <c r="K31" s="271">
        <v>39.987356558008855</v>
      </c>
    </row>
    <row r="32" spans="1:11" ht="16.5">
      <c r="A32" s="264" t="s">
        <v>117</v>
      </c>
      <c r="B32" s="265" t="s">
        <v>329</v>
      </c>
      <c r="C32" s="257" t="s">
        <v>70</v>
      </c>
      <c r="D32" s="258">
        <v>0.70901846631989796</v>
      </c>
      <c r="E32" s="266">
        <v>6907</v>
      </c>
      <c r="F32" s="259" t="s">
        <v>118</v>
      </c>
      <c r="G32" s="267" t="s">
        <v>201</v>
      </c>
      <c r="H32" s="268">
        <v>8</v>
      </c>
      <c r="I32" s="260">
        <v>1267.0369999999998</v>
      </c>
      <c r="J32" s="269">
        <v>0.31569717379997592</v>
      </c>
      <c r="K32" s="271">
        <v>76.398716059594165</v>
      </c>
    </row>
    <row r="33" spans="1:11" ht="16.5">
      <c r="A33" s="264" t="s">
        <v>117</v>
      </c>
      <c r="B33" s="265" t="s">
        <v>560</v>
      </c>
      <c r="C33" s="257" t="s">
        <v>67</v>
      </c>
      <c r="D33" s="258">
        <v>0.83571479286083949</v>
      </c>
      <c r="E33" s="266">
        <v>3463</v>
      </c>
      <c r="F33" s="259" t="s">
        <v>119</v>
      </c>
      <c r="G33" s="267" t="s">
        <v>220</v>
      </c>
      <c r="H33" s="268">
        <v>5</v>
      </c>
      <c r="I33" s="260">
        <v>1548.127</v>
      </c>
      <c r="J33" s="269">
        <v>0.8397243895365174</v>
      </c>
      <c r="K33" s="271">
        <v>36.043554566259743</v>
      </c>
    </row>
    <row r="34" spans="1:11" ht="16.5">
      <c r="A34" s="264" t="s">
        <v>117</v>
      </c>
      <c r="B34" s="265" t="s">
        <v>563</v>
      </c>
      <c r="C34" s="257" t="s">
        <v>69</v>
      </c>
      <c r="D34" s="258">
        <v>0.87833866915125192</v>
      </c>
      <c r="E34" s="266">
        <v>7101</v>
      </c>
      <c r="F34" s="259" t="s">
        <v>119</v>
      </c>
      <c r="G34" s="267" t="s">
        <v>217</v>
      </c>
      <c r="H34" s="268">
        <v>7</v>
      </c>
      <c r="I34" s="260">
        <v>2443.9660000000003</v>
      </c>
      <c r="J34" s="269">
        <v>1.5548497810526003</v>
      </c>
      <c r="K34" s="271">
        <v>31.219746919556158</v>
      </c>
    </row>
    <row r="35" spans="1:11" ht="16.5">
      <c r="A35" s="264" t="s">
        <v>117</v>
      </c>
      <c r="B35" s="265" t="s">
        <v>333</v>
      </c>
      <c r="C35" s="257" t="s">
        <v>67</v>
      </c>
      <c r="D35" s="258">
        <v>0.8348000000000001</v>
      </c>
      <c r="E35" s="266">
        <v>4466</v>
      </c>
      <c r="F35" s="259" t="s">
        <v>119</v>
      </c>
      <c r="G35" s="267" t="s">
        <v>220</v>
      </c>
      <c r="H35" s="268">
        <v>1</v>
      </c>
      <c r="I35" s="260">
        <v>1736.0160000000001</v>
      </c>
      <c r="J35" s="269">
        <v>0.86404733596925365</v>
      </c>
      <c r="K35" s="271">
        <v>74.308070893355818</v>
      </c>
    </row>
    <row r="36" spans="1:11" ht="16.5">
      <c r="A36" s="264" t="s">
        <v>117</v>
      </c>
      <c r="B36" s="265" t="s">
        <v>335</v>
      </c>
      <c r="C36" s="257" t="s">
        <v>69</v>
      </c>
      <c r="D36" s="258">
        <v>0.8589624186459961</v>
      </c>
      <c r="E36" s="266">
        <v>1167</v>
      </c>
      <c r="F36" s="259" t="s">
        <v>121</v>
      </c>
      <c r="G36" s="267" t="s">
        <v>235</v>
      </c>
      <c r="H36" s="268">
        <v>7</v>
      </c>
      <c r="I36" s="260">
        <v>1521.279</v>
      </c>
      <c r="J36" s="269">
        <v>6.5734161846709244E-2</v>
      </c>
      <c r="K36" s="271">
        <v>61.724377974059983</v>
      </c>
    </row>
    <row r="37" spans="1:11" ht="16.5">
      <c r="A37" s="264" t="s">
        <v>117</v>
      </c>
      <c r="B37" s="265" t="s">
        <v>337</v>
      </c>
      <c r="C37" s="257" t="s">
        <v>70</v>
      </c>
      <c r="D37" s="258">
        <v>0.76624999999999999</v>
      </c>
      <c r="E37" s="266">
        <v>7063</v>
      </c>
      <c r="F37" s="259" t="s">
        <v>121</v>
      </c>
      <c r="G37" s="267" t="s">
        <v>237</v>
      </c>
      <c r="H37" s="268">
        <v>1</v>
      </c>
      <c r="I37" s="260">
        <v>914.57</v>
      </c>
      <c r="J37" s="269">
        <v>1.6401150267338749</v>
      </c>
      <c r="K37" s="271">
        <v>48.219381785975919</v>
      </c>
    </row>
    <row r="38" spans="1:11" ht="16.5">
      <c r="A38" s="264" t="s">
        <v>117</v>
      </c>
      <c r="B38" s="265" t="s">
        <v>339</v>
      </c>
      <c r="C38" s="257" t="s">
        <v>67</v>
      </c>
      <c r="D38" s="258">
        <v>0.80975566640164487</v>
      </c>
      <c r="E38" s="266">
        <v>508</v>
      </c>
      <c r="F38" s="259" t="s">
        <v>121</v>
      </c>
      <c r="G38" s="267" t="s">
        <v>237</v>
      </c>
      <c r="H38" s="268">
        <v>11</v>
      </c>
      <c r="I38" s="260">
        <v>4844.0349999999999</v>
      </c>
      <c r="J38" s="269">
        <v>1.4863641571541082</v>
      </c>
      <c r="K38" s="271">
        <v>54.272935682752085</v>
      </c>
    </row>
    <row r="39" spans="1:11" ht="16.5">
      <c r="A39" s="264" t="s">
        <v>117</v>
      </c>
      <c r="B39" s="265" t="s">
        <v>347</v>
      </c>
      <c r="C39" s="257" t="s">
        <v>70</v>
      </c>
      <c r="D39" s="258">
        <v>0.76107227881134776</v>
      </c>
      <c r="E39" s="266">
        <v>9046</v>
      </c>
      <c r="F39" s="259" t="s">
        <v>119</v>
      </c>
      <c r="G39" s="267" t="s">
        <v>210</v>
      </c>
      <c r="H39" s="268">
        <v>4</v>
      </c>
      <c r="I39" s="260">
        <v>890.63800000000003</v>
      </c>
      <c r="J39" s="269">
        <v>1.3473487544883556</v>
      </c>
      <c r="K39" s="271">
        <v>62.876275209456587</v>
      </c>
    </row>
    <row r="40" spans="1:11" ht="16.5">
      <c r="A40" s="264" t="s">
        <v>117</v>
      </c>
      <c r="B40" s="265" t="s">
        <v>416</v>
      </c>
      <c r="C40" s="257" t="s">
        <v>67</v>
      </c>
      <c r="D40" s="258">
        <v>0.84784023243126005</v>
      </c>
      <c r="E40" s="266">
        <v>5353</v>
      </c>
      <c r="F40" s="259" t="s">
        <v>119</v>
      </c>
      <c r="G40" s="267" t="s">
        <v>220</v>
      </c>
      <c r="H40" s="268">
        <v>4</v>
      </c>
      <c r="I40" s="260">
        <v>985.09799999999996</v>
      </c>
      <c r="J40" s="269">
        <v>1.9287421149976958</v>
      </c>
      <c r="K40" s="271">
        <v>46.695861731523159</v>
      </c>
    </row>
    <row r="41" spans="1:11" ht="16.5">
      <c r="A41" s="264" t="s">
        <v>117</v>
      </c>
      <c r="B41" s="265" t="s">
        <v>351</v>
      </c>
      <c r="C41" s="257" t="s">
        <v>69</v>
      </c>
      <c r="D41" s="258">
        <v>0.89271920517719805</v>
      </c>
      <c r="E41" s="266">
        <v>6773</v>
      </c>
      <c r="F41" s="259" t="s">
        <v>118</v>
      </c>
      <c r="G41" s="267" t="s">
        <v>206</v>
      </c>
      <c r="H41" s="268">
        <v>3</v>
      </c>
      <c r="I41" s="260">
        <v>1770.5329999999999</v>
      </c>
      <c r="J41" s="269">
        <v>0.16944050181499018</v>
      </c>
      <c r="K41" s="271">
        <v>21.010622225058782</v>
      </c>
    </row>
    <row r="42" spans="1:11" ht="16.5">
      <c r="A42" s="264" t="s">
        <v>117</v>
      </c>
      <c r="B42" s="265" t="s">
        <v>355</v>
      </c>
      <c r="C42" s="257" t="s">
        <v>70</v>
      </c>
      <c r="D42" s="258">
        <v>0.78520000000000001</v>
      </c>
      <c r="E42" s="266">
        <v>5336</v>
      </c>
      <c r="F42" s="259" t="s">
        <v>118</v>
      </c>
      <c r="G42" s="267" t="s">
        <v>206</v>
      </c>
      <c r="H42" s="268">
        <v>1</v>
      </c>
      <c r="I42" s="260">
        <v>1775.1289999999999</v>
      </c>
      <c r="J42" s="269">
        <v>0.33800360424509995</v>
      </c>
      <c r="K42" s="271">
        <v>64.389686608691534</v>
      </c>
    </row>
    <row r="43" spans="1:11" ht="16.5">
      <c r="A43" s="264" t="s">
        <v>117</v>
      </c>
      <c r="B43" s="265" t="s">
        <v>357</v>
      </c>
      <c r="C43" s="257" t="s">
        <v>67</v>
      </c>
      <c r="D43" s="258">
        <v>0.84954545454545449</v>
      </c>
      <c r="E43" s="266">
        <v>2661</v>
      </c>
      <c r="F43" s="259" t="s">
        <v>119</v>
      </c>
      <c r="G43" s="267" t="s">
        <v>215</v>
      </c>
      <c r="H43" s="268">
        <v>1</v>
      </c>
      <c r="I43" s="260">
        <v>1779.6969999999999</v>
      </c>
      <c r="J43" s="269">
        <v>0.11237868019106624</v>
      </c>
      <c r="K43" s="271">
        <v>47.985696441585283</v>
      </c>
    </row>
    <row r="44" spans="1:11" ht="16.5">
      <c r="A44" s="264" t="s">
        <v>117</v>
      </c>
      <c r="B44" s="265" t="s">
        <v>361</v>
      </c>
      <c r="C44" s="257" t="s">
        <v>70</v>
      </c>
      <c r="D44" s="258">
        <v>0.71166666666666667</v>
      </c>
      <c r="E44" s="266">
        <v>3598</v>
      </c>
      <c r="F44" s="259" t="s">
        <v>121</v>
      </c>
      <c r="G44" s="267" t="s">
        <v>239</v>
      </c>
      <c r="H44" s="268">
        <v>1</v>
      </c>
      <c r="I44" s="260">
        <v>1298.778</v>
      </c>
      <c r="J44" s="269">
        <v>0.46197271589139943</v>
      </c>
      <c r="K44" s="271">
        <v>32.492081017695092</v>
      </c>
    </row>
    <row r="45" spans="1:11" ht="16.5">
      <c r="A45" s="264" t="s">
        <v>117</v>
      </c>
      <c r="B45" s="265" t="s">
        <v>365</v>
      </c>
      <c r="C45" s="257" t="s">
        <v>70</v>
      </c>
      <c r="D45" s="258">
        <v>0.75833569331632666</v>
      </c>
      <c r="E45" s="266">
        <v>9270</v>
      </c>
      <c r="F45" s="259" t="s">
        <v>119</v>
      </c>
      <c r="G45" s="267" t="s">
        <v>219</v>
      </c>
      <c r="H45" s="268">
        <v>3</v>
      </c>
      <c r="I45" s="260">
        <v>2950.2190000000001</v>
      </c>
      <c r="J45" s="269">
        <v>1.4914147051456179</v>
      </c>
      <c r="K45" s="271">
        <v>71.147260593196634</v>
      </c>
    </row>
    <row r="46" spans="1:11" ht="16.5">
      <c r="A46" s="264" t="s">
        <v>117</v>
      </c>
      <c r="B46" s="265" t="s">
        <v>367</v>
      </c>
      <c r="C46" s="257" t="s">
        <v>67</v>
      </c>
      <c r="D46" s="258">
        <v>0.80922293407253842</v>
      </c>
      <c r="E46" s="266">
        <v>6338</v>
      </c>
      <c r="F46" s="259" t="s">
        <v>120</v>
      </c>
      <c r="G46" s="267" t="s">
        <v>415</v>
      </c>
      <c r="H46" s="268">
        <v>7</v>
      </c>
      <c r="I46" s="260">
        <v>3708.029</v>
      </c>
      <c r="J46" s="269">
        <v>0.7281496450000795</v>
      </c>
      <c r="K46" s="271">
        <v>36.083860185559502</v>
      </c>
    </row>
    <row r="47" spans="1:11" ht="16.5">
      <c r="A47" s="264" t="s">
        <v>117</v>
      </c>
      <c r="B47" s="265" t="s">
        <v>429</v>
      </c>
      <c r="C47" s="257" t="s">
        <v>67</v>
      </c>
      <c r="D47" s="258">
        <v>0.84759267429798779</v>
      </c>
      <c r="E47" s="266">
        <v>3787</v>
      </c>
      <c r="F47" s="259" t="s">
        <v>119</v>
      </c>
      <c r="G47" s="267" t="s">
        <v>217</v>
      </c>
      <c r="H47" s="268">
        <v>4</v>
      </c>
      <c r="I47" s="260">
        <v>2203.1770000000001</v>
      </c>
      <c r="J47" s="269">
        <v>1.1347249903207957</v>
      </c>
      <c r="K47" s="271">
        <v>36.084254692201306</v>
      </c>
    </row>
    <row r="48" spans="1:11" ht="16.5">
      <c r="A48" s="264" t="s">
        <v>117</v>
      </c>
      <c r="B48" s="265" t="s">
        <v>410</v>
      </c>
      <c r="C48" s="257" t="s">
        <v>70</v>
      </c>
      <c r="D48" s="258">
        <v>0.78182640678597992</v>
      </c>
      <c r="E48" s="266">
        <v>469</v>
      </c>
      <c r="F48" s="259" t="s">
        <v>119</v>
      </c>
      <c r="G48" s="267" t="s">
        <v>220</v>
      </c>
      <c r="H48" s="268">
        <v>6</v>
      </c>
      <c r="I48" s="260">
        <v>2498.895</v>
      </c>
      <c r="J48" s="269">
        <v>0.84037144417832688</v>
      </c>
      <c r="K48" s="271">
        <v>62.827769874284435</v>
      </c>
    </row>
    <row r="49" spans="1:11" ht="16.5">
      <c r="A49" s="264" t="s">
        <v>117</v>
      </c>
      <c r="B49" s="265" t="s">
        <v>424</v>
      </c>
      <c r="C49" s="257" t="s">
        <v>70</v>
      </c>
      <c r="D49" s="258">
        <v>0.79755141591783163</v>
      </c>
      <c r="E49" s="266">
        <v>9993</v>
      </c>
      <c r="F49" s="259" t="s">
        <v>120</v>
      </c>
      <c r="G49" s="267" t="s">
        <v>415</v>
      </c>
      <c r="H49" s="268">
        <v>7</v>
      </c>
      <c r="I49" s="260">
        <v>3729.2679999999996</v>
      </c>
      <c r="J49" s="269">
        <v>0.6971877590991048</v>
      </c>
      <c r="K49" s="271">
        <v>27.967955105398705</v>
      </c>
    </row>
    <row r="50" spans="1:11" ht="16.5">
      <c r="A50" s="264" t="s">
        <v>117</v>
      </c>
      <c r="B50" s="265" t="s">
        <v>392</v>
      </c>
      <c r="C50" s="257" t="s">
        <v>69</v>
      </c>
      <c r="D50" s="258">
        <v>0.87666990025683</v>
      </c>
      <c r="E50" s="266">
        <v>992</v>
      </c>
      <c r="F50" s="259" t="s">
        <v>119</v>
      </c>
      <c r="G50" s="267" t="s">
        <v>217</v>
      </c>
      <c r="H50" s="268">
        <v>5</v>
      </c>
      <c r="I50" s="260">
        <v>3990.2359999999999</v>
      </c>
      <c r="J50" s="269">
        <v>1.3783645879592086</v>
      </c>
      <c r="K50" s="271">
        <v>61.901100586531726</v>
      </c>
    </row>
    <row r="51" spans="1:11" ht="16.5">
      <c r="A51" s="264" t="s">
        <v>117</v>
      </c>
      <c r="B51" s="265" t="s">
        <v>394</v>
      </c>
      <c r="C51" s="257" t="s">
        <v>67</v>
      </c>
      <c r="D51" s="258">
        <v>0.8213636363636363</v>
      </c>
      <c r="E51" s="266">
        <v>6191</v>
      </c>
      <c r="F51" s="259" t="s">
        <v>122</v>
      </c>
      <c r="G51" s="267" t="s">
        <v>247</v>
      </c>
      <c r="H51" s="268">
        <v>1</v>
      </c>
      <c r="I51" s="260">
        <v>1709.001</v>
      </c>
      <c r="J51" s="269">
        <v>0.93621946388562671</v>
      </c>
      <c r="K51" s="271">
        <v>41.076628977981876</v>
      </c>
    </row>
    <row r="52" spans="1:11" ht="16.5">
      <c r="A52" s="264" t="s">
        <v>117</v>
      </c>
      <c r="B52" s="265" t="s">
        <v>412</v>
      </c>
      <c r="C52" s="257" t="s">
        <v>70</v>
      </c>
      <c r="D52" s="258">
        <v>0.78714285714285714</v>
      </c>
      <c r="E52" s="266">
        <v>3602</v>
      </c>
      <c r="F52" s="259" t="s">
        <v>120</v>
      </c>
      <c r="G52" s="267" t="s">
        <v>230</v>
      </c>
      <c r="H52" s="268">
        <v>1</v>
      </c>
      <c r="I52" s="260">
        <v>1241.8989999999999</v>
      </c>
      <c r="J52" s="269">
        <v>0.16104369195884691</v>
      </c>
      <c r="K52" s="271">
        <v>59.264078640855665</v>
      </c>
    </row>
    <row r="53" spans="1:11" ht="16.5">
      <c r="A53" s="264" t="s">
        <v>117</v>
      </c>
      <c r="B53" s="265" t="s">
        <v>396</v>
      </c>
      <c r="C53" s="257" t="s">
        <v>70</v>
      </c>
      <c r="D53" s="258">
        <v>0.74826086956521753</v>
      </c>
      <c r="E53" s="266">
        <v>9880</v>
      </c>
      <c r="F53" s="259" t="s">
        <v>118</v>
      </c>
      <c r="G53" s="267" t="s">
        <v>207</v>
      </c>
      <c r="H53" s="268">
        <v>1</v>
      </c>
      <c r="I53" s="260">
        <v>1382.46</v>
      </c>
      <c r="J53" s="269">
        <v>0.144669646861392</v>
      </c>
      <c r="K53" s="271">
        <v>31.899657132936937</v>
      </c>
    </row>
  </sheetData>
  <mergeCells count="1">
    <mergeCell ref="A2:K2"/>
  </mergeCells>
  <phoneticPr fontId="2" type="noConversion"/>
  <conditionalFormatting sqref="C14:D5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2024-10-04T00:40:29Z</dcterms:modified>
</cp:coreProperties>
</file>