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28636390-A2F7-4B5D-B2CC-8EE0E53696FE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7" hidden="1">'공회전과다 명단'!$A$9:$M$39</definedName>
    <definedName name="_xlnm._FilterDatabase" localSheetId="4" hidden="1">운전자별!$A$4:$R$84</definedName>
    <definedName name="_xlnm._FilterDatabase" localSheetId="3" hidden="1">차량별!$A$4:$AY$4</definedName>
    <definedName name="_xlnm.Print_Area" localSheetId="4">운전자별!$A$1:$R$84</definedName>
    <definedName name="_xlnm.Print_Area" localSheetId="1">종합!$A$1:$L$165</definedName>
    <definedName name="_xlnm.Print_Area" localSheetId="3">차량별!$A$1:$T$45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7" l="1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155" i="12" l="1"/>
  <c r="F155" i="12" s="1"/>
  <c r="B154" i="12"/>
  <c r="D154" i="12" s="1"/>
  <c r="G155" i="12" l="1"/>
  <c r="E155" i="12"/>
  <c r="D155" i="12"/>
  <c r="J154" i="12"/>
  <c r="I154" i="12"/>
  <c r="J155" i="12"/>
  <c r="H154" i="12"/>
  <c r="I155" i="12"/>
  <c r="G154" i="12"/>
  <c r="H155" i="12"/>
  <c r="F154" i="12"/>
  <c r="E154" i="12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B6" i="60"/>
  <c r="B7" i="60"/>
  <c r="B8" i="60"/>
  <c r="B9" i="60"/>
  <c r="B10" i="60"/>
  <c r="B5" i="60"/>
  <c r="F17" i="60" l="1"/>
  <c r="F23" i="60"/>
  <c r="F15" i="60"/>
  <c r="F38" i="60"/>
  <c r="F30" i="60"/>
  <c r="F22" i="60"/>
  <c r="F14" i="60"/>
  <c r="F39" i="60"/>
  <c r="F31" i="60"/>
  <c r="F20" i="60"/>
  <c r="F27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1" i="12" a="1"/>
  <c r="J51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56" i="12" l="1"/>
  <c r="B15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2" i="12" l="1"/>
  <c r="B153" i="12"/>
  <c r="I153" i="12" s="1"/>
  <c r="B149" i="12"/>
  <c r="B150" i="12"/>
  <c r="B151" i="12"/>
  <c r="B148" i="12" l="1"/>
  <c r="J10" i="12" l="1"/>
  <c r="J31" i="12" s="1"/>
  <c r="K27" i="12"/>
  <c r="D27" i="12" l="1"/>
  <c r="I51" i="12" a="1"/>
  <c r="D51" i="12" a="1"/>
  <c r="H51" i="12" a="1"/>
  <c r="G51" i="12" a="1"/>
  <c r="E51" i="12" a="1"/>
  <c r="F51" i="12" a="1"/>
  <c r="H51" i="12" l="1"/>
  <c r="G51" i="12"/>
  <c r="F51" i="12"/>
  <c r="D51" i="12"/>
  <c r="E51" i="12"/>
  <c r="I51" i="12"/>
  <c r="K51" i="12" a="1"/>
  <c r="K51" i="12" s="1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51" i="12" l="1"/>
  <c r="D148" i="12"/>
  <c r="D150" i="12"/>
  <c r="F148" i="12"/>
  <c r="G153" i="12"/>
  <c r="G151" i="12"/>
  <c r="I152" i="12"/>
  <c r="F150" i="12"/>
  <c r="D153" i="12"/>
  <c r="I151" i="12"/>
  <c r="E152" i="12"/>
  <c r="G148" i="12"/>
  <c r="I149" i="12"/>
  <c r="E153" i="12"/>
  <c r="H148" i="12"/>
  <c r="H151" i="12"/>
  <c r="G150" i="12"/>
  <c r="D149" i="12"/>
  <c r="F149" i="12"/>
  <c r="J149" i="12"/>
  <c r="I156" i="12"/>
  <c r="D156" i="12"/>
  <c r="D152" i="12"/>
  <c r="E149" i="12"/>
  <c r="H152" i="12"/>
  <c r="H150" i="12"/>
  <c r="J153" i="12"/>
  <c r="G152" i="12"/>
  <c r="H157" i="12"/>
  <c r="J148" i="12"/>
  <c r="E156" i="12"/>
  <c r="G157" i="12"/>
  <c r="I148" i="12"/>
  <c r="H156" i="12"/>
  <c r="E148" i="12"/>
  <c r="H153" i="12"/>
  <c r="D151" i="12"/>
  <c r="J156" i="12"/>
  <c r="F151" i="12"/>
  <c r="H149" i="12"/>
  <c r="J157" i="12"/>
  <c r="F153" i="12"/>
  <c r="E150" i="12"/>
  <c r="I150" i="12"/>
  <c r="F152" i="12"/>
  <c r="I157" i="12"/>
  <c r="F157" i="12"/>
  <c r="G156" i="12"/>
  <c r="D157" i="12"/>
  <c r="F156" i="12"/>
  <c r="E157" i="12"/>
  <c r="G149" i="12"/>
  <c r="J152" i="12"/>
  <c r="J151" i="12"/>
  <c r="J15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<sst xmlns="http://schemas.openxmlformats.org/spreadsheetml/2006/main" count="2684" uniqueCount="565">
  <si>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</si>
  <si>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</si>
  <si>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</si>
  <si>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</si>
  <si>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</si>
  <si>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</si>
  <si>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</si>
  <si>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</si>
  <si>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</si>
  <si>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</si>
  <si>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</si>
  <si>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</si>
  <si>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</si>
  <si>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</si>
  <si>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</si>
  <si>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</si>
  <si>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</si>
  <si>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</si>
  <si>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</si>
  <si>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</si>
  <si>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</si>
  <si>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</si>
  <si>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</si>
  <si>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</si>
  <si>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</si>
  <si>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</si>
  <si>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</si>
  <si>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</si>
  <si>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</si>
  <si>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</si>
  <si>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</si>
  <si>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</si>
  <si>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</si>
  <si>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</si>
  <si>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</si>
  <si>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</si>
  <si>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</si>
  <si>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</si>
  <si>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</si>
  <si>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</si>
  <si>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</si>
  <si>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</si>
  <si>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</si>
  <si>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</si>
  <si>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</si>
  <si>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</si>
  <si>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</si>
  <si>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</si>
  <si>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</si>
  <si>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</si>
  <si>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</si>
  <si>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</si>
  <si>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</si>
  <si>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</si>
  <si>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</si>
  <si>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</si>
  <si>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</si>
  <si>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</si>
  <si>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</si>
  <si>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</si>
  <si>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</si>
  <si>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</si>
  <si>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</si>
  <si>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</si>
  <si>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</si>
  <si>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</si>
  <si>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</si>
  <si>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</si>
  <si>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</si>
  <si>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</si>
  <si>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</si>
  <si>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</si>
  <si>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</si>
  <si>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</si>
  <si>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</si>
  <si>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</si>
  <si>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</si>
  <si>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</si>
  <si>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</si>
  <si>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</si>
  <si>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</si>
  <si>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</si>
  <si>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</si>
  <si>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</si>
  <si>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</si>
  <si>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</si>
  <si>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</si>
  <si>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</si>
  <si>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</si>
  <si>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</si>
  <si>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</si>
  <si>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</si>
  <si>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</si>
  <si>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</si>
  <si>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</si>
  <si>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</si>
  <si>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</si>
  <si>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</si>
  <si>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</si>
  <si>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</si>
  <si>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</si>
  <si>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</si>
  <si>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</si>
  <si>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</si>
  <si>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</si>
  <si>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</si>
  <si>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</si>
  <si>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</si>
  <si>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</si>
  <si>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</si>
  <si>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</si>
  <si>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</si>
  <si>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</si>
  <si>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</si>
  <si>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</si>
  <si>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</si>
  <si>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</si>
  <si>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</si>
  <si>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명진교통</t>
  </si>
  <si>
    <t>522</t>
  </si>
  <si>
    <t>565</t>
  </si>
  <si>
    <t>585</t>
  </si>
  <si>
    <t>591</t>
  </si>
  <si>
    <t>592</t>
  </si>
  <si>
    <t>594</t>
  </si>
  <si>
    <t>순환52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</si>
  <si>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</si>
  <si>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</si>
  <si>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</si>
  <si>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</si>
  <si>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</si>
  <si>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</si>
  <si>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</si>
  <si>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</si>
  <si>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</si>
  <si>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</si>
  <si>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</si>
  <si>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</si>
  <si>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</si>
  <si>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</si>
  <si>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</si>
  <si>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</si>
  <si>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</si>
  <si>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</si>
  <si>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</si>
  <si>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</si>
  <si>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</si>
  <si>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</si>
  <si>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</si>
  <si>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</si>
  <si>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</si>
  <si>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</si>
  <si>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</si>
  <si>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</si>
  <si>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</si>
  <si>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</si>
  <si>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</si>
  <si>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</si>
  <si>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</si>
  <si>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</si>
  <si>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</si>
  <si>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</si>
  <si>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</si>
  <si>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</si>
  <si>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</si>
  <si>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</si>
  <si>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</si>
  <si>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</si>
  <si>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</si>
  <si>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</si>
  <si>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</si>
  <si>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</si>
  <si>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</si>
  <si>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</si>
  <si>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</si>
  <si>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</si>
  <si>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</si>
  <si>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</si>
  <si>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</si>
  <si>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</si>
  <si>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</si>
  <si>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</si>
  <si>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</si>
  <si>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</si>
  <si>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</si>
  <si>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</si>
  <si>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</si>
  <si>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</si>
  <si>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</si>
  <si>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</si>
  <si>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</si>
  <si>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</si>
  <si>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</si>
  <si>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</si>
  <si>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</si>
  <si>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</si>
  <si>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</si>
  <si>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</si>
  <si>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</si>
  <si>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</si>
  <si>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</si>
  <si>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</si>
  <si>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3" type="noConversion"/>
  </si>
  <si>
    <t>명진교통</t>
    <phoneticPr fontId="3" type="noConversion"/>
  </si>
  <si>
    <t>71바5702</t>
  </si>
  <si>
    <t>71바5706</t>
  </si>
  <si>
    <t>71바5708</t>
  </si>
  <si>
    <t>WC</t>
  </si>
  <si>
    <t>71바5711</t>
  </si>
  <si>
    <t>71바5713</t>
  </si>
  <si>
    <t>71바5715</t>
  </si>
  <si>
    <t>71바5801</t>
  </si>
  <si>
    <t>565565</t>
  </si>
  <si>
    <t>명진교통565C1</t>
  </si>
  <si>
    <t>71바5802</t>
  </si>
  <si>
    <t>71바5804</t>
  </si>
  <si>
    <t>명진교통565D1</t>
  </si>
  <si>
    <t>71바5805</t>
  </si>
  <si>
    <t>71바5806</t>
  </si>
  <si>
    <t>71바7251</t>
  </si>
  <si>
    <t>585585</t>
  </si>
  <si>
    <t>명진교통585S1</t>
  </si>
  <si>
    <t>71바7252</t>
  </si>
  <si>
    <t>71바7254</t>
  </si>
  <si>
    <t>71바7255</t>
  </si>
  <si>
    <t>71바7257</t>
  </si>
  <si>
    <t>71바7258</t>
  </si>
  <si>
    <t>72바1948</t>
  </si>
  <si>
    <t>71바5453</t>
  </si>
  <si>
    <t>591591</t>
  </si>
  <si>
    <t>71바5455</t>
  </si>
  <si>
    <t>71바5459</t>
  </si>
  <si>
    <t>명진교통591B1</t>
  </si>
  <si>
    <t>71바7256</t>
  </si>
  <si>
    <t>72바1869</t>
  </si>
  <si>
    <t>명진교통591F1</t>
  </si>
  <si>
    <t>71바5351</t>
  </si>
  <si>
    <t>592592</t>
  </si>
  <si>
    <t>71바5352</t>
  </si>
  <si>
    <t>명진교통592B1</t>
  </si>
  <si>
    <t>71바5353</t>
  </si>
  <si>
    <t>71바5354</t>
  </si>
  <si>
    <t>71바5355</t>
  </si>
  <si>
    <t>71바5357</t>
  </si>
  <si>
    <t>명진교통592C1</t>
  </si>
  <si>
    <t>71바5363</t>
  </si>
  <si>
    <t>71바5359</t>
  </si>
  <si>
    <t>594594</t>
  </si>
  <si>
    <t>71바5361</t>
  </si>
  <si>
    <t>71바5364</t>
  </si>
  <si>
    <t>596</t>
  </si>
  <si>
    <t>71바5360</t>
  </si>
  <si>
    <t>596596</t>
  </si>
  <si>
    <t>71바5365</t>
  </si>
  <si>
    <t>71바5704</t>
  </si>
  <si>
    <t>순환52순환52</t>
  </si>
  <si>
    <t>71바5705</t>
  </si>
  <si>
    <t>71바5720</t>
  </si>
  <si>
    <t>71바5707</t>
  </si>
  <si>
    <t>72바1890</t>
  </si>
  <si>
    <t>강부원</t>
  </si>
  <si>
    <t>5092521</t>
  </si>
  <si>
    <t>고복수</t>
  </si>
  <si>
    <t>5097172</t>
  </si>
  <si>
    <t>곽순근</t>
  </si>
  <si>
    <t>5093244</t>
  </si>
  <si>
    <t>권오경</t>
  </si>
  <si>
    <t>5094187</t>
  </si>
  <si>
    <t>김광만</t>
  </si>
  <si>
    <t>5098205</t>
  </si>
  <si>
    <t>김국중</t>
  </si>
  <si>
    <t>5092293</t>
  </si>
  <si>
    <t>김기남</t>
  </si>
  <si>
    <t>5093838</t>
  </si>
  <si>
    <t>김민경</t>
  </si>
  <si>
    <t>5091211</t>
  </si>
  <si>
    <t>김서신</t>
  </si>
  <si>
    <t>5098708</t>
  </si>
  <si>
    <t>김성용</t>
  </si>
  <si>
    <t>5097697</t>
  </si>
  <si>
    <t>김성호</t>
  </si>
  <si>
    <t>5092211</t>
  </si>
  <si>
    <t>김양수</t>
  </si>
  <si>
    <t>5098405</t>
  </si>
  <si>
    <t>김영태</t>
  </si>
  <si>
    <t>5098855</t>
  </si>
  <si>
    <t>김용규</t>
  </si>
  <si>
    <t>5095508</t>
  </si>
  <si>
    <t>김응환</t>
  </si>
  <si>
    <t>5095657</t>
  </si>
  <si>
    <t>김헌영</t>
  </si>
  <si>
    <t>5092650</t>
  </si>
  <si>
    <t>문종성</t>
  </si>
  <si>
    <t>5094985</t>
  </si>
  <si>
    <t>박경배</t>
  </si>
  <si>
    <t>509953</t>
  </si>
  <si>
    <t>박동시</t>
  </si>
  <si>
    <t>5096158</t>
  </si>
  <si>
    <t>박영길</t>
  </si>
  <si>
    <t>5096956</t>
  </si>
  <si>
    <t>박종래</t>
  </si>
  <si>
    <t>5095606</t>
  </si>
  <si>
    <t>박춘자</t>
  </si>
  <si>
    <t>5099271</t>
  </si>
  <si>
    <t>송정헌</t>
  </si>
  <si>
    <t>5099582</t>
  </si>
  <si>
    <t>심용석</t>
  </si>
  <si>
    <t>5092848</t>
  </si>
  <si>
    <t>안성순</t>
  </si>
  <si>
    <t>5091212</t>
  </si>
  <si>
    <t>여홍태</t>
  </si>
  <si>
    <t>509322</t>
  </si>
  <si>
    <t>오기상</t>
  </si>
  <si>
    <t>5098977</t>
  </si>
  <si>
    <t>유선민</t>
  </si>
  <si>
    <t>5093992</t>
  </si>
  <si>
    <t>윤길환</t>
  </si>
  <si>
    <t>5092158</t>
  </si>
  <si>
    <t>이강수</t>
  </si>
  <si>
    <t>5092407</t>
  </si>
  <si>
    <t>이기재</t>
  </si>
  <si>
    <t>5091208</t>
  </si>
  <si>
    <t>이성진</t>
  </si>
  <si>
    <t>5091780</t>
  </si>
  <si>
    <t>이신원</t>
  </si>
  <si>
    <t>5091061</t>
  </si>
  <si>
    <t>이용수</t>
  </si>
  <si>
    <t>5094847</t>
  </si>
  <si>
    <t>이정교</t>
  </si>
  <si>
    <t>5093782</t>
  </si>
  <si>
    <t>이진희</t>
  </si>
  <si>
    <t>509412</t>
  </si>
  <si>
    <t>이찬열</t>
  </si>
  <si>
    <t>5092728</t>
  </si>
  <si>
    <t>이흥우</t>
  </si>
  <si>
    <t>5095625</t>
  </si>
  <si>
    <t>임상은</t>
  </si>
  <si>
    <t>5099700</t>
  </si>
  <si>
    <t>임상철</t>
  </si>
  <si>
    <t>5092987</t>
  </si>
  <si>
    <t>임준성</t>
  </si>
  <si>
    <t>5099597</t>
  </si>
  <si>
    <t>장길용</t>
  </si>
  <si>
    <t>5099033</t>
  </si>
  <si>
    <t>장정상</t>
  </si>
  <si>
    <t>5098699</t>
  </si>
  <si>
    <t>전명수</t>
  </si>
  <si>
    <t>5097849</t>
  </si>
  <si>
    <t>전문권</t>
  </si>
  <si>
    <t>5095945</t>
  </si>
  <si>
    <t>전완주</t>
  </si>
  <si>
    <t>5096667</t>
  </si>
  <si>
    <t>정규태</t>
  </si>
  <si>
    <t>5093016</t>
  </si>
  <si>
    <t>조선미</t>
  </si>
  <si>
    <t>5096794</t>
  </si>
  <si>
    <t>조성하</t>
  </si>
  <si>
    <t>5091527</t>
  </si>
  <si>
    <t>주영용</t>
  </si>
  <si>
    <t>5099266</t>
  </si>
  <si>
    <t>진병렬</t>
  </si>
  <si>
    <t>5092636</t>
  </si>
  <si>
    <t>진병학</t>
  </si>
  <si>
    <t>5093618</t>
  </si>
  <si>
    <t>차응하</t>
  </si>
  <si>
    <t>5092946</t>
  </si>
  <si>
    <t>최영주</t>
  </si>
  <si>
    <t>5092535</t>
  </si>
  <si>
    <t>최용철</t>
  </si>
  <si>
    <t>5098168</t>
  </si>
  <si>
    <t>최정환</t>
  </si>
  <si>
    <t>5096268</t>
  </si>
  <si>
    <t>최해령</t>
  </si>
  <si>
    <t>5092029</t>
  </si>
  <si>
    <t>한상남</t>
  </si>
  <si>
    <t>5097042</t>
  </si>
  <si>
    <t>허영준</t>
  </si>
  <si>
    <t>5094686</t>
  </si>
  <si>
    <t>홍기철</t>
  </si>
  <si>
    <t>5092478</t>
  </si>
  <si>
    <t>홍승표</t>
  </si>
  <si>
    <t>509519</t>
  </si>
  <si>
    <t>황도성</t>
  </si>
  <si>
    <t>5096469</t>
  </si>
  <si>
    <t>황운용</t>
  </si>
  <si>
    <t>5091737</t>
  </si>
  <si>
    <t>71바5807</t>
  </si>
  <si>
    <t>명진교통565C2</t>
  </si>
  <si>
    <t>명진교통565C3</t>
  </si>
  <si>
    <t>김상범</t>
  </si>
  <si>
    <t>5093277</t>
  </si>
  <si>
    <t>윤백남</t>
  </si>
  <si>
    <t>5093175</t>
  </si>
  <si>
    <t>이말규</t>
  </si>
  <si>
    <t>5096033</t>
  </si>
  <si>
    <t>황남규</t>
  </si>
  <si>
    <t>509869</t>
  </si>
  <si>
    <t>0%(0명)</t>
  </si>
  <si>
    <t>14%(1명)</t>
  </si>
  <si>
    <t>33%(1명)</t>
  </si>
  <si>
    <t>33%(2명)</t>
  </si>
  <si>
    <t>17%(1명)</t>
  </si>
  <si>
    <t>43%(3명)</t>
  </si>
  <si>
    <t>67%(2명)</t>
  </si>
  <si>
    <t>인천전체</t>
  </si>
  <si>
    <t>개선율(유카전)</t>
  </si>
  <si>
    <t>100%(2명)</t>
  </si>
  <si>
    <t>김성태</t>
  </si>
  <si>
    <t>유정규</t>
  </si>
  <si>
    <t>명진교통565D4</t>
  </si>
  <si>
    <t>명진교통565D3</t>
  </si>
  <si>
    <t>명진교통565D2</t>
  </si>
  <si>
    <t>명진교통585D2</t>
  </si>
  <si>
    <t>명진교통585D1</t>
  </si>
  <si>
    <t>명진교통585D4</t>
  </si>
  <si>
    <t>명진교통585D3</t>
  </si>
  <si>
    <t>명진교통585F1</t>
  </si>
  <si>
    <t>명진교통591C2</t>
  </si>
  <si>
    <t>명진교통591D1</t>
  </si>
  <si>
    <t>명진교통591C1</t>
  </si>
  <si>
    <t>명진교통591F2</t>
  </si>
  <si>
    <t>명진교통592F1</t>
  </si>
  <si>
    <t>명진교통592D2</t>
  </si>
  <si>
    <t>명진교통592C2</t>
  </si>
  <si>
    <t>명진교통592D1</t>
  </si>
  <si>
    <t>명진교통592F2</t>
  </si>
  <si>
    <t>명진교통592F3</t>
  </si>
  <si>
    <t>명진교통594F1</t>
  </si>
  <si>
    <t>명진교통594F2</t>
  </si>
  <si>
    <t>명진교통594D1</t>
  </si>
  <si>
    <t>명진교통596F2</t>
  </si>
  <si>
    <t>명진교통596F1</t>
  </si>
  <si>
    <t>명진교통순환52D1</t>
  </si>
  <si>
    <t>명진교통순환52B2</t>
  </si>
  <si>
    <t>명진교통순환52B1</t>
  </si>
  <si>
    <t>명진교통예비B5</t>
  </si>
  <si>
    <t>명진교통예비C2</t>
  </si>
  <si>
    <t>NULL</t>
  </si>
  <si>
    <t>5091171</t>
  </si>
  <si>
    <t>5095364</t>
  </si>
  <si>
    <t>5095785</t>
  </si>
  <si>
    <t>5097843</t>
  </si>
  <si>
    <t>5094949</t>
  </si>
  <si>
    <t>최영규</t>
  </si>
  <si>
    <t>5094236</t>
  </si>
  <si>
    <t>2%(2명)</t>
  </si>
  <si>
    <t>24'09</t>
    <phoneticPr fontId="3" type="noConversion"/>
  </si>
  <si>
    <t>NEW</t>
  </si>
  <si>
    <t>new</t>
  </si>
  <si>
    <t>111111</t>
  </si>
  <si>
    <t>미래교통111F4</t>
  </si>
  <si>
    <t>미래교통111F1</t>
  </si>
  <si>
    <t>미래교통111D4</t>
  </si>
  <si>
    <t>미래교통111D6</t>
  </si>
  <si>
    <t>5091171346.176</t>
  </si>
  <si>
    <t>5091622</t>
  </si>
  <si>
    <t>5091622396.778</t>
  </si>
  <si>
    <t>50953645444.433</t>
  </si>
  <si>
    <t>50957851570.483</t>
  </si>
  <si>
    <t>50925211613.104</t>
  </si>
  <si>
    <t>50971722102.461</t>
  </si>
  <si>
    <t>50932441752.898</t>
  </si>
  <si>
    <t>50941871649.998</t>
  </si>
  <si>
    <t>50982051596.63</t>
  </si>
  <si>
    <t>5092293215.313</t>
  </si>
  <si>
    <t>50938381167.237</t>
  </si>
  <si>
    <t>50912111361.384</t>
  </si>
  <si>
    <t>50932773451.277</t>
  </si>
  <si>
    <t>5098708411.045</t>
  </si>
  <si>
    <t>5097697803.234</t>
  </si>
  <si>
    <t>50978431732.136</t>
  </si>
  <si>
    <t>5092211364.611</t>
  </si>
  <si>
    <t>5098405310.297</t>
  </si>
  <si>
    <t>김연근</t>
  </si>
  <si>
    <t>5095879</t>
  </si>
  <si>
    <t>50958791082.442</t>
  </si>
  <si>
    <t>50988551524.777</t>
  </si>
  <si>
    <t>50955082324.763</t>
  </si>
  <si>
    <t>50956571490.551</t>
  </si>
  <si>
    <t>5092650263.795</t>
  </si>
  <si>
    <t>5094985400.847</t>
  </si>
  <si>
    <t>5099535905.606</t>
  </si>
  <si>
    <t>50961581064.692</t>
  </si>
  <si>
    <t>50969561495.115</t>
  </si>
  <si>
    <t>5095606890.087</t>
  </si>
  <si>
    <t>50992711042.299</t>
  </si>
  <si>
    <t>서동원</t>
  </si>
  <si>
    <t>5092448</t>
  </si>
  <si>
    <t>5092448426.65</t>
  </si>
  <si>
    <t>50995821150.203</t>
  </si>
  <si>
    <t>심명걸</t>
  </si>
  <si>
    <t>5096391</t>
  </si>
  <si>
    <t>5096391157.565</t>
  </si>
  <si>
    <t>50928484951.395</t>
  </si>
  <si>
    <t>50912122494.237</t>
  </si>
  <si>
    <t>509322214.118</t>
  </si>
  <si>
    <t>50989774657.655</t>
  </si>
  <si>
    <t>50939921780.579</t>
  </si>
  <si>
    <t>50949491560.642</t>
  </si>
  <si>
    <t>50921581055.567</t>
  </si>
  <si>
    <t>50931751841.607</t>
  </si>
  <si>
    <t>윤성철</t>
  </si>
  <si>
    <t>5097432</t>
  </si>
  <si>
    <t>5097432408.314</t>
  </si>
  <si>
    <t>50924074694.696</t>
  </si>
  <si>
    <t>5091208641.014</t>
  </si>
  <si>
    <t>5096033285.33</t>
  </si>
  <si>
    <t>50917801442.155</t>
  </si>
  <si>
    <t>50910612257.999</t>
  </si>
  <si>
    <t>50948471349.303</t>
  </si>
  <si>
    <t>5093782979.244</t>
  </si>
  <si>
    <t>이중권</t>
  </si>
  <si>
    <t>5091247</t>
  </si>
  <si>
    <t>5091247528.077</t>
  </si>
  <si>
    <t>509412477.462</t>
  </si>
  <si>
    <t>50927282938.266</t>
  </si>
  <si>
    <t>50956251212.589</t>
  </si>
  <si>
    <t>50997004615.594</t>
  </si>
  <si>
    <t>5092987723.596</t>
  </si>
  <si>
    <t>50995971474.532</t>
  </si>
  <si>
    <t>50990331726.961</t>
  </si>
  <si>
    <t>50986991958.804</t>
  </si>
  <si>
    <t>50978491752.766</t>
  </si>
  <si>
    <t>50959452147.062</t>
  </si>
  <si>
    <t>50966671778.555</t>
  </si>
  <si>
    <t>50930161748.234</t>
  </si>
  <si>
    <t>정원화</t>
  </si>
  <si>
    <t>5091628</t>
  </si>
  <si>
    <t>5091628344.819</t>
  </si>
  <si>
    <t>5096794438.113</t>
  </si>
  <si>
    <t>50915273779.626</t>
  </si>
  <si>
    <t>50992662901.287</t>
  </si>
  <si>
    <t>50926362010.047</t>
  </si>
  <si>
    <t>5093618615.712</t>
  </si>
  <si>
    <t>50929461560.267</t>
  </si>
  <si>
    <t>50942361993.152</t>
  </si>
  <si>
    <t>5092535963.494</t>
  </si>
  <si>
    <t>50981681309.308</t>
  </si>
  <si>
    <t>50962682409.1</t>
  </si>
  <si>
    <t>50920295702.343</t>
  </si>
  <si>
    <t>50970421647.393</t>
  </si>
  <si>
    <t>50946861332.938</t>
  </si>
  <si>
    <t>50924781101.397</t>
  </si>
  <si>
    <t>5095191412.047</t>
  </si>
  <si>
    <t>509869372.764</t>
  </si>
  <si>
    <t>5096469413.26</t>
  </si>
  <si>
    <t>50917372074.736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</si>
  <si>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</si>
  <si>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</si>
  <si>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</si>
  <si>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</si>
  <si>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</si>
  <si>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[24년 9월] 공회전과다 명단</t>
    <phoneticPr fontId="3" type="noConversion"/>
  </si>
  <si>
    <t>순위</t>
  </si>
  <si>
    <t>9위/(32개사)</t>
  </si>
  <si>
    <t>15%(12명)</t>
  </si>
  <si>
    <t>5%(4명)</t>
  </si>
  <si>
    <t>27%(21명)</t>
  </si>
  <si>
    <t>30%(24명)</t>
  </si>
  <si>
    <t>21%(17명)</t>
  </si>
  <si>
    <t>20%(1명)</t>
  </si>
  <si>
    <t>50%(3명)</t>
  </si>
  <si>
    <t>29%(2명)</t>
  </si>
  <si>
    <t>40%(2명)</t>
  </si>
  <si>
    <t>분석기간: 24.09.01-24.09.30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</si>
</sst>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6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3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5" xfId="0" applyFont="1" applyFill="1" applyBorder="1">
      <alignment vertical="center"/>
    </xf>
    <xf numFmtId="0" fontId="11" fillId="6" borderId="5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7" xfId="562" applyFont="1" applyFill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61" fillId="0" borderId="9" xfId="0" applyFont="1" applyBorder="1" applyAlignment="1">
      <alignment horizontal="center" vertical="center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0" xfId="0" applyFont="1" applyFill="1" applyBorder="1" applyAlignment="1">
      <alignment horizontal="center" vertical="center"/>
    </xf>
    <xf numFmtId="0" fontId="58" fillId="9" borderId="10" xfId="0" applyFont="1" applyFill="1" applyBorder="1" applyAlignment="1">
      <alignment horizontal="center" vertical="center"/>
    </xf>
    <xf numFmtId="9" fontId="43" fillId="0" borderId="11" xfId="2" applyFont="1" applyBorder="1" applyAlignment="1">
      <alignment horizontal="center" vertical="center" wrapText="1"/>
    </xf>
    <xf numFmtId="177" fontId="43" fillId="0" borderId="11" xfId="1" applyNumberFormat="1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0" fontId="57" fillId="9" borderId="10" xfId="0" applyFont="1" applyFill="1" applyBorder="1" applyAlignment="1">
      <alignment horizontal="center" vertical="center"/>
    </xf>
    <xf numFmtId="0" fontId="57" fillId="9" borderId="13" xfId="0" applyFont="1" applyFill="1" applyBorder="1" applyAlignment="1">
      <alignment horizontal="center" vertical="center"/>
    </xf>
    <xf numFmtId="177" fontId="43" fillId="0" borderId="14" xfId="1" applyNumberFormat="1" applyFont="1" applyBorder="1" applyAlignment="1">
      <alignment horizontal="center" vertical="center" wrapText="1"/>
    </xf>
    <xf numFmtId="177" fontId="43" fillId="0" borderId="15" xfId="1" applyNumberFormat="1" applyFont="1" applyBorder="1" applyAlignment="1">
      <alignment horizontal="center" vertical="center" wrapText="1"/>
    </xf>
    <xf numFmtId="0" fontId="42" fillId="9" borderId="16" xfId="0" applyFont="1" applyFill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9" fontId="44" fillId="10" borderId="11" xfId="2" applyFont="1" applyFill="1" applyBorder="1" applyAlignment="1">
      <alignment horizontal="center" vertical="center" wrapText="1"/>
    </xf>
    <xf numFmtId="9" fontId="44" fillId="0" borderId="17" xfId="2" applyFont="1" applyBorder="1" applyAlignment="1">
      <alignment horizontal="center" vertical="center"/>
    </xf>
    <xf numFmtId="0" fontId="59" fillId="9" borderId="16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3" fillId="0" borderId="19" xfId="2" applyFont="1" applyBorder="1" applyAlignment="1">
      <alignment horizontal="center" vertical="center" wrapText="1"/>
    </xf>
    <xf numFmtId="9" fontId="44" fillId="10" borderId="19" xfId="2" applyFont="1" applyFill="1" applyBorder="1" applyAlignment="1">
      <alignment horizontal="center" vertical="center" wrapText="1"/>
    </xf>
    <xf numFmtId="9" fontId="44" fillId="0" borderId="20" xfId="2" applyFont="1" applyBorder="1" applyAlignment="1">
      <alignment horizontal="center" vertical="center"/>
    </xf>
    <xf numFmtId="177" fontId="43" fillId="0" borderId="22" xfId="1" applyNumberFormat="1" applyFont="1" applyBorder="1" applyAlignment="1">
      <alignment horizontal="center" vertical="center" wrapText="1"/>
    </xf>
    <xf numFmtId="178" fontId="43" fillId="0" borderId="22" xfId="2" applyNumberFormat="1" applyFont="1" applyBorder="1" applyAlignment="1">
      <alignment horizontal="right" vertical="center" wrapText="1"/>
    </xf>
    <xf numFmtId="10" fontId="44" fillId="10" borderId="22" xfId="2" applyNumberFormat="1" applyFont="1" applyFill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/>
    </xf>
    <xf numFmtId="0" fontId="42" fillId="9" borderId="24" xfId="0" applyFont="1" applyFill="1" applyBorder="1" applyAlignment="1">
      <alignment horizontal="center" vertical="center"/>
    </xf>
    <xf numFmtId="10" fontId="43" fillId="0" borderId="25" xfId="2" applyNumberFormat="1" applyFont="1" applyBorder="1" applyAlignment="1">
      <alignment horizontal="center" vertical="center" wrapText="1"/>
    </xf>
    <xf numFmtId="177" fontId="43" fillId="0" borderId="27" xfId="1" applyNumberFormat="1" applyFont="1" applyBorder="1" applyAlignment="1">
      <alignment horizontal="center" vertical="center" wrapText="1"/>
    </xf>
    <xf numFmtId="177" fontId="44" fillId="10" borderId="27" xfId="1" applyNumberFormat="1" applyFont="1" applyFill="1" applyBorder="1" applyAlignment="1">
      <alignment horizontal="center" vertical="center" wrapText="1"/>
    </xf>
    <xf numFmtId="9" fontId="44" fillId="0" borderId="28" xfId="2" applyFont="1" applyBorder="1" applyAlignment="1">
      <alignment horizontal="center" vertical="center"/>
    </xf>
    <xf numFmtId="0" fontId="42" fillId="9" borderId="29" xfId="0" applyFont="1" applyFill="1" applyBorder="1" applyAlignment="1">
      <alignment horizontal="center" vertical="center"/>
    </xf>
    <xf numFmtId="0" fontId="42" fillId="0" borderId="30" xfId="0" applyFont="1" applyBorder="1" applyAlignment="1">
      <alignment horizontal="center" vertical="center" wrapText="1"/>
    </xf>
    <xf numFmtId="185" fontId="42" fillId="10" borderId="30" xfId="0" applyNumberFormat="1" applyFont="1" applyFill="1" applyBorder="1" applyAlignment="1">
      <alignment horizontal="center" vertical="center" wrapText="1"/>
    </xf>
    <xf numFmtId="0" fontId="42" fillId="0" borderId="31" xfId="0" applyFont="1" applyBorder="1" applyAlignment="1">
      <alignment horizontal="center" vertical="center" wrapText="1"/>
    </xf>
    <xf numFmtId="0" fontId="42" fillId="9" borderId="35" xfId="0" applyFont="1" applyFill="1" applyBorder="1" applyAlignment="1">
      <alignment horizontal="center" vertical="center"/>
    </xf>
    <xf numFmtId="0" fontId="42" fillId="0" borderId="36" xfId="0" applyFont="1" applyBorder="1" applyAlignment="1">
      <alignment horizontal="center" vertical="center" wrapText="1"/>
    </xf>
    <xf numFmtId="185" fontId="42" fillId="10" borderId="36" xfId="0" applyNumberFormat="1" applyFont="1" applyFill="1" applyBorder="1" applyAlignment="1">
      <alignment horizontal="center" vertical="center" wrapText="1"/>
    </xf>
    <xf numFmtId="0" fontId="42" fillId="0" borderId="37" xfId="0" applyFont="1" applyBorder="1" applyAlignment="1">
      <alignment horizontal="center" vertical="center" wrapText="1"/>
    </xf>
    <xf numFmtId="0" fontId="58" fillId="9" borderId="32" xfId="0" applyFont="1" applyFill="1" applyBorder="1" applyAlignment="1">
      <alignment horizontal="center" vertical="center"/>
    </xf>
    <xf numFmtId="9" fontId="43" fillId="0" borderId="33" xfId="2" applyFont="1" applyBorder="1" applyAlignment="1">
      <alignment horizontal="center" vertical="center" wrapText="1"/>
    </xf>
    <xf numFmtId="9" fontId="44" fillId="10" borderId="33" xfId="2" applyFont="1" applyFill="1" applyBorder="1" applyAlignment="1">
      <alignment horizontal="center" vertical="center" wrapText="1"/>
    </xf>
    <xf numFmtId="9" fontId="44" fillId="0" borderId="34" xfId="2" applyFont="1" applyBorder="1" applyAlignment="1">
      <alignment horizontal="center" vertical="center"/>
    </xf>
    <xf numFmtId="0" fontId="42" fillId="9" borderId="38" xfId="0" applyFont="1" applyFill="1" applyBorder="1" applyAlignment="1">
      <alignment horizontal="center" vertical="center"/>
    </xf>
    <xf numFmtId="177" fontId="46" fillId="6" borderId="39" xfId="1" applyNumberFormat="1" applyFont="1" applyFill="1" applyBorder="1" applyAlignment="1">
      <alignment horizontal="center" vertical="center" wrapText="1"/>
    </xf>
    <xf numFmtId="177" fontId="46" fillId="10" borderId="39" xfId="1" applyNumberFormat="1" applyFont="1" applyFill="1" applyBorder="1" applyAlignment="1">
      <alignment horizontal="center" vertical="center" wrapText="1"/>
    </xf>
    <xf numFmtId="0" fontId="42" fillId="6" borderId="40" xfId="0" applyFont="1" applyFill="1" applyBorder="1" applyAlignment="1">
      <alignment horizontal="center" vertical="center"/>
    </xf>
    <xf numFmtId="0" fontId="42" fillId="9" borderId="43" xfId="0" applyFont="1" applyFill="1" applyBorder="1" applyAlignment="1">
      <alignment horizontal="center" vertical="center"/>
    </xf>
    <xf numFmtId="0" fontId="42" fillId="10" borderId="44" xfId="0" applyFont="1" applyFill="1" applyBorder="1" applyAlignment="1">
      <alignment horizontal="center" vertical="center" wrapText="1"/>
    </xf>
    <xf numFmtId="0" fontId="42" fillId="10" borderId="45" xfId="0" applyFont="1" applyFill="1" applyBorder="1" applyAlignment="1">
      <alignment horizontal="center" vertical="center" wrapText="1"/>
    </xf>
    <xf numFmtId="0" fontId="58" fillId="9" borderId="41" xfId="0" applyFont="1" applyFill="1" applyBorder="1" applyAlignment="1">
      <alignment horizontal="center" vertical="center"/>
    </xf>
    <xf numFmtId="9" fontId="43" fillId="0" borderId="42" xfId="2" applyFont="1" applyBorder="1" applyAlignment="1">
      <alignment horizontal="center" vertical="center" wrapText="1"/>
    </xf>
    <xf numFmtId="0" fontId="42" fillId="9" borderId="46" xfId="0" applyFont="1" applyFill="1" applyBorder="1" applyAlignment="1">
      <alignment horizontal="center" vertical="center"/>
    </xf>
    <xf numFmtId="185" fontId="72" fillId="0" borderId="47" xfId="0" applyNumberFormat="1" applyFont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3" fontId="42" fillId="9" borderId="26" xfId="0" applyNumberFormat="1" applyFont="1" applyFill="1" applyBorder="1" applyAlignment="1">
      <alignment horizontal="center" vertical="center"/>
    </xf>
    <xf numFmtId="194" fontId="42" fillId="9" borderId="21" xfId="0" applyNumberFormat="1" applyFont="1" applyFill="1" applyBorder="1" applyAlignment="1">
      <alignment horizontal="center" vertical="center"/>
    </xf>
    <xf numFmtId="178" fontId="80" fillId="0" borderId="23" xfId="2" applyNumberFormat="1" applyFont="1" applyBorder="1" applyAlignment="1">
      <alignment horizontal="center" vertical="center"/>
    </xf>
    <xf numFmtId="0" fontId="81" fillId="9" borderId="21" xfId="0" applyFont="1" applyFill="1" applyBorder="1" applyAlignment="1">
      <alignment horizontal="center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0" fontId="7" fillId="16" borderId="0" xfId="562" applyNumberFormat="1" applyFont="1" applyFill="1" applyAlignment="1">
      <alignment horizontal="center" vertical="center"/>
    </xf>
    <xf numFmtId="192" fontId="78" fillId="16" borderId="0" xfId="562" applyNumberFormat="1" applyFont="1" applyFill="1" applyAlignment="1">
      <alignment horizontal="right" vertical="center"/>
    </xf>
    <xf numFmtId="0" fontId="5" fillId="18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left" vertical="center"/>
    </xf>
    <xf numFmtId="0" fontId="78" fillId="18" borderId="0" xfId="0" applyFont="1" applyFill="1" applyAlignment="1">
      <alignment horizontal="center" vertical="center"/>
    </xf>
    <xf numFmtId="0" fontId="83" fillId="19" borderId="0" xfId="0" applyFont="1" applyFill="1">
      <alignment vertical="center"/>
    </xf>
    <xf numFmtId="0" fontId="84" fillId="20" borderId="0" xfId="0" applyFont="1" applyFill="1">
      <alignment vertical="center"/>
    </xf>
    <xf numFmtId="0" fontId="5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left" vertical="center"/>
    </xf>
    <xf numFmtId="0" fontId="78" fillId="21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2" fillId="17" borderId="0" xfId="0" applyFont="1" applyFill="1">
      <alignment vertical="center"/>
    </xf>
    <xf numFmtId="49" fontId="2" fillId="17" borderId="0" xfId="0" applyNumberFormat="1" applyFont="1" applyFill="1">
      <alignment vertical="center"/>
    </xf>
    <xf numFmtId="41" fontId="82" fillId="17" borderId="0" xfId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176" fontId="2" fillId="17" borderId="0" xfId="1" applyNumberFormat="1" applyFont="1" applyFill="1" applyBorder="1">
      <alignment vertical="center"/>
    </xf>
    <xf numFmtId="9" fontId="2" fillId="18" borderId="0" xfId="2" applyFont="1" applyFill="1" applyBorder="1">
      <alignment vertical="center"/>
    </xf>
    <xf numFmtId="0" fontId="2" fillId="18" borderId="0" xfId="0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1" fontId="82" fillId="0" borderId="0" xfId="1" applyFont="1" applyFill="1" applyBorder="1">
      <alignment vertical="center"/>
    </xf>
    <xf numFmtId="177" fontId="82" fillId="0" borderId="0" xfId="1" applyNumberFormat="1" applyFont="1" applyFill="1" applyBorder="1">
      <alignment vertical="center"/>
    </xf>
    <xf numFmtId="9" fontId="2" fillId="21" borderId="0" xfId="2" applyFont="1" applyFill="1" applyBorder="1">
      <alignment vertical="center"/>
    </xf>
    <xf numFmtId="41" fontId="2" fillId="0" borderId="0" xfId="1" applyFont="1" applyFill="1" applyBorder="1">
      <alignment vertical="center"/>
    </xf>
    <xf numFmtId="9" fontId="2" fillId="0" borderId="0" xfId="2" applyFont="1" applyFill="1" applyBorder="1">
      <alignment vertical="center"/>
    </xf>
    <xf numFmtId="9" fontId="6" fillId="0" borderId="0" xfId="2" applyFont="1" applyFill="1" applyBorder="1">
      <alignment vertical="center"/>
    </xf>
    <xf numFmtId="9" fontId="85" fillId="0" borderId="0" xfId="2" applyFont="1" applyFill="1" applyBorder="1">
      <alignment vertical="center"/>
    </xf>
    <xf numFmtId="0" fontId="2" fillId="20" borderId="0" xfId="0" applyFont="1" applyFill="1" applyAlignment="1">
      <alignment horizontal="center" vertical="center"/>
    </xf>
    <xf numFmtId="176" fontId="2" fillId="0" borderId="0" xfId="1" applyNumberFormat="1" applyFont="1" applyFill="1" applyBorder="1">
      <alignment vertical="center"/>
    </xf>
    <xf numFmtId="0" fontId="2" fillId="21" borderId="49" xfId="0" applyFont="1" applyFill="1" applyBorder="1">
      <alignment vertical="center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41" fontId="82" fillId="0" borderId="51" xfId="1" applyFont="1" applyFill="1" applyBorder="1">
      <alignment vertical="center"/>
    </xf>
    <xf numFmtId="177" fontId="82" fillId="0" borderId="51" xfId="1" applyNumberFormat="1" applyFont="1" applyFill="1" applyBorder="1">
      <alignment vertical="center"/>
    </xf>
    <xf numFmtId="176" fontId="2" fillId="0" borderId="51" xfId="1" applyNumberFormat="1" applyFont="1" applyFill="1" applyBorder="1">
      <alignment vertical="center"/>
    </xf>
    <xf numFmtId="9" fontId="2" fillId="0" borderId="51" xfId="2" applyFont="1" applyFill="1" applyBorder="1">
      <alignment vertical="center"/>
    </xf>
    <xf numFmtId="9" fontId="6" fillId="0" borderId="51" xfId="2" applyFont="1" applyFill="1" applyBorder="1">
      <alignment vertical="center"/>
    </xf>
    <xf numFmtId="9" fontId="85" fillId="0" borderId="51" xfId="2" applyFont="1" applyFill="1" applyBorder="1">
      <alignment vertical="center"/>
    </xf>
    <xf numFmtId="0" fontId="2" fillId="21" borderId="0" xfId="0" applyFont="1" applyFill="1">
      <alignment vertical="center"/>
    </xf>
    <xf numFmtId="0" fontId="51" fillId="13" borderId="0" xfId="0" applyFont="1" applyFill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187" fontId="54" fillId="10" borderId="52" xfId="2" applyNumberFormat="1" applyFont="1" applyFill="1" applyBorder="1" applyAlignment="1">
      <alignment horizontal="centerContinuous" vertical="center"/>
    </xf>
    <xf numFmtId="187" fontId="54" fillId="10" borderId="53" xfId="2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7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70" fillId="0" borderId="0" xfId="562" applyFont="1">
      <alignment vertical="center"/>
    </xf>
    <xf numFmtId="186" fontId="71" fillId="0" borderId="0" xfId="562" applyFont="1">
      <alignment vertical="center"/>
    </xf>
    <xf numFmtId="186" fontId="60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9D6B7CA-98DD-4D43-99BC-3DAD843B2027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명진교통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D1E-4328-A9C7-A88B769561A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C3E-4463-A263-B6954750140B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C3E-4463-A263-B695475014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1.9609510860763544</c:v>
                </c:pt>
                <c:pt idx="1">
                  <c:v>2.3321060584469118</c:v>
                </c:pt>
                <c:pt idx="2">
                  <c:v>2.4236004266068312</c:v>
                </c:pt>
                <c:pt idx="3">
                  <c:v>2.4295536763719849</c:v>
                </c:pt>
                <c:pt idx="4">
                  <c:v>2.4009436886212181</c:v>
                </c:pt>
                <c:pt idx="5">
                  <c:v>2.2395873613085295</c:v>
                </c:pt>
                <c:pt idx="6">
                  <c:v>2.1207766845035079</c:v>
                </c:pt>
                <c:pt idx="7">
                  <c:v>2.0197658800197686</c:v>
                </c:pt>
                <c:pt idx="8">
                  <c:v>2.0764478681651437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2.4390243902439025E-2</c:v>
                </c:pt>
                <c:pt idx="1">
                  <c:v>0.14634146341463414</c:v>
                </c:pt>
                <c:pt idx="2">
                  <c:v>4.878048780487805E-2</c:v>
                </c:pt>
                <c:pt idx="3">
                  <c:v>0.26829268292682928</c:v>
                </c:pt>
                <c:pt idx="4">
                  <c:v>0.3048780487804878</c:v>
                </c:pt>
                <c:pt idx="5">
                  <c:v>0.2073170731707317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종합!$M$71:$X$71</c:f>
              <c:numCache>
                <c:formatCode>0%</c:formatCode>
                <c:ptCount val="12"/>
                <c:pt idx="0">
                  <c:v>0</c:v>
                </c:pt>
                <c:pt idx="1">
                  <c:v>0.2857142857142857</c:v>
                </c:pt>
                <c:pt idx="2">
                  <c:v>0</c:v>
                </c:pt>
                <c:pt idx="3">
                  <c:v>0.5</c:v>
                </c:pt>
                <c:pt idx="4">
                  <c:v>0.42857142857142855</c:v>
                </c:pt>
                <c:pt idx="5">
                  <c:v>0.4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종합!$M$70:$X$70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0.42857142857142855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0.2857142857142857</c:v>
                </c:pt>
                <c:pt idx="5">
                  <c:v>0</c:v>
                </c:pt>
                <c:pt idx="6">
                  <c:v>0.33333333333333331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종합!$M$69:$X$69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0.14285714285714285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종합!$M$68:$X$68</c:f>
              <c:numCache>
                <c:formatCode>0%</c:formatCode>
                <c:ptCount val="12"/>
                <c:pt idx="0">
                  <c:v>0.33333333333333331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0.14285714285714285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종합!$M$65:$X$65</c:f>
              <c:strCache>
                <c:ptCount val="8"/>
                <c:pt idx="0">
                  <c:v> 순환52 </c:v>
                </c:pt>
                <c:pt idx="1">
                  <c:v> 585 </c:v>
                </c:pt>
                <c:pt idx="2">
                  <c:v> 522 </c:v>
                </c:pt>
                <c:pt idx="3">
                  <c:v> 565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974912</xdr:colOff>
      <xdr:row>21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661147</xdr:colOff>
      <xdr:row>9</xdr:row>
      <xdr:rowOff>123265</xdr:rowOff>
    </xdr:from>
    <xdr:to>
      <xdr:col>2</xdr:col>
      <xdr:colOff>123266</xdr:colOff>
      <xdr:row>17</xdr:row>
      <xdr:rowOff>112061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62000" y="3182471"/>
          <a:ext cx="392207" cy="23196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156881</xdr:colOff>
      <xdr:row>12</xdr:row>
      <xdr:rowOff>134474</xdr:rowOff>
    </xdr:from>
    <xdr:to>
      <xdr:col>2</xdr:col>
      <xdr:colOff>257738</xdr:colOff>
      <xdr:row>14</xdr:row>
      <xdr:rowOff>33622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57734" y="406773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558053</xdr:colOff>
      <xdr:row>13</xdr:row>
      <xdr:rowOff>255496</xdr:rowOff>
    </xdr:from>
    <xdr:to>
      <xdr:col>6</xdr:col>
      <xdr:colOff>44824</xdr:colOff>
      <xdr:row>16</xdr:row>
      <xdr:rowOff>44824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211171" y="4480114"/>
          <a:ext cx="360829" cy="66338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737346</xdr:colOff>
      <xdr:row>14</xdr:row>
      <xdr:rowOff>132229</xdr:rowOff>
    </xdr:from>
    <xdr:to>
      <xdr:col>6</xdr:col>
      <xdr:colOff>20174</xdr:colOff>
      <xdr:row>16</xdr:row>
      <xdr:rowOff>31378</xdr:rowOff>
    </xdr:to>
    <xdr:sp macro="" textlink="$K$18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516405" y="46482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C50FA3-220E-495A-AEA8-415D53156B8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94129</xdr:colOff>
      <xdr:row>15</xdr:row>
      <xdr:rowOff>0</xdr:rowOff>
    </xdr:from>
    <xdr:to>
      <xdr:col>6</xdr:col>
      <xdr:colOff>437030</xdr:colOff>
      <xdr:row>16</xdr:row>
      <xdr:rowOff>15692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F6D9D5D-44E1-4F51-A2FD-12B87E53DD01}"/>
            </a:ext>
          </a:extLst>
        </xdr:cNvPr>
        <xdr:cNvCxnSpPr/>
      </xdr:nvCxnSpPr>
      <xdr:spPr>
        <a:xfrm flipV="1">
          <a:off x="4621305" y="4807324"/>
          <a:ext cx="342901" cy="30704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721658</xdr:colOff>
      <xdr:row>13</xdr:row>
      <xdr:rowOff>161364</xdr:rowOff>
    </xdr:from>
    <xdr:to>
      <xdr:col>6</xdr:col>
      <xdr:colOff>878545</xdr:colOff>
      <xdr:row>15</xdr:row>
      <xdr:rowOff>60512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57B32542-CE12-428B-AE1B-534BE08A2BA2}"/>
            </a:ext>
          </a:extLst>
        </xdr:cNvPr>
        <xdr:cNvSpPr txBox="1"/>
      </xdr:nvSpPr>
      <xdr:spPr>
        <a:xfrm>
          <a:off x="4374776" y="43859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386DD4-83B0-42F5-B903-0A36FA9AB3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7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4.140625" style="4" customWidth="1"/>
    <col min="9" max="11" width="13.140625" style="4" customWidth="1"/>
    <col min="12" max="12" width="2.5703125" style="36" customWidth="1"/>
    <col min="13" max="23" width="11.5703125" style="36" customWidth="1"/>
    <col min="24" max="25" width="9.140625" style="36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6" t="s">
        <v>111</v>
      </c>
      <c r="C2" s="54"/>
      <c r="D2" s="54"/>
      <c r="E2" s="54"/>
      <c r="F2" s="54"/>
      <c r="G2" s="54"/>
      <c r="H2" s="54"/>
      <c r="I2" s="54"/>
      <c r="J2" s="54"/>
      <c r="K2" s="62" t="s">
        <v>564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113</v>
      </c>
      <c r="C4" s="333" t="s">
        <v>38</v>
      </c>
      <c r="D4" s="333"/>
      <c r="E4" s="59" t="s">
        <v>112</v>
      </c>
      <c r="F4" s="59" t="s">
        <v>64</v>
      </c>
      <c r="G4" s="299" t="s">
        <v>115</v>
      </c>
      <c r="H4" s="35"/>
      <c r="I4" s="35"/>
      <c r="J4" s="92" t="s">
        <v>35</v>
      </c>
      <c r="K4" s="92" t="s">
        <v>36</v>
      </c>
    </row>
    <row r="5" spans="1:28" ht="48.75" customHeight="1">
      <c r="B5" s="61" t="s">
        <v>446</v>
      </c>
      <c r="C5" s="334" t="s">
        <v>203</v>
      </c>
      <c r="D5" s="334"/>
      <c r="E5" s="60">
        <v>8</v>
      </c>
      <c r="F5" s="61">
        <v>59</v>
      </c>
      <c r="G5" s="300" t="s">
        <v>69</v>
      </c>
      <c r="H5" s="35"/>
      <c r="I5" s="35"/>
      <c r="J5" s="91" t="s">
        <v>50</v>
      </c>
      <c r="K5" s="90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320"/>
    </row>
    <row r="7" spans="1:28" ht="16.5" customHeight="1">
      <c r="B7" s="49" t="s">
        <v>130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2"/>
      <c r="P9" s="332"/>
    </row>
    <row r="10" spans="1:28" ht="23.25" customHeight="1" thickBot="1">
      <c r="G10" s="6"/>
      <c r="H10" s="197" t="s">
        <v>92</v>
      </c>
      <c r="I10" s="198" t="s">
        <v>93</v>
      </c>
      <c r="J10" s="199" t="str">
        <f>C5</f>
        <v>명진교통</v>
      </c>
      <c r="K10" s="200" t="s">
        <v>94</v>
      </c>
      <c r="X10" s="320"/>
      <c r="Z10" s="36"/>
      <c r="AA10" s="36"/>
      <c r="AB10" s="36"/>
    </row>
    <row r="11" spans="1:28" ht="23.25" customHeight="1" thickTop="1">
      <c r="G11" s="6"/>
      <c r="H11" s="236">
        <v>1</v>
      </c>
      <c r="I11" s="194">
        <v>2.0099999999999998</v>
      </c>
      <c r="J11" s="195">
        <v>1.9609510860763544</v>
      </c>
      <c r="K11" s="196"/>
      <c r="M11" s="2"/>
      <c r="Y11" s="321"/>
      <c r="Z11" s="235"/>
      <c r="AA11" s="233"/>
      <c r="AB11" s="36"/>
    </row>
    <row r="12" spans="1:28" ht="23.25" customHeight="1">
      <c r="G12" s="6"/>
      <c r="H12" s="237">
        <v>2</v>
      </c>
      <c r="I12" s="188">
        <v>2.3662575846193561</v>
      </c>
      <c r="J12" s="195">
        <v>2.3321060584469118</v>
      </c>
      <c r="K12" s="238">
        <v>0.18927293750768537</v>
      </c>
      <c r="M12" s="233"/>
      <c r="Y12" s="321"/>
      <c r="Z12" s="235"/>
      <c r="AA12" s="233"/>
      <c r="AB12" s="36"/>
    </row>
    <row r="13" spans="1:28" ht="23.25" customHeight="1">
      <c r="G13" s="6"/>
      <c r="H13" s="237">
        <v>3</v>
      </c>
      <c r="I13" s="188">
        <v>2.37</v>
      </c>
      <c r="J13" s="195">
        <v>2.4236004266068312</v>
      </c>
      <c r="K13" s="238">
        <v>3.9232507384698856E-2</v>
      </c>
      <c r="M13" s="233"/>
      <c r="Y13" s="321"/>
      <c r="Z13" s="235"/>
      <c r="AA13" s="233"/>
      <c r="AB13" s="36"/>
    </row>
    <row r="14" spans="1:28" ht="23.25" customHeight="1">
      <c r="G14" s="6"/>
      <c r="H14" s="237">
        <v>4</v>
      </c>
      <c r="I14" s="188">
        <v>2.33</v>
      </c>
      <c r="J14" s="195">
        <v>2.4295536763719849</v>
      </c>
      <c r="K14" s="238">
        <v>2.4563660328649206E-3</v>
      </c>
      <c r="M14" s="233"/>
      <c r="Y14" s="321"/>
      <c r="Z14" s="235"/>
      <c r="AA14" s="233"/>
      <c r="AB14" s="36"/>
    </row>
    <row r="15" spans="1:28" ht="23.25" customHeight="1">
      <c r="G15" s="6"/>
      <c r="H15" s="237">
        <v>5</v>
      </c>
      <c r="I15" s="188">
        <v>2.2850259626150282</v>
      </c>
      <c r="J15" s="195">
        <v>2.4009436886212181</v>
      </c>
      <c r="K15" s="238">
        <v>-1.1775820402325832E-2</v>
      </c>
      <c r="M15" s="233"/>
      <c r="Y15" s="321"/>
      <c r="Z15" s="235"/>
      <c r="AA15" s="233"/>
      <c r="AB15" s="36"/>
    </row>
    <row r="16" spans="1:28" ht="23.25" customHeight="1">
      <c r="G16" s="6"/>
      <c r="H16" s="237">
        <v>6</v>
      </c>
      <c r="I16" s="188">
        <v>2.0664933427553414</v>
      </c>
      <c r="J16" s="195">
        <v>2.2395873613085295</v>
      </c>
      <c r="K16" s="238">
        <v>-6.7205377651047726E-2</v>
      </c>
      <c r="M16" s="233"/>
      <c r="Y16" s="321"/>
      <c r="Z16" s="235"/>
      <c r="AA16" s="233"/>
      <c r="AB16" s="36"/>
    </row>
    <row r="17" spans="2:28" ht="23.25" customHeight="1">
      <c r="G17" s="6"/>
      <c r="H17" s="237">
        <v>7</v>
      </c>
      <c r="I17" s="188">
        <v>2.13</v>
      </c>
      <c r="J17" s="195">
        <v>2.1207766845035079</v>
      </c>
      <c r="K17" s="238">
        <v>-5.3050253300056083E-2</v>
      </c>
      <c r="M17" s="233"/>
      <c r="Y17" s="321"/>
      <c r="Z17" s="235"/>
      <c r="AA17" s="233"/>
      <c r="AB17" s="36"/>
    </row>
    <row r="18" spans="2:28" ht="23.25" customHeight="1">
      <c r="G18" s="6"/>
      <c r="H18" s="237">
        <v>8</v>
      </c>
      <c r="I18" s="188">
        <v>2.08</v>
      </c>
      <c r="J18" s="195">
        <v>2.0197658800197686</v>
      </c>
      <c r="K18" s="238">
        <v>-4.7629156441516995E-2</v>
      </c>
      <c r="M18" s="233"/>
      <c r="Y18" s="321"/>
      <c r="Z18" s="235"/>
      <c r="AA18" s="233"/>
      <c r="AB18" s="36"/>
    </row>
    <row r="19" spans="2:28" ht="23.25" customHeight="1">
      <c r="G19" s="6"/>
      <c r="H19" s="237">
        <v>9</v>
      </c>
      <c r="I19" s="188">
        <v>2.13</v>
      </c>
      <c r="J19" s="195">
        <v>2.0764478681651437</v>
      </c>
      <c r="K19" s="238">
        <v>2.8063642774686537E-2</v>
      </c>
      <c r="M19" s="233"/>
      <c r="Y19" s="321"/>
      <c r="Z19" s="235"/>
      <c r="AA19" s="233"/>
      <c r="AB19" s="36"/>
    </row>
    <row r="20" spans="2:28" ht="23.25" customHeight="1">
      <c r="G20" s="6"/>
      <c r="H20" s="239" t="s">
        <v>405</v>
      </c>
      <c r="I20" s="189">
        <v>5.9701492537313383E-2</v>
      </c>
      <c r="J20" s="190">
        <v>5.8898349331030886E-2</v>
      </c>
      <c r="K20" s="191">
        <v>-8.0314320628249725E-4</v>
      </c>
      <c r="M20" s="233"/>
      <c r="Y20" s="321"/>
      <c r="Z20" s="235"/>
      <c r="AA20" s="233"/>
      <c r="AB20" s="36"/>
    </row>
    <row r="21" spans="2:28" ht="23.25" customHeight="1">
      <c r="H21" s="192" t="s">
        <v>553</v>
      </c>
      <c r="I21" s="193"/>
      <c r="J21" s="301" t="s">
        <v>554</v>
      </c>
      <c r="K21" s="302"/>
      <c r="M21" s="233"/>
      <c r="X21" s="2"/>
      <c r="Y21" s="2"/>
      <c r="AB21" s="36"/>
    </row>
    <row r="22" spans="2:28" ht="9" customHeight="1">
      <c r="M22" s="233"/>
      <c r="X22" s="2"/>
      <c r="Y22" s="2"/>
      <c r="AB22" s="233"/>
    </row>
    <row r="23" spans="2:28" ht="16.5" customHeight="1">
      <c r="B23" s="49" t="s">
        <v>131</v>
      </c>
      <c r="C23" s="49"/>
      <c r="D23" s="48"/>
      <c r="E23" s="48"/>
      <c r="F23" s="48"/>
      <c r="G23" s="48"/>
      <c r="H23" s="48"/>
      <c r="I23" s="48"/>
      <c r="J23" s="48"/>
      <c r="K23" s="48"/>
      <c r="M23" s="233"/>
      <c r="X23" s="2"/>
      <c r="Y23" s="2"/>
      <c r="AB23" s="233"/>
    </row>
    <row r="24" spans="2:28" ht="27.75" customHeight="1">
      <c r="B24" s="53" t="s">
        <v>62</v>
      </c>
      <c r="C24" s="53" t="s">
        <v>101</v>
      </c>
      <c r="D24" s="53" t="s">
        <v>103</v>
      </c>
      <c r="E24" s="53" t="s">
        <v>104</v>
      </c>
      <c r="F24" s="53" t="s">
        <v>105</v>
      </c>
      <c r="G24" s="53" t="s">
        <v>106</v>
      </c>
      <c r="H24" s="53" t="s">
        <v>6</v>
      </c>
      <c r="I24" s="53" t="s">
        <v>7</v>
      </c>
      <c r="J24" s="53" t="s">
        <v>107</v>
      </c>
      <c r="K24" s="53" t="s">
        <v>72</v>
      </c>
      <c r="M24" s="233"/>
      <c r="X24" s="2"/>
      <c r="Y24" s="2"/>
      <c r="AB24" s="233"/>
    </row>
    <row r="25" spans="2:28" ht="23.25" customHeight="1">
      <c r="B25" s="73" t="s">
        <v>404</v>
      </c>
      <c r="C25" s="74">
        <v>9</v>
      </c>
      <c r="D25" s="75">
        <v>2.1929773979701906E-2</v>
      </c>
      <c r="E25" s="75">
        <v>0.35443444266069357</v>
      </c>
      <c r="F25" s="75">
        <v>0.17354309130607254</v>
      </c>
      <c r="G25" s="76">
        <v>14.094085500311389</v>
      </c>
      <c r="H25" s="77">
        <v>0.2233632246242625</v>
      </c>
      <c r="I25" s="77">
        <v>15.78444596090093</v>
      </c>
      <c r="J25" s="78">
        <v>2.130414149109618</v>
      </c>
      <c r="K25" s="79" t="s">
        <v>67</v>
      </c>
      <c r="M25" s="233"/>
      <c r="N25" s="322" t="s">
        <v>118</v>
      </c>
      <c r="Y25" s="2"/>
    </row>
    <row r="26" spans="2:28" ht="22.5" customHeight="1">
      <c r="B26" s="229" t="s">
        <v>118</v>
      </c>
      <c r="C26" s="66">
        <v>9</v>
      </c>
      <c r="D26" s="67">
        <v>2.6103654483794776E-2</v>
      </c>
      <c r="E26" s="67">
        <v>0.40843498535530537</v>
      </c>
      <c r="F26" s="67">
        <v>0.19774039170598778</v>
      </c>
      <c r="G26" s="68">
        <v>12.399292682926829</v>
      </c>
      <c r="H26" s="69">
        <v>0.50203549244504553</v>
      </c>
      <c r="I26" s="69">
        <v>15.313244638769362</v>
      </c>
      <c r="J26" s="70">
        <v>2.0764478681651437</v>
      </c>
      <c r="K26" s="71" t="s">
        <v>69</v>
      </c>
      <c r="M26" s="233"/>
      <c r="N26" s="36" t="s">
        <v>69</v>
      </c>
      <c r="O26" s="36">
        <v>80</v>
      </c>
      <c r="Y26" s="2"/>
    </row>
    <row r="27" spans="2:28" ht="22.5" customHeight="1">
      <c r="B27" s="50" t="s">
        <v>108</v>
      </c>
      <c r="C27" s="50"/>
      <c r="D27" s="64">
        <f>D26/D25-1</f>
        <v>0.19032938998624394</v>
      </c>
      <c r="E27" s="64">
        <f t="shared" ref="E27:J27" si="0">E26/E25-1</f>
        <v>0.15235692753005803</v>
      </c>
      <c r="F27" s="64">
        <f t="shared" si="0"/>
        <v>0.13943107857425008</v>
      </c>
      <c r="G27" s="64">
        <f t="shared" si="0"/>
        <v>-0.12024851256558045</v>
      </c>
      <c r="H27" s="64">
        <f t="shared" si="0"/>
        <v>1.2476192904609089</v>
      </c>
      <c r="I27" s="64">
        <f t="shared" si="0"/>
        <v>-2.9852256030953761E-2</v>
      </c>
      <c r="J27" s="64">
        <f t="shared" si="0"/>
        <v>-2.5331356800755822E-2</v>
      </c>
      <c r="K27" s="65" t="str">
        <f>J21</f>
        <v>9위/(32개사)</v>
      </c>
      <c r="M27" s="2" t="s">
        <v>192</v>
      </c>
      <c r="N27" s="323">
        <v>2.4390243902439025E-2</v>
      </c>
      <c r="O27" s="36">
        <v>2</v>
      </c>
      <c r="X27" s="2"/>
      <c r="Y27" s="2"/>
    </row>
    <row r="28" spans="2:28" ht="22.5" customHeight="1">
      <c r="M28" s="2" t="s">
        <v>193</v>
      </c>
      <c r="N28" s="323">
        <v>0.14634146341463414</v>
      </c>
      <c r="O28" s="36">
        <v>12</v>
      </c>
      <c r="X28" s="2"/>
      <c r="Y28" s="2"/>
    </row>
    <row r="29" spans="2:28" ht="17.25" customHeight="1">
      <c r="B29" s="49" t="s">
        <v>132</v>
      </c>
      <c r="C29" s="49"/>
      <c r="D29" s="48"/>
      <c r="E29" s="48"/>
      <c r="F29" s="48"/>
      <c r="G29" s="48"/>
      <c r="H29" s="48"/>
      <c r="I29" s="48"/>
      <c r="J29" s="48"/>
      <c r="K29" s="48"/>
      <c r="M29" s="2" t="s">
        <v>117</v>
      </c>
      <c r="N29" s="323">
        <v>4.878048780487805E-2</v>
      </c>
      <c r="O29" s="36">
        <v>4</v>
      </c>
      <c r="X29" s="2"/>
      <c r="Y29" s="2"/>
    </row>
    <row r="30" spans="2:28" ht="22.5" customHeight="1">
      <c r="B30" s="57"/>
      <c r="C30" s="57"/>
      <c r="M30" s="2" t="s">
        <v>194</v>
      </c>
      <c r="N30" s="323">
        <v>0.26829268292682928</v>
      </c>
      <c r="O30" s="36">
        <v>21</v>
      </c>
      <c r="X30" s="2"/>
      <c r="Y30" s="2"/>
    </row>
    <row r="31" spans="2:28" ht="22.5" customHeight="1" thickBot="1">
      <c r="H31" s="201" t="s">
        <v>92</v>
      </c>
      <c r="I31" s="202" t="s">
        <v>93</v>
      </c>
      <c r="J31" s="203" t="str">
        <f>J10</f>
        <v>명진교통</v>
      </c>
      <c r="K31" s="204" t="s">
        <v>116</v>
      </c>
      <c r="M31" s="2" t="s">
        <v>195</v>
      </c>
      <c r="N31" s="323">
        <v>0.3048780487804878</v>
      </c>
      <c r="O31" s="36">
        <v>24</v>
      </c>
      <c r="X31" s="2"/>
      <c r="Y31" s="2"/>
    </row>
    <row r="32" spans="2:28" ht="22.5" customHeight="1" thickTop="1">
      <c r="H32" s="209" t="s">
        <v>110</v>
      </c>
      <c r="I32" s="210" t="s">
        <v>67</v>
      </c>
      <c r="J32" s="211" t="s">
        <v>69</v>
      </c>
      <c r="K32" s="212"/>
      <c r="M32" s="2" t="s">
        <v>76</v>
      </c>
      <c r="N32" s="323">
        <v>0.2073170731707317</v>
      </c>
      <c r="O32" s="36">
        <v>17</v>
      </c>
      <c r="X32" s="2"/>
      <c r="Z32" s="36"/>
      <c r="AA32" s="36"/>
      <c r="AB32" s="36"/>
    </row>
    <row r="33" spans="2:28" ht="21" customHeight="1">
      <c r="H33" s="205" t="s">
        <v>95</v>
      </c>
      <c r="I33" s="206">
        <v>4.0834575260804772E-2</v>
      </c>
      <c r="J33" s="207" t="s">
        <v>445</v>
      </c>
      <c r="K33" s="208">
        <v>-1.6444331358365746E-2</v>
      </c>
      <c r="M33" s="2"/>
      <c r="X33" s="2"/>
      <c r="Z33" s="36"/>
      <c r="AA33" s="36"/>
      <c r="AB33" s="36"/>
    </row>
    <row r="34" spans="2:28" ht="21" customHeight="1">
      <c r="H34" s="180" t="s">
        <v>96</v>
      </c>
      <c r="I34" s="172">
        <v>6.9448584202682559E-2</v>
      </c>
      <c r="J34" s="181" t="s">
        <v>555</v>
      </c>
      <c r="K34" s="182">
        <v>7.6892879211951579E-2</v>
      </c>
      <c r="L34" s="4"/>
      <c r="M34" s="2"/>
      <c r="X34" s="2"/>
      <c r="Z34" s="36"/>
      <c r="AA34" s="36"/>
      <c r="AB34" s="36"/>
    </row>
    <row r="35" spans="2:28" ht="21" customHeight="1">
      <c r="H35" s="179" t="s">
        <v>97</v>
      </c>
      <c r="I35" s="172">
        <v>0.12071535022354694</v>
      </c>
      <c r="J35" s="181" t="s">
        <v>556</v>
      </c>
      <c r="K35" s="182">
        <v>-7.1934862418668893E-2</v>
      </c>
      <c r="L35" s="4"/>
      <c r="M35" s="2"/>
      <c r="X35" s="2"/>
      <c r="Z35" s="36"/>
      <c r="AA35" s="36"/>
      <c r="AB35" s="36"/>
    </row>
    <row r="36" spans="2:28" ht="21" customHeight="1">
      <c r="H36" s="179" t="s">
        <v>100</v>
      </c>
      <c r="I36" s="172">
        <v>0.21818181818181817</v>
      </c>
      <c r="J36" s="181" t="s">
        <v>557</v>
      </c>
      <c r="K36" s="182">
        <v>5.0110864745011113E-2</v>
      </c>
      <c r="L36" s="4"/>
      <c r="M36" s="2"/>
      <c r="X36" s="2"/>
      <c r="Z36" s="36"/>
      <c r="AA36" s="36"/>
      <c r="AB36" s="36"/>
    </row>
    <row r="37" spans="2:28" ht="21" customHeight="1">
      <c r="H37" s="183" t="s">
        <v>98</v>
      </c>
      <c r="I37" s="172">
        <v>0.23487332339791356</v>
      </c>
      <c r="J37" s="181" t="s">
        <v>558</v>
      </c>
      <c r="K37" s="182">
        <v>7.000472538257424E-2</v>
      </c>
      <c r="L37" s="4"/>
      <c r="M37" s="2"/>
      <c r="X37" s="2"/>
      <c r="Z37" s="36"/>
      <c r="AA37" s="36"/>
      <c r="AB37" s="36"/>
    </row>
    <row r="38" spans="2:28" ht="21" customHeight="1">
      <c r="H38" s="184" t="s">
        <v>99</v>
      </c>
      <c r="I38" s="185">
        <v>0.31594634873323396</v>
      </c>
      <c r="J38" s="186" t="s">
        <v>559</v>
      </c>
      <c r="K38" s="187">
        <v>-0.10862927556250226</v>
      </c>
      <c r="L38" s="4"/>
      <c r="M38" s="2"/>
      <c r="X38" s="2"/>
      <c r="Z38" s="36"/>
      <c r="AA38" s="36"/>
      <c r="AB38" s="36"/>
    </row>
    <row r="39" spans="2:28" ht="22.5" customHeight="1">
      <c r="L39" s="4"/>
      <c r="M39" s="2"/>
      <c r="X39" s="2"/>
      <c r="Z39" s="36"/>
      <c r="AA39" s="36"/>
      <c r="AB39" s="36"/>
    </row>
    <row r="40" spans="2:28" ht="18" customHeight="1">
      <c r="B40" s="49" t="s">
        <v>133</v>
      </c>
      <c r="C40" s="49"/>
      <c r="D40" s="48"/>
      <c r="E40" s="48"/>
      <c r="F40" s="48"/>
      <c r="G40" s="48"/>
      <c r="H40" s="48"/>
      <c r="I40" s="48"/>
      <c r="J40" s="48"/>
      <c r="K40" s="48"/>
      <c r="L40" s="4"/>
      <c r="M40" s="2"/>
      <c r="X40" s="2"/>
      <c r="Z40" s="36"/>
      <c r="AA40" s="36"/>
      <c r="AB40" s="36"/>
    </row>
    <row r="41" spans="2:28" ht="30.75" customHeight="1">
      <c r="B41" s="53" t="s">
        <v>62</v>
      </c>
      <c r="C41" s="53" t="s">
        <v>102</v>
      </c>
      <c r="D41" s="53" t="s">
        <v>103</v>
      </c>
      <c r="E41" s="53" t="s">
        <v>104</v>
      </c>
      <c r="F41" s="53" t="s">
        <v>105</v>
      </c>
      <c r="G41" s="53" t="s">
        <v>106</v>
      </c>
      <c r="H41" s="53" t="s">
        <v>6</v>
      </c>
      <c r="I41" s="53" t="s">
        <v>7</v>
      </c>
      <c r="J41" s="53" t="s">
        <v>107</v>
      </c>
      <c r="K41" s="53" t="s">
        <v>72</v>
      </c>
      <c r="L41" s="4"/>
      <c r="M41" s="2"/>
      <c r="N41" s="36" t="s">
        <v>126</v>
      </c>
      <c r="X41" s="2"/>
      <c r="Z41" s="36"/>
      <c r="AA41" s="36"/>
      <c r="AB41" s="36"/>
    </row>
    <row r="42" spans="2:28" ht="22.5" customHeight="1">
      <c r="B42" s="231" t="s">
        <v>118</v>
      </c>
      <c r="C42" s="74">
        <v>1</v>
      </c>
      <c r="D42" s="75">
        <v>2.4138346687025528E-2</v>
      </c>
      <c r="E42" s="75">
        <v>0.55738043998398701</v>
      </c>
      <c r="F42" s="75">
        <v>0.24220269058906124</v>
      </c>
      <c r="G42" s="76">
        <v>13.321851063829788</v>
      </c>
      <c r="H42" s="77">
        <v>2.0519563259240341</v>
      </c>
      <c r="I42" s="77">
        <v>33.60619147434214</v>
      </c>
      <c r="J42" s="78">
        <v>1.9821223583049288</v>
      </c>
      <c r="K42" s="80" t="s">
        <v>76</v>
      </c>
      <c r="L42" s="4"/>
      <c r="M42" s="2"/>
      <c r="N42" s="36">
        <v>1</v>
      </c>
      <c r="X42" s="2"/>
      <c r="Z42" s="36"/>
      <c r="AA42" s="36"/>
      <c r="AB42" s="36"/>
    </row>
    <row r="43" spans="2:28" ht="22.5" customHeight="1">
      <c r="B43" s="229" t="s">
        <v>118</v>
      </c>
      <c r="C43" s="66">
        <v>2</v>
      </c>
      <c r="D43" s="67">
        <v>4.0147206346966981E-2</v>
      </c>
      <c r="E43" s="67">
        <v>0.44741526497196493</v>
      </c>
      <c r="F43" s="67">
        <v>0.2034714355008195</v>
      </c>
      <c r="G43" s="68">
        <v>9.6076603773584903</v>
      </c>
      <c r="H43" s="69">
        <v>0.84862930004570047</v>
      </c>
      <c r="I43" s="69">
        <v>11.552852486550774</v>
      </c>
      <c r="J43" s="70">
        <v>2.2816828328460144</v>
      </c>
      <c r="K43" s="71" t="s">
        <v>66</v>
      </c>
      <c r="M43" s="2"/>
      <c r="N43" s="36">
        <v>5</v>
      </c>
      <c r="X43" s="2"/>
      <c r="Z43" s="36"/>
      <c r="AA43" s="36"/>
      <c r="AB43" s="36"/>
    </row>
    <row r="44" spans="2:28" ht="22.5" customHeight="1">
      <c r="B44" s="229" t="s">
        <v>118</v>
      </c>
      <c r="C44" s="66">
        <v>3</v>
      </c>
      <c r="D44" s="67">
        <v>2.4082793000613188E-2</v>
      </c>
      <c r="E44" s="67">
        <v>0.39880364313467337</v>
      </c>
      <c r="F44" s="67">
        <v>0.20673644881985773</v>
      </c>
      <c r="G44" s="68">
        <v>8.5323888888888888</v>
      </c>
      <c r="H44" s="69">
        <v>0.3526674607579296</v>
      </c>
      <c r="I44" s="69">
        <v>9.4622818128477419</v>
      </c>
      <c r="J44" s="70">
        <v>2.4031641812316424</v>
      </c>
      <c r="K44" s="71" t="s">
        <v>66</v>
      </c>
      <c r="M44" s="2"/>
      <c r="N44" s="36">
        <v>5</v>
      </c>
      <c r="X44" s="2"/>
      <c r="Z44" s="36"/>
      <c r="AA44" s="36"/>
      <c r="AB44" s="36"/>
    </row>
    <row r="45" spans="2:28" ht="22.5" customHeight="1">
      <c r="B45" s="229" t="s">
        <v>118</v>
      </c>
      <c r="C45" s="66">
        <v>4</v>
      </c>
      <c r="D45" s="67">
        <v>2.3902741603883886E-2</v>
      </c>
      <c r="E45" s="67">
        <v>0.38115616816291276</v>
      </c>
      <c r="F45" s="67">
        <v>0.21104798863864033</v>
      </c>
      <c r="G45" s="68">
        <v>8.4559444444444445</v>
      </c>
      <c r="H45" s="69">
        <v>0.4552786476504061</v>
      </c>
      <c r="I45" s="69">
        <v>8.4399714435667601</v>
      </c>
      <c r="J45" s="70">
        <v>2.4295536763719849</v>
      </c>
      <c r="K45" s="71" t="s">
        <v>66</v>
      </c>
      <c r="M45" s="2"/>
      <c r="N45" s="36">
        <v>5</v>
      </c>
      <c r="X45" s="2"/>
      <c r="Z45" s="36"/>
      <c r="AA45" s="36"/>
      <c r="AB45" s="36"/>
    </row>
    <row r="46" spans="2:28" ht="22.5" customHeight="1">
      <c r="B46" s="229" t="s">
        <v>118</v>
      </c>
      <c r="C46" s="66">
        <v>5</v>
      </c>
      <c r="D46" s="67">
        <v>2.307261844183613E-2</v>
      </c>
      <c r="E46" s="67">
        <v>0.37155561772807449</v>
      </c>
      <c r="F46" s="67">
        <v>0.21452624701677855</v>
      </c>
      <c r="G46" s="68">
        <v>8.8709400000000009</v>
      </c>
      <c r="H46" s="69">
        <v>0.26792509437631101</v>
      </c>
      <c r="I46" s="69">
        <v>8.3133676187066534</v>
      </c>
      <c r="J46" s="70">
        <v>2.3950982915211982</v>
      </c>
      <c r="K46" s="71" t="s">
        <v>66</v>
      </c>
      <c r="M46" s="2"/>
      <c r="N46" s="36">
        <v>5</v>
      </c>
      <c r="X46" s="2"/>
      <c r="Z46" s="36"/>
      <c r="AA46" s="36"/>
      <c r="AB46" s="36"/>
    </row>
    <row r="47" spans="2:28" ht="22.5" customHeight="1">
      <c r="B47" s="229" t="s">
        <v>118</v>
      </c>
      <c r="C47" s="66">
        <v>6</v>
      </c>
      <c r="D47" s="67">
        <v>2.498264275062452E-2</v>
      </c>
      <c r="E47" s="67">
        <v>0.37833969166171227</v>
      </c>
      <c r="F47" s="67">
        <v>0.20669265401022022</v>
      </c>
      <c r="G47" s="68">
        <v>10.478479999999999</v>
      </c>
      <c r="H47" s="69">
        <v>0.36748311338941797</v>
      </c>
      <c r="I47" s="69">
        <v>10.444955739334084</v>
      </c>
      <c r="J47" s="70">
        <v>2.23926050606764</v>
      </c>
      <c r="K47" s="71" t="s">
        <v>68</v>
      </c>
      <c r="M47" s="2"/>
      <c r="N47" s="36">
        <v>4</v>
      </c>
      <c r="X47" s="2"/>
      <c r="Z47" s="36"/>
      <c r="AA47" s="36"/>
      <c r="AB47" s="36"/>
    </row>
    <row r="48" spans="2:28" ht="22.5" customHeight="1">
      <c r="B48" s="229" t="s">
        <v>118</v>
      </c>
      <c r="C48" s="66">
        <v>7</v>
      </c>
      <c r="D48" s="67">
        <v>2.4610019006194077E-2</v>
      </c>
      <c r="E48" s="67">
        <v>0.39229341266347306</v>
      </c>
      <c r="F48" s="67">
        <v>0.19595339989075652</v>
      </c>
      <c r="G48" s="68">
        <v>11.44431914893617</v>
      </c>
      <c r="H48" s="69">
        <v>0.35927697423694177</v>
      </c>
      <c r="I48" s="69">
        <v>10.896683721510021</v>
      </c>
      <c r="J48" s="70">
        <v>2.1216462767176405</v>
      </c>
      <c r="K48" s="71" t="s">
        <v>69</v>
      </c>
      <c r="M48" s="2"/>
      <c r="N48" s="36">
        <v>3</v>
      </c>
      <c r="X48" s="2"/>
      <c r="Z48" s="36"/>
      <c r="AA48" s="36"/>
      <c r="AB48" s="36"/>
    </row>
    <row r="49" spans="2:28" ht="22.5" customHeight="1">
      <c r="B49" s="229" t="s">
        <v>118</v>
      </c>
      <c r="C49" s="66">
        <v>8</v>
      </c>
      <c r="D49" s="67">
        <v>2.742397396657454E-2</v>
      </c>
      <c r="E49" s="67">
        <v>0.40227276791396588</v>
      </c>
      <c r="F49" s="67">
        <v>0.18409558410039739</v>
      </c>
      <c r="G49" s="68">
        <v>12.55971739130435</v>
      </c>
      <c r="H49" s="69">
        <v>0.44837910341992054</v>
      </c>
      <c r="I49" s="69">
        <v>12.806604972082509</v>
      </c>
      <c r="J49" s="70">
        <v>2.0197658800197686</v>
      </c>
      <c r="K49" s="71" t="s">
        <v>67</v>
      </c>
      <c r="M49" s="2"/>
      <c r="N49" s="36">
        <v>2</v>
      </c>
      <c r="X49" s="2"/>
      <c r="Z49" s="36"/>
      <c r="AA49" s="36"/>
      <c r="AB49" s="36"/>
    </row>
    <row r="50" spans="2:28" ht="22.5" customHeight="1">
      <c r="B50" s="229" t="s">
        <v>118</v>
      </c>
      <c r="C50" s="66">
        <v>9</v>
      </c>
      <c r="D50" s="67">
        <v>2.6103654483794776E-2</v>
      </c>
      <c r="E50" s="67">
        <v>0.40843498535530537</v>
      </c>
      <c r="F50" s="67">
        <v>0.19774039170598778</v>
      </c>
      <c r="G50" s="68">
        <v>12.399292682926829</v>
      </c>
      <c r="H50" s="69">
        <v>0.50203549244504553</v>
      </c>
      <c r="I50" s="69">
        <v>15.313244638769362</v>
      </c>
      <c r="J50" s="70">
        <v>2.0764478681651437</v>
      </c>
      <c r="K50" s="71" t="s">
        <v>69</v>
      </c>
      <c r="M50" s="2"/>
      <c r="N50" s="36">
        <v>3</v>
      </c>
      <c r="X50" s="2"/>
      <c r="Z50" s="36"/>
      <c r="AA50" s="36"/>
      <c r="AB50" s="36"/>
    </row>
    <row r="51" spans="2:28" ht="25.5" customHeight="1">
      <c r="B51" s="50" t="s">
        <v>108</v>
      </c>
      <c r="C51" s="50"/>
      <c r="D51" s="64" cm="1">
        <f t="array" aca="1" ref="D51" ca="1">(INDIRECT(ADDRESS(ROW()-1,COLUMN()))/INDIRECT(ADDRESS(ROW()-2,COLUMN())))-1</f>
        <v>-4.8144717625134281E-2</v>
      </c>
      <c r="E51" s="64" cm="1">
        <f t="array" aca="1" ref="E51" ca="1">(INDIRECT(ADDRESS(ROW()-1,COLUMN()))/INDIRECT(ADDRESS(ROW()-2,COLUMN())))-1</f>
        <v>1.5318505086223899E-2</v>
      </c>
      <c r="F51" s="64" cm="1">
        <f t="array" aca="1" ref="F51" ca="1">(INDIRECT(ADDRESS(ROW()-1,COLUMN()))/INDIRECT(ADDRESS(ROW()-2,COLUMN())))-1</f>
        <v>7.4118060312349021E-2</v>
      </c>
      <c r="G51" s="64" cm="1">
        <f t="array" aca="1" ref="G51" ca="1">(INDIRECT(ADDRESS(ROW()-1,COLUMN()))/INDIRECT(ADDRESS(ROW()-2,COLUMN())))-1</f>
        <v>-1.2772955264788832E-2</v>
      </c>
      <c r="H51" s="64" cm="1">
        <f t="array" aca="1" ref="H51" ca="1">(INDIRECT(ADDRESS(ROW()-1,COLUMN()))/INDIRECT(ADDRESS(ROW()-2,COLUMN())))-1</f>
        <v>0.11966746134213602</v>
      </c>
      <c r="I51" s="64" cm="1">
        <f t="array" aca="1" ref="I51" ca="1">(INDIRECT(ADDRESS(ROW()-1,COLUMN()))/INDIRECT(ADDRESS(ROW()-2,COLUMN())))-1</f>
        <v>0.19573022453266486</v>
      </c>
      <c r="J51" s="64" cm="1">
        <f t="array" aca="1" ref="J51" ca="1">(INDIRECT(ADDRESS(ROW()-1,COLUMN()))/INDIRECT(ADDRESS(ROW()-2,COLUMN())))-1</f>
        <v>2.8063642774686537E-2</v>
      </c>
      <c r="K51" s="72" t="str" cm="1">
        <f t="array" ref="K51">_xlfn.IFS(N51=0,"등급유지",N51&gt;0,N51&amp;"등급 상승",N51&lt;0,N51&amp;"등급 하락")</f>
        <v>등급유지</v>
      </c>
      <c r="M51" s="324"/>
      <c r="O51" s="36" t="s">
        <v>127</v>
      </c>
      <c r="X51" s="325"/>
      <c r="Z51" s="234"/>
      <c r="AA51" s="36"/>
      <c r="AB51" s="36"/>
    </row>
    <row r="52" spans="2:28" ht="25.5" customHeight="1">
      <c r="B52" s="45"/>
      <c r="C52" s="45"/>
      <c r="D52" s="46"/>
      <c r="E52" s="46"/>
      <c r="F52" s="46"/>
      <c r="G52" s="46"/>
      <c r="H52" s="46"/>
      <c r="I52" s="46"/>
      <c r="J52" s="46"/>
      <c r="K52" s="46"/>
      <c r="M52" s="324"/>
      <c r="N52" s="2"/>
      <c r="O52" s="2"/>
      <c r="X52" s="325"/>
      <c r="Z52" s="234"/>
      <c r="AA52" s="36"/>
      <c r="AB52" s="36"/>
    </row>
    <row r="53" spans="2:28" ht="18" customHeight="1">
      <c r="B53" s="49" t="s">
        <v>134</v>
      </c>
      <c r="C53" s="49"/>
      <c r="D53" s="48"/>
      <c r="E53" s="48"/>
      <c r="F53" s="48"/>
      <c r="G53" s="48"/>
      <c r="H53" s="48"/>
      <c r="I53" s="48"/>
      <c r="J53" s="48"/>
      <c r="K53" s="48"/>
      <c r="M53" s="324"/>
      <c r="X53" s="325"/>
      <c r="Z53" s="234"/>
      <c r="AA53" s="36"/>
      <c r="AB53" s="36"/>
    </row>
    <row r="54" spans="2:28" ht="21" customHeight="1">
      <c r="B54" s="45"/>
      <c r="C54" s="45"/>
      <c r="D54" s="46"/>
      <c r="E54" s="46"/>
      <c r="F54" s="46"/>
      <c r="G54" s="46"/>
      <c r="H54" s="46"/>
      <c r="I54" s="46"/>
      <c r="J54" s="46"/>
      <c r="K54" s="46"/>
      <c r="M54" s="324"/>
      <c r="X54" s="325"/>
      <c r="Z54" s="234"/>
      <c r="AA54" s="36"/>
      <c r="AB54" s="36"/>
    </row>
    <row r="55" spans="2:28" ht="25.5" customHeight="1">
      <c r="B55" s="45"/>
      <c r="C55" s="45"/>
      <c r="D55" s="46"/>
      <c r="E55" s="46"/>
      <c r="F55" s="46"/>
      <c r="G55" s="46"/>
      <c r="H55" s="46"/>
      <c r="I55" s="46"/>
      <c r="J55" s="46"/>
      <c r="K55" s="46"/>
      <c r="M55" s="324"/>
      <c r="N55" s="325"/>
      <c r="P55" s="234"/>
      <c r="AA55" s="37"/>
    </row>
    <row r="56" spans="2:28" ht="25.5" customHeight="1">
      <c r="B56" s="45"/>
      <c r="C56" s="45"/>
      <c r="D56" s="46"/>
      <c r="M56" s="324"/>
      <c r="N56" s="325"/>
      <c r="P56" s="234"/>
      <c r="AA56" s="37"/>
    </row>
    <row r="57" spans="2:28" ht="25.5" customHeight="1">
      <c r="B57" s="45"/>
      <c r="C57" s="45"/>
      <c r="D57" s="46"/>
      <c r="M57" s="324"/>
      <c r="N57" s="325"/>
      <c r="P57" s="234"/>
      <c r="AA57" s="37"/>
    </row>
    <row r="58" spans="2:28" ht="25.5" customHeight="1">
      <c r="B58" s="45"/>
      <c r="C58" s="45"/>
      <c r="D58" s="46"/>
      <c r="M58" s="324"/>
      <c r="N58" s="325"/>
      <c r="P58" s="234"/>
      <c r="AA58" s="37"/>
    </row>
    <row r="59" spans="2:28" ht="25.5" customHeight="1">
      <c r="B59" s="45"/>
      <c r="C59" s="45"/>
      <c r="D59" s="46"/>
      <c r="M59" s="324"/>
      <c r="N59" s="325"/>
      <c r="P59" s="234"/>
      <c r="AA59" s="37"/>
    </row>
    <row r="60" spans="2:28" ht="25.5" customHeight="1">
      <c r="B60" s="45"/>
      <c r="C60" s="45"/>
      <c r="D60" s="46"/>
      <c r="M60" s="324"/>
      <c r="N60" s="325"/>
      <c r="P60" s="234"/>
      <c r="AA60" s="37"/>
    </row>
    <row r="61" spans="2:28" ht="25.5" customHeight="1">
      <c r="B61" s="45"/>
      <c r="C61" s="45"/>
      <c r="D61" s="46"/>
      <c r="M61" s="324"/>
      <c r="N61" s="325"/>
      <c r="P61" s="234"/>
      <c r="AA61" s="37"/>
    </row>
    <row r="62" spans="2:28" ht="25.5" customHeight="1">
      <c r="B62" s="45"/>
      <c r="C62" s="45"/>
      <c r="D62" s="46"/>
      <c r="E62" s="46"/>
      <c r="F62" s="46"/>
      <c r="G62" s="46"/>
      <c r="H62" s="46"/>
      <c r="I62" s="46"/>
      <c r="J62" s="46"/>
      <c r="K62" s="46"/>
      <c r="M62" s="324"/>
      <c r="N62" s="325"/>
      <c r="P62" s="234"/>
      <c r="AA62" s="37"/>
    </row>
    <row r="63" spans="2:28" ht="25.5" customHeight="1">
      <c r="B63" s="45"/>
      <c r="C63" s="45"/>
      <c r="D63" s="46"/>
      <c r="E63" s="46"/>
      <c r="F63" s="46"/>
      <c r="G63" s="46"/>
      <c r="H63" s="46"/>
      <c r="I63" s="46"/>
      <c r="J63" s="46"/>
      <c r="K63" s="46"/>
      <c r="M63" s="324"/>
      <c r="N63" s="325"/>
      <c r="P63" s="234"/>
      <c r="AA63" s="37"/>
    </row>
    <row r="64" spans="2:28" ht="25.5" customHeight="1" thickBot="1">
      <c r="B64" s="213" t="s">
        <v>92</v>
      </c>
      <c r="C64" s="214" t="s">
        <v>125</v>
      </c>
      <c r="D64" s="214" t="s">
        <v>121</v>
      </c>
      <c r="E64" s="214" t="s">
        <v>119</v>
      </c>
      <c r="F64" s="214" t="s">
        <v>120</v>
      </c>
      <c r="G64" s="214" t="s">
        <v>123</v>
      </c>
      <c r="H64" s="214" t="s">
        <v>122</v>
      </c>
      <c r="I64" s="214" t="s">
        <v>124</v>
      </c>
      <c r="J64" s="214" t="s">
        <v>250</v>
      </c>
      <c r="K64" s="215" t="s">
        <v>178</v>
      </c>
      <c r="M64" s="326">
        <v>1</v>
      </c>
      <c r="N64" s="327">
        <v>2</v>
      </c>
      <c r="O64" s="327">
        <v>3</v>
      </c>
      <c r="P64" s="326">
        <v>4</v>
      </c>
      <c r="Q64" s="327">
        <v>5</v>
      </c>
      <c r="R64" s="327">
        <v>6</v>
      </c>
      <c r="S64" s="326">
        <v>7</v>
      </c>
      <c r="T64" s="327">
        <v>8</v>
      </c>
      <c r="U64" s="327"/>
      <c r="V64" s="327"/>
      <c r="W64" s="327"/>
      <c r="X64" s="327"/>
      <c r="AA64" s="37"/>
    </row>
    <row r="65" spans="2:27" ht="25.5" customHeight="1" thickTop="1">
      <c r="B65" s="218" t="s">
        <v>110</v>
      </c>
      <c r="C65" s="219" t="s">
        <v>68</v>
      </c>
      <c r="D65" s="220" t="s">
        <v>69</v>
      </c>
      <c r="E65" s="220" t="s">
        <v>69</v>
      </c>
      <c r="F65" s="220" t="s">
        <v>69</v>
      </c>
      <c r="G65" s="220" t="s">
        <v>67</v>
      </c>
      <c r="H65" s="220" t="s">
        <v>67</v>
      </c>
      <c r="I65" s="220" t="s">
        <v>67</v>
      </c>
      <c r="J65" s="220" t="s">
        <v>70</v>
      </c>
      <c r="K65" s="220" t="s">
        <v>178</v>
      </c>
      <c r="M65" s="326" t="s">
        <v>125</v>
      </c>
      <c r="N65" s="326" t="s">
        <v>121</v>
      </c>
      <c r="O65" s="326" t="s">
        <v>119</v>
      </c>
      <c r="P65" s="326" t="s">
        <v>120</v>
      </c>
      <c r="Q65" s="326" t="s">
        <v>123</v>
      </c>
      <c r="R65" s="326" t="s">
        <v>122</v>
      </c>
      <c r="S65" s="326" t="s">
        <v>124</v>
      </c>
      <c r="T65" s="326" t="s">
        <v>250</v>
      </c>
      <c r="U65" s="326"/>
      <c r="V65" s="326"/>
      <c r="W65" s="326"/>
      <c r="X65" s="326"/>
      <c r="AA65" s="37"/>
    </row>
    <row r="66" spans="2:27" ht="25.5" customHeight="1">
      <c r="B66" s="216" t="s">
        <v>95</v>
      </c>
      <c r="C66" s="206" t="s">
        <v>397</v>
      </c>
      <c r="D66" s="206" t="s">
        <v>398</v>
      </c>
      <c r="E66" s="206" t="s">
        <v>397</v>
      </c>
      <c r="F66" s="206" t="s">
        <v>397</v>
      </c>
      <c r="G66" s="206" t="s">
        <v>397</v>
      </c>
      <c r="H66" s="206" t="s">
        <v>397</v>
      </c>
      <c r="I66" s="206" t="s">
        <v>397</v>
      </c>
      <c r="J66" s="206" t="s">
        <v>397</v>
      </c>
      <c r="K66" s="217" t="s">
        <v>178</v>
      </c>
      <c r="M66" s="328"/>
      <c r="N66" s="328"/>
      <c r="O66" s="328"/>
      <c r="P66" s="328"/>
      <c r="Q66" s="328"/>
      <c r="R66" s="328"/>
      <c r="S66" s="328"/>
      <c r="T66" s="328"/>
      <c r="U66" s="328"/>
      <c r="V66" s="328"/>
      <c r="W66" s="328"/>
      <c r="X66" s="328"/>
      <c r="AA66" s="37"/>
    </row>
    <row r="67" spans="2:27" ht="25.5" customHeight="1">
      <c r="B67" s="171" t="s">
        <v>96</v>
      </c>
      <c r="C67" s="173" t="s">
        <v>399</v>
      </c>
      <c r="D67" s="173" t="s">
        <v>397</v>
      </c>
      <c r="E67" s="173" t="s">
        <v>401</v>
      </c>
      <c r="F67" s="173" t="s">
        <v>397</v>
      </c>
      <c r="G67" s="173" t="s">
        <v>398</v>
      </c>
      <c r="H67" s="173" t="s">
        <v>397</v>
      </c>
      <c r="I67" s="173" t="s">
        <v>397</v>
      </c>
      <c r="J67" s="173" t="s">
        <v>397</v>
      </c>
      <c r="K67" s="174" t="s">
        <v>178</v>
      </c>
      <c r="M67" s="328">
        <v>0</v>
      </c>
      <c r="N67" s="328">
        <v>0.14285714285714285</v>
      </c>
      <c r="O67" s="328">
        <v>0</v>
      </c>
      <c r="P67" s="328">
        <v>0</v>
      </c>
      <c r="Q67" s="328">
        <v>0</v>
      </c>
      <c r="R67" s="328">
        <v>0</v>
      </c>
      <c r="S67" s="328">
        <v>0</v>
      </c>
      <c r="T67" s="328">
        <v>0</v>
      </c>
      <c r="U67" s="328"/>
      <c r="V67" s="328"/>
      <c r="W67" s="328"/>
      <c r="X67" s="328"/>
      <c r="AA67" s="37"/>
    </row>
    <row r="68" spans="2:27" ht="25.5" customHeight="1">
      <c r="B68" s="170" t="s">
        <v>97</v>
      </c>
      <c r="C68" s="173" t="s">
        <v>399</v>
      </c>
      <c r="D68" s="173" t="s">
        <v>398</v>
      </c>
      <c r="E68" s="173" t="s">
        <v>397</v>
      </c>
      <c r="F68" s="173" t="s">
        <v>401</v>
      </c>
      <c r="G68" s="173" t="s">
        <v>397</v>
      </c>
      <c r="H68" s="173" t="s">
        <v>560</v>
      </c>
      <c r="I68" s="173" t="s">
        <v>397</v>
      </c>
      <c r="J68" s="173" t="s">
        <v>397</v>
      </c>
      <c r="K68" s="174" t="s">
        <v>178</v>
      </c>
      <c r="M68" s="328">
        <v>0.33333333333333331</v>
      </c>
      <c r="N68" s="328">
        <v>0</v>
      </c>
      <c r="O68" s="328">
        <v>0.16666666666666666</v>
      </c>
      <c r="P68" s="328">
        <v>0</v>
      </c>
      <c r="Q68" s="328">
        <v>0.14285714285714285</v>
      </c>
      <c r="R68" s="328">
        <v>0</v>
      </c>
      <c r="S68" s="328">
        <v>0</v>
      </c>
      <c r="T68" s="328">
        <v>0</v>
      </c>
      <c r="U68" s="328"/>
      <c r="V68" s="328"/>
      <c r="W68" s="328"/>
      <c r="X68" s="328"/>
      <c r="AA68" s="37"/>
    </row>
    <row r="69" spans="2:27" ht="25.5" customHeight="1">
      <c r="B69" s="170" t="s">
        <v>100</v>
      </c>
      <c r="C69" s="173" t="s">
        <v>399</v>
      </c>
      <c r="D69" s="173" t="s">
        <v>402</v>
      </c>
      <c r="E69" s="173" t="s">
        <v>561</v>
      </c>
      <c r="F69" s="173" t="s">
        <v>400</v>
      </c>
      <c r="G69" s="173" t="s">
        <v>562</v>
      </c>
      <c r="H69" s="173" t="s">
        <v>397</v>
      </c>
      <c r="I69" s="173" t="s">
        <v>399</v>
      </c>
      <c r="J69" s="173" t="s">
        <v>397</v>
      </c>
      <c r="K69" s="174" t="s">
        <v>178</v>
      </c>
      <c r="M69" s="328">
        <v>0.33333333333333331</v>
      </c>
      <c r="N69" s="328">
        <v>0.14285714285714285</v>
      </c>
      <c r="O69" s="328">
        <v>0</v>
      </c>
      <c r="P69" s="328">
        <v>0.16666666666666666</v>
      </c>
      <c r="Q69" s="328">
        <v>0</v>
      </c>
      <c r="R69" s="328">
        <v>0.2</v>
      </c>
      <c r="S69" s="328">
        <v>0</v>
      </c>
      <c r="T69" s="328">
        <v>0</v>
      </c>
      <c r="U69" s="328"/>
      <c r="V69" s="328"/>
      <c r="W69" s="328"/>
      <c r="X69" s="328"/>
      <c r="AA69" s="37"/>
    </row>
    <row r="70" spans="2:27" ht="25.5" customHeight="1">
      <c r="B70" s="175" t="s">
        <v>98</v>
      </c>
      <c r="C70" s="173" t="s">
        <v>397</v>
      </c>
      <c r="D70" s="173" t="s">
        <v>562</v>
      </c>
      <c r="E70" s="173" t="s">
        <v>397</v>
      </c>
      <c r="F70" s="173" t="s">
        <v>561</v>
      </c>
      <c r="G70" s="173" t="s">
        <v>402</v>
      </c>
      <c r="H70" s="173" t="s">
        <v>563</v>
      </c>
      <c r="I70" s="173" t="s">
        <v>397</v>
      </c>
      <c r="J70" s="173" t="s">
        <v>397</v>
      </c>
      <c r="K70" s="174" t="s">
        <v>178</v>
      </c>
      <c r="M70" s="328">
        <v>0.33333333333333331</v>
      </c>
      <c r="N70" s="328">
        <v>0.42857142857142855</v>
      </c>
      <c r="O70" s="328">
        <v>0.5</v>
      </c>
      <c r="P70" s="328">
        <v>0.33333333333333331</v>
      </c>
      <c r="Q70" s="328">
        <v>0.2857142857142857</v>
      </c>
      <c r="R70" s="328">
        <v>0</v>
      </c>
      <c r="S70" s="328">
        <v>0.33333333333333331</v>
      </c>
      <c r="T70" s="328">
        <v>0</v>
      </c>
      <c r="U70" s="328"/>
      <c r="V70" s="328"/>
      <c r="W70" s="328"/>
      <c r="X70" s="328"/>
      <c r="AA70" s="37"/>
    </row>
    <row r="71" spans="2:27" ht="25.5" customHeight="1">
      <c r="B71" s="176" t="s">
        <v>99</v>
      </c>
      <c r="C71" s="177" t="s">
        <v>397</v>
      </c>
      <c r="D71" s="177" t="s">
        <v>397</v>
      </c>
      <c r="E71" s="177" t="s">
        <v>400</v>
      </c>
      <c r="F71" s="177" t="s">
        <v>397</v>
      </c>
      <c r="G71" s="177" t="s">
        <v>398</v>
      </c>
      <c r="H71" s="177" t="s">
        <v>563</v>
      </c>
      <c r="I71" s="177" t="s">
        <v>403</v>
      </c>
      <c r="J71" s="177" t="s">
        <v>406</v>
      </c>
      <c r="K71" s="178" t="s">
        <v>178</v>
      </c>
      <c r="M71" s="328">
        <v>0</v>
      </c>
      <c r="N71" s="328">
        <v>0.2857142857142857</v>
      </c>
      <c r="O71" s="328">
        <v>0</v>
      </c>
      <c r="P71" s="328">
        <v>0.5</v>
      </c>
      <c r="Q71" s="328">
        <v>0.42857142857142855</v>
      </c>
      <c r="R71" s="328">
        <v>0.4</v>
      </c>
      <c r="S71" s="328">
        <v>0</v>
      </c>
      <c r="T71" s="328">
        <v>0</v>
      </c>
      <c r="U71" s="328"/>
      <c r="V71" s="328"/>
      <c r="W71" s="328"/>
      <c r="X71" s="328"/>
      <c r="AA71" s="37"/>
    </row>
    <row r="72" spans="2:27" ht="15.75" customHeight="1">
      <c r="B72" s="45"/>
      <c r="C72" s="45"/>
      <c r="D72" s="46"/>
      <c r="E72" s="46"/>
      <c r="F72" s="46"/>
      <c r="G72" s="46"/>
      <c r="H72" s="46"/>
      <c r="I72" s="46"/>
      <c r="J72" s="46"/>
      <c r="K72" s="46"/>
      <c r="M72" s="36">
        <v>0</v>
      </c>
      <c r="N72" s="36">
        <v>0</v>
      </c>
      <c r="O72" s="36">
        <v>0.33333333333333331</v>
      </c>
      <c r="P72" s="36">
        <v>0</v>
      </c>
      <c r="Q72" s="36">
        <v>0.14285714285714285</v>
      </c>
      <c r="R72" s="36">
        <v>0.4</v>
      </c>
      <c r="S72" s="36">
        <v>0.66666666666666663</v>
      </c>
      <c r="T72" s="323">
        <v>1</v>
      </c>
      <c r="AA72" s="37"/>
    </row>
    <row r="73" spans="2:27" ht="17.25" customHeight="1">
      <c r="B73" s="49" t="s">
        <v>135</v>
      </c>
      <c r="C73" s="49"/>
      <c r="D73" s="48"/>
      <c r="E73" s="48"/>
      <c r="F73" s="48"/>
      <c r="G73" s="48"/>
      <c r="H73" s="48"/>
      <c r="I73" s="48"/>
      <c r="J73" s="48"/>
      <c r="K73" s="48"/>
      <c r="M73" s="324"/>
      <c r="N73" s="325"/>
      <c r="P73" s="234"/>
      <c r="AA73" s="37"/>
    </row>
    <row r="74" spans="2:27" ht="30.75" customHeight="1">
      <c r="B74" s="53" t="s">
        <v>75</v>
      </c>
      <c r="C74" s="53" t="s">
        <v>102</v>
      </c>
      <c r="D74" s="53" t="s">
        <v>103</v>
      </c>
      <c r="E74" s="53" t="s">
        <v>104</v>
      </c>
      <c r="F74" s="53" t="s">
        <v>105</v>
      </c>
      <c r="G74" s="53" t="s">
        <v>106</v>
      </c>
      <c r="H74" s="53" t="s">
        <v>6</v>
      </c>
      <c r="I74" s="53" t="s">
        <v>7</v>
      </c>
      <c r="J74" s="53" t="s">
        <v>107</v>
      </c>
      <c r="K74" s="53" t="s">
        <v>109</v>
      </c>
      <c r="M74" s="324"/>
      <c r="N74" s="325"/>
      <c r="P74" s="234"/>
      <c r="AA74" s="37"/>
    </row>
    <row r="75" spans="2:27" ht="27" customHeight="1">
      <c r="B75" s="35" t="s">
        <v>125</v>
      </c>
      <c r="C75" s="63">
        <v>1</v>
      </c>
      <c r="D75" s="84">
        <v>1.6642513768987902E-2</v>
      </c>
      <c r="E75" s="84">
        <v>0.53101912891647107</v>
      </c>
      <c r="F75" s="84">
        <v>0.21697934074999026</v>
      </c>
      <c r="G75" s="85">
        <v>14.77</v>
      </c>
      <c r="H75" s="86">
        <v>1.6661699593957524</v>
      </c>
      <c r="I75" s="86">
        <v>38.20873525753958</v>
      </c>
      <c r="J75" s="87">
        <v>1.8344347426512992</v>
      </c>
      <c r="K75" s="71"/>
      <c r="M75" s="324"/>
      <c r="N75" s="329"/>
      <c r="P75" s="234"/>
      <c r="AA75" s="37"/>
    </row>
    <row r="76" spans="2:27" ht="20.25" customHeight="1">
      <c r="B76" s="35" t="s">
        <v>125</v>
      </c>
      <c r="C76" s="63">
        <v>2</v>
      </c>
      <c r="D76" s="84">
        <v>3.9163891088533923E-2</v>
      </c>
      <c r="E76" s="84">
        <v>0.42296765265529618</v>
      </c>
      <c r="F76" s="84">
        <v>0.17118691326929239</v>
      </c>
      <c r="G76" s="85">
        <v>10.704599999999999</v>
      </c>
      <c r="H76" s="86">
        <v>4.8458269466680234E-2</v>
      </c>
      <c r="I76" s="86">
        <v>10.702816449540775</v>
      </c>
      <c r="J76" s="87">
        <v>2.1697831329219825</v>
      </c>
      <c r="K76" s="71"/>
      <c r="M76" s="324"/>
      <c r="N76" s="329"/>
      <c r="P76" s="234"/>
      <c r="AA76" s="37"/>
    </row>
    <row r="77" spans="2:27" ht="20.25" customHeight="1">
      <c r="B77" s="35" t="s">
        <v>125</v>
      </c>
      <c r="C77" s="63">
        <v>3</v>
      </c>
      <c r="D77" s="84">
        <v>2.8635995510123479E-2</v>
      </c>
      <c r="E77" s="84">
        <v>0.39513523431570707</v>
      </c>
      <c r="F77" s="84">
        <v>0.18060858018077833</v>
      </c>
      <c r="G77" s="85">
        <v>10.0374</v>
      </c>
      <c r="H77" s="86">
        <v>8.8418038600250482E-3</v>
      </c>
      <c r="I77" s="86">
        <v>11.806755421086782</v>
      </c>
      <c r="J77" s="87">
        <v>2.2395280597360121</v>
      </c>
      <c r="K77" s="71"/>
      <c r="M77" s="324"/>
      <c r="N77" s="325"/>
      <c r="P77" s="234"/>
      <c r="AA77" s="37"/>
    </row>
    <row r="78" spans="2:27" ht="20.25" customHeight="1">
      <c r="B78" s="35" t="s">
        <v>125</v>
      </c>
      <c r="C78" s="63">
        <v>4</v>
      </c>
      <c r="D78" s="84">
        <v>2.6216072373387755E-2</v>
      </c>
      <c r="E78" s="84">
        <v>0.38070898698312355</v>
      </c>
      <c r="F78" s="84">
        <v>0.18606917264493797</v>
      </c>
      <c r="G78" s="85">
        <v>10.698400000000001</v>
      </c>
      <c r="H78" s="86">
        <v>3.73858092515447E-3</v>
      </c>
      <c r="I78" s="86">
        <v>16.131976692041537</v>
      </c>
      <c r="J78" s="87">
        <v>2.1911372212933236</v>
      </c>
      <c r="K78" s="71"/>
      <c r="M78" s="324"/>
      <c r="N78" s="325"/>
      <c r="P78" s="234"/>
      <c r="AA78" s="37"/>
    </row>
    <row r="79" spans="2:27" ht="20.25" customHeight="1">
      <c r="B79" s="35" t="s">
        <v>125</v>
      </c>
      <c r="C79" s="63">
        <v>5</v>
      </c>
      <c r="D79" s="84">
        <v>2.5558678225801362E-2</v>
      </c>
      <c r="E79" s="84">
        <v>0.37302126115904316</v>
      </c>
      <c r="F79" s="84">
        <v>0.17915927193331729</v>
      </c>
      <c r="G79" s="85">
        <v>11.449249999999999</v>
      </c>
      <c r="H79" s="86">
        <v>1.2364338987806577E-2</v>
      </c>
      <c r="I79" s="86">
        <v>14.614648683587374</v>
      </c>
      <c r="J79" s="87">
        <v>2.2098436035075046</v>
      </c>
      <c r="K79" s="71"/>
      <c r="M79" s="324"/>
      <c r="N79" s="325"/>
      <c r="P79" s="234"/>
      <c r="AA79" s="37"/>
    </row>
    <row r="80" spans="2:27" ht="20.25" customHeight="1">
      <c r="B80" s="35" t="s">
        <v>125</v>
      </c>
      <c r="C80" s="63">
        <v>6</v>
      </c>
      <c r="D80" s="84">
        <v>3.0987620821149312E-2</v>
      </c>
      <c r="E80" s="84">
        <v>0.37317442044951721</v>
      </c>
      <c r="F80" s="84">
        <v>0.17366634765742006</v>
      </c>
      <c r="G80" s="85">
        <v>12.821250000000001</v>
      </c>
      <c r="H80" s="86">
        <v>1.6934797431245249E-2</v>
      </c>
      <c r="I80" s="86">
        <v>17.138015000420193</v>
      </c>
      <c r="J80" s="87">
        <v>2.0786671504568361</v>
      </c>
      <c r="K80" s="71"/>
      <c r="M80" s="324"/>
      <c r="N80" s="325"/>
      <c r="P80" s="234"/>
      <c r="AA80" s="37"/>
    </row>
    <row r="81" spans="2:27" ht="20.25" customHeight="1">
      <c r="B81" s="35" t="s">
        <v>125</v>
      </c>
      <c r="C81" s="63">
        <v>7</v>
      </c>
      <c r="D81" s="84">
        <v>2.7931182465601282E-2</v>
      </c>
      <c r="E81" s="84">
        <v>0.39031026288162823</v>
      </c>
      <c r="F81" s="84">
        <v>0.17215203059937237</v>
      </c>
      <c r="G81" s="85">
        <v>12.806666666666667</v>
      </c>
      <c r="H81" s="86">
        <v>1.0629949404098324E-2</v>
      </c>
      <c r="I81" s="86">
        <v>13.712634731286839</v>
      </c>
      <c r="J81" s="87">
        <v>2.0977695464056056</v>
      </c>
      <c r="K81" s="71"/>
      <c r="M81" s="324"/>
      <c r="N81" s="325"/>
      <c r="P81" s="234"/>
      <c r="AA81" s="37"/>
    </row>
    <row r="82" spans="2:27" ht="20.25" customHeight="1">
      <c r="B82" s="35" t="s">
        <v>125</v>
      </c>
      <c r="C82" s="63">
        <v>8</v>
      </c>
      <c r="D82" s="84">
        <v>3.4359438059523455E-2</v>
      </c>
      <c r="E82" s="84">
        <v>0.39275503019231184</v>
      </c>
      <c r="F82" s="84">
        <v>0.16504969357382512</v>
      </c>
      <c r="G82" s="85">
        <v>13.424666666666667</v>
      </c>
      <c r="H82" s="86">
        <v>2.8817056931265846E-2</v>
      </c>
      <c r="I82" s="86">
        <v>13.407135737271433</v>
      </c>
      <c r="J82" s="87">
        <v>2.0196451968440923</v>
      </c>
      <c r="K82" s="71"/>
      <c r="M82" s="324"/>
      <c r="N82" s="325"/>
      <c r="P82" s="234"/>
      <c r="AA82" s="37"/>
    </row>
    <row r="83" spans="2:27" ht="20.25" customHeight="1">
      <c r="B83" s="35" t="s">
        <v>125</v>
      </c>
      <c r="C83" s="63">
        <v>9</v>
      </c>
      <c r="D83" s="84">
        <v>3.5654806369417431E-2</v>
      </c>
      <c r="E83" s="84">
        <v>0.39225240318831722</v>
      </c>
      <c r="F83" s="84">
        <v>0.17191253981562316</v>
      </c>
      <c r="G83" s="85">
        <v>12.943333333333335</v>
      </c>
      <c r="H83" s="86">
        <v>1.9215261529317046E-2</v>
      </c>
      <c r="I83" s="86">
        <v>14.155242659930224</v>
      </c>
      <c r="J83" s="87">
        <v>2.0796996245039887</v>
      </c>
      <c r="K83" s="71" t="s">
        <v>68</v>
      </c>
      <c r="M83" s="324"/>
      <c r="N83" s="325"/>
      <c r="P83" s="234"/>
      <c r="AA83" s="37"/>
    </row>
    <row r="84" spans="2:27" ht="20.25" customHeight="1">
      <c r="B84" s="35" t="s">
        <v>121</v>
      </c>
      <c r="C84" s="63">
        <v>1</v>
      </c>
      <c r="D84" s="84">
        <v>2.0329760043394245E-2</v>
      </c>
      <c r="E84" s="84">
        <v>0.58066909837381764</v>
      </c>
      <c r="F84" s="84">
        <v>0.24753228571718422</v>
      </c>
      <c r="G84" s="85">
        <v>12.664125000000002</v>
      </c>
      <c r="H84" s="86">
        <v>1.494497206849053</v>
      </c>
      <c r="I84" s="86">
        <v>15.905013320572372</v>
      </c>
      <c r="J84" s="87">
        <v>2.0734096538202773</v>
      </c>
      <c r="K84" s="71"/>
      <c r="M84" s="324"/>
      <c r="N84" s="325"/>
      <c r="P84" s="234"/>
      <c r="AA84" s="37"/>
    </row>
    <row r="85" spans="2:27" ht="20.25" customHeight="1">
      <c r="B85" s="35" t="s">
        <v>121</v>
      </c>
      <c r="C85" s="63">
        <v>2</v>
      </c>
      <c r="D85" s="84">
        <v>5.9102662821113712E-2</v>
      </c>
      <c r="E85" s="84">
        <v>0.40072031464827657</v>
      </c>
      <c r="F85" s="84">
        <v>0.1878813917391513</v>
      </c>
      <c r="G85" s="85">
        <v>8.6687142857142856</v>
      </c>
      <c r="H85" s="86">
        <v>6.9102269131686225E-2</v>
      </c>
      <c r="I85" s="86">
        <v>5.3541461860550958</v>
      </c>
      <c r="J85" s="87">
        <v>2.4483080069603402</v>
      </c>
      <c r="K85" s="71"/>
      <c r="M85" s="324"/>
      <c r="N85" s="325"/>
      <c r="P85" s="234"/>
      <c r="AA85" s="37"/>
    </row>
    <row r="86" spans="2:27" ht="20.25" customHeight="1">
      <c r="B86" s="35" t="s">
        <v>121</v>
      </c>
      <c r="C86" s="63">
        <v>3</v>
      </c>
      <c r="D86" s="84">
        <v>3.6207762922358722E-2</v>
      </c>
      <c r="E86" s="84">
        <v>0.37769518993293166</v>
      </c>
      <c r="F86" s="84">
        <v>0.19615797538811278</v>
      </c>
      <c r="G86" s="85">
        <v>8.1830000000000016</v>
      </c>
      <c r="H86" s="86">
        <v>1.956269878496637E-2</v>
      </c>
      <c r="I86" s="86">
        <v>5.5586011261854438</v>
      </c>
      <c r="J86" s="87">
        <v>2.5269422384999127</v>
      </c>
      <c r="K86" s="71"/>
      <c r="M86" s="324"/>
      <c r="N86" s="325"/>
      <c r="P86" s="234"/>
      <c r="AA86" s="37"/>
    </row>
    <row r="87" spans="2:27" ht="20.25" customHeight="1">
      <c r="B87" s="35" t="s">
        <v>121</v>
      </c>
      <c r="C87" s="63">
        <v>4</v>
      </c>
      <c r="D87" s="84">
        <v>3.5092512614911163E-2</v>
      </c>
      <c r="E87" s="84">
        <v>0.36176875307581663</v>
      </c>
      <c r="F87" s="84">
        <v>0.19137520197474314</v>
      </c>
      <c r="G87" s="85">
        <v>7.8070000000000004</v>
      </c>
      <c r="H87" s="86">
        <v>2.414321303297853E-2</v>
      </c>
      <c r="I87" s="86">
        <v>4.4933202033598931</v>
      </c>
      <c r="J87" s="87">
        <v>2.5957199288107793</v>
      </c>
      <c r="K87" s="71"/>
      <c r="M87" s="324"/>
      <c r="N87" s="325"/>
      <c r="P87" s="234"/>
      <c r="AA87" s="37"/>
    </row>
    <row r="88" spans="2:27" ht="20.25" customHeight="1">
      <c r="B88" s="35" t="s">
        <v>121</v>
      </c>
      <c r="C88" s="63">
        <v>5</v>
      </c>
      <c r="D88" s="84">
        <v>3.2536526999274895E-2</v>
      </c>
      <c r="E88" s="84">
        <v>0.35072025887663877</v>
      </c>
      <c r="F88" s="84">
        <v>0.1946489675777012</v>
      </c>
      <c r="G88" s="85">
        <v>8.1754285714285722</v>
      </c>
      <c r="H88" s="86">
        <v>1.2278755248553931E-2</v>
      </c>
      <c r="I88" s="86">
        <v>4.2883552705574601</v>
      </c>
      <c r="J88" s="87">
        <v>2.5180453286300168</v>
      </c>
      <c r="K88" s="71"/>
      <c r="M88" s="324"/>
      <c r="N88" s="325"/>
      <c r="P88" s="234"/>
      <c r="AA88" s="37"/>
    </row>
    <row r="89" spans="2:27" ht="20.25" customHeight="1">
      <c r="B89" s="35" t="s">
        <v>121</v>
      </c>
      <c r="C89" s="63">
        <v>6</v>
      </c>
      <c r="D89" s="84">
        <v>3.2380204662687269E-2</v>
      </c>
      <c r="E89" s="84">
        <v>0.36056940831602163</v>
      </c>
      <c r="F89" s="84">
        <v>0.1865394910983314</v>
      </c>
      <c r="G89" s="85">
        <v>9.4181250000000016</v>
      </c>
      <c r="H89" s="86">
        <v>3.046786298053596E-2</v>
      </c>
      <c r="I89" s="86">
        <v>4.2451889086213432</v>
      </c>
      <c r="J89" s="87">
        <v>2.3523954609351629</v>
      </c>
      <c r="K89" s="71"/>
      <c r="M89" s="324"/>
      <c r="N89" s="325"/>
      <c r="P89" s="234"/>
      <c r="AA89" s="37"/>
    </row>
    <row r="90" spans="2:27" ht="20.25" customHeight="1">
      <c r="B90" s="35" t="s">
        <v>121</v>
      </c>
      <c r="C90" s="63">
        <v>7</v>
      </c>
      <c r="D90" s="84">
        <v>3.1983221438661107E-2</v>
      </c>
      <c r="E90" s="84">
        <v>0.36758167898625693</v>
      </c>
      <c r="F90" s="84">
        <v>0.17709535718527428</v>
      </c>
      <c r="G90" s="85">
        <v>10.239857142857142</v>
      </c>
      <c r="H90" s="86">
        <v>1.5095069654387512E-2</v>
      </c>
      <c r="I90" s="86">
        <v>4.0937828902698934</v>
      </c>
      <c r="J90" s="87">
        <v>2.2130311715421627</v>
      </c>
      <c r="K90" s="71"/>
      <c r="M90" s="324"/>
      <c r="N90" s="325"/>
      <c r="P90" s="234"/>
      <c r="AA90" s="37"/>
    </row>
    <row r="91" spans="2:27" ht="20.25" customHeight="1">
      <c r="B91" s="35" t="s">
        <v>121</v>
      </c>
      <c r="C91" s="63">
        <v>8</v>
      </c>
      <c r="D91" s="84">
        <v>3.5598970691818374E-2</v>
      </c>
      <c r="E91" s="84">
        <v>0.36515545622734047</v>
      </c>
      <c r="F91" s="84">
        <v>0.14991412838964999</v>
      </c>
      <c r="G91" s="85">
        <v>11.058428571428569</v>
      </c>
      <c r="H91" s="86">
        <v>1.087647848050665E-2</v>
      </c>
      <c r="I91" s="86">
        <v>4.3904718132978511</v>
      </c>
      <c r="J91" s="87">
        <v>2.1046416567777162</v>
      </c>
      <c r="K91" s="71"/>
      <c r="M91" s="324"/>
      <c r="N91" s="325"/>
      <c r="P91" s="234"/>
      <c r="AA91" s="37"/>
    </row>
    <row r="92" spans="2:27" ht="20.25" customHeight="1">
      <c r="B92" s="35" t="s">
        <v>121</v>
      </c>
      <c r="C92" s="63">
        <v>9</v>
      </c>
      <c r="D92" s="84">
        <v>3.2979635388476834E-2</v>
      </c>
      <c r="E92" s="84">
        <v>0.37155069514466293</v>
      </c>
      <c r="F92" s="84">
        <v>0.1695751816980032</v>
      </c>
      <c r="G92" s="85">
        <v>10.650285714285715</v>
      </c>
      <c r="H92" s="86">
        <v>2.1647895535915302E-2</v>
      </c>
      <c r="I92" s="86">
        <v>5.368678092906995</v>
      </c>
      <c r="J92" s="87">
        <v>2.1932811006731785</v>
      </c>
      <c r="K92" s="71" t="s">
        <v>69</v>
      </c>
      <c r="M92" s="324"/>
      <c r="N92" s="325"/>
      <c r="P92" s="234"/>
      <c r="AA92" s="37"/>
    </row>
    <row r="93" spans="2:27" ht="20.25" customHeight="1">
      <c r="B93" s="35" t="s">
        <v>119</v>
      </c>
      <c r="C93" s="63">
        <v>1</v>
      </c>
      <c r="D93" s="84">
        <v>2.802483091645128E-2</v>
      </c>
      <c r="E93" s="84">
        <v>0.5563906565430724</v>
      </c>
      <c r="F93" s="84">
        <v>0.23516692247094528</v>
      </c>
      <c r="G93" s="85">
        <v>13.788333333333334</v>
      </c>
      <c r="H93" s="86">
        <v>1.7276016634596951</v>
      </c>
      <c r="I93" s="86">
        <v>41.43199760297172</v>
      </c>
      <c r="J93" s="87">
        <v>1.792563814096239</v>
      </c>
      <c r="K93" s="71"/>
      <c r="M93" s="324"/>
      <c r="N93" s="325"/>
      <c r="P93" s="234"/>
      <c r="AA93" s="37"/>
    </row>
    <row r="94" spans="2:27" ht="20.25" customHeight="1">
      <c r="B94" s="35" t="s">
        <v>119</v>
      </c>
      <c r="C94" s="63">
        <v>2</v>
      </c>
      <c r="D94" s="84">
        <v>3.1366229749386298E-2</v>
      </c>
      <c r="E94" s="84">
        <v>0.47309877216337121</v>
      </c>
      <c r="F94" s="84">
        <v>0.20198396980997357</v>
      </c>
      <c r="G94" s="85">
        <v>10.022</v>
      </c>
      <c r="H94" s="86">
        <v>9.4804310697833544E-2</v>
      </c>
      <c r="I94" s="86">
        <v>10.790762078356982</v>
      </c>
      <c r="J94" s="87">
        <v>2.0982095911931031</v>
      </c>
      <c r="K94" s="71"/>
      <c r="M94" s="324"/>
      <c r="N94" s="325"/>
      <c r="P94" s="234"/>
      <c r="AA94" s="37"/>
    </row>
    <row r="95" spans="2:27" ht="20.25" customHeight="1">
      <c r="B95" s="35" t="s">
        <v>119</v>
      </c>
      <c r="C95" s="63">
        <v>3</v>
      </c>
      <c r="D95" s="84">
        <v>1.5599862203299321E-2</v>
      </c>
      <c r="E95" s="84">
        <v>0.44836705579537456</v>
      </c>
      <c r="F95" s="84">
        <v>0.207997883695452</v>
      </c>
      <c r="G95" s="85">
        <v>9.8672727272727272</v>
      </c>
      <c r="H95" s="86">
        <v>0.65169049721812633</v>
      </c>
      <c r="I95" s="86">
        <v>13.030792858727258</v>
      </c>
      <c r="J95" s="87">
        <v>2.1298649123042637</v>
      </c>
      <c r="K95" s="71"/>
      <c r="M95" s="324"/>
      <c r="N95" s="325"/>
      <c r="P95" s="234"/>
      <c r="AA95" s="37"/>
    </row>
    <row r="96" spans="2:27" ht="20.25" customHeight="1">
      <c r="B96" s="35" t="s">
        <v>119</v>
      </c>
      <c r="C96" s="63">
        <v>4</v>
      </c>
      <c r="D96" s="84">
        <v>1.4607340504181287E-2</v>
      </c>
      <c r="E96" s="84">
        <v>0.44227479044570489</v>
      </c>
      <c r="F96" s="84">
        <v>0.21731941989276241</v>
      </c>
      <c r="G96" s="85">
        <v>10.028272727272729</v>
      </c>
      <c r="H96" s="86">
        <v>0.88961166037972916</v>
      </c>
      <c r="I96" s="86">
        <v>12.179475372034229</v>
      </c>
      <c r="J96" s="87">
        <v>2.098407525538514</v>
      </c>
      <c r="K96" s="71"/>
      <c r="M96" s="324"/>
      <c r="N96" s="325"/>
      <c r="P96" s="234"/>
      <c r="AA96" s="37"/>
    </row>
    <row r="97" spans="2:27" ht="20.25" customHeight="1">
      <c r="B97" s="35" t="s">
        <v>119</v>
      </c>
      <c r="C97" s="63">
        <v>5</v>
      </c>
      <c r="D97" s="84">
        <v>1.5616878761826618E-2</v>
      </c>
      <c r="E97" s="84">
        <v>0.43199109695061166</v>
      </c>
      <c r="F97" s="84">
        <v>0.20631080420010819</v>
      </c>
      <c r="G97" s="85">
        <v>10.631400000000003</v>
      </c>
      <c r="H97" s="86">
        <v>3.758298446598328E-2</v>
      </c>
      <c r="I97" s="86">
        <v>12.279745661306535</v>
      </c>
      <c r="J97" s="87">
        <v>2.0551550923825568</v>
      </c>
      <c r="K97" s="71"/>
      <c r="M97" s="324"/>
      <c r="N97" s="325"/>
      <c r="P97" s="234"/>
      <c r="AA97" s="37"/>
    </row>
    <row r="98" spans="2:27" ht="20.25" customHeight="1">
      <c r="B98" s="35" t="s">
        <v>119</v>
      </c>
      <c r="C98" s="63">
        <v>6</v>
      </c>
      <c r="D98" s="84">
        <v>1.554387371889579E-2</v>
      </c>
      <c r="E98" s="84">
        <v>0.43486802302163385</v>
      </c>
      <c r="F98" s="84">
        <v>0.19071618623939376</v>
      </c>
      <c r="G98" s="85">
        <v>11.7036</v>
      </c>
      <c r="H98" s="86">
        <v>6.8378681136131894E-2</v>
      </c>
      <c r="I98" s="86">
        <v>12.987927140504112</v>
      </c>
      <c r="J98" s="87">
        <v>1.9361460526304515</v>
      </c>
      <c r="K98" s="71"/>
      <c r="M98" s="324"/>
      <c r="N98" s="325"/>
      <c r="P98" s="234"/>
      <c r="AA98" s="37"/>
    </row>
    <row r="99" spans="2:27" ht="20.25" customHeight="1">
      <c r="B99" s="35" t="s">
        <v>119</v>
      </c>
      <c r="C99" s="63">
        <v>7</v>
      </c>
      <c r="D99" s="84">
        <v>1.2007652902867974E-2</v>
      </c>
      <c r="E99" s="84">
        <v>0.44691082075668875</v>
      </c>
      <c r="F99" s="84">
        <v>0.17816941699552735</v>
      </c>
      <c r="G99" s="85">
        <v>13.126250000000001</v>
      </c>
      <c r="H99" s="86">
        <v>0.21574739782558866</v>
      </c>
      <c r="I99" s="86">
        <v>11.159593423791714</v>
      </c>
      <c r="J99" s="87">
        <v>1.8541472669839016</v>
      </c>
      <c r="K99" s="71"/>
      <c r="M99" s="324"/>
      <c r="N99" s="325"/>
      <c r="P99" s="234"/>
      <c r="AA99" s="37"/>
    </row>
    <row r="100" spans="2:27" ht="20.25" customHeight="1">
      <c r="B100" s="35" t="s">
        <v>119</v>
      </c>
      <c r="C100" s="63">
        <v>8</v>
      </c>
      <c r="D100" s="84">
        <v>1.2120380593144492E-2</v>
      </c>
      <c r="E100" s="84">
        <v>0.44398104843309294</v>
      </c>
      <c r="F100" s="84">
        <v>0.18308725922602576</v>
      </c>
      <c r="G100" s="85">
        <v>14.095749999999999</v>
      </c>
      <c r="H100" s="86">
        <v>4.6650397288778435E-2</v>
      </c>
      <c r="I100" s="86">
        <v>14.153730537415376</v>
      </c>
      <c r="J100" s="87">
        <v>1.8258280942764491</v>
      </c>
      <c r="K100" s="71"/>
      <c r="M100" s="324"/>
      <c r="N100" s="325"/>
      <c r="P100" s="234"/>
      <c r="AA100" s="37"/>
    </row>
    <row r="101" spans="2:27" ht="20.25" customHeight="1">
      <c r="B101" s="35" t="s">
        <v>119</v>
      </c>
      <c r="C101" s="63">
        <v>9</v>
      </c>
      <c r="D101" s="84">
        <v>1.218104725486208E-2</v>
      </c>
      <c r="E101" s="84">
        <v>0.45677412917443871</v>
      </c>
      <c r="F101" s="84">
        <v>0.20395599510069432</v>
      </c>
      <c r="G101" s="85">
        <v>14.808333333333332</v>
      </c>
      <c r="H101" s="86">
        <v>7.6735918948776086E-2</v>
      </c>
      <c r="I101" s="86">
        <v>18.570092385603811</v>
      </c>
      <c r="J101" s="87">
        <v>1.9040846752602381</v>
      </c>
      <c r="K101" s="71" t="s">
        <v>69</v>
      </c>
      <c r="M101" s="324"/>
      <c r="N101" s="325"/>
      <c r="P101" s="234"/>
      <c r="AA101" s="37"/>
    </row>
    <row r="102" spans="2:27" ht="20.25" customHeight="1">
      <c r="B102" s="35" t="s">
        <v>120</v>
      </c>
      <c r="C102" s="63">
        <v>1</v>
      </c>
      <c r="D102" s="84">
        <v>2.2812138806905802E-2</v>
      </c>
      <c r="E102" s="84">
        <v>0.53215597368201206</v>
      </c>
      <c r="F102" s="84">
        <v>0.19386150131918689</v>
      </c>
      <c r="G102" s="85">
        <v>8.3680000000000003</v>
      </c>
      <c r="H102" s="86">
        <v>0.62685754917581393</v>
      </c>
      <c r="I102" s="86">
        <v>19.595102648310629</v>
      </c>
      <c r="J102" s="87">
        <v>1.7858785962627228</v>
      </c>
      <c r="K102" s="71"/>
      <c r="M102" s="324"/>
      <c r="N102" s="325"/>
      <c r="P102" s="234"/>
      <c r="AA102" s="37"/>
    </row>
    <row r="103" spans="2:27" ht="20.25" customHeight="1">
      <c r="B103" s="35" t="s">
        <v>120</v>
      </c>
      <c r="C103" s="63">
        <v>2</v>
      </c>
      <c r="D103" s="84">
        <v>9.8858191065933181E-3</v>
      </c>
      <c r="E103" s="84">
        <v>0.48821479540686064</v>
      </c>
      <c r="F103" s="84">
        <v>0.18865467677647885</v>
      </c>
      <c r="G103" s="85">
        <v>6.8458571428571426</v>
      </c>
      <c r="H103" s="86">
        <v>0.52492448006946058</v>
      </c>
      <c r="I103" s="86">
        <v>17.351140086659623</v>
      </c>
      <c r="J103" s="87">
        <v>1.9031000829217117</v>
      </c>
      <c r="K103" s="71"/>
      <c r="M103" s="324"/>
      <c r="N103" s="325"/>
      <c r="P103" s="234"/>
      <c r="AA103" s="37"/>
    </row>
    <row r="104" spans="2:27" ht="20.25" customHeight="1">
      <c r="B104" s="35" t="s">
        <v>120</v>
      </c>
      <c r="C104" s="63">
        <v>3</v>
      </c>
      <c r="D104" s="84">
        <v>2.0952371003995506E-2</v>
      </c>
      <c r="E104" s="84">
        <v>0.37266534309875943</v>
      </c>
      <c r="F104" s="84">
        <v>0.1495802323939211</v>
      </c>
      <c r="G104" s="85">
        <v>4.5358571428571421</v>
      </c>
      <c r="H104" s="86">
        <v>2.3201011007255655E-2</v>
      </c>
      <c r="I104" s="86">
        <v>4.0634913564136328</v>
      </c>
      <c r="J104" s="87">
        <v>2.2403658680477765</v>
      </c>
      <c r="K104" s="71"/>
      <c r="M104" s="324"/>
      <c r="N104" s="325"/>
      <c r="P104" s="234"/>
      <c r="AA104" s="37"/>
    </row>
    <row r="105" spans="2:27" ht="20.25" customHeight="1">
      <c r="B105" s="35" t="s">
        <v>120</v>
      </c>
      <c r="C105" s="63">
        <v>4</v>
      </c>
      <c r="D105" s="84">
        <v>1.8856536632998817E-2</v>
      </c>
      <c r="E105" s="84">
        <v>0.38049803128583359</v>
      </c>
      <c r="F105" s="84">
        <v>0.16347117934683805</v>
      </c>
      <c r="G105" s="85">
        <v>4.7860000000000005</v>
      </c>
      <c r="H105" s="86">
        <v>0.11404051481978118</v>
      </c>
      <c r="I105" s="86">
        <v>3.8577153461450115</v>
      </c>
      <c r="J105" s="87">
        <v>2.2052267468551778</v>
      </c>
      <c r="K105" s="71"/>
    </row>
    <row r="106" spans="2:27" ht="20.25" customHeight="1">
      <c r="B106" s="35" t="s">
        <v>120</v>
      </c>
      <c r="C106" s="63">
        <v>5</v>
      </c>
      <c r="D106" s="84">
        <v>1.9624730736391326E-2</v>
      </c>
      <c r="E106" s="84">
        <v>0.38756952165873826</v>
      </c>
      <c r="F106" s="84">
        <v>0.17763524689506044</v>
      </c>
      <c r="G106" s="85">
        <v>5.7911666666666664</v>
      </c>
      <c r="H106" s="86">
        <v>0.12492496945886736</v>
      </c>
      <c r="I106" s="86">
        <v>6.3349049028819193</v>
      </c>
      <c r="J106" s="87">
        <v>2.0558774358812477</v>
      </c>
      <c r="K106" s="71"/>
    </row>
    <row r="107" spans="2:27" ht="20.25" customHeight="1">
      <c r="B107" s="35" t="s">
        <v>120</v>
      </c>
      <c r="C107" s="63">
        <v>6</v>
      </c>
      <c r="D107" s="84">
        <v>1.9693291260599488E-2</v>
      </c>
      <c r="E107" s="84">
        <v>0.37753064213324072</v>
      </c>
      <c r="F107" s="84">
        <v>0.17069103609458905</v>
      </c>
      <c r="G107" s="85">
        <v>6.4356666666666662</v>
      </c>
      <c r="H107" s="86">
        <v>7.9415804634579285E-2</v>
      </c>
      <c r="I107" s="86">
        <v>7.4121417658940656</v>
      </c>
      <c r="J107" s="87">
        <v>1.9500283709148156</v>
      </c>
      <c r="K107" s="71"/>
      <c r="N107" s="330"/>
    </row>
    <row r="108" spans="2:27" ht="20.25" customHeight="1">
      <c r="B108" s="35" t="s">
        <v>120</v>
      </c>
      <c r="C108" s="63">
        <v>7</v>
      </c>
      <c r="D108" s="84">
        <v>1.967169870299601E-2</v>
      </c>
      <c r="E108" s="84">
        <v>0.39489185189897458</v>
      </c>
      <c r="F108" s="84">
        <v>0.15960857630083325</v>
      </c>
      <c r="G108" s="85">
        <v>6.891285714285714</v>
      </c>
      <c r="H108" s="86">
        <v>6.0872836117785378E-2</v>
      </c>
      <c r="I108" s="86">
        <v>6.5133934646030349</v>
      </c>
      <c r="J108" s="87">
        <v>1.8985472240405226</v>
      </c>
      <c r="K108" s="71"/>
      <c r="N108" s="330"/>
    </row>
    <row r="109" spans="2:27" ht="20.25" customHeight="1">
      <c r="B109" s="35" t="s">
        <v>120</v>
      </c>
      <c r="C109" s="63">
        <v>8</v>
      </c>
      <c r="D109" s="84">
        <v>1.8124939379278667E-2</v>
      </c>
      <c r="E109" s="84">
        <v>0.39701309411179669</v>
      </c>
      <c r="F109" s="84">
        <v>0.15534664968209966</v>
      </c>
      <c r="G109" s="85">
        <v>7.2460000000000004</v>
      </c>
      <c r="H109" s="86">
        <v>0.10186665552924568</v>
      </c>
      <c r="I109" s="86">
        <v>9.5523141071288098</v>
      </c>
      <c r="J109" s="87">
        <v>1.8661534171686354</v>
      </c>
      <c r="K109" s="71"/>
      <c r="N109" s="330"/>
    </row>
    <row r="110" spans="2:27" ht="20.25" customHeight="1">
      <c r="B110" s="35" t="s">
        <v>120</v>
      </c>
      <c r="C110" s="63">
        <v>9</v>
      </c>
      <c r="D110" s="84">
        <v>1.7277693862190049E-2</v>
      </c>
      <c r="E110" s="84">
        <v>0.4012274216037805</v>
      </c>
      <c r="F110" s="84">
        <v>0.17317580346640155</v>
      </c>
      <c r="G110" s="85">
        <v>6.8456666666666672</v>
      </c>
      <c r="H110" s="86">
        <v>8.9000277680866366E-2</v>
      </c>
      <c r="I110" s="86">
        <v>9.7947147700363981</v>
      </c>
      <c r="J110" s="87">
        <v>1.8965503670503698</v>
      </c>
      <c r="K110" s="71" t="s">
        <v>69</v>
      </c>
      <c r="N110" s="330"/>
    </row>
    <row r="111" spans="2:27" ht="20.25" customHeight="1">
      <c r="B111" s="35" t="s">
        <v>123</v>
      </c>
      <c r="C111" s="63">
        <v>1</v>
      </c>
      <c r="D111" s="84">
        <v>2.0712172912782188E-2</v>
      </c>
      <c r="E111" s="84">
        <v>0.58887835935339417</v>
      </c>
      <c r="F111" s="84">
        <v>0.25907363264877964</v>
      </c>
      <c r="G111" s="85">
        <v>15.161333333333333</v>
      </c>
      <c r="H111" s="86">
        <v>3.7485566450931942</v>
      </c>
      <c r="I111" s="86">
        <v>36.922527196779839</v>
      </c>
      <c r="J111" s="87">
        <v>2.2555093462066074</v>
      </c>
      <c r="K111" s="71"/>
    </row>
    <row r="112" spans="2:27" ht="20.25" customHeight="1">
      <c r="B112" s="35" t="s">
        <v>123</v>
      </c>
      <c r="C112" s="63">
        <v>2</v>
      </c>
      <c r="D112" s="84">
        <v>3.8888957069170692E-2</v>
      </c>
      <c r="E112" s="84">
        <v>0.46959305040877647</v>
      </c>
      <c r="F112" s="84">
        <v>0.23031346502885411</v>
      </c>
      <c r="G112" s="85">
        <v>10.913909090909092</v>
      </c>
      <c r="H112" s="86">
        <v>1.5551235327731388</v>
      </c>
      <c r="I112" s="86">
        <v>17.779915549858497</v>
      </c>
      <c r="J112" s="87">
        <v>2.5503695962292876</v>
      </c>
      <c r="K112" s="71"/>
    </row>
    <row r="113" spans="2:14" ht="20.25" customHeight="1">
      <c r="B113" s="35" t="s">
        <v>123</v>
      </c>
      <c r="C113" s="63">
        <v>3</v>
      </c>
      <c r="D113" s="84">
        <v>2.4812230648828447E-2</v>
      </c>
      <c r="E113" s="84">
        <v>0.40085562297552435</v>
      </c>
      <c r="F113" s="84">
        <v>0.23588544522096258</v>
      </c>
      <c r="G113" s="85">
        <v>10.178111111111111</v>
      </c>
      <c r="H113" s="86">
        <v>0.92858360160015552</v>
      </c>
      <c r="I113" s="86">
        <v>14.296405902463933</v>
      </c>
      <c r="J113" s="87">
        <v>2.769462712535776</v>
      </c>
      <c r="K113" s="71"/>
    </row>
    <row r="114" spans="2:14" ht="20.25" customHeight="1">
      <c r="B114" s="35" t="s">
        <v>123</v>
      </c>
      <c r="C114" s="63">
        <v>4</v>
      </c>
      <c r="D114" s="84">
        <v>2.7125919932352024E-2</v>
      </c>
      <c r="E114" s="84">
        <v>0.36187196871222238</v>
      </c>
      <c r="F114" s="84">
        <v>0.22222189402366546</v>
      </c>
      <c r="G114" s="85">
        <v>9.2550000000000008</v>
      </c>
      <c r="H114" s="86">
        <v>1.0661957224187155</v>
      </c>
      <c r="I114" s="86">
        <v>9.9214873296800388</v>
      </c>
      <c r="J114" s="87">
        <v>2.8762656527788959</v>
      </c>
      <c r="K114" s="71"/>
    </row>
    <row r="115" spans="2:14" ht="20.25" customHeight="1">
      <c r="B115" s="35" t="s">
        <v>123</v>
      </c>
      <c r="C115" s="63">
        <v>5</v>
      </c>
      <c r="D115" s="84">
        <v>2.3313569528612781E-2</v>
      </c>
      <c r="E115" s="84">
        <v>0.35302061362870368</v>
      </c>
      <c r="F115" s="84">
        <v>0.23363508742896555</v>
      </c>
      <c r="G115" s="85">
        <v>9.2591111111111122</v>
      </c>
      <c r="H115" s="86">
        <v>1.011073636651646</v>
      </c>
      <c r="I115" s="86">
        <v>9.1631382048115544</v>
      </c>
      <c r="J115" s="87">
        <v>2.8643780443110654</v>
      </c>
      <c r="K115" s="71"/>
    </row>
    <row r="116" spans="2:14" ht="20.25" customHeight="1">
      <c r="B116" s="35" t="s">
        <v>123</v>
      </c>
      <c r="C116" s="63">
        <v>6</v>
      </c>
      <c r="D116" s="84">
        <v>2.5023731970589137E-2</v>
      </c>
      <c r="E116" s="84">
        <v>0.36941704017439181</v>
      </c>
      <c r="F116" s="84">
        <v>0.21691193543172488</v>
      </c>
      <c r="G116" s="85">
        <v>11.513111111111112</v>
      </c>
      <c r="H116" s="86">
        <v>1.3716112739973505</v>
      </c>
      <c r="I116" s="86">
        <v>12.820124943721998</v>
      </c>
      <c r="J116" s="87">
        <v>2.5336079865679157</v>
      </c>
      <c r="K116" s="71"/>
    </row>
    <row r="117" spans="2:14" ht="20.25" customHeight="1">
      <c r="B117" s="35" t="s">
        <v>123</v>
      </c>
      <c r="C117" s="63">
        <v>7</v>
      </c>
      <c r="D117" s="84">
        <v>2.3749482685013139E-2</v>
      </c>
      <c r="E117" s="84">
        <v>0.38625187606312233</v>
      </c>
      <c r="F117" s="84">
        <v>0.198471569049817</v>
      </c>
      <c r="G117" s="85">
        <v>12.804555555555556</v>
      </c>
      <c r="H117" s="86">
        <v>1.1605267708381286</v>
      </c>
      <c r="I117" s="86">
        <v>15.748778105003346</v>
      </c>
      <c r="J117" s="87">
        <v>2.3605256361327376</v>
      </c>
      <c r="K117" s="71"/>
    </row>
    <row r="118" spans="2:14" ht="20.25" customHeight="1">
      <c r="B118" s="35" t="s">
        <v>123</v>
      </c>
      <c r="C118" s="63">
        <v>8</v>
      </c>
      <c r="D118" s="84">
        <v>2.7719123821580257E-2</v>
      </c>
      <c r="E118" s="84">
        <v>0.40423890471704738</v>
      </c>
      <c r="F118" s="84">
        <v>0.18146853736688576</v>
      </c>
      <c r="G118" s="85">
        <v>14.453249999999999</v>
      </c>
      <c r="H118" s="86">
        <v>1.6896767673071118</v>
      </c>
      <c r="I118" s="86">
        <v>18.56995978898987</v>
      </c>
      <c r="J118" s="87">
        <v>2.2127145006611246</v>
      </c>
      <c r="K118" s="71"/>
    </row>
    <row r="119" spans="2:14" ht="20.25" customHeight="1">
      <c r="B119" s="35" t="s">
        <v>123</v>
      </c>
      <c r="C119" s="63">
        <v>9</v>
      </c>
      <c r="D119" s="84">
        <v>2.8507661331467975E-2</v>
      </c>
      <c r="E119" s="84">
        <v>0.40150665466663804</v>
      </c>
      <c r="F119" s="84">
        <v>0.1890166514969624</v>
      </c>
      <c r="G119" s="85">
        <v>14.002571428571429</v>
      </c>
      <c r="H119" s="86">
        <v>2.0356150275410743</v>
      </c>
      <c r="I119" s="86">
        <v>19.559172124334303</v>
      </c>
      <c r="J119" s="87">
        <v>2.2571322608530298</v>
      </c>
      <c r="K119" s="71" t="s">
        <v>67</v>
      </c>
    </row>
    <row r="120" spans="2:14" ht="20.25" customHeight="1">
      <c r="B120" s="35" t="s">
        <v>122</v>
      </c>
      <c r="C120" s="63">
        <v>1</v>
      </c>
      <c r="D120" s="84">
        <v>1.6876009118535328E-2</v>
      </c>
      <c r="E120" s="84">
        <v>0.50896532439155706</v>
      </c>
      <c r="F120" s="84">
        <v>0.25126009218629214</v>
      </c>
      <c r="G120" s="85">
        <v>11.198666666666668</v>
      </c>
      <c r="H120" s="86">
        <v>2.0664289667987692</v>
      </c>
      <c r="I120" s="86">
        <v>38.098863753662819</v>
      </c>
      <c r="J120" s="87">
        <v>2.150108822994595</v>
      </c>
      <c r="K120" s="71"/>
    </row>
    <row r="121" spans="2:14" ht="20.25" customHeight="1">
      <c r="B121" s="35" t="s">
        <v>122</v>
      </c>
      <c r="C121" s="63">
        <v>2</v>
      </c>
      <c r="D121" s="84">
        <v>4.2966544213291859E-2</v>
      </c>
      <c r="E121" s="84">
        <v>0.40416161081429358</v>
      </c>
      <c r="F121" s="84">
        <v>0.19488168801375755</v>
      </c>
      <c r="G121" s="85">
        <v>7.9047142857142862</v>
      </c>
      <c r="H121" s="86">
        <v>2.7574210749356212</v>
      </c>
      <c r="I121" s="86">
        <v>5.5058676305061134</v>
      </c>
      <c r="J121" s="87">
        <v>2.4628185428543139</v>
      </c>
      <c r="K121" s="71"/>
    </row>
    <row r="122" spans="2:14" ht="20.25" customHeight="1">
      <c r="B122" s="35" t="s">
        <v>122</v>
      </c>
      <c r="C122" s="63">
        <v>3</v>
      </c>
      <c r="D122" s="84">
        <v>1.6286699318599957E-2</v>
      </c>
      <c r="E122" s="84">
        <v>0.35419482476127551</v>
      </c>
      <c r="F122" s="84">
        <v>0.20809996286874391</v>
      </c>
      <c r="G122" s="85">
        <v>6.3797142857142859</v>
      </c>
      <c r="H122" s="86">
        <v>7.8006840531284524E-2</v>
      </c>
      <c r="I122" s="86">
        <v>3.4880201551845795</v>
      </c>
      <c r="J122" s="87">
        <v>2.6770833066079618</v>
      </c>
      <c r="K122" s="71"/>
    </row>
    <row r="123" spans="2:14" ht="20.25" customHeight="1">
      <c r="B123" s="35" t="s">
        <v>122</v>
      </c>
      <c r="C123" s="63">
        <v>4</v>
      </c>
      <c r="D123" s="84">
        <v>2.0092944752944184E-2</v>
      </c>
      <c r="E123" s="84">
        <v>0.33638568151883419</v>
      </c>
      <c r="F123" s="84">
        <v>0.22199093035875148</v>
      </c>
      <c r="G123" s="85">
        <v>6.4355714285714294</v>
      </c>
      <c r="H123" s="86">
        <v>8.8852489505293411E-2</v>
      </c>
      <c r="I123" s="86">
        <v>3.6897165378777106</v>
      </c>
      <c r="J123" s="87">
        <v>2.6996403216022293</v>
      </c>
      <c r="K123" s="71"/>
    </row>
    <row r="124" spans="2:14" ht="20.25" customHeight="1">
      <c r="B124" s="35" t="s">
        <v>122</v>
      </c>
      <c r="C124" s="63">
        <v>5</v>
      </c>
      <c r="D124" s="84">
        <v>2.1414436773820631E-2</v>
      </c>
      <c r="E124" s="84">
        <v>0.32704769526101396</v>
      </c>
      <c r="F124" s="84">
        <v>0.23951046818738489</v>
      </c>
      <c r="G124" s="85">
        <v>7.0258571428571424</v>
      </c>
      <c r="H124" s="86">
        <v>9.0060876520825853E-2</v>
      </c>
      <c r="I124" s="86">
        <v>4.8272629815162658</v>
      </c>
      <c r="J124" s="87">
        <v>2.6546031705697852</v>
      </c>
      <c r="K124" s="71"/>
      <c r="N124" s="331"/>
    </row>
    <row r="125" spans="2:14" ht="20.25" customHeight="1">
      <c r="B125" s="35" t="s">
        <v>122</v>
      </c>
      <c r="C125" s="63">
        <v>6</v>
      </c>
      <c r="D125" s="84">
        <v>2.6342861327869491E-2</v>
      </c>
      <c r="E125" s="84">
        <v>0.33204702128834729</v>
      </c>
      <c r="F125" s="84">
        <v>0.24299437877676902</v>
      </c>
      <c r="G125" s="85">
        <v>9.1373333333333324</v>
      </c>
      <c r="H125" s="86">
        <v>9.1665470746811792E-2</v>
      </c>
      <c r="I125" s="86">
        <v>6.980055993043992</v>
      </c>
      <c r="J125" s="87">
        <v>2.5137001679690454</v>
      </c>
      <c r="K125" s="71"/>
      <c r="N125" s="331"/>
    </row>
    <row r="126" spans="2:14" ht="20.25" customHeight="1">
      <c r="B126" s="35" t="s">
        <v>122</v>
      </c>
      <c r="C126" s="63">
        <v>7</v>
      </c>
      <c r="D126" s="84">
        <v>2.2317517477369486E-2</v>
      </c>
      <c r="E126" s="84">
        <v>0.34549040620900029</v>
      </c>
      <c r="F126" s="84">
        <v>0.22187250897137245</v>
      </c>
      <c r="G126" s="85">
        <v>10.307833333333333</v>
      </c>
      <c r="H126" s="86">
        <v>8.2728503465390263E-2</v>
      </c>
      <c r="I126" s="86">
        <v>7.7124314520960597</v>
      </c>
      <c r="J126" s="87">
        <v>2.3835726979441287</v>
      </c>
      <c r="K126" s="71"/>
      <c r="N126" s="331"/>
    </row>
    <row r="127" spans="2:14" ht="20.25" customHeight="1">
      <c r="B127" s="35" t="s">
        <v>122</v>
      </c>
      <c r="C127" s="63">
        <v>8</v>
      </c>
      <c r="D127" s="84">
        <v>2.3796181127422929E-2</v>
      </c>
      <c r="E127" s="84">
        <v>0.37320624756643273</v>
      </c>
      <c r="F127" s="84">
        <v>0.20330885644115115</v>
      </c>
      <c r="G127" s="85">
        <v>12.156333333333331</v>
      </c>
      <c r="H127" s="86">
        <v>0.14087542808520709</v>
      </c>
      <c r="I127" s="86">
        <v>9.0992719685945129</v>
      </c>
      <c r="J127" s="87">
        <v>2.1941297469610475</v>
      </c>
      <c r="K127" s="71"/>
      <c r="N127" s="331"/>
    </row>
    <row r="128" spans="2:14" ht="20.25" customHeight="1">
      <c r="B128" s="35" t="s">
        <v>122</v>
      </c>
      <c r="C128" s="63">
        <v>9</v>
      </c>
      <c r="D128" s="84">
        <v>1.4766775124550338E-2</v>
      </c>
      <c r="E128" s="84">
        <v>0.41443526038883638</v>
      </c>
      <c r="F128" s="84">
        <v>0.23288332758657612</v>
      </c>
      <c r="G128" s="85">
        <v>13.6936</v>
      </c>
      <c r="H128" s="86">
        <v>0.27156143480027201</v>
      </c>
      <c r="I128" s="86">
        <v>19.661047879539694</v>
      </c>
      <c r="J128" s="87">
        <v>2.1502036185884337</v>
      </c>
      <c r="K128" s="71" t="s">
        <v>67</v>
      </c>
      <c r="N128" s="331"/>
    </row>
    <row r="129" spans="2:11" ht="20.25" customHeight="1">
      <c r="B129" s="35" t="s">
        <v>124</v>
      </c>
      <c r="C129" s="63">
        <v>1</v>
      </c>
      <c r="D129" s="84">
        <v>4.5916760767701417E-2</v>
      </c>
      <c r="E129" s="84">
        <v>0.5470189819974266</v>
      </c>
      <c r="F129" s="84">
        <v>0.28985298210212174</v>
      </c>
      <c r="G129" s="85">
        <v>14.777000000000001</v>
      </c>
      <c r="H129" s="86">
        <v>1.6498107706562484</v>
      </c>
      <c r="I129" s="86">
        <v>35.861156272348396</v>
      </c>
      <c r="J129" s="87">
        <v>2.0390509596904431</v>
      </c>
      <c r="K129" s="71"/>
    </row>
    <row r="130" spans="2:11" ht="20.25" customHeight="1">
      <c r="B130" s="35" t="s">
        <v>124</v>
      </c>
      <c r="C130" s="63">
        <v>2</v>
      </c>
      <c r="D130" s="84">
        <v>5.3175775488420923E-2</v>
      </c>
      <c r="E130" s="84">
        <v>0.43872774074784771</v>
      </c>
      <c r="F130" s="84">
        <v>0.26340115417596649</v>
      </c>
      <c r="G130" s="85">
        <v>10.801666666666668</v>
      </c>
      <c r="H130" s="86">
        <v>4.9091124199289675E-2</v>
      </c>
      <c r="I130" s="86">
        <v>12.954602219256996</v>
      </c>
      <c r="J130" s="87">
        <v>2.3940079459648276</v>
      </c>
      <c r="K130" s="71"/>
    </row>
    <row r="131" spans="2:11" ht="20.25" customHeight="1">
      <c r="B131" s="35" t="s">
        <v>124</v>
      </c>
      <c r="C131" s="63">
        <v>3</v>
      </c>
      <c r="D131" s="84">
        <v>3.6262319548432398E-2</v>
      </c>
      <c r="E131" s="84">
        <v>0.40443262052733076</v>
      </c>
      <c r="F131" s="84">
        <v>0.26349588246087008</v>
      </c>
      <c r="G131" s="85">
        <v>9.9496666666666655</v>
      </c>
      <c r="H131" s="86">
        <v>8.5714313085242841E-2</v>
      </c>
      <c r="I131" s="86">
        <v>11.067230424829885</v>
      </c>
      <c r="J131" s="87">
        <v>2.4953337663053334</v>
      </c>
      <c r="K131" s="71"/>
    </row>
    <row r="132" spans="2:11" ht="20.25" customHeight="1">
      <c r="B132" s="35" t="s">
        <v>124</v>
      </c>
      <c r="C132" s="63">
        <v>4</v>
      </c>
      <c r="D132" s="84">
        <v>2.9503613297436591E-2</v>
      </c>
      <c r="E132" s="84">
        <v>0.37881741486495801</v>
      </c>
      <c r="F132" s="84">
        <v>0.25926851509908799</v>
      </c>
      <c r="G132" s="85">
        <v>9.1660000000000021</v>
      </c>
      <c r="H132" s="86">
        <v>0.17116964066785259</v>
      </c>
      <c r="I132" s="86">
        <v>6.6114273707958064</v>
      </c>
      <c r="J132" s="87">
        <v>2.5522948723252128</v>
      </c>
      <c r="K132" s="71"/>
    </row>
    <row r="133" spans="2:11" ht="20.25" customHeight="1">
      <c r="B133" s="35" t="s">
        <v>124</v>
      </c>
      <c r="C133" s="63">
        <v>5</v>
      </c>
      <c r="D133" s="84">
        <v>2.4692901452229386E-2</v>
      </c>
      <c r="E133" s="84">
        <v>0.35773488429199091</v>
      </c>
      <c r="F133" s="84">
        <v>0.25100334886313708</v>
      </c>
      <c r="G133" s="85">
        <v>8.9266666666666676</v>
      </c>
      <c r="H133" s="86">
        <v>0.17359211505555192</v>
      </c>
      <c r="I133" s="86">
        <v>4.5242444986353219</v>
      </c>
      <c r="J133" s="87">
        <v>2.5749020060303551</v>
      </c>
      <c r="K133" s="71"/>
    </row>
    <row r="134" spans="2:11" ht="20.25" customHeight="1">
      <c r="B134" s="35" t="s">
        <v>124</v>
      </c>
      <c r="C134" s="63">
        <v>6</v>
      </c>
      <c r="D134" s="84">
        <v>2.8028856491257338E-2</v>
      </c>
      <c r="E134" s="84">
        <v>0.39029406091148899</v>
      </c>
      <c r="F134" s="84">
        <v>0.25666961935980526</v>
      </c>
      <c r="G134" s="85">
        <v>11.572666666666668</v>
      </c>
      <c r="H134" s="86">
        <v>0.2251926861218802</v>
      </c>
      <c r="I134" s="86">
        <v>11.429779891163875</v>
      </c>
      <c r="J134" s="87">
        <v>2.2663272203509011</v>
      </c>
      <c r="K134" s="71"/>
    </row>
    <row r="135" spans="2:11" ht="20.25" customHeight="1">
      <c r="B135" s="35" t="s">
        <v>124</v>
      </c>
      <c r="C135" s="63">
        <v>7</v>
      </c>
      <c r="D135" s="84">
        <v>3.1010109124073523E-2</v>
      </c>
      <c r="E135" s="84">
        <v>0.41619247797916226</v>
      </c>
      <c r="F135" s="84">
        <v>0.25677487811561422</v>
      </c>
      <c r="G135" s="85">
        <v>13.485666666666667</v>
      </c>
      <c r="H135" s="86">
        <v>0.20793541384041445</v>
      </c>
      <c r="I135" s="86">
        <v>15.605299228950127</v>
      </c>
      <c r="J135" s="87">
        <v>2.0782403816489841</v>
      </c>
      <c r="K135" s="71"/>
    </row>
    <row r="136" spans="2:11" ht="20.25" customHeight="1">
      <c r="B136" s="35" t="s">
        <v>124</v>
      </c>
      <c r="C136" s="63">
        <v>8</v>
      </c>
      <c r="D136" s="84">
        <v>3.1409753125328704E-2</v>
      </c>
      <c r="E136" s="84">
        <v>0.45564262824969337</v>
      </c>
      <c r="F136" s="84">
        <v>0.24391798748045354</v>
      </c>
      <c r="G136" s="85">
        <v>15.862666666666669</v>
      </c>
      <c r="H136" s="86">
        <v>0.29999374051522193</v>
      </c>
      <c r="I136" s="86">
        <v>21.749546187353591</v>
      </c>
      <c r="J136" s="87">
        <v>1.8903395124334486</v>
      </c>
      <c r="K136" s="71"/>
    </row>
    <row r="137" spans="2:11" ht="20.25" customHeight="1">
      <c r="B137" s="35" t="s">
        <v>124</v>
      </c>
      <c r="C137" s="63">
        <v>9</v>
      </c>
      <c r="D137" s="84">
        <v>3.2693325699153834E-2</v>
      </c>
      <c r="E137" s="84">
        <v>0.44917810044783024</v>
      </c>
      <c r="F137" s="84">
        <v>0.25695759011860742</v>
      </c>
      <c r="G137" s="85">
        <v>14.719000000000001</v>
      </c>
      <c r="H137" s="86">
        <v>0.23589549256790188</v>
      </c>
      <c r="I137" s="86">
        <v>23.564274739729342</v>
      </c>
      <c r="J137" s="87">
        <v>2.0213194805725587</v>
      </c>
      <c r="K137" s="71" t="s">
        <v>67</v>
      </c>
    </row>
    <row r="138" spans="2:11" ht="20.25" hidden="1" customHeight="1">
      <c r="B138" s="35" t="s">
        <v>250</v>
      </c>
      <c r="C138" s="63">
        <v>1</v>
      </c>
      <c r="D138" s="84">
        <v>0</v>
      </c>
      <c r="E138" s="84">
        <v>0</v>
      </c>
      <c r="F138" s="84">
        <v>0</v>
      </c>
      <c r="G138" s="85">
        <v>0</v>
      </c>
      <c r="H138" s="86">
        <v>0</v>
      </c>
      <c r="I138" s="86">
        <v>0</v>
      </c>
      <c r="J138" s="87">
        <v>0</v>
      </c>
      <c r="K138" s="71"/>
    </row>
    <row r="139" spans="2:11" ht="20.25" hidden="1" customHeight="1">
      <c r="B139" s="35" t="s">
        <v>250</v>
      </c>
      <c r="C139" s="63">
        <v>2</v>
      </c>
      <c r="D139" s="84">
        <v>0</v>
      </c>
      <c r="E139" s="84">
        <v>0</v>
      </c>
      <c r="F139" s="84">
        <v>0</v>
      </c>
      <c r="G139" s="85">
        <v>0</v>
      </c>
      <c r="H139" s="86">
        <v>0</v>
      </c>
      <c r="I139" s="86">
        <v>0</v>
      </c>
      <c r="J139" s="87">
        <v>0</v>
      </c>
      <c r="K139" s="71"/>
    </row>
    <row r="140" spans="2:11" ht="20.25" hidden="1" customHeight="1">
      <c r="B140" s="35" t="s">
        <v>250</v>
      </c>
      <c r="C140" s="63">
        <v>3</v>
      </c>
      <c r="D140" s="84">
        <v>0</v>
      </c>
      <c r="E140" s="84">
        <v>0</v>
      </c>
      <c r="F140" s="84">
        <v>0</v>
      </c>
      <c r="G140" s="85">
        <v>0</v>
      </c>
      <c r="H140" s="86">
        <v>0</v>
      </c>
      <c r="I140" s="86">
        <v>0</v>
      </c>
      <c r="J140" s="87">
        <v>0</v>
      </c>
      <c r="K140" s="71"/>
    </row>
    <row r="141" spans="2:11" ht="20.25" hidden="1" customHeight="1">
      <c r="B141" s="35" t="s">
        <v>250</v>
      </c>
      <c r="C141" s="63">
        <v>4</v>
      </c>
      <c r="D141" s="84">
        <v>0</v>
      </c>
      <c r="E141" s="84">
        <v>0</v>
      </c>
      <c r="F141" s="84">
        <v>0</v>
      </c>
      <c r="G141" s="85">
        <v>0</v>
      </c>
      <c r="H141" s="86">
        <v>0</v>
      </c>
      <c r="I141" s="86">
        <v>0</v>
      </c>
      <c r="J141" s="87">
        <v>0</v>
      </c>
      <c r="K141" s="71"/>
    </row>
    <row r="142" spans="2:11" ht="20.25" hidden="1" customHeight="1">
      <c r="B142" s="35" t="s">
        <v>250</v>
      </c>
      <c r="C142" s="63">
        <v>5</v>
      </c>
      <c r="D142" s="84">
        <v>0</v>
      </c>
      <c r="E142" s="84">
        <v>0</v>
      </c>
      <c r="F142" s="84">
        <v>0</v>
      </c>
      <c r="G142" s="85">
        <v>0</v>
      </c>
      <c r="H142" s="86">
        <v>0</v>
      </c>
      <c r="I142" s="86">
        <v>0</v>
      </c>
      <c r="J142" s="87">
        <v>0</v>
      </c>
      <c r="K142" s="71"/>
    </row>
    <row r="143" spans="2:11" ht="20.25" hidden="1" customHeight="1">
      <c r="B143" s="35" t="s">
        <v>250</v>
      </c>
      <c r="C143" s="63">
        <v>6</v>
      </c>
      <c r="D143" s="84">
        <v>0</v>
      </c>
      <c r="E143" s="84">
        <v>0</v>
      </c>
      <c r="F143" s="84">
        <v>0</v>
      </c>
      <c r="G143" s="85">
        <v>0</v>
      </c>
      <c r="H143" s="86">
        <v>0</v>
      </c>
      <c r="I143" s="86">
        <v>0</v>
      </c>
      <c r="J143" s="87">
        <v>0</v>
      </c>
      <c r="K143" s="71"/>
    </row>
    <row r="144" spans="2:11" ht="20.25" hidden="1" customHeight="1">
      <c r="B144" s="35" t="s">
        <v>250</v>
      </c>
      <c r="C144" s="63">
        <v>7</v>
      </c>
      <c r="D144" s="84">
        <v>0</v>
      </c>
      <c r="E144" s="84">
        <v>0</v>
      </c>
      <c r="F144" s="84">
        <v>0</v>
      </c>
      <c r="G144" s="85">
        <v>0</v>
      </c>
      <c r="H144" s="86">
        <v>0</v>
      </c>
      <c r="I144" s="86">
        <v>0</v>
      </c>
      <c r="J144" s="87">
        <v>0</v>
      </c>
      <c r="K144" s="71"/>
    </row>
    <row r="145" spans="2:11" ht="20.25" customHeight="1">
      <c r="B145" s="35" t="s">
        <v>250</v>
      </c>
      <c r="C145" s="63">
        <v>8</v>
      </c>
      <c r="D145" s="84">
        <v>6.4295386252378461E-2</v>
      </c>
      <c r="E145" s="84">
        <v>0.36748354249408199</v>
      </c>
      <c r="F145" s="84">
        <v>0.21157671797470548</v>
      </c>
      <c r="G145" s="85">
        <v>11.596</v>
      </c>
      <c r="H145" s="86">
        <v>0.52380643770436797</v>
      </c>
      <c r="I145" s="86">
        <v>6.0597215342270019</v>
      </c>
      <c r="J145" s="87">
        <v>2.0288284980566931</v>
      </c>
      <c r="K145" s="71"/>
    </row>
    <row r="146" spans="2:11" ht="20.25" customHeight="1">
      <c r="B146" s="35" t="s">
        <v>250</v>
      </c>
      <c r="C146" s="63">
        <v>9</v>
      </c>
      <c r="D146" s="84">
        <v>6.3339794202302208E-2</v>
      </c>
      <c r="E146" s="84">
        <v>0.37752994889718028</v>
      </c>
      <c r="F146" s="84">
        <v>0.22543729751985084</v>
      </c>
      <c r="G146" s="85">
        <v>11.52</v>
      </c>
      <c r="H146" s="86">
        <v>0.57265047063103636</v>
      </c>
      <c r="I146" s="86">
        <v>9.5714435805473208</v>
      </c>
      <c r="J146" s="87">
        <v>2.0672099693374553</v>
      </c>
      <c r="K146" s="71" t="s">
        <v>70</v>
      </c>
    </row>
    <row r="147" spans="2:11" ht="20.25" customHeight="1">
      <c r="B147" s="82" t="s">
        <v>129</v>
      </c>
      <c r="C147" s="81"/>
      <c r="D147" s="82"/>
      <c r="E147" s="82"/>
      <c r="F147" s="82"/>
      <c r="G147" s="82"/>
      <c r="H147" s="82"/>
      <c r="I147" s="82"/>
      <c r="J147" s="82"/>
      <c r="K147" s="81"/>
    </row>
    <row r="148" spans="2:11" ht="20.25" customHeight="1">
      <c r="B148" s="230" t="str">
        <f>M65</f>
        <v>순환52</v>
      </c>
      <c r="C148" s="51"/>
      <c r="D148" s="64">
        <f t="shared" ref="D148:J153" si="1">IFERROR((SUMIFS(D$75:D$146,$B$75:$B$146,$B148,$C$75:$C$146,MAX($C$75:$C$146))/SUMIFS(D$75:D$146,$B$75:$B$146,$B148,$C$75:$C$146,MAX($C$75:$C$146)-1))-1, "-")</f>
        <v>3.7700509177417629E-2</v>
      </c>
      <c r="E148" s="64">
        <f t="shared" si="1"/>
        <v>-1.2797468278089585E-3</v>
      </c>
      <c r="F148" s="64">
        <f t="shared" si="1"/>
        <v>4.1580484599496481E-2</v>
      </c>
      <c r="G148" s="64">
        <f t="shared" si="1"/>
        <v>-3.5854397377960812E-2</v>
      </c>
      <c r="H148" s="64">
        <f t="shared" si="1"/>
        <v>-0.33319833544594457</v>
      </c>
      <c r="I148" s="64">
        <f t="shared" si="1"/>
        <v>5.579916078413949E-2</v>
      </c>
      <c r="J148" s="64">
        <f t="shared" si="1"/>
        <v>2.9735137515112919E-2</v>
      </c>
      <c r="K148" s="52"/>
    </row>
    <row r="149" spans="2:11" ht="20.25" customHeight="1">
      <c r="B149" s="230" t="str">
        <f>N65</f>
        <v>585</v>
      </c>
      <c r="C149" s="51"/>
      <c r="D149" s="64">
        <f t="shared" si="1"/>
        <v>-7.3578961763170692E-2</v>
      </c>
      <c r="E149" s="64">
        <f t="shared" si="1"/>
        <v>1.7513743279084171E-2</v>
      </c>
      <c r="F149" s="64">
        <f t="shared" si="1"/>
        <v>0.13114876842862411</v>
      </c>
      <c r="G149" s="64">
        <f t="shared" si="1"/>
        <v>-3.6907853092017495E-2</v>
      </c>
      <c r="H149" s="64">
        <f t="shared" si="1"/>
        <v>0.99034049253291911</v>
      </c>
      <c r="I149" s="64">
        <f t="shared" si="1"/>
        <v>0.2228020862464839</v>
      </c>
      <c r="J149" s="64">
        <f t="shared" si="1"/>
        <v>4.2116169092258904E-2</v>
      </c>
      <c r="K149" s="52"/>
    </row>
    <row r="150" spans="2:11" ht="20.25" customHeight="1">
      <c r="B150" s="230" t="str">
        <f>O65</f>
        <v>522</v>
      </c>
      <c r="C150" s="51"/>
      <c r="D150" s="64">
        <f t="shared" si="1"/>
        <v>5.0053429635619207E-3</v>
      </c>
      <c r="E150" s="64">
        <f t="shared" si="1"/>
        <v>2.8814474821606373E-2</v>
      </c>
      <c r="F150" s="64">
        <f t="shared" si="1"/>
        <v>0.11398245821630648</v>
      </c>
      <c r="G150" s="64">
        <f t="shared" si="1"/>
        <v>5.0553062684378869E-2</v>
      </c>
      <c r="H150" s="64">
        <f t="shared" si="1"/>
        <v>0.64491458612367714</v>
      </c>
      <c r="I150" s="64">
        <f t="shared" si="1"/>
        <v>0.31202811417906995</v>
      </c>
      <c r="J150" s="64">
        <f t="shared" si="1"/>
        <v>4.2860870215057689E-2</v>
      </c>
      <c r="K150" s="52"/>
    </row>
    <row r="151" spans="2:11" ht="20.25" customHeight="1">
      <c r="B151" s="230" t="str">
        <f>P65</f>
        <v>565</v>
      </c>
      <c r="C151" s="51"/>
      <c r="D151" s="64">
        <f t="shared" si="1"/>
        <v>-4.6744736595214831E-2</v>
      </c>
      <c r="E151" s="64">
        <f t="shared" si="1"/>
        <v>1.0615084375018347E-2</v>
      </c>
      <c r="F151" s="64">
        <f t="shared" si="1"/>
        <v>0.11477012102151773</v>
      </c>
      <c r="G151" s="64">
        <f t="shared" si="1"/>
        <v>-5.5248872941392912E-2</v>
      </c>
      <c r="H151" s="64">
        <f t="shared" si="1"/>
        <v>-0.12630607907496683</v>
      </c>
      <c r="I151" s="64">
        <f t="shared" si="1"/>
        <v>2.5376119355904114E-2</v>
      </c>
      <c r="J151" s="64">
        <f t="shared" si="1"/>
        <v>1.6288558915940277E-2</v>
      </c>
      <c r="K151" s="52"/>
    </row>
    <row r="152" spans="2:11" ht="20.25" customHeight="1">
      <c r="B152" s="39" t="str">
        <f>Q65</f>
        <v>592</v>
      </c>
      <c r="C152" s="51"/>
      <c r="D152" s="64">
        <f t="shared" si="1"/>
        <v>2.8447418286497772E-2</v>
      </c>
      <c r="E152" s="64">
        <f t="shared" si="1"/>
        <v>-6.7589982520901426E-3</v>
      </c>
      <c r="F152" s="64">
        <f t="shared" si="1"/>
        <v>4.1594616012230023E-2</v>
      </c>
      <c r="G152" s="64">
        <f t="shared" si="1"/>
        <v>-3.1181815261520418E-2</v>
      </c>
      <c r="H152" s="64">
        <f t="shared" si="1"/>
        <v>0.20473635367863552</v>
      </c>
      <c r="I152" s="64">
        <f t="shared" si="1"/>
        <v>5.3269492588289724E-2</v>
      </c>
      <c r="J152" s="64">
        <f t="shared" si="1"/>
        <v>2.0073877664124273E-2</v>
      </c>
      <c r="K152" s="52"/>
    </row>
    <row r="153" spans="2:11" ht="20.25" customHeight="1">
      <c r="B153" s="230" t="str">
        <f>R65</f>
        <v>591</v>
      </c>
      <c r="C153" s="51"/>
      <c r="D153" s="64">
        <f t="shared" si="1"/>
        <v>-0.37944769181753391</v>
      </c>
      <c r="E153" s="64">
        <f t="shared" si="1"/>
        <v>0.11047246151758139</v>
      </c>
      <c r="F153" s="64">
        <f t="shared" si="1"/>
        <v>0.14546572964461801</v>
      </c>
      <c r="G153" s="64">
        <f t="shared" si="1"/>
        <v>0.12645808769091582</v>
      </c>
      <c r="H153" s="64">
        <f t="shared" si="1"/>
        <v>0.9276706980866869</v>
      </c>
      <c r="I153" s="64">
        <f t="shared" si="1"/>
        <v>1.1607275777005452</v>
      </c>
      <c r="J153" s="64">
        <f t="shared" si="1"/>
        <v>-2.001984086558839E-2</v>
      </c>
      <c r="K153" s="52"/>
    </row>
    <row r="154" spans="2:11" ht="20.25" customHeight="1">
      <c r="B154" s="230" t="str">
        <f>S65</f>
        <v>594</v>
      </c>
      <c r="C154" s="51"/>
      <c r="D154" s="64">
        <f t="shared" ref="D154:J155" si="2">IFERROR((SUMIFS(D$75:D$146,$B$75:$B$146,$B154,$C$75:$C$146,MAX($C$75:$C$146))/SUMIFS(D$75:D$146,$B$75:$B$146,$B154,$C$75:$C$146,MAX($C$75:$C$146)-1))-1, "-")</f>
        <v>4.0865414277645673E-2</v>
      </c>
      <c r="E154" s="64">
        <f t="shared" si="2"/>
        <v>-1.418771511062511E-2</v>
      </c>
      <c r="F154" s="64">
        <f t="shared" si="2"/>
        <v>5.3458962878655258E-2</v>
      </c>
      <c r="G154" s="64">
        <f t="shared" si="2"/>
        <v>-7.2098007901151617E-2</v>
      </c>
      <c r="H154" s="64">
        <f t="shared" si="2"/>
        <v>-0.21366528460638878</v>
      </c>
      <c r="I154" s="64">
        <f t="shared" si="2"/>
        <v>8.3437536431492765E-2</v>
      </c>
      <c r="J154" s="64">
        <f t="shared" si="2"/>
        <v>6.9289123608540892E-2</v>
      </c>
      <c r="K154" s="52"/>
    </row>
    <row r="155" spans="2:11" ht="20.25" customHeight="1">
      <c r="B155" s="230" t="str">
        <f>T65</f>
        <v>596</v>
      </c>
      <c r="C155" s="51"/>
      <c r="D155" s="64">
        <f t="shared" si="2"/>
        <v>-1.486252911406849E-2</v>
      </c>
      <c r="E155" s="64">
        <f t="shared" si="2"/>
        <v>2.7338384557071826E-2</v>
      </c>
      <c r="F155" s="64">
        <f t="shared" si="2"/>
        <v>6.551089211433192E-2</v>
      </c>
      <c r="G155" s="64">
        <f t="shared" si="2"/>
        <v>-6.553984132459556E-3</v>
      </c>
      <c r="H155" s="64">
        <f t="shared" si="2"/>
        <v>9.3248248610177553E-2</v>
      </c>
      <c r="I155" s="64">
        <f t="shared" si="2"/>
        <v>0.57951871657552756</v>
      </c>
      <c r="J155" s="64">
        <f t="shared" si="2"/>
        <v>1.8918046211163553E-2</v>
      </c>
      <c r="K155" s="52"/>
    </row>
    <row r="156" spans="2:11" ht="20.25" hidden="1" customHeight="1">
      <c r="B156" s="39" t="e">
        <f>#REF!</f>
        <v>#REF!</v>
      </c>
      <c r="C156" s="51"/>
      <c r="D156" s="64" t="str">
        <f t="shared" ref="D156:J157" si="3">IFERROR((SUMIFS(D$75:D$146,$B$75:$B$146,$B156,$C$75:$C$146,MAX($C$75:$C$146))/SUMIFS(D$75:D$146,$B$75:$B$146,$B156,$C$75:$C$146,MAX($C$75:$C$146)-1))-1, "-")</f>
        <v>-</v>
      </c>
      <c r="E156" s="64" t="str">
        <f t="shared" si="3"/>
        <v>-</v>
      </c>
      <c r="F156" s="64" t="str">
        <f t="shared" si="3"/>
        <v>-</v>
      </c>
      <c r="G156" s="64" t="str">
        <f t="shared" si="3"/>
        <v>-</v>
      </c>
      <c r="H156" s="64" t="str">
        <f t="shared" si="3"/>
        <v>-</v>
      </c>
      <c r="I156" s="64" t="str">
        <f t="shared" si="3"/>
        <v>-</v>
      </c>
      <c r="J156" s="83" t="str">
        <f t="shared" si="3"/>
        <v>-</v>
      </c>
      <c r="K156" s="52"/>
    </row>
    <row r="157" spans="2:11" ht="20.25" hidden="1" customHeight="1">
      <c r="B157" s="39" t="e">
        <f>#REF!</f>
        <v>#REF!</v>
      </c>
      <c r="C157" s="51"/>
      <c r="D157" s="64" t="str">
        <f t="shared" si="3"/>
        <v>-</v>
      </c>
      <c r="E157" s="64" t="str">
        <f t="shared" si="3"/>
        <v>-</v>
      </c>
      <c r="F157" s="64" t="str">
        <f t="shared" si="3"/>
        <v>-</v>
      </c>
      <c r="G157" s="64" t="str">
        <f t="shared" si="3"/>
        <v>-</v>
      </c>
      <c r="H157" s="64" t="str">
        <f t="shared" si="3"/>
        <v>-</v>
      </c>
      <c r="I157" s="64" t="str">
        <f t="shared" si="3"/>
        <v>-</v>
      </c>
      <c r="J157" s="83" t="str">
        <f t="shared" si="3"/>
        <v>-</v>
      </c>
      <c r="K157" s="52"/>
    </row>
    <row r="158" spans="2:11" ht="20.25" customHeight="1" thickBot="1"/>
    <row r="159" spans="2:11" ht="17.25" thickTop="1">
      <c r="B159" s="25" t="s">
        <v>51</v>
      </c>
      <c r="C159" s="25"/>
      <c r="D159" s="25"/>
      <c r="E159" s="25"/>
      <c r="F159" s="167" t="s">
        <v>77</v>
      </c>
      <c r="G159" s="40"/>
      <c r="H159" s="25"/>
      <c r="I159" s="25"/>
    </row>
    <row r="160" spans="2:11">
      <c r="B160" s="26" t="s">
        <v>33</v>
      </c>
      <c r="C160" s="26" t="s">
        <v>52</v>
      </c>
      <c r="D160" s="26"/>
      <c r="E160" s="26"/>
      <c r="F160" s="88" t="s">
        <v>78</v>
      </c>
      <c r="G160" s="41"/>
      <c r="H160" s="43" t="s">
        <v>81</v>
      </c>
      <c r="I160" s="43"/>
    </row>
    <row r="161" spans="2:9">
      <c r="B161" s="26" t="s">
        <v>34</v>
      </c>
      <c r="C161" s="26" t="s">
        <v>53</v>
      </c>
      <c r="D161" s="26"/>
      <c r="E161" s="26"/>
      <c r="F161" s="88" t="s">
        <v>79</v>
      </c>
      <c r="G161" s="41"/>
      <c r="H161" s="43" t="s">
        <v>82</v>
      </c>
      <c r="I161" s="43"/>
    </row>
    <row r="162" spans="2:9">
      <c r="B162" s="26" t="s">
        <v>4</v>
      </c>
      <c r="C162" s="26" t="s">
        <v>54</v>
      </c>
      <c r="D162" s="26"/>
      <c r="E162" s="26"/>
      <c r="F162" s="88" t="s">
        <v>80</v>
      </c>
      <c r="G162" s="41"/>
      <c r="H162" s="43" t="s">
        <v>83</v>
      </c>
      <c r="I162" s="43"/>
    </row>
    <row r="163" spans="2:9">
      <c r="B163" s="26" t="s">
        <v>5</v>
      </c>
      <c r="C163" s="26" t="s">
        <v>55</v>
      </c>
      <c r="D163" s="26"/>
      <c r="E163" s="26"/>
      <c r="F163" s="88" t="s">
        <v>87</v>
      </c>
      <c r="G163" s="41"/>
      <c r="H163" s="43" t="s">
        <v>84</v>
      </c>
      <c r="I163" s="43"/>
    </row>
    <row r="164" spans="2:9">
      <c r="B164" s="26" t="s">
        <v>56</v>
      </c>
      <c r="C164" s="26" t="s">
        <v>57</v>
      </c>
      <c r="D164" s="26"/>
      <c r="E164" s="26"/>
      <c r="F164" s="88" t="s">
        <v>88</v>
      </c>
      <c r="G164" s="41"/>
      <c r="H164" s="43" t="s">
        <v>85</v>
      </c>
      <c r="I164" s="43"/>
    </row>
    <row r="165" spans="2:9" ht="17.25" thickBot="1">
      <c r="B165" s="27" t="s">
        <v>58</v>
      </c>
      <c r="C165" s="27" t="s">
        <v>59</v>
      </c>
      <c r="D165" s="27"/>
      <c r="E165" s="27"/>
      <c r="F165" s="89" t="s">
        <v>89</v>
      </c>
      <c r="G165" s="42"/>
      <c r="H165" s="44" t="s">
        <v>86</v>
      </c>
      <c r="I165" s="44"/>
    </row>
    <row r="166" spans="2:9" ht="17.25" thickTop="1"/>
    <row r="167" spans="2:9" ht="6.75" customHeight="1"/>
  </sheetData>
  <mergeCells count="3">
    <mergeCell ref="O9:P9"/>
    <mergeCell ref="C4:D4"/>
    <mergeCell ref="C5:D5"/>
  </mergeCells>
  <phoneticPr fontId="3" type="noConversion"/>
  <conditionalFormatting sqref="B75:K146">
    <cfRule type="expression" dxfId="38" priority="13">
      <formula>$B75&lt;&gt;$B76</formula>
    </cfRule>
  </conditionalFormatting>
  <conditionalFormatting sqref="C65:K65">
    <cfRule type="containsText" dxfId="37" priority="19" operator="containsText" text="F">
      <formula>NOT(ISERROR(SEARCH("F",C65)))</formula>
    </cfRule>
    <cfRule type="containsText" dxfId="36" priority="20" operator="containsText" text="D">
      <formula>NOT(ISERROR(SEARCH("D",C65)))</formula>
    </cfRule>
    <cfRule type="containsText" dxfId="35" priority="21" operator="containsText" text="S">
      <formula>NOT(ISERROR(SEARCH("S",C65)))</formula>
    </cfRule>
    <cfRule type="containsText" dxfId="34" priority="22" operator="containsText" text="A">
      <formula>NOT(ISERROR(SEARCH("A",C65)))</formula>
    </cfRule>
  </conditionalFormatting>
  <conditionalFormatting sqref="D52:K52 D54:K55 D56:D61 D62:K63 D72:K72 D147:K147 K148:K157">
    <cfRule type="containsText" dxfId="33" priority="77" operator="containsText" text="악화">
      <formula>NOT(ISERROR(SEARCH("악화",D52)))</formula>
    </cfRule>
  </conditionalFormatting>
  <conditionalFormatting sqref="D52:K52 D54:K55 D62:K63 D72:K72 D147:K147 K148:K157 D56:D61">
    <cfRule type="containsText" dxfId="32" priority="76" operator="containsText" text="개선">
      <formula>NOT(ISERROR(SEARCH("개선",D52)))</formula>
    </cfRule>
  </conditionalFormatting>
  <conditionalFormatting sqref="G4:G5">
    <cfRule type="containsText" dxfId="31" priority="27" operator="containsText" text="S">
      <formula>NOT(ISERROR(SEARCH("S",G4)))</formula>
    </cfRule>
    <cfRule type="containsText" dxfId="30" priority="28" operator="containsText" text="A">
      <formula>NOT(ISERROR(SEARCH("A",G4)))</formula>
    </cfRule>
  </conditionalFormatting>
  <conditionalFormatting sqref="G5">
    <cfRule type="containsText" dxfId="29" priority="23" operator="containsText" text="F">
      <formula>NOT(ISERROR(SEARCH("F",G5)))</formula>
    </cfRule>
    <cfRule type="containsText" dxfId="28" priority="24" operator="containsText" text="D">
      <formula>NOT(ISERROR(SEARCH("D",G5)))</formula>
    </cfRule>
  </conditionalFormatting>
  <conditionalFormatting sqref="K1:K20 J21 K23:K27 K29:K64 K66:K1048576">
    <cfRule type="containsText" dxfId="27" priority="29" operator="containsText" text="D">
      <formula>NOT(ISERROR(SEARCH("D",J1)))</formula>
    </cfRule>
    <cfRule type="containsText" dxfId="26" priority="30" operator="containsText" text="F">
      <formula>NOT(ISERROR(SEARCH("F",J1)))</formula>
    </cfRule>
    <cfRule type="containsText" dxfId="25" priority="31" operator="containsText" text="S">
      <formula>NOT(ISERROR(SEARCH("S",J1)))</formula>
    </cfRule>
    <cfRule type="containsText" dxfId="24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82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D148:J155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D156:J157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8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29"/>
      <c r="D1" s="23"/>
      <c r="E1" s="96"/>
      <c r="F1" s="101"/>
      <c r="G1" s="2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9"/>
    </row>
    <row r="2" spans="1:66" ht="50.25" customHeight="1">
      <c r="A2" s="10" t="s">
        <v>47</v>
      </c>
      <c r="B2" s="10"/>
      <c r="C2" s="10"/>
      <c r="D2" s="10"/>
      <c r="E2" s="97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7" customFormat="1" ht="21.75" customHeight="1">
      <c r="A3" s="38" t="s">
        <v>159</v>
      </c>
      <c r="B3" s="38"/>
      <c r="C3" s="19"/>
      <c r="D3" s="19"/>
      <c r="E3" s="97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1" t="s">
        <v>38</v>
      </c>
      <c r="B4" s="131" t="s">
        <v>145</v>
      </c>
      <c r="C4" s="131" t="s">
        <v>1</v>
      </c>
      <c r="D4" s="131" t="s">
        <v>10</v>
      </c>
      <c r="E4" s="132" t="s">
        <v>144</v>
      </c>
      <c r="F4" s="118" t="s">
        <v>45</v>
      </c>
      <c r="G4" s="142" t="s">
        <v>149</v>
      </c>
      <c r="H4" s="118" t="s">
        <v>63</v>
      </c>
      <c r="I4" s="118" t="s">
        <v>3</v>
      </c>
      <c r="J4" s="117" t="s">
        <v>11</v>
      </c>
      <c r="K4" s="117" t="s">
        <v>12</v>
      </c>
      <c r="L4" s="117" t="s">
        <v>13</v>
      </c>
      <c r="M4" s="117" t="s">
        <v>15</v>
      </c>
      <c r="N4" s="232" t="s">
        <v>6</v>
      </c>
      <c r="O4" s="232" t="s">
        <v>7</v>
      </c>
      <c r="P4" s="232" t="s">
        <v>26</v>
      </c>
      <c r="Q4" s="232" t="s">
        <v>14</v>
      </c>
      <c r="R4" s="232" t="s">
        <v>46</v>
      </c>
      <c r="S4" s="143" t="s">
        <v>43</v>
      </c>
      <c r="T4" s="143" t="s">
        <v>44</v>
      </c>
      <c r="U4" s="270" t="s">
        <v>37</v>
      </c>
      <c r="V4" s="271" t="s">
        <v>31</v>
      </c>
      <c r="W4" s="270" t="s">
        <v>0</v>
      </c>
      <c r="X4" s="271" t="s">
        <v>9</v>
      </c>
      <c r="Y4" s="270" t="s">
        <v>29</v>
      </c>
      <c r="Z4" s="270" t="s">
        <v>30</v>
      </c>
      <c r="AA4" s="270" t="s">
        <v>61</v>
      </c>
      <c r="AB4" s="270" t="s">
        <v>42</v>
      </c>
      <c r="AC4" s="272" t="s">
        <v>3</v>
      </c>
      <c r="AD4" s="270" t="s">
        <v>19</v>
      </c>
      <c r="AE4" s="273" t="s">
        <v>8</v>
      </c>
      <c r="AF4" s="270" t="s">
        <v>16</v>
      </c>
      <c r="AG4" s="270" t="s">
        <v>15</v>
      </c>
      <c r="AH4" s="270" t="s">
        <v>2</v>
      </c>
      <c r="AI4" s="270" t="s">
        <v>20</v>
      </c>
      <c r="AJ4" s="270" t="s">
        <v>21</v>
      </c>
      <c r="AK4" s="270" t="s">
        <v>22</v>
      </c>
      <c r="AL4" s="270" t="s">
        <v>23</v>
      </c>
      <c r="AM4" s="270" t="s">
        <v>24</v>
      </c>
      <c r="AN4" s="270" t="s">
        <v>17</v>
      </c>
      <c r="AO4" s="270" t="s">
        <v>25</v>
      </c>
      <c r="AP4" s="270" t="s">
        <v>39</v>
      </c>
      <c r="AQ4" s="270" t="s">
        <v>27</v>
      </c>
      <c r="AR4" s="270" t="s">
        <v>40</v>
      </c>
      <c r="AS4" s="270" t="s">
        <v>41</v>
      </c>
      <c r="AT4" s="274" t="s">
        <v>6</v>
      </c>
      <c r="AU4" s="270" t="s">
        <v>7</v>
      </c>
      <c r="AV4" s="270" t="s">
        <v>28</v>
      </c>
      <c r="AW4" s="270" t="s">
        <v>18</v>
      </c>
      <c r="AX4" s="270" t="s">
        <v>60</v>
      </c>
      <c r="AY4" s="275" t="s">
        <v>90</v>
      </c>
      <c r="AZ4" s="261" t="s">
        <v>65</v>
      </c>
      <c r="BA4" s="262" t="s">
        <v>128</v>
      </c>
      <c r="BB4" s="261" t="s">
        <v>136</v>
      </c>
      <c r="BC4" s="261" t="s">
        <v>137</v>
      </c>
      <c r="BD4" s="263" t="s">
        <v>114</v>
      </c>
      <c r="BE4" s="276" t="s">
        <v>138</v>
      </c>
      <c r="BF4" s="276" t="s">
        <v>139</v>
      </c>
      <c r="BG4" s="276" t="s">
        <v>90</v>
      </c>
      <c r="BH4" s="276" t="s">
        <v>138</v>
      </c>
      <c r="BI4" s="276" t="s">
        <v>139</v>
      </c>
      <c r="BJ4" s="276" t="s">
        <v>90</v>
      </c>
      <c r="BK4" s="264"/>
      <c r="BL4" s="265" t="s">
        <v>140</v>
      </c>
      <c r="BM4" s="276" t="s">
        <v>141</v>
      </c>
      <c r="BN4" s="276" t="s">
        <v>142</v>
      </c>
    </row>
    <row r="5" spans="1:66">
      <c r="A5" s="136" t="str">
        <f>W5</f>
        <v>명진교통</v>
      </c>
      <c r="B5" s="136" t="str">
        <f>X5</f>
        <v>522</v>
      </c>
      <c r="C5" s="137" t="str">
        <f>Y5</f>
        <v>71바5702</v>
      </c>
      <c r="D5" s="125" t="str">
        <f>Z5</f>
        <v>중형</v>
      </c>
      <c r="E5" s="121" t="str">
        <f>AZ5</f>
        <v>C</v>
      </c>
      <c r="F5" s="144">
        <f>G5/H5</f>
        <v>0.77260869565217394</v>
      </c>
      <c r="G5" s="145">
        <f>AE5</f>
        <v>1.7769999999999999</v>
      </c>
      <c r="H5" s="146">
        <f>AF5</f>
        <v>2.2999999999999998</v>
      </c>
      <c r="I5" s="147">
        <f>AC5</f>
        <v>1681.5429999999999</v>
      </c>
      <c r="J5" s="148">
        <f>AI5/AH5</f>
        <v>1.3173750722994716E-2</v>
      </c>
      <c r="K5" s="148">
        <f>AJ5/AH5</f>
        <v>0.43328060491463183</v>
      </c>
      <c r="L5" s="148">
        <f>AK5/AC5</f>
        <v>0.21349439175804605</v>
      </c>
      <c r="M5" s="149">
        <f>AG5</f>
        <v>15.307</v>
      </c>
      <c r="N5" s="150">
        <f>IF(AW5=0,AT5,"속도계이상")</f>
        <v>0</v>
      </c>
      <c r="O5" s="150">
        <f>IF(AW5=0,AU5,"속도계이상")</f>
        <v>18.198</v>
      </c>
      <c r="P5" s="151">
        <f>AQ5/60</f>
        <v>1.3633333333333333</v>
      </c>
      <c r="Q5" s="152">
        <f>AN5</f>
        <v>92</v>
      </c>
      <c r="R5" s="153">
        <f>AC5/(AH5-AI5-AJ5)</f>
        <v>24.464041332130247</v>
      </c>
      <c r="S5" s="138">
        <f>IF(AW5=0,AL5,"속도계이상")</f>
        <v>0</v>
      </c>
      <c r="T5" s="138">
        <f>IF(AW5=0,AM5,"속도계이상")</f>
        <v>306</v>
      </c>
      <c r="U5" s="277" t="s">
        <v>118</v>
      </c>
      <c r="V5" s="278" t="s">
        <v>119</v>
      </c>
      <c r="W5" s="277" t="s">
        <v>118</v>
      </c>
      <c r="X5" s="278" t="s">
        <v>119</v>
      </c>
      <c r="Y5" s="277" t="s">
        <v>204</v>
      </c>
      <c r="Z5" s="277" t="s">
        <v>197</v>
      </c>
      <c r="AA5" s="277" t="s">
        <v>48</v>
      </c>
      <c r="AB5" s="277">
        <v>509</v>
      </c>
      <c r="AC5" s="279">
        <v>1681.5429999999999</v>
      </c>
      <c r="AD5" s="277">
        <v>946.30600000000004</v>
      </c>
      <c r="AE5" s="280">
        <v>1.7769999999999999</v>
      </c>
      <c r="AF5" s="277">
        <v>2.2999999999999998</v>
      </c>
      <c r="AG5" s="277">
        <v>15.307</v>
      </c>
      <c r="AH5" s="277">
        <v>124.17276099999999</v>
      </c>
      <c r="AI5" s="277">
        <v>1.635821</v>
      </c>
      <c r="AJ5" s="277">
        <v>53.801648999999998</v>
      </c>
      <c r="AK5" s="277">
        <v>359</v>
      </c>
      <c r="AL5" s="277">
        <v>0</v>
      </c>
      <c r="AM5" s="277">
        <v>306</v>
      </c>
      <c r="AN5" s="277">
        <v>92</v>
      </c>
      <c r="AO5" s="277">
        <v>13.541963000000001</v>
      </c>
      <c r="AP5" s="277">
        <v>2851.6</v>
      </c>
      <c r="AQ5" s="277">
        <v>81.8</v>
      </c>
      <c r="AR5" s="277">
        <v>86</v>
      </c>
      <c r="AS5" s="277">
        <v>35713</v>
      </c>
      <c r="AT5" s="277">
        <v>0</v>
      </c>
      <c r="AU5" s="277">
        <v>18.198</v>
      </c>
      <c r="AV5" s="277">
        <v>13955</v>
      </c>
      <c r="AW5" s="277">
        <v>0</v>
      </c>
      <c r="AX5" s="277">
        <v>0.54</v>
      </c>
      <c r="AY5" s="281">
        <v>0.86454545454545439</v>
      </c>
      <c r="AZ5" s="266" t="s">
        <v>69</v>
      </c>
      <c r="BA5" s="267" t="s">
        <v>212</v>
      </c>
      <c r="BB5" s="266">
        <v>3</v>
      </c>
      <c r="BC5" s="266" t="s">
        <v>388</v>
      </c>
      <c r="BD5" s="268">
        <v>7</v>
      </c>
      <c r="BE5" s="282">
        <v>21596.860999999997</v>
      </c>
      <c r="BF5" s="283">
        <v>0.1753927573085737</v>
      </c>
      <c r="BG5" s="284">
        <v>0.15163501109132141</v>
      </c>
      <c r="BH5" s="282">
        <v>196039.46600000001</v>
      </c>
      <c r="BI5" s="283">
        <v>1.9322298092772808E-2</v>
      </c>
      <c r="BJ5" s="285">
        <v>1.6705004987479035E-2</v>
      </c>
      <c r="BK5" s="264">
        <v>1</v>
      </c>
      <c r="BL5" s="269" t="s">
        <v>447</v>
      </c>
      <c r="BM5" s="277" t="s">
        <v>448</v>
      </c>
      <c r="BN5" s="286" t="s">
        <v>447</v>
      </c>
    </row>
    <row r="6" spans="1:66">
      <c r="A6" s="133" t="str">
        <f t="shared" ref="A6:A7" si="0">W6</f>
        <v>명진교통</v>
      </c>
      <c r="B6" s="133" t="str">
        <f t="shared" ref="B6:B45" si="1">X6</f>
        <v>522</v>
      </c>
      <c r="C6" s="134" t="str">
        <f t="shared" ref="C6:C7" si="2">Y6</f>
        <v>71바5706</v>
      </c>
      <c r="D6" s="108" t="str">
        <f t="shared" ref="D6:D7" si="3">Z6</f>
        <v>중형</v>
      </c>
      <c r="E6" s="104" t="str">
        <f>AZ6</f>
        <v>D</v>
      </c>
      <c r="F6" s="154">
        <f>G6/H6</f>
        <v>0.86238095238095236</v>
      </c>
      <c r="G6" s="155">
        <f>AE6</f>
        <v>1.8109999999999999</v>
      </c>
      <c r="H6" s="156">
        <f>AF6</f>
        <v>2.1</v>
      </c>
      <c r="I6" s="157">
        <f t="shared" ref="I6:I7" si="4">AC6</f>
        <v>4152.3500000000004</v>
      </c>
      <c r="J6" s="158">
        <f t="shared" ref="J6:J7" si="5">AI6/AH6</f>
        <v>4.685806855210699E-3</v>
      </c>
      <c r="K6" s="158">
        <f t="shared" ref="K6:K7" si="6">AJ6/AH6</f>
        <v>0.45138766878876257</v>
      </c>
      <c r="L6" s="158">
        <f t="shared" ref="L6:L7" si="7">AK6/AC6</f>
        <v>0.22637783423844327</v>
      </c>
      <c r="M6" s="159">
        <f t="shared" ref="M6:M7" si="8">AG6</f>
        <v>17.766999999999999</v>
      </c>
      <c r="N6" s="160">
        <f t="shared" ref="N6:N7" si="9">IF(AW6=0,AT6,"속도계이상")</f>
        <v>0</v>
      </c>
      <c r="O6" s="160">
        <f t="shared" ref="O6:O7" si="10">IF(AW6=0,AU6,"속도계이상")</f>
        <v>18.616</v>
      </c>
      <c r="P6" s="161">
        <f t="shared" ref="P6:P7" si="11">AQ6/60</f>
        <v>0.755</v>
      </c>
      <c r="Q6" s="162">
        <f t="shared" ref="Q6:Q7" si="12">AN6</f>
        <v>93</v>
      </c>
      <c r="R6" s="163">
        <f t="shared" ref="R6:R7" si="13">AC6/(AH6-AI6-AJ6)</f>
        <v>24.918829643704036</v>
      </c>
      <c r="S6" s="135">
        <f t="shared" ref="S6:S7" si="14">IF(AW6=0,AL6,"속도계이상")</f>
        <v>0</v>
      </c>
      <c r="T6" s="135">
        <f t="shared" ref="T6:T7" si="15">IF(AW6=0,AM6,"속도계이상")</f>
        <v>773</v>
      </c>
      <c r="U6" s="277" t="s">
        <v>118</v>
      </c>
      <c r="V6" s="278" t="s">
        <v>119</v>
      </c>
      <c r="W6" s="277" t="s">
        <v>118</v>
      </c>
      <c r="X6" s="278" t="s">
        <v>119</v>
      </c>
      <c r="Y6" s="277" t="s">
        <v>205</v>
      </c>
      <c r="Z6" s="277" t="s">
        <v>197</v>
      </c>
      <c r="AA6" s="277" t="s">
        <v>48</v>
      </c>
      <c r="AB6" s="277">
        <v>509</v>
      </c>
      <c r="AC6" s="279">
        <v>4152.3500000000004</v>
      </c>
      <c r="AD6" s="277">
        <v>2292.5920000000001</v>
      </c>
      <c r="AE6" s="280">
        <v>1.8109999999999999</v>
      </c>
      <c r="AF6" s="277">
        <v>2.1</v>
      </c>
      <c r="AG6" s="277">
        <v>17.766999999999999</v>
      </c>
      <c r="AH6" s="277">
        <v>306.35577699999999</v>
      </c>
      <c r="AI6" s="277">
        <v>1.435524</v>
      </c>
      <c r="AJ6" s="277">
        <v>138.28522000000001</v>
      </c>
      <c r="AK6" s="277">
        <v>940</v>
      </c>
      <c r="AL6" s="277">
        <v>0</v>
      </c>
      <c r="AM6" s="277">
        <v>773</v>
      </c>
      <c r="AN6" s="277">
        <v>93</v>
      </c>
      <c r="AO6" s="277">
        <v>13.554012</v>
      </c>
      <c r="AP6" s="277">
        <v>2940.5</v>
      </c>
      <c r="AQ6" s="277">
        <v>45.3</v>
      </c>
      <c r="AR6" s="277">
        <v>182</v>
      </c>
      <c r="AS6" s="277">
        <v>100709</v>
      </c>
      <c r="AT6" s="277">
        <v>0</v>
      </c>
      <c r="AU6" s="277">
        <v>18.616</v>
      </c>
      <c r="AV6" s="277">
        <v>34661</v>
      </c>
      <c r="AW6" s="277">
        <v>0</v>
      </c>
      <c r="AX6" s="277">
        <v>0.6</v>
      </c>
      <c r="AY6" s="281">
        <v>0.84545454545454546</v>
      </c>
      <c r="AZ6" s="266" t="s">
        <v>67</v>
      </c>
      <c r="BA6" s="267" t="s">
        <v>212</v>
      </c>
      <c r="BB6" s="266">
        <v>1</v>
      </c>
      <c r="BC6" s="266" t="s">
        <v>216</v>
      </c>
      <c r="BD6" s="268">
        <v>10</v>
      </c>
      <c r="BE6" s="282">
        <v>21596.860999999997</v>
      </c>
      <c r="BF6" s="283">
        <v>0.19756898930821476</v>
      </c>
      <c r="BG6" s="284">
        <v>0.16703560005149065</v>
      </c>
      <c r="BH6" s="282">
        <v>196039.46600000001</v>
      </c>
      <c r="BI6" s="283">
        <v>2.1765362286795861E-2</v>
      </c>
      <c r="BJ6" s="285">
        <v>1.84016244788365E-2</v>
      </c>
      <c r="BK6" s="264">
        <v>1</v>
      </c>
      <c r="BL6" s="269" t="s">
        <v>447</v>
      </c>
      <c r="BM6" s="277" t="s">
        <v>448</v>
      </c>
      <c r="BN6" s="286" t="s">
        <v>447</v>
      </c>
    </row>
    <row r="7" spans="1:66">
      <c r="A7" s="136" t="str">
        <f t="shared" si="0"/>
        <v>명진교통</v>
      </c>
      <c r="B7" s="136" t="str">
        <f t="shared" si="1"/>
        <v>522</v>
      </c>
      <c r="C7" s="137" t="str">
        <f t="shared" si="2"/>
        <v>71바5708</v>
      </c>
      <c r="D7" s="125" t="str">
        <f t="shared" si="3"/>
        <v>중형</v>
      </c>
      <c r="E7" s="121" t="str">
        <f t="shared" ref="E7:E45" si="16">AZ7</f>
        <v>D</v>
      </c>
      <c r="F7" s="144">
        <f t="shared" ref="F7:F45" si="17">G7/H7</f>
        <v>0.75521739130434795</v>
      </c>
      <c r="G7" s="145">
        <f t="shared" ref="G7:G45" si="18">AE7</f>
        <v>1.7370000000000001</v>
      </c>
      <c r="H7" s="146">
        <f t="shared" ref="H7:H45" si="19">AF7</f>
        <v>2.2999999999999998</v>
      </c>
      <c r="I7" s="147">
        <f t="shared" si="4"/>
        <v>3388.4250000000002</v>
      </c>
      <c r="J7" s="148">
        <f t="shared" si="5"/>
        <v>1.5691552594467039E-2</v>
      </c>
      <c r="K7" s="148">
        <f t="shared" si="6"/>
        <v>0.45955733400838289</v>
      </c>
      <c r="L7" s="148">
        <f t="shared" si="7"/>
        <v>0.23078568951651576</v>
      </c>
      <c r="M7" s="149">
        <f t="shared" si="8"/>
        <v>15.884</v>
      </c>
      <c r="N7" s="150">
        <f t="shared" si="9"/>
        <v>0</v>
      </c>
      <c r="O7" s="150">
        <f t="shared" si="10"/>
        <v>20.422000000000001</v>
      </c>
      <c r="P7" s="151">
        <f t="shared" si="11"/>
        <v>2.895</v>
      </c>
      <c r="Q7" s="152">
        <f t="shared" si="12"/>
        <v>91</v>
      </c>
      <c r="R7" s="153">
        <f t="shared" si="13"/>
        <v>24.997701023755425</v>
      </c>
      <c r="S7" s="138">
        <f t="shared" si="14"/>
        <v>0</v>
      </c>
      <c r="T7" s="138">
        <f t="shared" si="15"/>
        <v>692</v>
      </c>
      <c r="U7" s="277" t="s">
        <v>118</v>
      </c>
      <c r="V7" s="278" t="s">
        <v>119</v>
      </c>
      <c r="W7" s="277" t="s">
        <v>118</v>
      </c>
      <c r="X7" s="278" t="s">
        <v>119</v>
      </c>
      <c r="Y7" s="277" t="s">
        <v>206</v>
      </c>
      <c r="Z7" s="277" t="s">
        <v>197</v>
      </c>
      <c r="AA7" s="277" t="s">
        <v>48</v>
      </c>
      <c r="AB7" s="277">
        <v>509</v>
      </c>
      <c r="AC7" s="279">
        <v>3388.4250000000002</v>
      </c>
      <c r="AD7" s="277">
        <v>1950.7850000000001</v>
      </c>
      <c r="AE7" s="280">
        <v>1.7370000000000001</v>
      </c>
      <c r="AF7" s="277">
        <v>2.2999999999999998</v>
      </c>
      <c r="AG7" s="277">
        <v>15.884</v>
      </c>
      <c r="AH7" s="277">
        <v>258.311915</v>
      </c>
      <c r="AI7" s="277">
        <v>4.0533149999999996</v>
      </c>
      <c r="AJ7" s="277">
        <v>118.709135</v>
      </c>
      <c r="AK7" s="277">
        <v>782</v>
      </c>
      <c r="AL7" s="277">
        <v>0</v>
      </c>
      <c r="AM7" s="277">
        <v>692</v>
      </c>
      <c r="AN7" s="277">
        <v>91</v>
      </c>
      <c r="AO7" s="277">
        <v>13.117571</v>
      </c>
      <c r="AP7" s="277">
        <v>6492.9</v>
      </c>
      <c r="AQ7" s="277">
        <v>173.7</v>
      </c>
      <c r="AR7" s="277">
        <v>179</v>
      </c>
      <c r="AS7" s="277">
        <v>100206</v>
      </c>
      <c r="AT7" s="277">
        <v>0</v>
      </c>
      <c r="AU7" s="277">
        <v>20.422000000000001</v>
      </c>
      <c r="AV7" s="277">
        <v>30464</v>
      </c>
      <c r="AW7" s="277">
        <v>0</v>
      </c>
      <c r="AX7" s="277">
        <v>0.53</v>
      </c>
      <c r="AY7" s="281">
        <v>0.82</v>
      </c>
      <c r="AZ7" s="266" t="s">
        <v>67</v>
      </c>
      <c r="BA7" s="267" t="s">
        <v>212</v>
      </c>
      <c r="BB7" s="266">
        <v>4</v>
      </c>
      <c r="BC7" s="266" t="s">
        <v>409</v>
      </c>
      <c r="BD7" s="268">
        <v>6</v>
      </c>
      <c r="BE7" s="282">
        <v>21596.860999999997</v>
      </c>
      <c r="BF7" s="283">
        <v>0.13604310367140857</v>
      </c>
      <c r="BG7" s="284">
        <v>0.11155534501055502</v>
      </c>
      <c r="BH7" s="282">
        <v>196039.46600000001</v>
      </c>
      <c r="BI7" s="283">
        <v>1.4987308728947464E-2</v>
      </c>
      <c r="BJ7" s="285">
        <v>1.228959315773692E-2</v>
      </c>
      <c r="BK7" s="264">
        <v>1</v>
      </c>
      <c r="BL7" s="269" t="s">
        <v>447</v>
      </c>
      <c r="BM7" s="277" t="s">
        <v>448</v>
      </c>
      <c r="BN7" s="286" t="s">
        <v>447</v>
      </c>
    </row>
    <row r="8" spans="1:66">
      <c r="A8" s="133" t="str">
        <f t="shared" ref="A8:A45" si="20">W8</f>
        <v>명진교통</v>
      </c>
      <c r="B8" s="133" t="str">
        <f t="shared" si="1"/>
        <v>522</v>
      </c>
      <c r="C8" s="134" t="str">
        <f t="shared" ref="C8:C45" si="21">Y8</f>
        <v>71바5711</v>
      </c>
      <c r="D8" s="108" t="str">
        <f t="shared" ref="D8:D45" si="22">Z8</f>
        <v>중형</v>
      </c>
      <c r="E8" s="104" t="str">
        <f t="shared" si="16"/>
        <v>C</v>
      </c>
      <c r="F8" s="154">
        <f t="shared" si="17"/>
        <v>0.86523809523809514</v>
      </c>
      <c r="G8" s="155">
        <f t="shared" si="18"/>
        <v>1.8169999999999999</v>
      </c>
      <c r="H8" s="156">
        <f t="shared" si="19"/>
        <v>2.1</v>
      </c>
      <c r="I8" s="157">
        <f t="shared" ref="I8:I45" si="23">AC8</f>
        <v>4694.6959999999999</v>
      </c>
      <c r="J8" s="158">
        <f t="shared" ref="J8:J45" si="24">AI8/AH8</f>
        <v>1.2346141866857141E-2</v>
      </c>
      <c r="K8" s="158">
        <f t="shared" ref="K8:K45" si="25">AJ8/AH8</f>
        <v>0.49440657351564493</v>
      </c>
      <c r="L8" s="158">
        <f t="shared" ref="L8:L45" si="26">AK8/AC8</f>
        <v>0.188084595892897</v>
      </c>
      <c r="M8" s="159">
        <f t="shared" ref="M8:M45" si="27">AG8</f>
        <v>18.661000000000001</v>
      </c>
      <c r="N8" s="160">
        <f t="shared" ref="N8:N45" si="28">IF(AW8=0,AT8,"속도계이상")</f>
        <v>0.38300000000000001</v>
      </c>
      <c r="O8" s="160">
        <f t="shared" ref="O8:O45" si="29">IF(AW8=0,AU8,"속도계이상")</f>
        <v>38.021999999999998</v>
      </c>
      <c r="P8" s="161">
        <f t="shared" ref="P8:P45" si="30">AQ8/60</f>
        <v>9.3450000000000006</v>
      </c>
      <c r="Q8" s="162">
        <f t="shared" ref="Q8:Q45" si="31">AN8</f>
        <v>97</v>
      </c>
      <c r="R8" s="163">
        <f t="shared" ref="R8:R45" si="32">AC8/(AH8-AI8-AJ8)</f>
        <v>25.899185831337597</v>
      </c>
      <c r="S8" s="135">
        <f t="shared" ref="S8:S45" si="33">IF(AW8=0,AL8,"속도계이상")</f>
        <v>18</v>
      </c>
      <c r="T8" s="135">
        <f t="shared" ref="T8:T45" si="34">IF(AW8=0,AM8,"속도계이상")</f>
        <v>1785</v>
      </c>
      <c r="U8" s="277" t="s">
        <v>118</v>
      </c>
      <c r="V8" s="278" t="s">
        <v>119</v>
      </c>
      <c r="W8" s="277" t="s">
        <v>118</v>
      </c>
      <c r="X8" s="278" t="s">
        <v>119</v>
      </c>
      <c r="Y8" s="277" t="s">
        <v>208</v>
      </c>
      <c r="Z8" s="277" t="s">
        <v>197</v>
      </c>
      <c r="AA8" s="277" t="s">
        <v>48</v>
      </c>
      <c r="AB8" s="277">
        <v>509</v>
      </c>
      <c r="AC8" s="279">
        <v>4694.6959999999999</v>
      </c>
      <c r="AD8" s="277">
        <v>2584.4160000000002</v>
      </c>
      <c r="AE8" s="280">
        <v>1.8169999999999999</v>
      </c>
      <c r="AF8" s="277">
        <v>2.1</v>
      </c>
      <c r="AG8" s="277">
        <v>18.661000000000001</v>
      </c>
      <c r="AH8" s="277">
        <v>367.49942199999998</v>
      </c>
      <c r="AI8" s="277">
        <v>4.5372000000000003</v>
      </c>
      <c r="AJ8" s="277">
        <v>181.69413</v>
      </c>
      <c r="AK8" s="277">
        <v>883</v>
      </c>
      <c r="AL8" s="277">
        <v>18</v>
      </c>
      <c r="AM8" s="277">
        <v>1785</v>
      </c>
      <c r="AN8" s="277">
        <v>97</v>
      </c>
      <c r="AO8" s="277">
        <v>12.774703000000001</v>
      </c>
      <c r="AP8" s="277">
        <v>11647.1</v>
      </c>
      <c r="AQ8" s="277">
        <v>560.70000000000005</v>
      </c>
      <c r="AR8" s="277">
        <v>317</v>
      </c>
      <c r="AS8" s="277">
        <v>180567</v>
      </c>
      <c r="AT8" s="277">
        <v>0.38300000000000001</v>
      </c>
      <c r="AU8" s="277">
        <v>38.021999999999998</v>
      </c>
      <c r="AV8" s="277">
        <v>0</v>
      </c>
      <c r="AW8" s="277">
        <v>0</v>
      </c>
      <c r="AX8" s="277">
        <v>0.6</v>
      </c>
      <c r="AY8" s="281">
        <v>0.87636363636363623</v>
      </c>
      <c r="AZ8" s="266" t="s">
        <v>69</v>
      </c>
      <c r="BA8" s="267" t="s">
        <v>212</v>
      </c>
      <c r="BB8" s="266">
        <v>1</v>
      </c>
      <c r="BC8" s="266" t="s">
        <v>213</v>
      </c>
      <c r="BD8" s="268">
        <v>7</v>
      </c>
      <c r="BE8" s="282">
        <v>21596.860999999997</v>
      </c>
      <c r="BF8" s="283">
        <v>0.2104035859655716</v>
      </c>
      <c r="BG8" s="284">
        <v>0.18439005170073727</v>
      </c>
      <c r="BH8" s="282">
        <v>196039.46600000001</v>
      </c>
      <c r="BI8" s="283">
        <v>2.3179296968703227E-2</v>
      </c>
      <c r="BJ8" s="285">
        <v>2.031349297984537E-2</v>
      </c>
      <c r="BK8" s="264">
        <v>1</v>
      </c>
      <c r="BL8" s="269" t="s">
        <v>447</v>
      </c>
      <c r="BM8" s="277" t="s">
        <v>448</v>
      </c>
      <c r="BN8" s="286" t="s">
        <v>447</v>
      </c>
    </row>
    <row r="9" spans="1:66">
      <c r="A9" s="136" t="str">
        <f t="shared" si="20"/>
        <v>명진교통</v>
      </c>
      <c r="B9" s="136" t="str">
        <f t="shared" si="1"/>
        <v>522</v>
      </c>
      <c r="C9" s="137" t="str">
        <f t="shared" si="21"/>
        <v>71바5713</v>
      </c>
      <c r="D9" s="125" t="str">
        <f t="shared" si="22"/>
        <v>중형</v>
      </c>
      <c r="E9" s="121" t="str">
        <f t="shared" si="16"/>
        <v>D</v>
      </c>
      <c r="F9" s="144">
        <f t="shared" si="17"/>
        <v>0.995</v>
      </c>
      <c r="G9" s="145">
        <f t="shared" si="18"/>
        <v>2.1890000000000001</v>
      </c>
      <c r="H9" s="146">
        <f t="shared" si="19"/>
        <v>2.2000000000000002</v>
      </c>
      <c r="I9" s="147">
        <f t="shared" si="23"/>
        <v>5291.4889999999996</v>
      </c>
      <c r="J9" s="148">
        <f t="shared" si="24"/>
        <v>1.4429529767460196E-2</v>
      </c>
      <c r="K9" s="148">
        <f t="shared" si="25"/>
        <v>0.4423801064530129</v>
      </c>
      <c r="L9" s="148">
        <f t="shared" si="26"/>
        <v>0.23811823099320439</v>
      </c>
      <c r="M9" s="149">
        <f t="shared" si="27"/>
        <v>13.07</v>
      </c>
      <c r="N9" s="150">
        <f t="shared" si="28"/>
        <v>0</v>
      </c>
      <c r="O9" s="150">
        <f t="shared" si="29"/>
        <v>6.6139999999999999</v>
      </c>
      <c r="P9" s="151">
        <f t="shared" si="30"/>
        <v>0.61499999999999999</v>
      </c>
      <c r="Q9" s="152">
        <f t="shared" si="31"/>
        <v>93</v>
      </c>
      <c r="R9" s="153">
        <f t="shared" si="32"/>
        <v>24.409794483726486</v>
      </c>
      <c r="S9" s="138">
        <f t="shared" si="33"/>
        <v>0</v>
      </c>
      <c r="T9" s="138">
        <f t="shared" si="34"/>
        <v>350</v>
      </c>
      <c r="U9" s="277" t="s">
        <v>118</v>
      </c>
      <c r="V9" s="278" t="s">
        <v>119</v>
      </c>
      <c r="W9" s="277" t="s">
        <v>118</v>
      </c>
      <c r="X9" s="278" t="s">
        <v>119</v>
      </c>
      <c r="Y9" s="277" t="s">
        <v>209</v>
      </c>
      <c r="Z9" s="277" t="s">
        <v>197</v>
      </c>
      <c r="AA9" s="277" t="s">
        <v>48</v>
      </c>
      <c r="AB9" s="277">
        <v>509</v>
      </c>
      <c r="AC9" s="279">
        <v>5291.4889999999996</v>
      </c>
      <c r="AD9" s="277">
        <v>2417.4740000000002</v>
      </c>
      <c r="AE9" s="280">
        <v>2.1890000000000001</v>
      </c>
      <c r="AF9" s="277">
        <v>2.2000000000000002</v>
      </c>
      <c r="AG9" s="277">
        <v>13.07</v>
      </c>
      <c r="AH9" s="277">
        <v>399.08161200000001</v>
      </c>
      <c r="AI9" s="277">
        <v>5.7585600000000001</v>
      </c>
      <c r="AJ9" s="277">
        <v>176.54576599999999</v>
      </c>
      <c r="AK9" s="277">
        <v>1260</v>
      </c>
      <c r="AL9" s="277">
        <v>0</v>
      </c>
      <c r="AM9" s="277">
        <v>350</v>
      </c>
      <c r="AN9" s="277">
        <v>93</v>
      </c>
      <c r="AO9" s="277">
        <v>13.259164999999999</v>
      </c>
      <c r="AP9" s="277">
        <v>7532.2</v>
      </c>
      <c r="AQ9" s="277">
        <v>36.9</v>
      </c>
      <c r="AR9" s="277">
        <v>218</v>
      </c>
      <c r="AS9" s="277">
        <v>133272</v>
      </c>
      <c r="AT9" s="277">
        <v>0</v>
      </c>
      <c r="AU9" s="277">
        <v>6.6139999999999999</v>
      </c>
      <c r="AV9" s="277">
        <v>45923</v>
      </c>
      <c r="AW9" s="277">
        <v>0</v>
      </c>
      <c r="AX9" s="277">
        <v>0.6</v>
      </c>
      <c r="AY9" s="281">
        <v>0.82272727272727264</v>
      </c>
      <c r="AZ9" s="266" t="s">
        <v>67</v>
      </c>
      <c r="BA9" s="267" t="s">
        <v>212</v>
      </c>
      <c r="BB9" s="266">
        <v>3</v>
      </c>
      <c r="BC9" s="266" t="s">
        <v>410</v>
      </c>
      <c r="BD9" s="268">
        <v>1</v>
      </c>
      <c r="BE9" s="282">
        <v>21596.860999999997</v>
      </c>
      <c r="BF9" s="283">
        <v>5.38501868396523E-2</v>
      </c>
      <c r="BG9" s="284">
        <v>4.4304017354441207E-2</v>
      </c>
      <c r="BH9" s="282">
        <v>196039.46600000001</v>
      </c>
      <c r="BI9" s="283">
        <v>5.9324534173134293E-3</v>
      </c>
      <c r="BJ9" s="285">
        <v>4.880791220607866E-3</v>
      </c>
      <c r="BK9" s="264">
        <v>1</v>
      </c>
      <c r="BL9" s="269" t="s">
        <v>447</v>
      </c>
      <c r="BM9" s="277" t="s">
        <v>448</v>
      </c>
      <c r="BN9" s="286" t="s">
        <v>447</v>
      </c>
    </row>
    <row r="10" spans="1:66">
      <c r="A10" s="133" t="str">
        <f t="shared" si="20"/>
        <v>명진교통</v>
      </c>
      <c r="B10" s="133" t="str">
        <f t="shared" si="1"/>
        <v>522</v>
      </c>
      <c r="C10" s="134" t="str">
        <f t="shared" si="21"/>
        <v>71바5715</v>
      </c>
      <c r="D10" s="108" t="str">
        <f t="shared" si="22"/>
        <v>중형</v>
      </c>
      <c r="E10" s="104" t="str">
        <f t="shared" si="16"/>
        <v>D</v>
      </c>
      <c r="F10" s="154">
        <f t="shared" si="17"/>
        <v>0.85826086956521741</v>
      </c>
      <c r="G10" s="155">
        <f t="shared" si="18"/>
        <v>1.974</v>
      </c>
      <c r="H10" s="156">
        <f t="shared" si="19"/>
        <v>2.2999999999999998</v>
      </c>
      <c r="I10" s="157">
        <f t="shared" si="23"/>
        <v>5551.74</v>
      </c>
      <c r="J10" s="158">
        <f t="shared" si="24"/>
        <v>1.2929512038189463E-2</v>
      </c>
      <c r="K10" s="158">
        <f t="shared" si="25"/>
        <v>0.44648244341078763</v>
      </c>
      <c r="L10" s="158">
        <f t="shared" si="26"/>
        <v>0.14878218360369902</v>
      </c>
      <c r="M10" s="159">
        <f t="shared" si="27"/>
        <v>8.1609999999999996</v>
      </c>
      <c r="N10" s="160">
        <f t="shared" si="28"/>
        <v>1.7999999999999999E-2</v>
      </c>
      <c r="O10" s="160">
        <f t="shared" si="29"/>
        <v>12.465</v>
      </c>
      <c r="P10" s="161">
        <f t="shared" si="30"/>
        <v>0</v>
      </c>
      <c r="Q10" s="162">
        <f t="shared" si="31"/>
        <v>74</v>
      </c>
      <c r="R10" s="163">
        <f t="shared" si="32"/>
        <v>24.945310955167258</v>
      </c>
      <c r="S10" s="135">
        <f t="shared" si="33"/>
        <v>1</v>
      </c>
      <c r="T10" s="135">
        <f t="shared" si="34"/>
        <v>692</v>
      </c>
      <c r="U10" s="277" t="s">
        <v>118</v>
      </c>
      <c r="V10" s="278" t="s">
        <v>119</v>
      </c>
      <c r="W10" s="277" t="s">
        <v>118</v>
      </c>
      <c r="X10" s="278" t="s">
        <v>119</v>
      </c>
      <c r="Y10" s="277" t="s">
        <v>210</v>
      </c>
      <c r="Z10" s="277" t="s">
        <v>197</v>
      </c>
      <c r="AA10" s="277" t="s">
        <v>207</v>
      </c>
      <c r="AB10" s="277">
        <v>509</v>
      </c>
      <c r="AC10" s="279">
        <v>5551.74</v>
      </c>
      <c r="AD10" s="277">
        <v>2812.1779999999999</v>
      </c>
      <c r="AE10" s="280">
        <v>1.974</v>
      </c>
      <c r="AF10" s="277">
        <v>2.2999999999999998</v>
      </c>
      <c r="AG10" s="277">
        <v>8.1609999999999996</v>
      </c>
      <c r="AH10" s="277">
        <v>411.693263</v>
      </c>
      <c r="AI10" s="277">
        <v>5.3229930000000003</v>
      </c>
      <c r="AJ10" s="277">
        <v>183.81381400000001</v>
      </c>
      <c r="AK10" s="277">
        <v>826</v>
      </c>
      <c r="AL10" s="277">
        <v>1</v>
      </c>
      <c r="AM10" s="277">
        <v>692</v>
      </c>
      <c r="AN10" s="277">
        <v>74</v>
      </c>
      <c r="AO10" s="277">
        <v>13.485136000000001</v>
      </c>
      <c r="AP10" s="277">
        <v>2604.6</v>
      </c>
      <c r="AQ10" s="277">
        <v>0</v>
      </c>
      <c r="AR10" s="277">
        <v>234</v>
      </c>
      <c r="AS10" s="277">
        <v>127598</v>
      </c>
      <c r="AT10" s="277">
        <v>1.7999999999999999E-2</v>
      </c>
      <c r="AU10" s="277">
        <v>12.465</v>
      </c>
      <c r="AV10" s="277">
        <v>42630</v>
      </c>
      <c r="AW10" s="277">
        <v>0</v>
      </c>
      <c r="AX10" s="277">
        <v>0.4</v>
      </c>
      <c r="AY10" s="281">
        <v>0.83409090909090899</v>
      </c>
      <c r="AZ10" s="266" t="s">
        <v>67</v>
      </c>
      <c r="BA10" s="267" t="s">
        <v>212</v>
      </c>
      <c r="BB10" s="266">
        <v>2</v>
      </c>
      <c r="BC10" s="266" t="s">
        <v>411</v>
      </c>
      <c r="BD10" s="268">
        <v>1</v>
      </c>
      <c r="BE10" s="282">
        <v>21596.860999999997</v>
      </c>
      <c r="BF10" s="283">
        <v>0.20702564136519658</v>
      </c>
      <c r="BG10" s="284">
        <v>0.17267820541142531</v>
      </c>
      <c r="BH10" s="282">
        <v>196039.46600000001</v>
      </c>
      <c r="BI10" s="283">
        <v>2.280716271691946E-2</v>
      </c>
      <c r="BJ10" s="285">
        <v>1.902324708433964E-2</v>
      </c>
      <c r="BK10" s="264">
        <v>1</v>
      </c>
      <c r="BL10" s="269" t="s">
        <v>447</v>
      </c>
      <c r="BM10" s="277" t="s">
        <v>448</v>
      </c>
      <c r="BN10" s="286" t="s">
        <v>447</v>
      </c>
    </row>
    <row r="11" spans="1:66">
      <c r="A11" s="136" t="str">
        <f t="shared" si="20"/>
        <v>명진교통</v>
      </c>
      <c r="B11" s="136" t="str">
        <f t="shared" si="1"/>
        <v>565</v>
      </c>
      <c r="C11" s="137" t="str">
        <f t="shared" si="21"/>
        <v>71바5801</v>
      </c>
      <c r="D11" s="125" t="str">
        <f t="shared" si="22"/>
        <v>중형</v>
      </c>
      <c r="E11" s="121" t="str">
        <f t="shared" si="16"/>
        <v>C</v>
      </c>
      <c r="F11" s="144">
        <f t="shared" si="17"/>
        <v>0.87909090909090903</v>
      </c>
      <c r="G11" s="145">
        <f t="shared" si="18"/>
        <v>1.9339999999999999</v>
      </c>
      <c r="H11" s="146">
        <f t="shared" si="19"/>
        <v>2.2000000000000002</v>
      </c>
      <c r="I11" s="147">
        <f t="shared" si="23"/>
        <v>3742.3330000000001</v>
      </c>
      <c r="J11" s="148">
        <f t="shared" si="24"/>
        <v>1.4597334483538643E-2</v>
      </c>
      <c r="K11" s="148">
        <f t="shared" si="25"/>
        <v>0.42114969703020394</v>
      </c>
      <c r="L11" s="148">
        <f t="shared" si="26"/>
        <v>0.17849827901472157</v>
      </c>
      <c r="M11" s="149">
        <f t="shared" si="27"/>
        <v>6.0540000000000003</v>
      </c>
      <c r="N11" s="150">
        <f t="shared" si="28"/>
        <v>0</v>
      </c>
      <c r="O11" s="150">
        <f t="shared" si="29"/>
        <v>4.5430000000000001</v>
      </c>
      <c r="P11" s="151">
        <f t="shared" si="30"/>
        <v>2.29</v>
      </c>
      <c r="Q11" s="152">
        <f t="shared" si="31"/>
        <v>93</v>
      </c>
      <c r="R11" s="153">
        <f t="shared" si="32"/>
        <v>20.036694942609426</v>
      </c>
      <c r="S11" s="138">
        <f t="shared" si="33"/>
        <v>0</v>
      </c>
      <c r="T11" s="138">
        <f t="shared" si="34"/>
        <v>170</v>
      </c>
      <c r="U11" s="277" t="s">
        <v>118</v>
      </c>
      <c r="V11" s="278" t="s">
        <v>120</v>
      </c>
      <c r="W11" s="277" t="s">
        <v>118</v>
      </c>
      <c r="X11" s="278" t="s">
        <v>120</v>
      </c>
      <c r="Y11" s="277" t="s">
        <v>211</v>
      </c>
      <c r="Z11" s="277" t="s">
        <v>197</v>
      </c>
      <c r="AA11" s="277" t="s">
        <v>207</v>
      </c>
      <c r="AB11" s="277">
        <v>509</v>
      </c>
      <c r="AC11" s="279">
        <v>3742.3330000000001</v>
      </c>
      <c r="AD11" s="277">
        <v>1935.086</v>
      </c>
      <c r="AE11" s="280">
        <v>1.9339999999999999</v>
      </c>
      <c r="AF11" s="277">
        <v>2.2000000000000002</v>
      </c>
      <c r="AG11" s="277">
        <v>6.0540000000000003</v>
      </c>
      <c r="AH11" s="277">
        <v>331.01104900000001</v>
      </c>
      <c r="AI11" s="277">
        <v>4.8318789999999998</v>
      </c>
      <c r="AJ11" s="277">
        <v>139.405203</v>
      </c>
      <c r="AK11" s="277">
        <v>668</v>
      </c>
      <c r="AL11" s="277">
        <v>0</v>
      </c>
      <c r="AM11" s="277">
        <v>170</v>
      </c>
      <c r="AN11" s="277">
        <v>93</v>
      </c>
      <c r="AO11" s="277">
        <v>11.305764</v>
      </c>
      <c r="AP11" s="277">
        <v>2217.6</v>
      </c>
      <c r="AQ11" s="277">
        <v>137.4</v>
      </c>
      <c r="AR11" s="277">
        <v>213</v>
      </c>
      <c r="AS11" s="277">
        <v>78365</v>
      </c>
      <c r="AT11" s="277">
        <v>0</v>
      </c>
      <c r="AU11" s="277">
        <v>4.5430000000000001</v>
      </c>
      <c r="AV11" s="277">
        <v>18671</v>
      </c>
      <c r="AW11" s="277">
        <v>0</v>
      </c>
      <c r="AX11" s="277">
        <v>0.42</v>
      </c>
      <c r="AY11" s="281">
        <v>0.87272727272727257</v>
      </c>
      <c r="AZ11" s="266" t="s">
        <v>69</v>
      </c>
      <c r="BA11" s="267" t="s">
        <v>212</v>
      </c>
      <c r="BB11" s="266">
        <v>2</v>
      </c>
      <c r="BC11" s="266" t="s">
        <v>387</v>
      </c>
      <c r="BD11" s="268">
        <v>2</v>
      </c>
      <c r="BE11" s="282">
        <v>21596.860999999997</v>
      </c>
      <c r="BF11" s="283">
        <v>1.9715735541382614E-2</v>
      </c>
      <c r="BG11" s="284">
        <v>1.7206460108843004E-2</v>
      </c>
      <c r="BH11" s="282">
        <v>196039.46600000001</v>
      </c>
      <c r="BI11" s="283">
        <v>2.1720014275084794E-3</v>
      </c>
      <c r="BJ11" s="285">
        <v>1.8955648821892179E-3</v>
      </c>
      <c r="BK11" s="264">
        <v>1</v>
      </c>
      <c r="BL11" s="269" t="s">
        <v>447</v>
      </c>
      <c r="BM11" s="277" t="s">
        <v>448</v>
      </c>
      <c r="BN11" s="286" t="s">
        <v>447</v>
      </c>
    </row>
    <row r="12" spans="1:66" s="2" customFormat="1">
      <c r="A12" s="133" t="str">
        <f t="shared" si="20"/>
        <v>명진교통</v>
      </c>
      <c r="B12" s="133" t="str">
        <f t="shared" si="1"/>
        <v>565</v>
      </c>
      <c r="C12" s="134" t="str">
        <f t="shared" si="21"/>
        <v>71바5802</v>
      </c>
      <c r="D12" s="108" t="str">
        <f t="shared" si="22"/>
        <v>중형</v>
      </c>
      <c r="E12" s="104" t="str">
        <f t="shared" si="16"/>
        <v>S</v>
      </c>
      <c r="F12" s="154">
        <f t="shared" si="17"/>
        <v>0.87045454545454537</v>
      </c>
      <c r="G12" s="155">
        <f t="shared" si="18"/>
        <v>1.915</v>
      </c>
      <c r="H12" s="156">
        <f t="shared" si="19"/>
        <v>2.2000000000000002</v>
      </c>
      <c r="I12" s="157">
        <f t="shared" si="23"/>
        <v>3837.13</v>
      </c>
      <c r="J12" s="158">
        <f t="shared" si="24"/>
        <v>1.4092049256285806E-2</v>
      </c>
      <c r="K12" s="158">
        <f t="shared" si="25"/>
        <v>0.34845053346378069</v>
      </c>
      <c r="L12" s="158">
        <f t="shared" si="26"/>
        <v>0.15845175951818155</v>
      </c>
      <c r="M12" s="159">
        <f t="shared" si="27"/>
        <v>4.2249999999999996</v>
      </c>
      <c r="N12" s="160">
        <f t="shared" si="28"/>
        <v>0</v>
      </c>
      <c r="O12" s="160">
        <f t="shared" si="29"/>
        <v>3.9870000000000001</v>
      </c>
      <c r="P12" s="161">
        <f t="shared" si="30"/>
        <v>8.666666666666667E-2</v>
      </c>
      <c r="Q12" s="162">
        <f t="shared" si="31"/>
        <v>84</v>
      </c>
      <c r="R12" s="163">
        <f t="shared" si="32"/>
        <v>19.360964599299713</v>
      </c>
      <c r="S12" s="135">
        <f t="shared" si="33"/>
        <v>0</v>
      </c>
      <c r="T12" s="135">
        <f t="shared" si="34"/>
        <v>153</v>
      </c>
      <c r="U12" s="277" t="s">
        <v>118</v>
      </c>
      <c r="V12" s="278" t="s">
        <v>120</v>
      </c>
      <c r="W12" s="277" t="s">
        <v>118</v>
      </c>
      <c r="X12" s="278" t="s">
        <v>120</v>
      </c>
      <c r="Y12" s="277" t="s">
        <v>214</v>
      </c>
      <c r="Z12" s="277" t="s">
        <v>197</v>
      </c>
      <c r="AA12" s="277" t="s">
        <v>207</v>
      </c>
      <c r="AB12" s="277">
        <v>509</v>
      </c>
      <c r="AC12" s="279">
        <v>3837.13</v>
      </c>
      <c r="AD12" s="277">
        <v>2003.973</v>
      </c>
      <c r="AE12" s="280">
        <v>1.915</v>
      </c>
      <c r="AF12" s="277">
        <v>2.2000000000000002</v>
      </c>
      <c r="AG12" s="277">
        <v>4.2249999999999996</v>
      </c>
      <c r="AH12" s="277">
        <v>310.90545600000002</v>
      </c>
      <c r="AI12" s="277">
        <v>4.3812949999999997</v>
      </c>
      <c r="AJ12" s="277">
        <v>108.335172</v>
      </c>
      <c r="AK12" s="277">
        <v>608</v>
      </c>
      <c r="AL12" s="277">
        <v>0</v>
      </c>
      <c r="AM12" s="277">
        <v>153</v>
      </c>
      <c r="AN12" s="277">
        <v>84</v>
      </c>
      <c r="AO12" s="277">
        <v>12.34179</v>
      </c>
      <c r="AP12" s="277">
        <v>371</v>
      </c>
      <c r="AQ12" s="277">
        <v>5.2</v>
      </c>
      <c r="AR12" s="277">
        <v>86</v>
      </c>
      <c r="AS12" s="277">
        <v>38595</v>
      </c>
      <c r="AT12" s="277">
        <v>0</v>
      </c>
      <c r="AU12" s="277">
        <v>3.9870000000000001</v>
      </c>
      <c r="AV12" s="277">
        <v>29188</v>
      </c>
      <c r="AW12" s="277">
        <v>0</v>
      </c>
      <c r="AX12" s="277">
        <v>0.37</v>
      </c>
      <c r="AY12" s="281">
        <v>1.0608</v>
      </c>
      <c r="AZ12" s="266" t="s">
        <v>71</v>
      </c>
      <c r="BA12" s="267" t="s">
        <v>220</v>
      </c>
      <c r="BB12" s="266">
        <v>1</v>
      </c>
      <c r="BC12" s="266" t="s">
        <v>221</v>
      </c>
      <c r="BD12" s="268">
        <v>8</v>
      </c>
      <c r="BE12" s="282">
        <v>27582.456999999999</v>
      </c>
      <c r="BF12" s="283">
        <v>9.5263920831998389E-2</v>
      </c>
      <c r="BG12" s="284">
        <v>0.10105596721858388</v>
      </c>
      <c r="BH12" s="282">
        <v>196039.46600000001</v>
      </c>
      <c r="BI12" s="283">
        <v>1.3403489887082225E-2</v>
      </c>
      <c r="BJ12" s="285">
        <v>1.4218422072216824E-2</v>
      </c>
      <c r="BK12" s="264">
        <v>1</v>
      </c>
      <c r="BL12" s="269" t="s">
        <v>447</v>
      </c>
      <c r="BM12" s="277" t="s">
        <v>448</v>
      </c>
      <c r="BN12" s="286" t="s">
        <v>447</v>
      </c>
    </row>
    <row r="13" spans="1:66">
      <c r="A13" s="136" t="str">
        <f t="shared" si="20"/>
        <v>명진교통</v>
      </c>
      <c r="B13" s="136" t="str">
        <f t="shared" si="1"/>
        <v>565</v>
      </c>
      <c r="C13" s="137" t="str">
        <f t="shared" si="21"/>
        <v>71바5804</v>
      </c>
      <c r="D13" s="125" t="str">
        <f t="shared" si="22"/>
        <v>중형</v>
      </c>
      <c r="E13" s="121" t="str">
        <f t="shared" si="16"/>
        <v>D</v>
      </c>
      <c r="F13" s="144">
        <f t="shared" si="17"/>
        <v>0.83590909090909082</v>
      </c>
      <c r="G13" s="145">
        <f t="shared" si="18"/>
        <v>1.839</v>
      </c>
      <c r="H13" s="146">
        <f t="shared" si="19"/>
        <v>2.2000000000000002</v>
      </c>
      <c r="I13" s="147">
        <f t="shared" si="23"/>
        <v>4254.12</v>
      </c>
      <c r="J13" s="148">
        <f t="shared" si="24"/>
        <v>1.3613392446513115E-2</v>
      </c>
      <c r="K13" s="148">
        <f t="shared" si="25"/>
        <v>0.43236111111222242</v>
      </c>
      <c r="L13" s="148">
        <f t="shared" si="26"/>
        <v>0.16971782648350306</v>
      </c>
      <c r="M13" s="149">
        <f t="shared" si="27"/>
        <v>7.0330000000000004</v>
      </c>
      <c r="N13" s="150">
        <f t="shared" si="28"/>
        <v>0.32900000000000001</v>
      </c>
      <c r="O13" s="150">
        <f t="shared" si="29"/>
        <v>5.1710000000000003</v>
      </c>
      <c r="P13" s="151">
        <f t="shared" si="30"/>
        <v>0</v>
      </c>
      <c r="Q13" s="152">
        <f t="shared" si="31"/>
        <v>84</v>
      </c>
      <c r="R13" s="153">
        <f t="shared" si="32"/>
        <v>20.47872152608327</v>
      </c>
      <c r="S13" s="138">
        <f t="shared" si="33"/>
        <v>14</v>
      </c>
      <c r="T13" s="138">
        <f t="shared" si="34"/>
        <v>220</v>
      </c>
      <c r="U13" s="277" t="s">
        <v>118</v>
      </c>
      <c r="V13" s="278" t="s">
        <v>120</v>
      </c>
      <c r="W13" s="277" t="s">
        <v>118</v>
      </c>
      <c r="X13" s="278" t="s">
        <v>120</v>
      </c>
      <c r="Y13" s="277" t="s">
        <v>215</v>
      </c>
      <c r="Z13" s="277" t="s">
        <v>197</v>
      </c>
      <c r="AA13" s="277" t="s">
        <v>207</v>
      </c>
      <c r="AB13" s="277">
        <v>509</v>
      </c>
      <c r="AC13" s="279">
        <v>4254.12</v>
      </c>
      <c r="AD13" s="277">
        <v>2313.2939999999999</v>
      </c>
      <c r="AE13" s="280">
        <v>1.839</v>
      </c>
      <c r="AF13" s="277">
        <v>2.2000000000000002</v>
      </c>
      <c r="AG13" s="277">
        <v>7.0330000000000004</v>
      </c>
      <c r="AH13" s="277">
        <v>374.95326899999998</v>
      </c>
      <c r="AI13" s="277">
        <v>5.1043859999999999</v>
      </c>
      <c r="AJ13" s="277">
        <v>162.11521200000001</v>
      </c>
      <c r="AK13" s="277">
        <v>722</v>
      </c>
      <c r="AL13" s="277">
        <v>14</v>
      </c>
      <c r="AM13" s="277">
        <v>220</v>
      </c>
      <c r="AN13" s="277">
        <v>84</v>
      </c>
      <c r="AO13" s="277">
        <v>11.345732999999999</v>
      </c>
      <c r="AP13" s="277">
        <v>1809.9</v>
      </c>
      <c r="AQ13" s="277">
        <v>0</v>
      </c>
      <c r="AR13" s="277">
        <v>307</v>
      </c>
      <c r="AS13" s="277">
        <v>92365</v>
      </c>
      <c r="AT13" s="287">
        <v>0.32900000000000001</v>
      </c>
      <c r="AU13" s="277">
        <v>5.1710000000000003</v>
      </c>
      <c r="AV13" s="277">
        <v>16390</v>
      </c>
      <c r="AW13" s="277">
        <v>0</v>
      </c>
      <c r="AX13" s="277">
        <v>0.42</v>
      </c>
      <c r="AY13" s="281">
        <v>0.84499999999999997</v>
      </c>
      <c r="AZ13" s="266" t="s">
        <v>67</v>
      </c>
      <c r="BA13" s="267" t="s">
        <v>220</v>
      </c>
      <c r="BB13" s="266">
        <v>2</v>
      </c>
      <c r="BC13" s="266" t="s">
        <v>412</v>
      </c>
      <c r="BD13" s="268">
        <v>8</v>
      </c>
      <c r="BE13" s="282">
        <v>27582.456999999999</v>
      </c>
      <c r="BF13" s="283">
        <v>7.3212332026838661E-2</v>
      </c>
      <c r="BG13" s="284">
        <v>6.1864420562678664E-2</v>
      </c>
      <c r="BH13" s="282">
        <v>196039.46600000001</v>
      </c>
      <c r="BI13" s="283">
        <v>1.0300864622840789E-2</v>
      </c>
      <c r="BJ13" s="285">
        <v>8.7042306063004667E-3</v>
      </c>
      <c r="BK13" s="264">
        <v>1</v>
      </c>
      <c r="BL13" s="269" t="s">
        <v>447</v>
      </c>
      <c r="BM13" s="277" t="s">
        <v>448</v>
      </c>
      <c r="BN13" s="286" t="s">
        <v>447</v>
      </c>
    </row>
    <row r="14" spans="1:66">
      <c r="A14" s="133" t="str">
        <f t="shared" si="20"/>
        <v>명진교통</v>
      </c>
      <c r="B14" s="133" t="str">
        <f t="shared" si="1"/>
        <v>565</v>
      </c>
      <c r="C14" s="134" t="str">
        <f t="shared" si="21"/>
        <v>71바5805</v>
      </c>
      <c r="D14" s="108" t="str">
        <f t="shared" si="22"/>
        <v>중형</v>
      </c>
      <c r="E14" s="104" t="str">
        <f t="shared" si="16"/>
        <v>D</v>
      </c>
      <c r="F14" s="154">
        <f t="shared" si="17"/>
        <v>0.90590909090909089</v>
      </c>
      <c r="G14" s="155">
        <f t="shared" si="18"/>
        <v>1.9930000000000001</v>
      </c>
      <c r="H14" s="156">
        <f t="shared" si="19"/>
        <v>2.2000000000000002</v>
      </c>
      <c r="I14" s="157">
        <f t="shared" si="23"/>
        <v>4492.9049999999997</v>
      </c>
      <c r="J14" s="158">
        <f t="shared" si="24"/>
        <v>1.9757358284269815E-2</v>
      </c>
      <c r="K14" s="158">
        <f t="shared" si="25"/>
        <v>0.37760671418825154</v>
      </c>
      <c r="L14" s="158">
        <f t="shared" si="26"/>
        <v>0.20098355073165358</v>
      </c>
      <c r="M14" s="159">
        <f t="shared" si="27"/>
        <v>6.3479999999999999</v>
      </c>
      <c r="N14" s="160">
        <f t="shared" si="28"/>
        <v>4.4999999999999998E-2</v>
      </c>
      <c r="O14" s="160">
        <f t="shared" si="29"/>
        <v>8.7690000000000001</v>
      </c>
      <c r="P14" s="161">
        <f t="shared" si="30"/>
        <v>0.02</v>
      </c>
      <c r="Q14" s="162">
        <f t="shared" si="31"/>
        <v>89</v>
      </c>
      <c r="R14" s="163">
        <f t="shared" si="32"/>
        <v>21.11599515183795</v>
      </c>
      <c r="S14" s="135">
        <f t="shared" si="33"/>
        <v>2</v>
      </c>
      <c r="T14" s="135">
        <f t="shared" si="34"/>
        <v>394</v>
      </c>
      <c r="U14" s="277" t="s">
        <v>118</v>
      </c>
      <c r="V14" s="278" t="s">
        <v>120</v>
      </c>
      <c r="W14" s="277" t="s">
        <v>118</v>
      </c>
      <c r="X14" s="278" t="s">
        <v>120</v>
      </c>
      <c r="Y14" s="277" t="s">
        <v>217</v>
      </c>
      <c r="Z14" s="277" t="s">
        <v>197</v>
      </c>
      <c r="AA14" s="277" t="s">
        <v>207</v>
      </c>
      <c r="AB14" s="277">
        <v>509</v>
      </c>
      <c r="AC14" s="279">
        <v>4492.9049999999997</v>
      </c>
      <c r="AD14" s="277">
        <v>2254.0140000000001</v>
      </c>
      <c r="AE14" s="280">
        <v>1.9930000000000001</v>
      </c>
      <c r="AF14" s="277">
        <v>2.2000000000000002</v>
      </c>
      <c r="AG14" s="277">
        <v>6.3479999999999999</v>
      </c>
      <c r="AH14" s="277">
        <v>353.06987400000003</v>
      </c>
      <c r="AI14" s="277">
        <v>6.9757280000000002</v>
      </c>
      <c r="AJ14" s="277">
        <v>133.32155499999999</v>
      </c>
      <c r="AK14" s="277">
        <v>903</v>
      </c>
      <c r="AL14" s="277">
        <v>2</v>
      </c>
      <c r="AM14" s="277">
        <v>394</v>
      </c>
      <c r="AN14" s="277">
        <v>89</v>
      </c>
      <c r="AO14" s="277">
        <v>12.725256999999999</v>
      </c>
      <c r="AP14" s="277">
        <v>303.7</v>
      </c>
      <c r="AQ14" s="277">
        <v>1.2</v>
      </c>
      <c r="AR14" s="277">
        <v>79</v>
      </c>
      <c r="AS14" s="277">
        <v>29029</v>
      </c>
      <c r="AT14" s="287">
        <v>4.4999999999999998E-2</v>
      </c>
      <c r="AU14" s="277">
        <v>8.7690000000000001</v>
      </c>
      <c r="AV14" s="277">
        <v>27915</v>
      </c>
      <c r="AW14" s="277">
        <v>0</v>
      </c>
      <c r="AX14" s="277">
        <v>0.42</v>
      </c>
      <c r="AY14" s="281">
        <v>0.84800000000000009</v>
      </c>
      <c r="AZ14" s="266" t="s">
        <v>67</v>
      </c>
      <c r="BA14" s="267" t="s">
        <v>220</v>
      </c>
      <c r="BB14" s="266">
        <v>1</v>
      </c>
      <c r="BC14" s="266" t="s">
        <v>413</v>
      </c>
      <c r="BD14" s="268">
        <v>9</v>
      </c>
      <c r="BE14" s="282">
        <v>27582.456999999999</v>
      </c>
      <c r="BF14" s="283">
        <v>0.17820983098061208</v>
      </c>
      <c r="BG14" s="284">
        <v>0.15112193667155907</v>
      </c>
      <c r="BH14" s="282">
        <v>196039.46600000001</v>
      </c>
      <c r="BI14" s="283">
        <v>2.5073854261569963E-2</v>
      </c>
      <c r="BJ14" s="285">
        <v>2.1262628413811331E-2</v>
      </c>
      <c r="BK14" s="264">
        <v>1</v>
      </c>
      <c r="BL14" s="269" t="s">
        <v>447</v>
      </c>
      <c r="BM14" s="277" t="s">
        <v>448</v>
      </c>
      <c r="BN14" s="286" t="s">
        <v>447</v>
      </c>
    </row>
    <row r="15" spans="1:66">
      <c r="A15" s="136" t="str">
        <f t="shared" si="20"/>
        <v>명진교통</v>
      </c>
      <c r="B15" s="136" t="str">
        <f t="shared" si="1"/>
        <v>565</v>
      </c>
      <c r="C15" s="137" t="str">
        <f t="shared" si="21"/>
        <v>71바5806</v>
      </c>
      <c r="D15" s="125" t="str">
        <f t="shared" si="22"/>
        <v>중형</v>
      </c>
      <c r="E15" s="121" t="str">
        <f t="shared" si="16"/>
        <v>D</v>
      </c>
      <c r="F15" s="144">
        <f t="shared" si="17"/>
        <v>0.80863636363636349</v>
      </c>
      <c r="G15" s="145">
        <f t="shared" si="18"/>
        <v>1.7789999999999999</v>
      </c>
      <c r="H15" s="146">
        <f t="shared" si="19"/>
        <v>2.2000000000000002</v>
      </c>
      <c r="I15" s="147">
        <f t="shared" si="23"/>
        <v>1570.4829999999999</v>
      </c>
      <c r="J15" s="148">
        <f t="shared" si="24"/>
        <v>2.4269257056370151E-2</v>
      </c>
      <c r="K15" s="148">
        <f t="shared" si="25"/>
        <v>0.38805386201611503</v>
      </c>
      <c r="L15" s="148">
        <f t="shared" si="26"/>
        <v>0.12480236971683234</v>
      </c>
      <c r="M15" s="149">
        <f t="shared" si="27"/>
        <v>9.8510000000000009</v>
      </c>
      <c r="N15" s="150">
        <f t="shared" si="28"/>
        <v>6.4000000000000001E-2</v>
      </c>
      <c r="O15" s="150">
        <f t="shared" si="29"/>
        <v>23.241</v>
      </c>
      <c r="P15" s="151">
        <f t="shared" si="30"/>
        <v>1.3333333333333333</v>
      </c>
      <c r="Q15" s="152">
        <f t="shared" si="31"/>
        <v>101</v>
      </c>
      <c r="R15" s="153">
        <f t="shared" si="32"/>
        <v>23.791077508579274</v>
      </c>
      <c r="S15" s="138">
        <f t="shared" si="33"/>
        <v>1</v>
      </c>
      <c r="T15" s="138">
        <f t="shared" si="34"/>
        <v>365</v>
      </c>
      <c r="U15" s="277" t="s">
        <v>118</v>
      </c>
      <c r="V15" s="278" t="s">
        <v>120</v>
      </c>
      <c r="W15" s="277" t="s">
        <v>118</v>
      </c>
      <c r="X15" s="278" t="s">
        <v>120</v>
      </c>
      <c r="Y15" s="277" t="s">
        <v>218</v>
      </c>
      <c r="Z15" s="277" t="s">
        <v>197</v>
      </c>
      <c r="AA15" s="277" t="s">
        <v>207</v>
      </c>
      <c r="AB15" s="277">
        <v>509</v>
      </c>
      <c r="AC15" s="279">
        <v>1570.4829999999999</v>
      </c>
      <c r="AD15" s="277">
        <v>882.79300000000001</v>
      </c>
      <c r="AE15" s="280">
        <v>1.7789999999999999</v>
      </c>
      <c r="AF15" s="277">
        <v>2.2000000000000002</v>
      </c>
      <c r="AG15" s="277">
        <v>9.8510000000000009</v>
      </c>
      <c r="AH15" s="277">
        <v>112.326059</v>
      </c>
      <c r="AI15" s="277">
        <v>2.72607</v>
      </c>
      <c r="AJ15" s="277">
        <v>43.588560999999999</v>
      </c>
      <c r="AK15" s="277">
        <v>196</v>
      </c>
      <c r="AL15" s="277">
        <v>1</v>
      </c>
      <c r="AM15" s="277">
        <v>365</v>
      </c>
      <c r="AN15" s="277">
        <v>101</v>
      </c>
      <c r="AO15" s="277">
        <v>13.981465999999999</v>
      </c>
      <c r="AP15" s="277">
        <v>1491.2</v>
      </c>
      <c r="AQ15" s="277">
        <v>80</v>
      </c>
      <c r="AR15" s="277">
        <v>50</v>
      </c>
      <c r="AS15" s="277">
        <v>14707</v>
      </c>
      <c r="AT15" s="287">
        <v>6.4000000000000001E-2</v>
      </c>
      <c r="AU15" s="277">
        <v>23.241</v>
      </c>
      <c r="AV15" s="277">
        <v>0</v>
      </c>
      <c r="AW15" s="277">
        <v>0</v>
      </c>
      <c r="AX15" s="277">
        <v>0.42</v>
      </c>
      <c r="AY15" s="281">
        <v>0.8348000000000001</v>
      </c>
      <c r="AZ15" s="266" t="s">
        <v>67</v>
      </c>
      <c r="BA15" s="267" t="s">
        <v>220</v>
      </c>
      <c r="BB15" s="266">
        <v>4</v>
      </c>
      <c r="BC15" s="266" t="s">
        <v>414</v>
      </c>
      <c r="BD15" s="268">
        <v>8</v>
      </c>
      <c r="BE15" s="282">
        <v>27582.456999999999</v>
      </c>
      <c r="BF15" s="283">
        <v>0.17710724610211484</v>
      </c>
      <c r="BG15" s="284">
        <v>0.1478491290460455</v>
      </c>
      <c r="BH15" s="282">
        <v>196039.46600000001</v>
      </c>
      <c r="BI15" s="283">
        <v>2.4918722233205837E-2</v>
      </c>
      <c r="BJ15" s="285">
        <v>2.0802149320280235E-2</v>
      </c>
      <c r="BK15" s="264">
        <v>1</v>
      </c>
      <c r="BL15" s="269" t="s">
        <v>447</v>
      </c>
      <c r="BM15" s="277" t="s">
        <v>448</v>
      </c>
      <c r="BN15" s="286" t="s">
        <v>447</v>
      </c>
    </row>
    <row r="16" spans="1:66">
      <c r="A16" s="133" t="str">
        <f t="shared" si="20"/>
        <v>명진교통</v>
      </c>
      <c r="B16" s="133" t="str">
        <f t="shared" si="1"/>
        <v>565</v>
      </c>
      <c r="C16" s="134" t="str">
        <f t="shared" si="21"/>
        <v>71바5807</v>
      </c>
      <c r="D16" s="108" t="str">
        <f t="shared" si="22"/>
        <v>중형</v>
      </c>
      <c r="E16" s="104" t="str">
        <f t="shared" si="16"/>
        <v>D</v>
      </c>
      <c r="F16" s="154">
        <f t="shared" si="17"/>
        <v>0.84</v>
      </c>
      <c r="G16" s="155">
        <f t="shared" si="18"/>
        <v>1.8480000000000001</v>
      </c>
      <c r="H16" s="156">
        <f t="shared" si="19"/>
        <v>2.2000000000000002</v>
      </c>
      <c r="I16" s="157">
        <f t="shared" si="23"/>
        <v>3451.277</v>
      </c>
      <c r="J16" s="158">
        <f t="shared" si="24"/>
        <v>2.2683683266688383E-2</v>
      </c>
      <c r="K16" s="158">
        <f t="shared" si="25"/>
        <v>0.42827799385025439</v>
      </c>
      <c r="L16" s="158">
        <f t="shared" si="26"/>
        <v>0.17384869426591953</v>
      </c>
      <c r="M16" s="159">
        <f t="shared" si="27"/>
        <v>7.5629999999999997</v>
      </c>
      <c r="N16" s="160">
        <f t="shared" si="28"/>
        <v>5.8000000000000003E-2</v>
      </c>
      <c r="O16" s="160">
        <f t="shared" si="29"/>
        <v>22.861000000000001</v>
      </c>
      <c r="P16" s="161">
        <f t="shared" si="30"/>
        <v>1.6666666666666666E-2</v>
      </c>
      <c r="Q16" s="162">
        <f t="shared" si="31"/>
        <v>90</v>
      </c>
      <c r="R16" s="163">
        <f t="shared" si="32"/>
        <v>21.362081197159981</v>
      </c>
      <c r="S16" s="135">
        <f t="shared" si="33"/>
        <v>2</v>
      </c>
      <c r="T16" s="135">
        <f t="shared" si="34"/>
        <v>789</v>
      </c>
      <c r="U16" s="277" t="s">
        <v>118</v>
      </c>
      <c r="V16" s="278" t="s">
        <v>120</v>
      </c>
      <c r="W16" s="277" t="s">
        <v>118</v>
      </c>
      <c r="X16" s="278" t="s">
        <v>120</v>
      </c>
      <c r="Y16" s="277" t="s">
        <v>386</v>
      </c>
      <c r="Z16" s="277" t="s">
        <v>197</v>
      </c>
      <c r="AA16" s="277" t="s">
        <v>207</v>
      </c>
      <c r="AB16" s="277">
        <v>509</v>
      </c>
      <c r="AC16" s="279">
        <v>3451.277</v>
      </c>
      <c r="AD16" s="277">
        <v>1867.1969999999999</v>
      </c>
      <c r="AE16" s="280">
        <v>1.8480000000000001</v>
      </c>
      <c r="AF16" s="277">
        <v>2.2000000000000002</v>
      </c>
      <c r="AG16" s="277">
        <v>7.5629999999999997</v>
      </c>
      <c r="AH16" s="277">
        <v>294.26160299999998</v>
      </c>
      <c r="AI16" s="277">
        <v>6.6749369999999999</v>
      </c>
      <c r="AJ16" s="277">
        <v>126.025769</v>
      </c>
      <c r="AK16" s="277">
        <v>600</v>
      </c>
      <c r="AL16" s="277">
        <v>2</v>
      </c>
      <c r="AM16" s="277">
        <v>789</v>
      </c>
      <c r="AN16" s="277">
        <v>90</v>
      </c>
      <c r="AO16" s="277">
        <v>11.728600999999999</v>
      </c>
      <c r="AP16" s="277">
        <v>1338.4</v>
      </c>
      <c r="AQ16" s="277">
        <v>1</v>
      </c>
      <c r="AR16" s="277">
        <v>200</v>
      </c>
      <c r="AS16" s="277">
        <v>66817</v>
      </c>
      <c r="AT16" s="287">
        <v>5.8000000000000003E-2</v>
      </c>
      <c r="AU16" s="277">
        <v>22.861000000000001</v>
      </c>
      <c r="AV16" s="277">
        <v>0</v>
      </c>
      <c r="AW16" s="277">
        <v>0</v>
      </c>
      <c r="AX16" s="277">
        <v>0.42</v>
      </c>
      <c r="AY16" s="281">
        <v>0.84360000000000002</v>
      </c>
      <c r="AZ16" s="266" t="s">
        <v>67</v>
      </c>
      <c r="BA16" s="267" t="s">
        <v>220</v>
      </c>
      <c r="BB16" s="266">
        <v>3</v>
      </c>
      <c r="BC16" s="266" t="s">
        <v>415</v>
      </c>
      <c r="BD16" s="268">
        <v>10</v>
      </c>
      <c r="BE16" s="282">
        <v>27582.456999999999</v>
      </c>
      <c r="BF16" s="283">
        <v>0.10663100100183244</v>
      </c>
      <c r="BG16" s="284">
        <v>8.9953912445145848E-2</v>
      </c>
      <c r="BH16" s="282">
        <v>196039.46600000001</v>
      </c>
      <c r="BI16" s="283">
        <v>1.5002820911581139E-2</v>
      </c>
      <c r="BJ16" s="285">
        <v>1.265637972100985E-2</v>
      </c>
      <c r="BK16" s="264">
        <v>1</v>
      </c>
      <c r="BL16" s="269" t="s">
        <v>447</v>
      </c>
      <c r="BM16" s="277" t="s">
        <v>448</v>
      </c>
      <c r="BN16" s="286" t="s">
        <v>447</v>
      </c>
    </row>
    <row r="17" spans="1:66">
      <c r="A17" s="136" t="str">
        <f t="shared" si="20"/>
        <v>명진교통</v>
      </c>
      <c r="B17" s="136" t="str">
        <f t="shared" si="1"/>
        <v>585</v>
      </c>
      <c r="C17" s="137" t="str">
        <f t="shared" si="21"/>
        <v>71바7251</v>
      </c>
      <c r="D17" s="125" t="str">
        <f t="shared" si="22"/>
        <v>중형</v>
      </c>
      <c r="E17" s="121" t="str">
        <f t="shared" si="16"/>
        <v>F</v>
      </c>
      <c r="F17" s="144">
        <f t="shared" si="17"/>
        <v>1.0628</v>
      </c>
      <c r="G17" s="145">
        <f t="shared" si="18"/>
        <v>2.657</v>
      </c>
      <c r="H17" s="146">
        <f t="shared" si="19"/>
        <v>2.5</v>
      </c>
      <c r="I17" s="147">
        <f t="shared" si="23"/>
        <v>2703.2350000000001</v>
      </c>
      <c r="J17" s="148">
        <f t="shared" si="24"/>
        <v>3.0266589251449007E-2</v>
      </c>
      <c r="K17" s="148">
        <f t="shared" si="25"/>
        <v>0.3665873158766394</v>
      </c>
      <c r="L17" s="148">
        <f t="shared" si="26"/>
        <v>0.15240998285387691</v>
      </c>
      <c r="M17" s="149">
        <f t="shared" si="27"/>
        <v>7.5659999999999998</v>
      </c>
      <c r="N17" s="150">
        <f t="shared" si="28"/>
        <v>0.111</v>
      </c>
      <c r="O17" s="150">
        <f t="shared" si="29"/>
        <v>3.181</v>
      </c>
      <c r="P17" s="151">
        <f t="shared" si="30"/>
        <v>0</v>
      </c>
      <c r="Q17" s="152">
        <f t="shared" si="31"/>
        <v>82</v>
      </c>
      <c r="R17" s="153">
        <f t="shared" si="32"/>
        <v>21.504769952694893</v>
      </c>
      <c r="S17" s="138">
        <f t="shared" si="33"/>
        <v>3</v>
      </c>
      <c r="T17" s="138">
        <f t="shared" si="34"/>
        <v>86</v>
      </c>
      <c r="U17" s="277" t="s">
        <v>118</v>
      </c>
      <c r="V17" s="278" t="s">
        <v>121</v>
      </c>
      <c r="W17" s="277" t="s">
        <v>118</v>
      </c>
      <c r="X17" s="278" t="s">
        <v>121</v>
      </c>
      <c r="Y17" s="277" t="s">
        <v>219</v>
      </c>
      <c r="Z17" s="277" t="s">
        <v>197</v>
      </c>
      <c r="AA17" s="277" t="s">
        <v>207</v>
      </c>
      <c r="AB17" s="277">
        <v>509</v>
      </c>
      <c r="AC17" s="279">
        <v>2703.2350000000001</v>
      </c>
      <c r="AD17" s="277">
        <v>1017.317</v>
      </c>
      <c r="AE17" s="280">
        <v>2.657</v>
      </c>
      <c r="AF17" s="277">
        <v>2.5</v>
      </c>
      <c r="AG17" s="277">
        <v>7.5659999999999998</v>
      </c>
      <c r="AH17" s="277">
        <v>208.413804</v>
      </c>
      <c r="AI17" s="277">
        <v>6.3079749999999999</v>
      </c>
      <c r="AJ17" s="277">
        <v>76.401857000000007</v>
      </c>
      <c r="AK17" s="277">
        <v>412</v>
      </c>
      <c r="AL17" s="277">
        <v>3</v>
      </c>
      <c r="AM17" s="277">
        <v>86</v>
      </c>
      <c r="AN17" s="277">
        <v>82</v>
      </c>
      <c r="AO17" s="277">
        <v>12.970518</v>
      </c>
      <c r="AP17" s="277">
        <v>211.3</v>
      </c>
      <c r="AQ17" s="277">
        <v>0</v>
      </c>
      <c r="AR17" s="277">
        <v>19</v>
      </c>
      <c r="AS17" s="277">
        <v>4281</v>
      </c>
      <c r="AT17" s="287">
        <v>0.111</v>
      </c>
      <c r="AU17" s="277">
        <v>3.181</v>
      </c>
      <c r="AV17" s="277">
        <v>18389</v>
      </c>
      <c r="AW17" s="277">
        <v>0</v>
      </c>
      <c r="AX17" s="277">
        <v>0.6</v>
      </c>
      <c r="AY17" s="281">
        <v>0.7772</v>
      </c>
      <c r="AZ17" s="266" t="s">
        <v>70</v>
      </c>
      <c r="BA17" s="267" t="s">
        <v>220</v>
      </c>
      <c r="BB17" s="266">
        <v>1</v>
      </c>
      <c r="BC17" s="266" t="s">
        <v>416</v>
      </c>
      <c r="BD17" s="268">
        <v>11</v>
      </c>
      <c r="BE17" s="282">
        <v>27582.456999999999</v>
      </c>
      <c r="BF17" s="283">
        <v>0.17994727590801646</v>
      </c>
      <c r="BG17" s="284">
        <v>0.13985502283571039</v>
      </c>
      <c r="BH17" s="282">
        <v>196039.46600000001</v>
      </c>
      <c r="BI17" s="283">
        <v>2.5318310140673407E-2</v>
      </c>
      <c r="BJ17" s="285">
        <v>1.9677390641331373E-2</v>
      </c>
      <c r="BK17" s="264">
        <v>1</v>
      </c>
      <c r="BL17" s="269" t="s">
        <v>447</v>
      </c>
      <c r="BM17" s="277" t="s">
        <v>448</v>
      </c>
      <c r="BN17" s="286" t="s">
        <v>447</v>
      </c>
    </row>
    <row r="18" spans="1:66">
      <c r="A18" s="133" t="str">
        <f t="shared" si="20"/>
        <v>명진교통</v>
      </c>
      <c r="B18" s="133" t="str">
        <f t="shared" si="1"/>
        <v>585</v>
      </c>
      <c r="C18" s="134" t="str">
        <f t="shared" si="21"/>
        <v>71바7252</v>
      </c>
      <c r="D18" s="108" t="str">
        <f t="shared" si="22"/>
        <v>중형</v>
      </c>
      <c r="E18" s="104" t="str">
        <f t="shared" si="16"/>
        <v>C</v>
      </c>
      <c r="F18" s="154">
        <f t="shared" si="17"/>
        <v>0.8619230769230769</v>
      </c>
      <c r="G18" s="155">
        <f t="shared" si="18"/>
        <v>2.2410000000000001</v>
      </c>
      <c r="H18" s="156">
        <f t="shared" si="19"/>
        <v>2.6</v>
      </c>
      <c r="I18" s="157">
        <f t="shared" si="23"/>
        <v>2522.4259999999999</v>
      </c>
      <c r="J18" s="158">
        <f t="shared" si="24"/>
        <v>2.4171150320810735E-2</v>
      </c>
      <c r="K18" s="158">
        <f t="shared" si="25"/>
        <v>0.38519842681535649</v>
      </c>
      <c r="L18" s="158">
        <f t="shared" si="26"/>
        <v>0.26839241270110603</v>
      </c>
      <c r="M18" s="159">
        <f t="shared" si="27"/>
        <v>9.6150000000000002</v>
      </c>
      <c r="N18" s="160">
        <f t="shared" si="28"/>
        <v>0</v>
      </c>
      <c r="O18" s="160">
        <f t="shared" si="29"/>
        <v>4.718</v>
      </c>
      <c r="P18" s="161">
        <f t="shared" si="30"/>
        <v>0.26999999999999996</v>
      </c>
      <c r="Q18" s="162">
        <f t="shared" si="31"/>
        <v>100</v>
      </c>
      <c r="R18" s="163">
        <f t="shared" si="32"/>
        <v>21.402224072375155</v>
      </c>
      <c r="S18" s="135">
        <f t="shared" si="33"/>
        <v>0</v>
      </c>
      <c r="T18" s="135">
        <f t="shared" si="34"/>
        <v>119</v>
      </c>
      <c r="U18" s="277" t="s">
        <v>118</v>
      </c>
      <c r="V18" s="278" t="s">
        <v>121</v>
      </c>
      <c r="W18" s="277" t="s">
        <v>118</v>
      </c>
      <c r="X18" s="278" t="s">
        <v>121</v>
      </c>
      <c r="Y18" s="277" t="s">
        <v>222</v>
      </c>
      <c r="Z18" s="277" t="s">
        <v>197</v>
      </c>
      <c r="AA18" s="277" t="s">
        <v>48</v>
      </c>
      <c r="AB18" s="277">
        <v>509</v>
      </c>
      <c r="AC18" s="279">
        <v>2522.4259999999999</v>
      </c>
      <c r="AD18" s="277">
        <v>1125.393</v>
      </c>
      <c r="AE18" s="280">
        <v>2.2410000000000001</v>
      </c>
      <c r="AF18" s="277">
        <v>2.6</v>
      </c>
      <c r="AG18" s="277">
        <v>9.6150000000000002</v>
      </c>
      <c r="AH18" s="277">
        <v>199.54631599999999</v>
      </c>
      <c r="AI18" s="277">
        <v>4.823264</v>
      </c>
      <c r="AJ18" s="277">
        <v>76.864926999999994</v>
      </c>
      <c r="AK18" s="277">
        <v>677</v>
      </c>
      <c r="AL18" s="277">
        <v>0</v>
      </c>
      <c r="AM18" s="277">
        <v>119</v>
      </c>
      <c r="AN18" s="277">
        <v>100</v>
      </c>
      <c r="AO18" s="277">
        <v>12.640803999999999</v>
      </c>
      <c r="AP18" s="277">
        <v>182.3</v>
      </c>
      <c r="AQ18" s="277">
        <v>16.2</v>
      </c>
      <c r="AR18" s="277">
        <v>41</v>
      </c>
      <c r="AS18" s="277">
        <v>9332</v>
      </c>
      <c r="AT18" s="287">
        <v>0</v>
      </c>
      <c r="AU18" s="277">
        <v>4.718</v>
      </c>
      <c r="AV18" s="277">
        <v>19301</v>
      </c>
      <c r="AW18" s="277">
        <v>0</v>
      </c>
      <c r="AX18" s="277">
        <v>0.57999999999999996</v>
      </c>
      <c r="AY18" s="281">
        <v>0.85185185185185175</v>
      </c>
      <c r="AZ18" s="266" t="s">
        <v>69</v>
      </c>
      <c r="BA18" s="267" t="s">
        <v>229</v>
      </c>
      <c r="BB18" s="266">
        <v>2</v>
      </c>
      <c r="BC18" s="266" t="s">
        <v>417</v>
      </c>
      <c r="BD18" s="268">
        <v>4</v>
      </c>
      <c r="BE18" s="282">
        <v>31233.268</v>
      </c>
      <c r="BF18" s="283">
        <v>0.20512611744630757</v>
      </c>
      <c r="BG18" s="284">
        <v>0.17473706300981753</v>
      </c>
      <c r="BH18" s="282">
        <v>196039.46600000001</v>
      </c>
      <c r="BI18" s="283">
        <v>3.2680965372554112E-2</v>
      </c>
      <c r="BJ18" s="285">
        <v>2.7839340872916462E-2</v>
      </c>
      <c r="BK18" s="264">
        <v>1</v>
      </c>
      <c r="BL18" s="269" t="s">
        <v>447</v>
      </c>
      <c r="BM18" s="277" t="s">
        <v>448</v>
      </c>
      <c r="BN18" s="286" t="s">
        <v>447</v>
      </c>
    </row>
    <row r="19" spans="1:66">
      <c r="A19" s="136" t="str">
        <f t="shared" si="20"/>
        <v>명진교통</v>
      </c>
      <c r="B19" s="136" t="str">
        <f t="shared" si="1"/>
        <v>585</v>
      </c>
      <c r="C19" s="137" t="str">
        <f t="shared" si="21"/>
        <v>71바7254</v>
      </c>
      <c r="D19" s="125" t="str">
        <f t="shared" si="22"/>
        <v>중형</v>
      </c>
      <c r="E19" s="121" t="str">
        <f t="shared" si="16"/>
        <v>F</v>
      </c>
      <c r="F19" s="144">
        <f t="shared" si="17"/>
        <v>0.90039999999999998</v>
      </c>
      <c r="G19" s="145">
        <f t="shared" si="18"/>
        <v>2.2509999999999999</v>
      </c>
      <c r="H19" s="146">
        <f t="shared" si="19"/>
        <v>2.5</v>
      </c>
      <c r="I19" s="147">
        <f t="shared" si="23"/>
        <v>4844.973</v>
      </c>
      <c r="J19" s="148">
        <f t="shared" si="24"/>
        <v>3.1617371924688643E-2</v>
      </c>
      <c r="K19" s="148">
        <f t="shared" si="25"/>
        <v>0.33540186647752845</v>
      </c>
      <c r="L19" s="148">
        <f t="shared" si="26"/>
        <v>7.7193412636148845E-2</v>
      </c>
      <c r="M19" s="149">
        <f t="shared" si="27"/>
        <v>7.2770000000000001</v>
      </c>
      <c r="N19" s="150">
        <f t="shared" si="28"/>
        <v>2.1000000000000001E-2</v>
      </c>
      <c r="O19" s="150">
        <f t="shared" si="29"/>
        <v>2.0430000000000001</v>
      </c>
      <c r="P19" s="151">
        <f t="shared" si="30"/>
        <v>0</v>
      </c>
      <c r="Q19" s="152">
        <f t="shared" si="31"/>
        <v>71</v>
      </c>
      <c r="R19" s="153">
        <f t="shared" si="32"/>
        <v>21.42885784329626</v>
      </c>
      <c r="S19" s="138">
        <f t="shared" si="33"/>
        <v>1</v>
      </c>
      <c r="T19" s="138">
        <f t="shared" si="34"/>
        <v>99</v>
      </c>
      <c r="U19" s="277" t="s">
        <v>118</v>
      </c>
      <c r="V19" s="278" t="s">
        <v>121</v>
      </c>
      <c r="W19" s="277" t="s">
        <v>118</v>
      </c>
      <c r="X19" s="278" t="s">
        <v>121</v>
      </c>
      <c r="Y19" s="277" t="s">
        <v>223</v>
      </c>
      <c r="Z19" s="277" t="s">
        <v>197</v>
      </c>
      <c r="AA19" s="277" t="s">
        <v>207</v>
      </c>
      <c r="AB19" s="277">
        <v>509</v>
      </c>
      <c r="AC19" s="279">
        <v>4844.973</v>
      </c>
      <c r="AD19" s="277">
        <v>2151.9209999999998</v>
      </c>
      <c r="AE19" s="280">
        <v>2.2509999999999999</v>
      </c>
      <c r="AF19" s="277">
        <v>2.5</v>
      </c>
      <c r="AG19" s="277">
        <v>7.2770000000000001</v>
      </c>
      <c r="AH19" s="277">
        <v>357.19208500000002</v>
      </c>
      <c r="AI19" s="277">
        <v>11.293475000000001</v>
      </c>
      <c r="AJ19" s="277">
        <v>119.802892</v>
      </c>
      <c r="AK19" s="277">
        <v>374</v>
      </c>
      <c r="AL19" s="277">
        <v>1</v>
      </c>
      <c r="AM19" s="277">
        <v>99</v>
      </c>
      <c r="AN19" s="277">
        <v>71</v>
      </c>
      <c r="AO19" s="277">
        <v>13.564054</v>
      </c>
      <c r="AP19" s="277">
        <v>160.30000000000001</v>
      </c>
      <c r="AQ19" s="277">
        <v>0</v>
      </c>
      <c r="AR19" s="277">
        <v>21</v>
      </c>
      <c r="AS19" s="277">
        <v>4911</v>
      </c>
      <c r="AT19" s="287">
        <v>2.1000000000000001E-2</v>
      </c>
      <c r="AU19" s="277">
        <v>2.0430000000000001</v>
      </c>
      <c r="AV19" s="277">
        <v>35590</v>
      </c>
      <c r="AW19" s="277">
        <v>0</v>
      </c>
      <c r="AX19" s="277">
        <v>0.5</v>
      </c>
      <c r="AY19" s="281">
        <v>0.75407407407407401</v>
      </c>
      <c r="AZ19" s="266" t="s">
        <v>70</v>
      </c>
      <c r="BA19" s="267" t="s">
        <v>229</v>
      </c>
      <c r="BB19" s="266">
        <v>1</v>
      </c>
      <c r="BC19" s="266" t="s">
        <v>235</v>
      </c>
      <c r="BD19" s="268">
        <v>7</v>
      </c>
      <c r="BE19" s="282">
        <v>31233.268</v>
      </c>
      <c r="BF19" s="283">
        <v>0.13237157892027179</v>
      </c>
      <c r="BG19" s="284">
        <v>9.9817975808027162E-2</v>
      </c>
      <c r="BH19" s="282">
        <v>196039.46600000001</v>
      </c>
      <c r="BI19" s="283">
        <v>2.1089615700136621E-2</v>
      </c>
      <c r="BJ19" s="285">
        <v>1.5903132431658577E-2</v>
      </c>
      <c r="BK19" s="264">
        <v>1</v>
      </c>
      <c r="BL19" s="269" t="s">
        <v>447</v>
      </c>
      <c r="BM19" s="277" t="s">
        <v>448</v>
      </c>
      <c r="BN19" s="286" t="s">
        <v>447</v>
      </c>
    </row>
    <row r="20" spans="1:66">
      <c r="A20" s="133" t="str">
        <f t="shared" si="20"/>
        <v>명진교통</v>
      </c>
      <c r="B20" s="133" t="str">
        <f t="shared" si="1"/>
        <v>585</v>
      </c>
      <c r="C20" s="134" t="str">
        <f t="shared" si="21"/>
        <v>71바7255</v>
      </c>
      <c r="D20" s="108" t="str">
        <f t="shared" si="22"/>
        <v>중형</v>
      </c>
      <c r="E20" s="104" t="str">
        <f t="shared" si="16"/>
        <v>B</v>
      </c>
      <c r="F20" s="154">
        <f t="shared" si="17"/>
        <v>0.86359999999999992</v>
      </c>
      <c r="G20" s="155">
        <f t="shared" si="18"/>
        <v>2.1589999999999998</v>
      </c>
      <c r="H20" s="156">
        <f t="shared" si="19"/>
        <v>2.5</v>
      </c>
      <c r="I20" s="157">
        <f t="shared" si="23"/>
        <v>5144.0739999999996</v>
      </c>
      <c r="J20" s="158">
        <f t="shared" si="24"/>
        <v>3.6449652684096986E-2</v>
      </c>
      <c r="K20" s="158">
        <f t="shared" si="25"/>
        <v>0.36838962357453109</v>
      </c>
      <c r="L20" s="158">
        <f t="shared" si="26"/>
        <v>0.20586795602085042</v>
      </c>
      <c r="M20" s="159">
        <f t="shared" si="27"/>
        <v>12.727</v>
      </c>
      <c r="N20" s="160">
        <f t="shared" si="28"/>
        <v>0</v>
      </c>
      <c r="O20" s="160">
        <f t="shared" si="29"/>
        <v>6.8230000000000004</v>
      </c>
      <c r="P20" s="161">
        <f t="shared" si="30"/>
        <v>0.08</v>
      </c>
      <c r="Q20" s="162">
        <f t="shared" si="31"/>
        <v>90</v>
      </c>
      <c r="R20" s="163">
        <f t="shared" si="32"/>
        <v>21.839686111843676</v>
      </c>
      <c r="S20" s="135">
        <f t="shared" si="33"/>
        <v>0</v>
      </c>
      <c r="T20" s="135">
        <f t="shared" si="34"/>
        <v>351</v>
      </c>
      <c r="U20" s="277" t="s">
        <v>118</v>
      </c>
      <c r="V20" s="278" t="s">
        <v>121</v>
      </c>
      <c r="W20" s="277" t="s">
        <v>118</v>
      </c>
      <c r="X20" s="278" t="s">
        <v>121</v>
      </c>
      <c r="Y20" s="277" t="s">
        <v>224</v>
      </c>
      <c r="Z20" s="277" t="s">
        <v>197</v>
      </c>
      <c r="AA20" s="277" t="s">
        <v>48</v>
      </c>
      <c r="AB20" s="277">
        <v>509</v>
      </c>
      <c r="AC20" s="279">
        <v>5144.0739999999996</v>
      </c>
      <c r="AD20" s="277">
        <v>2382.4580000000001</v>
      </c>
      <c r="AE20" s="280">
        <v>2.1589999999999998</v>
      </c>
      <c r="AF20" s="277">
        <v>2.5</v>
      </c>
      <c r="AG20" s="277">
        <v>12.727</v>
      </c>
      <c r="AH20" s="277">
        <v>395.75512900000001</v>
      </c>
      <c r="AI20" s="277">
        <v>14.425136999999999</v>
      </c>
      <c r="AJ20" s="277">
        <v>145.79208299999999</v>
      </c>
      <c r="AK20" s="277">
        <v>1059</v>
      </c>
      <c r="AL20" s="277">
        <v>0</v>
      </c>
      <c r="AM20" s="277">
        <v>351</v>
      </c>
      <c r="AN20" s="277">
        <v>90</v>
      </c>
      <c r="AO20" s="277">
        <v>12.998123</v>
      </c>
      <c r="AP20" s="277">
        <v>180.9</v>
      </c>
      <c r="AQ20" s="277">
        <v>4.8</v>
      </c>
      <c r="AR20" s="277">
        <v>27</v>
      </c>
      <c r="AS20" s="277">
        <v>8677</v>
      </c>
      <c r="AT20" s="287">
        <v>0</v>
      </c>
      <c r="AU20" s="277">
        <v>6.8230000000000004</v>
      </c>
      <c r="AV20" s="277">
        <v>40986</v>
      </c>
      <c r="AW20" s="277">
        <v>0</v>
      </c>
      <c r="AX20" s="277">
        <v>0.65</v>
      </c>
      <c r="AY20" s="281">
        <v>0.92222222222222228</v>
      </c>
      <c r="AZ20" s="266" t="s">
        <v>68</v>
      </c>
      <c r="BA20" s="267" t="s">
        <v>229</v>
      </c>
      <c r="BB20" s="266">
        <v>1</v>
      </c>
      <c r="BC20" s="266" t="s">
        <v>232</v>
      </c>
      <c r="BD20" s="268">
        <v>8</v>
      </c>
      <c r="BE20" s="282">
        <v>31233.268</v>
      </c>
      <c r="BF20" s="283">
        <v>0.18738602697610765</v>
      </c>
      <c r="BG20" s="284">
        <v>0.17281155821129929</v>
      </c>
      <c r="BH20" s="282">
        <v>196039.46600000001</v>
      </c>
      <c r="BI20" s="283">
        <v>2.985459060575078E-2</v>
      </c>
      <c r="BJ20" s="285">
        <v>2.7532566891970166E-2</v>
      </c>
      <c r="BK20" s="264">
        <v>1</v>
      </c>
      <c r="BL20" s="269" t="s">
        <v>447</v>
      </c>
      <c r="BM20" s="277" t="s">
        <v>448</v>
      </c>
      <c r="BN20" s="286" t="s">
        <v>447</v>
      </c>
    </row>
    <row r="21" spans="1:66">
      <c r="A21" s="136" t="str">
        <f t="shared" si="20"/>
        <v>명진교통</v>
      </c>
      <c r="B21" s="136" t="str">
        <f t="shared" si="1"/>
        <v>585</v>
      </c>
      <c r="C21" s="137" t="str">
        <f t="shared" si="21"/>
        <v>71바7257</v>
      </c>
      <c r="D21" s="125" t="str">
        <f t="shared" si="22"/>
        <v>중형</v>
      </c>
      <c r="E21" s="121" t="str">
        <f t="shared" si="16"/>
        <v>D</v>
      </c>
      <c r="F21" s="144">
        <f t="shared" si="17"/>
        <v>0.83560000000000001</v>
      </c>
      <c r="G21" s="145">
        <f t="shared" si="18"/>
        <v>2.089</v>
      </c>
      <c r="H21" s="146">
        <f t="shared" si="19"/>
        <v>2.5</v>
      </c>
      <c r="I21" s="147">
        <f t="shared" si="23"/>
        <v>3826.1880000000001</v>
      </c>
      <c r="J21" s="148">
        <f t="shared" si="24"/>
        <v>4.0858081514671893E-2</v>
      </c>
      <c r="K21" s="148">
        <f t="shared" si="25"/>
        <v>0.38324463256284835</v>
      </c>
      <c r="L21" s="148">
        <f t="shared" si="26"/>
        <v>0.15210961928687247</v>
      </c>
      <c r="M21" s="149">
        <f t="shared" si="27"/>
        <v>12.967000000000001</v>
      </c>
      <c r="N21" s="150">
        <f t="shared" si="28"/>
        <v>2.5999999999999999E-2</v>
      </c>
      <c r="O21" s="150">
        <f t="shared" si="29"/>
        <v>10.637</v>
      </c>
      <c r="P21" s="151">
        <f t="shared" si="30"/>
        <v>2.5283333333333333</v>
      </c>
      <c r="Q21" s="152">
        <f t="shared" si="31"/>
        <v>100</v>
      </c>
      <c r="R21" s="153">
        <f t="shared" si="32"/>
        <v>21.721966461694077</v>
      </c>
      <c r="S21" s="138">
        <f t="shared" si="33"/>
        <v>1</v>
      </c>
      <c r="T21" s="138">
        <f t="shared" si="34"/>
        <v>407</v>
      </c>
      <c r="U21" s="277" t="s">
        <v>118</v>
      </c>
      <c r="V21" s="278" t="s">
        <v>121</v>
      </c>
      <c r="W21" s="277" t="s">
        <v>118</v>
      </c>
      <c r="X21" s="278" t="s">
        <v>121</v>
      </c>
      <c r="Y21" s="277" t="s">
        <v>225</v>
      </c>
      <c r="Z21" s="277" t="s">
        <v>197</v>
      </c>
      <c r="AA21" s="277" t="s">
        <v>48</v>
      </c>
      <c r="AB21" s="277">
        <v>509</v>
      </c>
      <c r="AC21" s="279">
        <v>3826.1880000000001</v>
      </c>
      <c r="AD21" s="277">
        <v>1831.6130000000001</v>
      </c>
      <c r="AE21" s="280">
        <v>2.089</v>
      </c>
      <c r="AF21" s="277">
        <v>2.5</v>
      </c>
      <c r="AG21" s="277">
        <v>12.967000000000001</v>
      </c>
      <c r="AH21" s="277">
        <v>305.85961300000002</v>
      </c>
      <c r="AI21" s="277">
        <v>12.496836999999999</v>
      </c>
      <c r="AJ21" s="277">
        <v>117.219055</v>
      </c>
      <c r="AK21" s="277">
        <v>582</v>
      </c>
      <c r="AL21" s="277">
        <v>1</v>
      </c>
      <c r="AM21" s="277">
        <v>407</v>
      </c>
      <c r="AN21" s="277">
        <v>100</v>
      </c>
      <c r="AO21" s="277">
        <v>12.509620999999999</v>
      </c>
      <c r="AP21" s="277">
        <v>607.20000000000005</v>
      </c>
      <c r="AQ21" s="277">
        <v>151.69999999999999</v>
      </c>
      <c r="AR21" s="277">
        <v>75</v>
      </c>
      <c r="AS21" s="277">
        <v>21787</v>
      </c>
      <c r="AT21" s="287">
        <v>2.5999999999999999E-2</v>
      </c>
      <c r="AU21" s="277">
        <v>10.637</v>
      </c>
      <c r="AV21" s="277">
        <v>28710</v>
      </c>
      <c r="AW21" s="277">
        <v>0</v>
      </c>
      <c r="AX21" s="277">
        <v>0.64</v>
      </c>
      <c r="AY21" s="281">
        <v>0.82777777777777772</v>
      </c>
      <c r="AZ21" s="266" t="s">
        <v>67</v>
      </c>
      <c r="BA21" s="267" t="s">
        <v>229</v>
      </c>
      <c r="BB21" s="266">
        <v>1</v>
      </c>
      <c r="BC21" s="266" t="s">
        <v>418</v>
      </c>
      <c r="BD21" s="268">
        <v>5</v>
      </c>
      <c r="BE21" s="282">
        <v>31233.268</v>
      </c>
      <c r="BF21" s="283">
        <v>0.13704230373843687</v>
      </c>
      <c r="BG21" s="284">
        <v>0.11344057365015052</v>
      </c>
      <c r="BH21" s="282">
        <v>196039.46600000001</v>
      </c>
      <c r="BI21" s="283">
        <v>2.1833761779375589E-2</v>
      </c>
      <c r="BJ21" s="285">
        <v>1.8073502806260903E-2</v>
      </c>
      <c r="BK21" s="264">
        <v>1</v>
      </c>
      <c r="BL21" s="269" t="s">
        <v>447</v>
      </c>
      <c r="BM21" s="277" t="s">
        <v>448</v>
      </c>
      <c r="BN21" s="286" t="s">
        <v>447</v>
      </c>
    </row>
    <row r="22" spans="1:66">
      <c r="A22" s="133" t="str">
        <f t="shared" si="20"/>
        <v>명진교통</v>
      </c>
      <c r="B22" s="133" t="str">
        <f t="shared" si="1"/>
        <v>585</v>
      </c>
      <c r="C22" s="134" t="str">
        <f t="shared" si="21"/>
        <v>71바7258</v>
      </c>
      <c r="D22" s="108" t="str">
        <f t="shared" si="22"/>
        <v>중형</v>
      </c>
      <c r="E22" s="104" t="str">
        <f t="shared" si="16"/>
        <v>C</v>
      </c>
      <c r="F22" s="154">
        <f t="shared" si="17"/>
        <v>0.85600000000000009</v>
      </c>
      <c r="G22" s="155">
        <f t="shared" si="18"/>
        <v>2.14</v>
      </c>
      <c r="H22" s="156">
        <f t="shared" si="19"/>
        <v>2.5</v>
      </c>
      <c r="I22" s="157">
        <f t="shared" si="23"/>
        <v>4411.8090000000002</v>
      </c>
      <c r="J22" s="158">
        <f t="shared" si="24"/>
        <v>3.1776293164793509E-2</v>
      </c>
      <c r="K22" s="158">
        <f t="shared" si="25"/>
        <v>0.37776995135236968</v>
      </c>
      <c r="L22" s="158">
        <f t="shared" si="26"/>
        <v>0.18903810205745533</v>
      </c>
      <c r="M22" s="159">
        <f t="shared" si="27"/>
        <v>12.445</v>
      </c>
      <c r="N22" s="160">
        <f t="shared" si="28"/>
        <v>0</v>
      </c>
      <c r="O22" s="160">
        <f t="shared" si="29"/>
        <v>6.1429999999999998</v>
      </c>
      <c r="P22" s="161">
        <f t="shared" si="30"/>
        <v>1.3900000000000001</v>
      </c>
      <c r="Q22" s="162">
        <f t="shared" si="31"/>
        <v>101</v>
      </c>
      <c r="R22" s="163">
        <f t="shared" si="32"/>
        <v>21.676089516436555</v>
      </c>
      <c r="S22" s="135">
        <f t="shared" si="33"/>
        <v>0</v>
      </c>
      <c r="T22" s="135">
        <f t="shared" si="34"/>
        <v>271</v>
      </c>
      <c r="U22" s="277" t="s">
        <v>118</v>
      </c>
      <c r="V22" s="278" t="s">
        <v>121</v>
      </c>
      <c r="W22" s="277" t="s">
        <v>118</v>
      </c>
      <c r="X22" s="278" t="s">
        <v>121</v>
      </c>
      <c r="Y22" s="277" t="s">
        <v>226</v>
      </c>
      <c r="Z22" s="277" t="s">
        <v>197</v>
      </c>
      <c r="AA22" s="277" t="s">
        <v>48</v>
      </c>
      <c r="AB22" s="277">
        <v>509</v>
      </c>
      <c r="AC22" s="279">
        <v>4411.8090000000002</v>
      </c>
      <c r="AD22" s="277">
        <v>2061.3789999999999</v>
      </c>
      <c r="AE22" s="280">
        <v>2.14</v>
      </c>
      <c r="AF22" s="277">
        <v>2.5</v>
      </c>
      <c r="AG22" s="277">
        <v>12.445</v>
      </c>
      <c r="AH22" s="277">
        <v>344.70682099999999</v>
      </c>
      <c r="AI22" s="277">
        <v>10.953505</v>
      </c>
      <c r="AJ22" s="277">
        <v>130.21987899999999</v>
      </c>
      <c r="AK22" s="277">
        <v>834</v>
      </c>
      <c r="AL22" s="277">
        <v>0</v>
      </c>
      <c r="AM22" s="277">
        <v>271</v>
      </c>
      <c r="AN22" s="277">
        <v>101</v>
      </c>
      <c r="AO22" s="277">
        <v>12.798728000000001</v>
      </c>
      <c r="AP22" s="277">
        <v>523.1</v>
      </c>
      <c r="AQ22" s="277">
        <v>83.4</v>
      </c>
      <c r="AR22" s="277">
        <v>73</v>
      </c>
      <c r="AS22" s="277">
        <v>20650</v>
      </c>
      <c r="AT22" s="287">
        <v>0</v>
      </c>
      <c r="AU22" s="277">
        <v>6.1429999999999998</v>
      </c>
      <c r="AV22" s="277">
        <v>33583</v>
      </c>
      <c r="AW22" s="277">
        <v>0</v>
      </c>
      <c r="AX22" s="277">
        <v>0.64</v>
      </c>
      <c r="AY22" s="281">
        <v>0.89</v>
      </c>
      <c r="AZ22" s="266" t="s">
        <v>69</v>
      </c>
      <c r="BA22" s="267" t="s">
        <v>229</v>
      </c>
      <c r="BB22" s="266">
        <v>1</v>
      </c>
      <c r="BC22" s="266" t="s">
        <v>419</v>
      </c>
      <c r="BD22" s="268">
        <v>8</v>
      </c>
      <c r="BE22" s="282">
        <v>31233.268</v>
      </c>
      <c r="BF22" s="283">
        <v>0.20433766328902886</v>
      </c>
      <c r="BG22" s="284">
        <v>0.18186052032723568</v>
      </c>
      <c r="BH22" s="282">
        <v>196039.46600000001</v>
      </c>
      <c r="BI22" s="283">
        <v>3.2555347809404861E-2</v>
      </c>
      <c r="BJ22" s="285">
        <v>2.8974259550370328E-2</v>
      </c>
      <c r="BK22" s="264">
        <v>1</v>
      </c>
      <c r="BL22" s="269" t="s">
        <v>447</v>
      </c>
      <c r="BM22" s="277" t="s">
        <v>448</v>
      </c>
      <c r="BN22" s="286" t="s">
        <v>447</v>
      </c>
    </row>
    <row r="23" spans="1:66">
      <c r="A23" s="136" t="str">
        <f t="shared" si="20"/>
        <v>명진교통</v>
      </c>
      <c r="B23" s="136" t="str">
        <f t="shared" si="1"/>
        <v>585</v>
      </c>
      <c r="C23" s="137" t="str">
        <f t="shared" si="21"/>
        <v>72바1948</v>
      </c>
      <c r="D23" s="125" t="str">
        <f t="shared" si="22"/>
        <v>중형</v>
      </c>
      <c r="E23" s="121" t="str">
        <f t="shared" si="16"/>
        <v>F</v>
      </c>
      <c r="F23" s="144">
        <f t="shared" si="17"/>
        <v>0.82520000000000004</v>
      </c>
      <c r="G23" s="145">
        <f t="shared" si="18"/>
        <v>2.0630000000000002</v>
      </c>
      <c r="H23" s="146">
        <f t="shared" si="19"/>
        <v>2.5</v>
      </c>
      <c r="I23" s="147">
        <f t="shared" si="23"/>
        <v>4263.6149999999998</v>
      </c>
      <c r="J23" s="148">
        <f t="shared" si="24"/>
        <v>3.1337299926166039E-2</v>
      </c>
      <c r="K23" s="148">
        <f t="shared" si="25"/>
        <v>0.39141241552810635</v>
      </c>
      <c r="L23" s="148">
        <f t="shared" si="26"/>
        <v>0.17872157781600825</v>
      </c>
      <c r="M23" s="149">
        <f t="shared" si="27"/>
        <v>11.955</v>
      </c>
      <c r="N23" s="150">
        <f t="shared" si="28"/>
        <v>2.3E-2</v>
      </c>
      <c r="O23" s="150">
        <f t="shared" si="29"/>
        <v>3.6349999999999998</v>
      </c>
      <c r="P23" s="151">
        <f t="shared" si="30"/>
        <v>1.7166666666666666</v>
      </c>
      <c r="Q23" s="152">
        <f t="shared" si="31"/>
        <v>97</v>
      </c>
      <c r="R23" s="153">
        <f t="shared" si="32"/>
        <v>21.721633296621786</v>
      </c>
      <c r="S23" s="138">
        <f t="shared" si="33"/>
        <v>1</v>
      </c>
      <c r="T23" s="138">
        <f t="shared" si="34"/>
        <v>155</v>
      </c>
      <c r="U23" s="277" t="s">
        <v>118</v>
      </c>
      <c r="V23" s="278" t="s">
        <v>121</v>
      </c>
      <c r="W23" s="277" t="s">
        <v>118</v>
      </c>
      <c r="X23" s="278" t="s">
        <v>121</v>
      </c>
      <c r="Y23" s="277" t="s">
        <v>227</v>
      </c>
      <c r="Z23" s="277" t="s">
        <v>197</v>
      </c>
      <c r="AA23" s="277" t="s">
        <v>48</v>
      </c>
      <c r="AB23" s="277">
        <v>509</v>
      </c>
      <c r="AC23" s="279">
        <v>4263.6149999999998</v>
      </c>
      <c r="AD23" s="277">
        <v>2066.84</v>
      </c>
      <c r="AE23" s="280">
        <v>2.0630000000000002</v>
      </c>
      <c r="AF23" s="277">
        <v>2.5</v>
      </c>
      <c r="AG23" s="277">
        <v>11.955</v>
      </c>
      <c r="AH23" s="277">
        <v>340.03321999999997</v>
      </c>
      <c r="AI23" s="277">
        <v>10.655723</v>
      </c>
      <c r="AJ23" s="277">
        <v>133.09322399999999</v>
      </c>
      <c r="AK23" s="277">
        <v>762</v>
      </c>
      <c r="AL23" s="277">
        <v>1</v>
      </c>
      <c r="AM23" s="277">
        <v>155</v>
      </c>
      <c r="AN23" s="277">
        <v>97</v>
      </c>
      <c r="AO23" s="277">
        <v>12.538819</v>
      </c>
      <c r="AP23" s="277">
        <v>778.9</v>
      </c>
      <c r="AQ23" s="277">
        <v>103</v>
      </c>
      <c r="AR23" s="277">
        <v>81</v>
      </c>
      <c r="AS23" s="277">
        <v>20910</v>
      </c>
      <c r="AT23" s="287">
        <v>2.3E-2</v>
      </c>
      <c r="AU23" s="277">
        <v>3.6349999999999998</v>
      </c>
      <c r="AV23" s="277">
        <v>32790</v>
      </c>
      <c r="AW23" s="277">
        <v>0</v>
      </c>
      <c r="AX23" s="277">
        <v>0.6</v>
      </c>
      <c r="AY23" s="281">
        <v>0.67703703703703699</v>
      </c>
      <c r="AZ23" s="266" t="s">
        <v>70</v>
      </c>
      <c r="BA23" s="267" t="s">
        <v>229</v>
      </c>
      <c r="BB23" s="266">
        <v>2</v>
      </c>
      <c r="BC23" s="266" t="s">
        <v>420</v>
      </c>
      <c r="BD23" s="268">
        <v>9</v>
      </c>
      <c r="BE23" s="282">
        <v>31233.268</v>
      </c>
      <c r="BF23" s="283">
        <v>0.13373630962984726</v>
      </c>
      <c r="BG23" s="284">
        <v>9.0544434816059546E-2</v>
      </c>
      <c r="BH23" s="282">
        <v>196039.46600000001</v>
      </c>
      <c r="BI23" s="283">
        <v>2.1307046408706294E-2</v>
      </c>
      <c r="BJ23" s="285">
        <v>1.442565956856115E-2</v>
      </c>
      <c r="BK23" s="264">
        <v>1</v>
      </c>
      <c r="BL23" s="269" t="s">
        <v>447</v>
      </c>
      <c r="BM23" s="277" t="s">
        <v>448</v>
      </c>
      <c r="BN23" s="286" t="s">
        <v>447</v>
      </c>
    </row>
    <row r="24" spans="1:66">
      <c r="A24" s="133" t="str">
        <f t="shared" si="20"/>
        <v>명진교통</v>
      </c>
      <c r="B24" s="133" t="str">
        <f t="shared" si="1"/>
        <v>591</v>
      </c>
      <c r="C24" s="134" t="str">
        <f t="shared" si="21"/>
        <v>71바5453</v>
      </c>
      <c r="D24" s="108" t="str">
        <f t="shared" si="22"/>
        <v>중형</v>
      </c>
      <c r="E24" s="104" t="str">
        <f t="shared" si="16"/>
        <v>F</v>
      </c>
      <c r="F24" s="154">
        <f t="shared" si="17"/>
        <v>0.84259259259259256</v>
      </c>
      <c r="G24" s="155">
        <f t="shared" si="18"/>
        <v>2.2749999999999999</v>
      </c>
      <c r="H24" s="156">
        <f t="shared" si="19"/>
        <v>2.7</v>
      </c>
      <c r="I24" s="157">
        <f t="shared" si="23"/>
        <v>5905.6059999999998</v>
      </c>
      <c r="J24" s="158">
        <f t="shared" si="24"/>
        <v>1.8473170142606788E-2</v>
      </c>
      <c r="K24" s="158">
        <f t="shared" si="25"/>
        <v>0.4070958808954982</v>
      </c>
      <c r="L24" s="158">
        <f t="shared" si="26"/>
        <v>0.23638556314119161</v>
      </c>
      <c r="M24" s="159">
        <f t="shared" si="27"/>
        <v>12.129</v>
      </c>
      <c r="N24" s="160">
        <f t="shared" si="28"/>
        <v>0.55900000000000005</v>
      </c>
      <c r="O24" s="160">
        <f t="shared" si="29"/>
        <v>17.271999999999998</v>
      </c>
      <c r="P24" s="161">
        <f t="shared" si="30"/>
        <v>1.0183333333333333</v>
      </c>
      <c r="Q24" s="162">
        <f t="shared" si="31"/>
        <v>86</v>
      </c>
      <c r="R24" s="163">
        <f t="shared" si="32"/>
        <v>24.180860566128416</v>
      </c>
      <c r="S24" s="135">
        <f t="shared" si="33"/>
        <v>33</v>
      </c>
      <c r="T24" s="135">
        <f t="shared" si="34"/>
        <v>1020</v>
      </c>
      <c r="U24" s="277" t="s">
        <v>118</v>
      </c>
      <c r="V24" s="278" t="s">
        <v>122</v>
      </c>
      <c r="W24" s="277" t="s">
        <v>118</v>
      </c>
      <c r="X24" s="278" t="s">
        <v>122</v>
      </c>
      <c r="Y24" s="277" t="s">
        <v>228</v>
      </c>
      <c r="Z24" s="277" t="s">
        <v>197</v>
      </c>
      <c r="AA24" s="277" t="s">
        <v>48</v>
      </c>
      <c r="AB24" s="277">
        <v>509</v>
      </c>
      <c r="AC24" s="279">
        <v>5905.6059999999998</v>
      </c>
      <c r="AD24" s="277">
        <v>2595.4859999999999</v>
      </c>
      <c r="AE24" s="280">
        <v>2.2749999999999999</v>
      </c>
      <c r="AF24" s="277">
        <v>2.7</v>
      </c>
      <c r="AG24" s="277">
        <v>12.129</v>
      </c>
      <c r="AH24" s="277">
        <v>425.16243500000002</v>
      </c>
      <c r="AI24" s="277">
        <v>7.8540979999999996</v>
      </c>
      <c r="AJ24" s="277">
        <v>173.08187599999999</v>
      </c>
      <c r="AK24" s="277">
        <v>1396</v>
      </c>
      <c r="AL24" s="277">
        <v>33</v>
      </c>
      <c r="AM24" s="277">
        <v>1020</v>
      </c>
      <c r="AN24" s="277">
        <v>86</v>
      </c>
      <c r="AO24" s="277">
        <v>13.890234</v>
      </c>
      <c r="AP24" s="277">
        <v>4243.5</v>
      </c>
      <c r="AQ24" s="277">
        <v>61.1</v>
      </c>
      <c r="AR24" s="277">
        <v>250</v>
      </c>
      <c r="AS24" s="277">
        <v>109056</v>
      </c>
      <c r="AT24" s="287">
        <v>0.55900000000000005</v>
      </c>
      <c r="AU24" s="277">
        <v>17.271999999999998</v>
      </c>
      <c r="AV24" s="277">
        <v>615</v>
      </c>
      <c r="AW24" s="277">
        <v>0</v>
      </c>
      <c r="AX24" s="277">
        <v>0.6</v>
      </c>
      <c r="AY24" s="281">
        <v>0.79740740740740734</v>
      </c>
      <c r="AZ24" s="266" t="s">
        <v>70</v>
      </c>
      <c r="BA24" s="267" t="s">
        <v>237</v>
      </c>
      <c r="BB24" s="266">
        <v>1</v>
      </c>
      <c r="BC24" s="266" t="s">
        <v>421</v>
      </c>
      <c r="BD24" s="268">
        <v>1</v>
      </c>
      <c r="BE24" s="282">
        <v>36397.493999999999</v>
      </c>
      <c r="BF24" s="283">
        <v>0.13709116896894055</v>
      </c>
      <c r="BG24" s="284">
        <v>0.10931751362597369</v>
      </c>
      <c r="BH24" s="282">
        <v>196039.46600000001</v>
      </c>
      <c r="BI24" s="283">
        <v>2.5452910588932124E-2</v>
      </c>
      <c r="BJ24" s="285">
        <v>2.0296339443692909E-2</v>
      </c>
      <c r="BK24" s="264">
        <v>1</v>
      </c>
      <c r="BL24" s="269" t="s">
        <v>447</v>
      </c>
      <c r="BM24" s="277" t="s">
        <v>448</v>
      </c>
      <c r="BN24" s="286" t="s">
        <v>447</v>
      </c>
    </row>
    <row r="25" spans="1:66">
      <c r="A25" s="136" t="str">
        <f t="shared" si="20"/>
        <v>명진교통</v>
      </c>
      <c r="B25" s="136" t="str">
        <f t="shared" si="1"/>
        <v>591</v>
      </c>
      <c r="C25" s="137" t="str">
        <f t="shared" si="21"/>
        <v>71바5455</v>
      </c>
      <c r="D25" s="125" t="str">
        <f t="shared" si="22"/>
        <v>중형</v>
      </c>
      <c r="E25" s="121" t="str">
        <f t="shared" si="16"/>
        <v>D</v>
      </c>
      <c r="F25" s="144">
        <f t="shared" si="17"/>
        <v>0.9044444444444445</v>
      </c>
      <c r="G25" s="145">
        <f t="shared" si="18"/>
        <v>2.4420000000000002</v>
      </c>
      <c r="H25" s="146">
        <f t="shared" si="19"/>
        <v>2.7</v>
      </c>
      <c r="I25" s="147">
        <f t="shared" si="23"/>
        <v>5814.8540000000003</v>
      </c>
      <c r="J25" s="148">
        <f t="shared" si="24"/>
        <v>1.5561058396740995E-2</v>
      </c>
      <c r="K25" s="148">
        <f t="shared" si="25"/>
        <v>0.36072709097730304</v>
      </c>
      <c r="L25" s="148">
        <f t="shared" si="26"/>
        <v>0.25142505727572867</v>
      </c>
      <c r="M25" s="149">
        <f t="shared" si="27"/>
        <v>11.006</v>
      </c>
      <c r="N25" s="150">
        <f t="shared" si="28"/>
        <v>0.43</v>
      </c>
      <c r="O25" s="150">
        <f t="shared" si="29"/>
        <v>20.792000000000002</v>
      </c>
      <c r="P25" s="151">
        <f t="shared" si="30"/>
        <v>1.25</v>
      </c>
      <c r="Q25" s="152">
        <f t="shared" si="31"/>
        <v>86</v>
      </c>
      <c r="R25" s="153">
        <f t="shared" si="32"/>
        <v>25.268927675549495</v>
      </c>
      <c r="S25" s="138">
        <f t="shared" si="33"/>
        <v>25</v>
      </c>
      <c r="T25" s="138">
        <f t="shared" si="34"/>
        <v>1209</v>
      </c>
      <c r="U25" s="277" t="s">
        <v>118</v>
      </c>
      <c r="V25" s="278" t="s">
        <v>122</v>
      </c>
      <c r="W25" s="277" t="s">
        <v>118</v>
      </c>
      <c r="X25" s="278" t="s">
        <v>122</v>
      </c>
      <c r="Y25" s="277" t="s">
        <v>230</v>
      </c>
      <c r="Z25" s="277" t="s">
        <v>197</v>
      </c>
      <c r="AA25" s="277" t="s">
        <v>48</v>
      </c>
      <c r="AB25" s="277">
        <v>509</v>
      </c>
      <c r="AC25" s="279">
        <v>5814.8540000000003</v>
      </c>
      <c r="AD25" s="277">
        <v>2381.3159999999998</v>
      </c>
      <c r="AE25" s="280">
        <v>2.4420000000000002</v>
      </c>
      <c r="AF25" s="277">
        <v>2.7</v>
      </c>
      <c r="AG25" s="277">
        <v>11.006</v>
      </c>
      <c r="AH25" s="277">
        <v>368.95041800000001</v>
      </c>
      <c r="AI25" s="277">
        <v>5.7412590000000003</v>
      </c>
      <c r="AJ25" s="277">
        <v>133.09041099999999</v>
      </c>
      <c r="AK25" s="277">
        <v>1462</v>
      </c>
      <c r="AL25" s="277">
        <v>25</v>
      </c>
      <c r="AM25" s="277">
        <v>1209</v>
      </c>
      <c r="AN25" s="277">
        <v>86</v>
      </c>
      <c r="AO25" s="277">
        <v>15.760529</v>
      </c>
      <c r="AP25" s="277">
        <v>3482.3</v>
      </c>
      <c r="AQ25" s="277">
        <v>75</v>
      </c>
      <c r="AR25" s="277">
        <v>108</v>
      </c>
      <c r="AS25" s="277">
        <v>53049</v>
      </c>
      <c r="AT25" s="287">
        <v>0.43</v>
      </c>
      <c r="AU25" s="277">
        <v>20.792000000000002</v>
      </c>
      <c r="AV25" s="277">
        <v>27764</v>
      </c>
      <c r="AW25" s="277">
        <v>0</v>
      </c>
      <c r="AX25" s="277">
        <v>0.57999999999999996</v>
      </c>
      <c r="AY25" s="281">
        <v>0.81814814814814807</v>
      </c>
      <c r="AZ25" s="266" t="s">
        <v>67</v>
      </c>
      <c r="BA25" s="267" t="s">
        <v>237</v>
      </c>
      <c r="BB25" s="266">
        <v>2</v>
      </c>
      <c r="BC25" s="266" t="s">
        <v>422</v>
      </c>
      <c r="BD25" s="268">
        <v>9</v>
      </c>
      <c r="BE25" s="282">
        <v>36397.493999999999</v>
      </c>
      <c r="BF25" s="283">
        <v>0.11303940320726476</v>
      </c>
      <c r="BG25" s="284">
        <v>9.2482978401795493E-2</v>
      </c>
      <c r="BH25" s="282">
        <v>196039.46600000001</v>
      </c>
      <c r="BI25" s="283">
        <v>2.0987360779691162E-2</v>
      </c>
      <c r="BJ25" s="285">
        <v>1.7170770356421398E-2</v>
      </c>
      <c r="BK25" s="264">
        <v>1</v>
      </c>
      <c r="BL25" s="269" t="s">
        <v>447</v>
      </c>
      <c r="BM25" s="277" t="s">
        <v>448</v>
      </c>
      <c r="BN25" s="286" t="s">
        <v>447</v>
      </c>
    </row>
    <row r="26" spans="1:66">
      <c r="A26" s="133" t="str">
        <f t="shared" si="20"/>
        <v>명진교통</v>
      </c>
      <c r="B26" s="133" t="str">
        <f t="shared" si="1"/>
        <v>591</v>
      </c>
      <c r="C26" s="134" t="str">
        <f t="shared" si="21"/>
        <v>71바5459</v>
      </c>
      <c r="D26" s="108" t="str">
        <f t="shared" si="22"/>
        <v>중형</v>
      </c>
      <c r="E26" s="104" t="str">
        <f t="shared" si="16"/>
        <v>B</v>
      </c>
      <c r="F26" s="154">
        <f t="shared" si="17"/>
        <v>0.83444444444444443</v>
      </c>
      <c r="G26" s="155">
        <f t="shared" si="18"/>
        <v>2.2530000000000001</v>
      </c>
      <c r="H26" s="156">
        <f t="shared" si="19"/>
        <v>2.7</v>
      </c>
      <c r="I26" s="157">
        <f t="shared" si="23"/>
        <v>4621.9520000000002</v>
      </c>
      <c r="J26" s="158">
        <f t="shared" si="24"/>
        <v>1.2458147195130997E-2</v>
      </c>
      <c r="K26" s="158">
        <f t="shared" si="25"/>
        <v>0.41533171011933639</v>
      </c>
      <c r="L26" s="158">
        <f t="shared" si="26"/>
        <v>0.22371500180010523</v>
      </c>
      <c r="M26" s="159">
        <f t="shared" si="27"/>
        <v>11.563000000000001</v>
      </c>
      <c r="N26" s="160">
        <f t="shared" si="28"/>
        <v>0.108</v>
      </c>
      <c r="O26" s="160">
        <f t="shared" si="29"/>
        <v>15.297000000000001</v>
      </c>
      <c r="P26" s="161">
        <f t="shared" si="30"/>
        <v>0</v>
      </c>
      <c r="Q26" s="162">
        <f t="shared" si="31"/>
        <v>84</v>
      </c>
      <c r="R26" s="163">
        <f t="shared" si="32"/>
        <v>23.626654858737343</v>
      </c>
      <c r="S26" s="135">
        <f t="shared" si="33"/>
        <v>5</v>
      </c>
      <c r="T26" s="135">
        <f t="shared" si="34"/>
        <v>707</v>
      </c>
      <c r="U26" s="277" t="s">
        <v>118</v>
      </c>
      <c r="V26" s="278" t="s">
        <v>122</v>
      </c>
      <c r="W26" s="277" t="s">
        <v>118</v>
      </c>
      <c r="X26" s="278" t="s">
        <v>122</v>
      </c>
      <c r="Y26" s="277" t="s">
        <v>231</v>
      </c>
      <c r="Z26" s="277" t="s">
        <v>197</v>
      </c>
      <c r="AA26" s="277" t="s">
        <v>48</v>
      </c>
      <c r="AB26" s="277">
        <v>509</v>
      </c>
      <c r="AC26" s="279">
        <v>4621.9520000000002</v>
      </c>
      <c r="AD26" s="277">
        <v>2051.3209999999999</v>
      </c>
      <c r="AE26" s="280">
        <v>2.2530000000000001</v>
      </c>
      <c r="AF26" s="277">
        <v>2.7</v>
      </c>
      <c r="AG26" s="277">
        <v>11.563000000000001</v>
      </c>
      <c r="AH26" s="277">
        <v>341.87523499999998</v>
      </c>
      <c r="AI26" s="277">
        <v>4.2591320000000001</v>
      </c>
      <c r="AJ26" s="277">
        <v>141.991626</v>
      </c>
      <c r="AK26" s="277">
        <v>1034</v>
      </c>
      <c r="AL26" s="277">
        <v>5</v>
      </c>
      <c r="AM26" s="277">
        <v>707</v>
      </c>
      <c r="AN26" s="277">
        <v>84</v>
      </c>
      <c r="AO26" s="277">
        <v>13.519411</v>
      </c>
      <c r="AP26" s="277">
        <v>1140.7</v>
      </c>
      <c r="AQ26" s="277">
        <v>0</v>
      </c>
      <c r="AR26" s="277">
        <v>196</v>
      </c>
      <c r="AS26" s="277">
        <v>100832</v>
      </c>
      <c r="AT26" s="287">
        <v>0.108</v>
      </c>
      <c r="AU26" s="277">
        <v>15.297000000000001</v>
      </c>
      <c r="AV26" s="277">
        <v>0</v>
      </c>
      <c r="AW26" s="277">
        <v>0</v>
      </c>
      <c r="AX26" s="277">
        <v>0.59</v>
      </c>
      <c r="AY26" s="281">
        <v>0.92639999999999989</v>
      </c>
      <c r="AZ26" s="266" t="s">
        <v>68</v>
      </c>
      <c r="BA26" s="267" t="s">
        <v>237</v>
      </c>
      <c r="BB26" s="266">
        <v>1</v>
      </c>
      <c r="BC26" s="266" t="s">
        <v>239</v>
      </c>
      <c r="BD26" s="268">
        <v>1</v>
      </c>
      <c r="BE26" s="282">
        <v>36397.493999999999</v>
      </c>
      <c r="BF26" s="283">
        <v>0.12109498527563464</v>
      </c>
      <c r="BG26" s="284">
        <v>0.11218239435934792</v>
      </c>
      <c r="BH26" s="282">
        <v>196039.46600000001</v>
      </c>
      <c r="BI26" s="283">
        <v>2.2482993296870129E-2</v>
      </c>
      <c r="BJ26" s="285">
        <v>2.0828244990220485E-2</v>
      </c>
      <c r="BK26" s="264">
        <v>1</v>
      </c>
      <c r="BL26" s="269" t="s">
        <v>447</v>
      </c>
      <c r="BM26" s="277" t="s">
        <v>448</v>
      </c>
      <c r="BN26" s="286" t="s">
        <v>447</v>
      </c>
    </row>
    <row r="27" spans="1:66">
      <c r="A27" s="136" t="str">
        <f t="shared" si="20"/>
        <v>명진교통</v>
      </c>
      <c r="B27" s="136" t="str">
        <f t="shared" si="1"/>
        <v>591</v>
      </c>
      <c r="C27" s="137" t="str">
        <f t="shared" si="21"/>
        <v>71바7256</v>
      </c>
      <c r="D27" s="125" t="str">
        <f t="shared" si="22"/>
        <v>중형</v>
      </c>
      <c r="E27" s="121" t="str">
        <f t="shared" si="16"/>
        <v>C</v>
      </c>
      <c r="F27" s="144">
        <f t="shared" si="17"/>
        <v>0.77439999999999998</v>
      </c>
      <c r="G27" s="145">
        <f t="shared" si="18"/>
        <v>1.9359999999999999</v>
      </c>
      <c r="H27" s="146">
        <f t="shared" si="19"/>
        <v>2.5</v>
      </c>
      <c r="I27" s="147">
        <f t="shared" si="23"/>
        <v>4963.5330000000004</v>
      </c>
      <c r="J27" s="148">
        <f t="shared" si="24"/>
        <v>1.1862649620905641E-2</v>
      </c>
      <c r="K27" s="148">
        <f t="shared" si="25"/>
        <v>0.45988858633740282</v>
      </c>
      <c r="L27" s="148">
        <f t="shared" si="26"/>
        <v>0.25304556250557819</v>
      </c>
      <c r="M27" s="149">
        <f t="shared" si="27"/>
        <v>15.332000000000001</v>
      </c>
      <c r="N27" s="150">
        <f t="shared" si="28"/>
        <v>0.02</v>
      </c>
      <c r="O27" s="150">
        <f t="shared" si="29"/>
        <v>30.402000000000001</v>
      </c>
      <c r="P27" s="151">
        <f t="shared" si="30"/>
        <v>4.1449999999999996</v>
      </c>
      <c r="Q27" s="152">
        <f t="shared" si="31"/>
        <v>100</v>
      </c>
      <c r="R27" s="153">
        <f t="shared" si="32"/>
        <v>24.851311439070475</v>
      </c>
      <c r="S27" s="138">
        <f t="shared" si="33"/>
        <v>1</v>
      </c>
      <c r="T27" s="138">
        <f t="shared" si="34"/>
        <v>1509</v>
      </c>
      <c r="U27" s="277" t="s">
        <v>118</v>
      </c>
      <c r="V27" s="278" t="s">
        <v>122</v>
      </c>
      <c r="W27" s="277" t="s">
        <v>118</v>
      </c>
      <c r="X27" s="278" t="s">
        <v>122</v>
      </c>
      <c r="Y27" s="277" t="s">
        <v>233</v>
      </c>
      <c r="Z27" s="277" t="s">
        <v>197</v>
      </c>
      <c r="AA27" s="277" t="s">
        <v>48</v>
      </c>
      <c r="AB27" s="277">
        <v>509</v>
      </c>
      <c r="AC27" s="279">
        <v>4963.5330000000004</v>
      </c>
      <c r="AD27" s="277">
        <v>2563.8890000000001</v>
      </c>
      <c r="AE27" s="280">
        <v>1.9359999999999999</v>
      </c>
      <c r="AF27" s="277">
        <v>2.5</v>
      </c>
      <c r="AG27" s="277">
        <v>15.332000000000001</v>
      </c>
      <c r="AH27" s="277">
        <v>378.09689600000002</v>
      </c>
      <c r="AI27" s="277">
        <v>4.4852309999999997</v>
      </c>
      <c r="AJ27" s="277">
        <v>173.88244700000001</v>
      </c>
      <c r="AK27" s="277">
        <v>1256</v>
      </c>
      <c r="AL27" s="277">
        <v>1</v>
      </c>
      <c r="AM27" s="277">
        <v>1509</v>
      </c>
      <c r="AN27" s="277">
        <v>100</v>
      </c>
      <c r="AO27" s="277">
        <v>13.127674000000001</v>
      </c>
      <c r="AP27" s="277">
        <v>7491.4</v>
      </c>
      <c r="AQ27" s="277">
        <v>248.7</v>
      </c>
      <c r="AR27" s="277">
        <v>232</v>
      </c>
      <c r="AS27" s="277">
        <v>134542</v>
      </c>
      <c r="AT27" s="287">
        <v>0.02</v>
      </c>
      <c r="AU27" s="277">
        <v>30.402000000000001</v>
      </c>
      <c r="AV27" s="277">
        <v>36696</v>
      </c>
      <c r="AW27" s="277">
        <v>0</v>
      </c>
      <c r="AX27" s="277">
        <v>0.57999999999999996</v>
      </c>
      <c r="AY27" s="281">
        <v>0.88615384615384607</v>
      </c>
      <c r="AZ27" s="266" t="s">
        <v>69</v>
      </c>
      <c r="BA27" s="267" t="s">
        <v>237</v>
      </c>
      <c r="BB27" s="266">
        <v>1</v>
      </c>
      <c r="BC27" s="266" t="s">
        <v>244</v>
      </c>
      <c r="BD27" s="268">
        <v>1</v>
      </c>
      <c r="BE27" s="282">
        <v>36397.493999999999</v>
      </c>
      <c r="BF27" s="283">
        <v>0.13712493502986772</v>
      </c>
      <c r="BG27" s="284">
        <v>0.12151378858031354</v>
      </c>
      <c r="BH27" s="282">
        <v>196039.46600000001</v>
      </c>
      <c r="BI27" s="283">
        <v>2.54591797347581E-2</v>
      </c>
      <c r="BJ27" s="285">
        <v>2.2560750041877946E-2</v>
      </c>
      <c r="BK27" s="264">
        <v>1</v>
      </c>
      <c r="BL27" s="269" t="s">
        <v>447</v>
      </c>
      <c r="BM27" s="277" t="s">
        <v>448</v>
      </c>
      <c r="BN27" s="286" t="s">
        <v>447</v>
      </c>
    </row>
    <row r="28" spans="1:66">
      <c r="A28" s="133" t="str">
        <f t="shared" si="20"/>
        <v>명진교통</v>
      </c>
      <c r="B28" s="133" t="str">
        <f t="shared" si="1"/>
        <v>591</v>
      </c>
      <c r="C28" s="134" t="str">
        <f t="shared" si="21"/>
        <v>72바1869</v>
      </c>
      <c r="D28" s="108" t="str">
        <f t="shared" si="22"/>
        <v>중형</v>
      </c>
      <c r="E28" s="104" t="str">
        <f t="shared" si="16"/>
        <v>C</v>
      </c>
      <c r="F28" s="154">
        <f t="shared" si="17"/>
        <v>0.69111111111111112</v>
      </c>
      <c r="G28" s="155">
        <f t="shared" si="18"/>
        <v>1.8660000000000001</v>
      </c>
      <c r="H28" s="156">
        <f t="shared" si="19"/>
        <v>2.7</v>
      </c>
      <c r="I28" s="157">
        <f t="shared" si="23"/>
        <v>4470.9110000000001</v>
      </c>
      <c r="J28" s="158">
        <f t="shared" si="24"/>
        <v>1.482411318186622E-2</v>
      </c>
      <c r="K28" s="158">
        <f t="shared" si="25"/>
        <v>0.43136947130951236</v>
      </c>
      <c r="L28" s="158">
        <f t="shared" si="26"/>
        <v>0.19123619325010047</v>
      </c>
      <c r="M28" s="159">
        <f t="shared" si="27"/>
        <v>18.437999999999999</v>
      </c>
      <c r="N28" s="160">
        <f t="shared" si="28"/>
        <v>0.13400000000000001</v>
      </c>
      <c r="O28" s="160">
        <f t="shared" si="29"/>
        <v>13.935</v>
      </c>
      <c r="P28" s="161">
        <f t="shared" si="30"/>
        <v>3.1983333333333333</v>
      </c>
      <c r="Q28" s="162">
        <f t="shared" si="31"/>
        <v>97</v>
      </c>
      <c r="R28" s="163">
        <f t="shared" si="32"/>
        <v>25.112924329174852</v>
      </c>
      <c r="S28" s="135">
        <f t="shared" si="33"/>
        <v>6</v>
      </c>
      <c r="T28" s="135">
        <f t="shared" si="34"/>
        <v>623</v>
      </c>
      <c r="U28" s="277" t="s">
        <v>118</v>
      </c>
      <c r="V28" s="278" t="s">
        <v>122</v>
      </c>
      <c r="W28" s="277" t="s">
        <v>118</v>
      </c>
      <c r="X28" s="278" t="s">
        <v>122</v>
      </c>
      <c r="Y28" s="288" t="s">
        <v>234</v>
      </c>
      <c r="Z28" s="277" t="s">
        <v>197</v>
      </c>
      <c r="AA28" s="277" t="s">
        <v>207</v>
      </c>
      <c r="AB28" s="277">
        <v>509</v>
      </c>
      <c r="AC28" s="279">
        <v>4470.9110000000001</v>
      </c>
      <c r="AD28" s="277">
        <v>2396.0880000000002</v>
      </c>
      <c r="AE28" s="280">
        <v>1.8660000000000001</v>
      </c>
      <c r="AF28" s="277">
        <v>2.7</v>
      </c>
      <c r="AG28" s="277">
        <v>18.437999999999999</v>
      </c>
      <c r="AH28" s="277">
        <v>321.47022500000003</v>
      </c>
      <c r="AI28" s="277">
        <v>4.7655110000000001</v>
      </c>
      <c r="AJ28" s="277">
        <v>138.67244099999999</v>
      </c>
      <c r="AK28" s="277">
        <v>855</v>
      </c>
      <c r="AL28" s="277">
        <v>6</v>
      </c>
      <c r="AM28" s="277">
        <v>623</v>
      </c>
      <c r="AN28" s="277">
        <v>97</v>
      </c>
      <c r="AO28" s="277">
        <v>13.907698</v>
      </c>
      <c r="AP28" s="277">
        <v>6494.2</v>
      </c>
      <c r="AQ28" s="277">
        <v>191.9</v>
      </c>
      <c r="AR28" s="277">
        <v>216</v>
      </c>
      <c r="AS28" s="277">
        <v>94676</v>
      </c>
      <c r="AT28" s="287">
        <v>0.13400000000000001</v>
      </c>
      <c r="AU28" s="277">
        <v>13.935</v>
      </c>
      <c r="AV28" s="277">
        <v>35119</v>
      </c>
      <c r="AW28" s="277">
        <v>0</v>
      </c>
      <c r="AX28" s="277">
        <v>0.63</v>
      </c>
      <c r="AY28" s="281">
        <v>0.85111111111111104</v>
      </c>
      <c r="AZ28" s="266" t="s">
        <v>69</v>
      </c>
      <c r="BA28" s="267" t="s">
        <v>237</v>
      </c>
      <c r="BB28" s="266">
        <v>2</v>
      </c>
      <c r="BC28" s="266" t="s">
        <v>423</v>
      </c>
      <c r="BD28" s="268">
        <v>6</v>
      </c>
      <c r="BE28" s="282">
        <v>36397.493999999999</v>
      </c>
      <c r="BF28" s="283">
        <v>9.7325793913174349E-2</v>
      </c>
      <c r="BG28" s="284">
        <v>8.2835064597212835E-2</v>
      </c>
      <c r="BH28" s="282">
        <v>196039.46600000001</v>
      </c>
      <c r="BI28" s="283">
        <v>1.8069907413438883E-2</v>
      </c>
      <c r="BJ28" s="285">
        <v>1.537949897632687E-2</v>
      </c>
      <c r="BK28" s="264">
        <v>1</v>
      </c>
      <c r="BL28" s="269" t="s">
        <v>447</v>
      </c>
      <c r="BM28" s="277" t="s">
        <v>448</v>
      </c>
      <c r="BN28" s="286" t="s">
        <v>447</v>
      </c>
    </row>
    <row r="29" spans="1:66">
      <c r="A29" s="136" t="str">
        <f t="shared" si="20"/>
        <v>명진교통</v>
      </c>
      <c r="B29" s="136" t="str">
        <f t="shared" si="1"/>
        <v>592</v>
      </c>
      <c r="C29" s="137" t="str">
        <f t="shared" si="21"/>
        <v>71바5351</v>
      </c>
      <c r="D29" s="125" t="str">
        <f t="shared" si="22"/>
        <v>중형</v>
      </c>
      <c r="E29" s="121" t="str">
        <f t="shared" si="16"/>
        <v>D</v>
      </c>
      <c r="F29" s="144">
        <f t="shared" si="17"/>
        <v>0.82185185185185172</v>
      </c>
      <c r="G29" s="145">
        <f t="shared" si="18"/>
        <v>2.2189999999999999</v>
      </c>
      <c r="H29" s="146">
        <f t="shared" si="19"/>
        <v>2.7</v>
      </c>
      <c r="I29" s="147">
        <f t="shared" si="23"/>
        <v>4615.5940000000001</v>
      </c>
      <c r="J29" s="148">
        <f t="shared" si="24"/>
        <v>2.3322120320082278E-2</v>
      </c>
      <c r="K29" s="148">
        <f t="shared" si="25"/>
        <v>0.42939540897025508</v>
      </c>
      <c r="L29" s="148">
        <f t="shared" si="26"/>
        <v>0.14386014021163906</v>
      </c>
      <c r="M29" s="149">
        <f t="shared" si="27"/>
        <v>14.542999999999999</v>
      </c>
      <c r="N29" s="150">
        <f t="shared" si="28"/>
        <v>2.21</v>
      </c>
      <c r="O29" s="150">
        <f t="shared" si="29"/>
        <v>26.042000000000002</v>
      </c>
      <c r="P29" s="151">
        <f t="shared" si="30"/>
        <v>0</v>
      </c>
      <c r="Q29" s="152">
        <f t="shared" si="31"/>
        <v>87</v>
      </c>
      <c r="R29" s="153">
        <f t="shared" si="32"/>
        <v>23.427323876199619</v>
      </c>
      <c r="S29" s="138">
        <f t="shared" si="33"/>
        <v>102</v>
      </c>
      <c r="T29" s="138">
        <f t="shared" si="34"/>
        <v>1202</v>
      </c>
      <c r="U29" s="277" t="s">
        <v>118</v>
      </c>
      <c r="V29" s="278" t="s">
        <v>123</v>
      </c>
      <c r="W29" s="277" t="s">
        <v>118</v>
      </c>
      <c r="X29" s="278" t="s">
        <v>123</v>
      </c>
      <c r="Y29" s="289" t="s">
        <v>236</v>
      </c>
      <c r="Z29" s="277" t="s">
        <v>197</v>
      </c>
      <c r="AA29" s="277" t="s">
        <v>48</v>
      </c>
      <c r="AB29" s="277">
        <v>509</v>
      </c>
      <c r="AC29" s="279">
        <v>4615.5940000000001</v>
      </c>
      <c r="AD29" s="277">
        <v>2080.232</v>
      </c>
      <c r="AE29" s="280">
        <v>2.2189999999999999</v>
      </c>
      <c r="AF29" s="277">
        <v>2.7</v>
      </c>
      <c r="AG29" s="277">
        <v>14.542999999999999</v>
      </c>
      <c r="AH29" s="277">
        <v>359.99243999999999</v>
      </c>
      <c r="AI29" s="277">
        <v>8.3957870000000003</v>
      </c>
      <c r="AJ29" s="277">
        <v>154.57910100000001</v>
      </c>
      <c r="AK29" s="277">
        <v>664</v>
      </c>
      <c r="AL29" s="277">
        <v>102</v>
      </c>
      <c r="AM29" s="277">
        <v>1202</v>
      </c>
      <c r="AN29" s="277">
        <v>87</v>
      </c>
      <c r="AO29" s="277">
        <v>12.821363</v>
      </c>
      <c r="AP29" s="277">
        <v>1019</v>
      </c>
      <c r="AQ29" s="277">
        <v>0</v>
      </c>
      <c r="AR29" s="277">
        <v>295</v>
      </c>
      <c r="AS29" s="277">
        <v>99486</v>
      </c>
      <c r="AT29" s="287">
        <v>2.21</v>
      </c>
      <c r="AU29" s="277">
        <v>26.042000000000002</v>
      </c>
      <c r="AV29" s="277">
        <v>0</v>
      </c>
      <c r="AW29" s="277">
        <v>0</v>
      </c>
      <c r="AX29" s="277">
        <v>0.68</v>
      </c>
      <c r="AY29" s="281">
        <v>0.84559999999999991</v>
      </c>
      <c r="AZ29" s="266" t="s">
        <v>67</v>
      </c>
      <c r="BA29" s="267" t="s">
        <v>237</v>
      </c>
      <c r="BB29" s="266">
        <v>1</v>
      </c>
      <c r="BC29" s="266" t="s">
        <v>424</v>
      </c>
      <c r="BD29" s="268">
        <v>1</v>
      </c>
      <c r="BE29" s="282">
        <v>36397.493999999999</v>
      </c>
      <c r="BF29" s="283">
        <v>9.0304376449653376E-2</v>
      </c>
      <c r="BG29" s="284">
        <v>7.6361380725826891E-2</v>
      </c>
      <c r="BH29" s="282">
        <v>196039.46600000001</v>
      </c>
      <c r="BI29" s="283">
        <v>1.6766282152594722E-2</v>
      </c>
      <c r="BJ29" s="285">
        <v>1.4177568188234095E-2</v>
      </c>
      <c r="BK29" s="264">
        <v>1</v>
      </c>
      <c r="BL29" s="269" t="s">
        <v>447</v>
      </c>
      <c r="BM29" s="277" t="s">
        <v>448</v>
      </c>
      <c r="BN29" s="286" t="s">
        <v>447</v>
      </c>
    </row>
    <row r="30" spans="1:66">
      <c r="A30" s="133" t="str">
        <f t="shared" si="20"/>
        <v>명진교통</v>
      </c>
      <c r="B30" s="133" t="str">
        <f t="shared" si="1"/>
        <v>592</v>
      </c>
      <c r="C30" s="134" t="str">
        <f t="shared" si="21"/>
        <v>71바5352</v>
      </c>
      <c r="D30" s="108" t="str">
        <f t="shared" si="22"/>
        <v>중형</v>
      </c>
      <c r="E30" s="104" t="str">
        <f t="shared" si="16"/>
        <v>F</v>
      </c>
      <c r="F30" s="154">
        <f t="shared" si="17"/>
        <v>0.85851851851851846</v>
      </c>
      <c r="G30" s="155">
        <f t="shared" si="18"/>
        <v>2.3180000000000001</v>
      </c>
      <c r="H30" s="156">
        <f t="shared" si="19"/>
        <v>2.7</v>
      </c>
      <c r="I30" s="157">
        <f t="shared" si="23"/>
        <v>4268.0870000000004</v>
      </c>
      <c r="J30" s="158">
        <f t="shared" si="24"/>
        <v>1.9947716292759616E-2</v>
      </c>
      <c r="K30" s="158">
        <f t="shared" si="25"/>
        <v>0.41023440388761589</v>
      </c>
      <c r="L30" s="158">
        <f t="shared" si="26"/>
        <v>0.27225311948889513</v>
      </c>
      <c r="M30" s="159">
        <f t="shared" si="27"/>
        <v>13.846</v>
      </c>
      <c r="N30" s="160">
        <f t="shared" si="28"/>
        <v>1.7809999999999999</v>
      </c>
      <c r="O30" s="160">
        <f t="shared" si="29"/>
        <v>18.696999999999999</v>
      </c>
      <c r="P30" s="161">
        <f t="shared" si="30"/>
        <v>0</v>
      </c>
      <c r="Q30" s="162">
        <f t="shared" si="31"/>
        <v>78</v>
      </c>
      <c r="R30" s="163">
        <f t="shared" si="32"/>
        <v>23.686469942593334</v>
      </c>
      <c r="S30" s="135">
        <f t="shared" si="33"/>
        <v>76</v>
      </c>
      <c r="T30" s="135">
        <f t="shared" si="34"/>
        <v>798</v>
      </c>
      <c r="U30" s="277" t="s">
        <v>118</v>
      </c>
      <c r="V30" s="278" t="s">
        <v>123</v>
      </c>
      <c r="W30" s="277" t="s">
        <v>118</v>
      </c>
      <c r="X30" s="278" t="s">
        <v>123</v>
      </c>
      <c r="Y30" s="290" t="s">
        <v>238</v>
      </c>
      <c r="Z30" s="291" t="s">
        <v>197</v>
      </c>
      <c r="AA30" s="291" t="s">
        <v>48</v>
      </c>
      <c r="AB30" s="291">
        <v>509</v>
      </c>
      <c r="AC30" s="292">
        <v>4268.0870000000004</v>
      </c>
      <c r="AD30" s="291">
        <v>1841.3510000000001</v>
      </c>
      <c r="AE30" s="293">
        <v>2.3180000000000001</v>
      </c>
      <c r="AF30" s="277">
        <v>2.7</v>
      </c>
      <c r="AG30" s="291">
        <v>13.846</v>
      </c>
      <c r="AH30" s="291">
        <v>316.22547200000002</v>
      </c>
      <c r="AI30" s="291">
        <v>6.307976</v>
      </c>
      <c r="AJ30" s="291">
        <v>129.72656799999999</v>
      </c>
      <c r="AK30" s="291">
        <v>1162</v>
      </c>
      <c r="AL30" s="291">
        <v>76</v>
      </c>
      <c r="AM30" s="291">
        <v>798</v>
      </c>
      <c r="AN30" s="291">
        <v>78</v>
      </c>
      <c r="AO30" s="291">
        <v>13.496974</v>
      </c>
      <c r="AP30" s="291">
        <v>236.9</v>
      </c>
      <c r="AQ30" s="291">
        <v>0</v>
      </c>
      <c r="AR30" s="291">
        <v>172</v>
      </c>
      <c r="AS30" s="291">
        <v>61740</v>
      </c>
      <c r="AT30" s="294">
        <v>1.7809999999999999</v>
      </c>
      <c r="AU30" s="291">
        <v>18.696999999999999</v>
      </c>
      <c r="AV30" s="291">
        <v>19887</v>
      </c>
      <c r="AW30" s="291">
        <v>0</v>
      </c>
      <c r="AX30" s="291">
        <v>0.68</v>
      </c>
      <c r="AY30" s="281">
        <v>0.79428571428571437</v>
      </c>
      <c r="AZ30" s="266" t="s">
        <v>70</v>
      </c>
      <c r="BA30" s="267" t="s">
        <v>237</v>
      </c>
      <c r="BB30" s="266">
        <v>2</v>
      </c>
      <c r="BC30" s="266" t="s">
        <v>425</v>
      </c>
      <c r="BD30" s="268">
        <v>1</v>
      </c>
      <c r="BE30" s="282">
        <v>36397.493999999999</v>
      </c>
      <c r="BF30" s="295">
        <v>0.14029847769189824</v>
      </c>
      <c r="BG30" s="296">
        <v>0.11143707656670776</v>
      </c>
      <c r="BH30" s="282">
        <v>196039.46600000001</v>
      </c>
      <c r="BI30" s="295">
        <v>2.6048392725166878E-2</v>
      </c>
      <c r="BJ30" s="297">
        <v>2.0689866221703979E-2</v>
      </c>
      <c r="BK30" s="264">
        <v>1</v>
      </c>
      <c r="BL30" s="269" t="s">
        <v>447</v>
      </c>
      <c r="BM30" s="277" t="s">
        <v>448</v>
      </c>
      <c r="BN30" s="286" t="s">
        <v>447</v>
      </c>
    </row>
    <row r="31" spans="1:66">
      <c r="A31" s="136" t="str">
        <f t="shared" si="20"/>
        <v>명진교통</v>
      </c>
      <c r="B31" s="136" t="str">
        <f t="shared" si="1"/>
        <v>592</v>
      </c>
      <c r="C31" s="137" t="str">
        <f t="shared" si="21"/>
        <v>71바5353</v>
      </c>
      <c r="D31" s="125" t="str">
        <f t="shared" si="22"/>
        <v>중형</v>
      </c>
      <c r="E31" s="121" t="str">
        <f t="shared" si="16"/>
        <v>F</v>
      </c>
      <c r="F31" s="144">
        <f t="shared" si="17"/>
        <v>0.9516</v>
      </c>
      <c r="G31" s="145">
        <f t="shared" si="18"/>
        <v>2.379</v>
      </c>
      <c r="H31" s="146">
        <f t="shared" si="19"/>
        <v>2.5</v>
      </c>
      <c r="I31" s="147">
        <f t="shared" si="23"/>
        <v>3779.6260000000002</v>
      </c>
      <c r="J31" s="148">
        <f t="shared" si="24"/>
        <v>2.7156258887794445E-2</v>
      </c>
      <c r="K31" s="148">
        <f t="shared" si="25"/>
        <v>0.39861332560835094</v>
      </c>
      <c r="L31" s="148">
        <f t="shared" si="26"/>
        <v>0.2137777653132876</v>
      </c>
      <c r="M31" s="149">
        <f t="shared" si="27"/>
        <v>13.874000000000001</v>
      </c>
      <c r="N31" s="150">
        <f t="shared" si="28"/>
        <v>1.587</v>
      </c>
      <c r="O31" s="150">
        <f t="shared" si="29"/>
        <v>22.992000000000001</v>
      </c>
      <c r="P31" s="151">
        <f t="shared" si="30"/>
        <v>2.3699999999999997</v>
      </c>
      <c r="Q31" s="152">
        <f t="shared" si="31"/>
        <v>104</v>
      </c>
      <c r="R31" s="153">
        <f t="shared" si="32"/>
        <v>23.646258214337411</v>
      </c>
      <c r="S31" s="138">
        <f t="shared" si="33"/>
        <v>60</v>
      </c>
      <c r="T31" s="138">
        <f t="shared" si="34"/>
        <v>869</v>
      </c>
      <c r="U31" s="277" t="s">
        <v>118</v>
      </c>
      <c r="V31" s="278" t="s">
        <v>123</v>
      </c>
      <c r="W31" s="277" t="s">
        <v>118</v>
      </c>
      <c r="X31" s="278" t="s">
        <v>123</v>
      </c>
      <c r="Y31" s="277" t="s">
        <v>240</v>
      </c>
      <c r="Z31" s="277" t="s">
        <v>197</v>
      </c>
      <c r="AA31" s="277" t="s">
        <v>48</v>
      </c>
      <c r="AB31" s="277">
        <v>509</v>
      </c>
      <c r="AC31" s="279">
        <v>3779.6260000000002</v>
      </c>
      <c r="AD31" s="277">
        <v>1588.665</v>
      </c>
      <c r="AE31" s="280">
        <v>2.379</v>
      </c>
      <c r="AF31" s="277">
        <v>2.5</v>
      </c>
      <c r="AG31" s="277">
        <v>13.874000000000001</v>
      </c>
      <c r="AH31" s="277">
        <v>278.35575699999998</v>
      </c>
      <c r="AI31" s="277">
        <v>7.5591010000000001</v>
      </c>
      <c r="AJ31" s="277">
        <v>110.95631400000001</v>
      </c>
      <c r="AK31" s="277">
        <v>808</v>
      </c>
      <c r="AL31" s="277">
        <v>60</v>
      </c>
      <c r="AM31" s="277">
        <v>869</v>
      </c>
      <c r="AN31" s="277">
        <v>104</v>
      </c>
      <c r="AO31" s="277">
        <v>13.5784</v>
      </c>
      <c r="AP31" s="277">
        <v>1053.5</v>
      </c>
      <c r="AQ31" s="277">
        <v>142.19999999999999</v>
      </c>
      <c r="AR31" s="277">
        <v>141</v>
      </c>
      <c r="AS31" s="277">
        <v>41859</v>
      </c>
      <c r="AT31" s="287">
        <v>1.587</v>
      </c>
      <c r="AU31" s="277">
        <v>22.992000000000001</v>
      </c>
      <c r="AV31" s="277">
        <v>0</v>
      </c>
      <c r="AW31" s="277">
        <v>0</v>
      </c>
      <c r="AX31" s="277">
        <v>0.7</v>
      </c>
      <c r="AY31" s="281">
        <v>0.78555555555555545</v>
      </c>
      <c r="AZ31" s="266" t="s">
        <v>70</v>
      </c>
      <c r="BA31" s="267" t="s">
        <v>237</v>
      </c>
      <c r="BB31" s="266">
        <v>3</v>
      </c>
      <c r="BC31" s="266" t="s">
        <v>426</v>
      </c>
      <c r="BD31" s="268">
        <v>1</v>
      </c>
      <c r="BE31" s="282">
        <v>36397.493999999999</v>
      </c>
      <c r="BF31" s="283">
        <v>0.16372085946356638</v>
      </c>
      <c r="BG31" s="284">
        <v>0.12861183071193491</v>
      </c>
      <c r="BH31" s="282">
        <v>196039.46600000001</v>
      </c>
      <c r="BI31" s="283">
        <v>3.039708851277936E-2</v>
      </c>
      <c r="BJ31" s="285">
        <v>2.3878601753927784E-2</v>
      </c>
      <c r="BK31" s="264">
        <v>1</v>
      </c>
      <c r="BL31" s="269" t="s">
        <v>447</v>
      </c>
      <c r="BM31" s="277" t="s">
        <v>448</v>
      </c>
      <c r="BN31" s="286" t="s">
        <v>447</v>
      </c>
    </row>
    <row r="32" spans="1:66">
      <c r="A32" s="133" t="str">
        <f t="shared" si="20"/>
        <v>명진교통</v>
      </c>
      <c r="B32" s="133" t="str">
        <f t="shared" si="1"/>
        <v>592</v>
      </c>
      <c r="C32" s="134" t="str">
        <f t="shared" si="21"/>
        <v>71바5354</v>
      </c>
      <c r="D32" s="108" t="str">
        <f t="shared" si="22"/>
        <v>중형</v>
      </c>
      <c r="E32" s="104" t="str">
        <f t="shared" si="16"/>
        <v>F</v>
      </c>
      <c r="F32" s="154">
        <f t="shared" si="17"/>
        <v>0.82615384615384613</v>
      </c>
      <c r="G32" s="155">
        <f t="shared" si="18"/>
        <v>2.1480000000000001</v>
      </c>
      <c r="H32" s="156">
        <f t="shared" si="19"/>
        <v>2.6</v>
      </c>
      <c r="I32" s="157">
        <f t="shared" si="23"/>
        <v>4951.3950000000004</v>
      </c>
      <c r="J32" s="158">
        <f t="shared" si="24"/>
        <v>3.8737244972749184E-2</v>
      </c>
      <c r="K32" s="158">
        <f t="shared" si="25"/>
        <v>0.38006447109484581</v>
      </c>
      <c r="L32" s="158">
        <f t="shared" si="26"/>
        <v>0.15207835367608522</v>
      </c>
      <c r="M32" s="159">
        <f t="shared" si="27"/>
        <v>16.347999999999999</v>
      </c>
      <c r="N32" s="160">
        <f t="shared" si="28"/>
        <v>2.222</v>
      </c>
      <c r="O32" s="160">
        <f t="shared" si="29"/>
        <v>21.63</v>
      </c>
      <c r="P32" s="161">
        <f t="shared" si="30"/>
        <v>0</v>
      </c>
      <c r="Q32" s="162">
        <f t="shared" si="31"/>
        <v>82</v>
      </c>
      <c r="R32" s="163">
        <f t="shared" si="32"/>
        <v>23.87817805565539</v>
      </c>
      <c r="S32" s="135">
        <f t="shared" si="33"/>
        <v>110</v>
      </c>
      <c r="T32" s="135">
        <f t="shared" si="34"/>
        <v>1071</v>
      </c>
      <c r="U32" s="277" t="s">
        <v>118</v>
      </c>
      <c r="V32" s="278" t="s">
        <v>123</v>
      </c>
      <c r="W32" s="277" t="s">
        <v>118</v>
      </c>
      <c r="X32" s="278" t="s">
        <v>123</v>
      </c>
      <c r="Y32" s="277" t="s">
        <v>241</v>
      </c>
      <c r="Z32" s="277" t="s">
        <v>197</v>
      </c>
      <c r="AA32" s="277" t="s">
        <v>48</v>
      </c>
      <c r="AB32" s="277">
        <v>509</v>
      </c>
      <c r="AC32" s="279">
        <v>4951.3950000000004</v>
      </c>
      <c r="AD32" s="277">
        <v>2305.2820000000002</v>
      </c>
      <c r="AE32" s="280">
        <v>2.1480000000000001</v>
      </c>
      <c r="AF32" s="277">
        <v>2.6</v>
      </c>
      <c r="AG32" s="277">
        <v>16.347999999999999</v>
      </c>
      <c r="AH32" s="277">
        <v>356.78128400000003</v>
      </c>
      <c r="AI32" s="277">
        <v>13.820724</v>
      </c>
      <c r="AJ32" s="277">
        <v>135.59988999999999</v>
      </c>
      <c r="AK32" s="277">
        <v>753</v>
      </c>
      <c r="AL32" s="277">
        <v>110</v>
      </c>
      <c r="AM32" s="277">
        <v>1071</v>
      </c>
      <c r="AN32" s="277">
        <v>82</v>
      </c>
      <c r="AO32" s="277">
        <v>13.877955999999999</v>
      </c>
      <c r="AP32" s="277">
        <v>475.6</v>
      </c>
      <c r="AQ32" s="277">
        <v>0</v>
      </c>
      <c r="AR32" s="277">
        <v>140</v>
      </c>
      <c r="AS32" s="277">
        <v>46586</v>
      </c>
      <c r="AT32" s="287">
        <v>2.222</v>
      </c>
      <c r="AU32" s="277">
        <v>21.63</v>
      </c>
      <c r="AV32" s="277">
        <v>0</v>
      </c>
      <c r="AW32" s="277">
        <v>0</v>
      </c>
      <c r="AX32" s="277">
        <v>0.7</v>
      </c>
      <c r="AY32" s="281">
        <v>0.73199999999999998</v>
      </c>
      <c r="AZ32" s="266" t="s">
        <v>70</v>
      </c>
      <c r="BA32" s="267" t="s">
        <v>247</v>
      </c>
      <c r="BB32" s="266">
        <v>1</v>
      </c>
      <c r="BC32" s="266" t="s">
        <v>427</v>
      </c>
      <c r="BD32" s="268">
        <v>2</v>
      </c>
      <c r="BE32" s="282">
        <v>17333.695</v>
      </c>
      <c r="BF32" s="283">
        <v>0.33673812767560524</v>
      </c>
      <c r="BG32" s="284">
        <v>0.24649230945854303</v>
      </c>
      <c r="BH32" s="282">
        <v>196039.46600000001</v>
      </c>
      <c r="BI32" s="283">
        <v>2.9774188427956642E-2</v>
      </c>
      <c r="BJ32" s="285">
        <v>2.179470592926426E-2</v>
      </c>
      <c r="BK32" s="264">
        <v>1</v>
      </c>
      <c r="BL32" s="269" t="s">
        <v>447</v>
      </c>
      <c r="BM32" s="277" t="s">
        <v>448</v>
      </c>
      <c r="BN32" s="286" t="s">
        <v>447</v>
      </c>
    </row>
    <row r="33" spans="1:66">
      <c r="A33" s="136" t="str">
        <f t="shared" si="20"/>
        <v>명진교통</v>
      </c>
      <c r="B33" s="136" t="str">
        <f t="shared" si="1"/>
        <v>592</v>
      </c>
      <c r="C33" s="137" t="str">
        <f t="shared" si="21"/>
        <v>71바5355</v>
      </c>
      <c r="D33" s="125" t="str">
        <f t="shared" si="22"/>
        <v>중형</v>
      </c>
      <c r="E33" s="121" t="str">
        <f t="shared" si="16"/>
        <v>F</v>
      </c>
      <c r="F33" s="144">
        <f t="shared" si="17"/>
        <v>0.87333333333333329</v>
      </c>
      <c r="G33" s="145">
        <f t="shared" si="18"/>
        <v>2.3580000000000001</v>
      </c>
      <c r="H33" s="146">
        <f t="shared" si="19"/>
        <v>2.7</v>
      </c>
      <c r="I33" s="147">
        <f t="shared" si="23"/>
        <v>3983.9789999999998</v>
      </c>
      <c r="J33" s="148">
        <f t="shared" si="24"/>
        <v>3.3291783162714909E-2</v>
      </c>
      <c r="K33" s="148">
        <f t="shared" si="25"/>
        <v>0.37041724788354691</v>
      </c>
      <c r="L33" s="148">
        <f t="shared" si="26"/>
        <v>0.22414776784716989</v>
      </c>
      <c r="M33" s="149">
        <f t="shared" si="27"/>
        <v>13.173999999999999</v>
      </c>
      <c r="N33" s="150">
        <f t="shared" si="28"/>
        <v>1.431</v>
      </c>
      <c r="O33" s="150">
        <f t="shared" si="29"/>
        <v>15.436999999999999</v>
      </c>
      <c r="P33" s="151">
        <f t="shared" si="30"/>
        <v>0</v>
      </c>
      <c r="Q33" s="152">
        <f t="shared" si="31"/>
        <v>81</v>
      </c>
      <c r="R33" s="153">
        <f t="shared" si="32"/>
        <v>23.665938687704546</v>
      </c>
      <c r="S33" s="138">
        <f t="shared" si="33"/>
        <v>57</v>
      </c>
      <c r="T33" s="138">
        <f t="shared" si="34"/>
        <v>615</v>
      </c>
      <c r="U33" s="277" t="s">
        <v>118</v>
      </c>
      <c r="V33" s="278" t="s">
        <v>123</v>
      </c>
      <c r="W33" s="277" t="s">
        <v>118</v>
      </c>
      <c r="X33" s="278" t="s">
        <v>123</v>
      </c>
      <c r="Y33" s="277" t="s">
        <v>242</v>
      </c>
      <c r="Z33" s="277" t="s">
        <v>197</v>
      </c>
      <c r="AA33" s="277" t="s">
        <v>48</v>
      </c>
      <c r="AB33" s="277">
        <v>509</v>
      </c>
      <c r="AC33" s="279">
        <v>3983.9789999999998</v>
      </c>
      <c r="AD33" s="277">
        <v>1689.6010000000001</v>
      </c>
      <c r="AE33" s="280">
        <v>2.3580000000000001</v>
      </c>
      <c r="AF33" s="277">
        <v>2.7</v>
      </c>
      <c r="AG33" s="277">
        <v>13.173999999999999</v>
      </c>
      <c r="AH33" s="277">
        <v>282.31572799999998</v>
      </c>
      <c r="AI33" s="277">
        <v>9.3987940000000005</v>
      </c>
      <c r="AJ33" s="277">
        <v>104.57461499999999</v>
      </c>
      <c r="AK33" s="277">
        <v>893</v>
      </c>
      <c r="AL33" s="277">
        <v>57</v>
      </c>
      <c r="AM33" s="277">
        <v>615</v>
      </c>
      <c r="AN33" s="277">
        <v>81</v>
      </c>
      <c r="AO33" s="277">
        <v>14.111784999999999</v>
      </c>
      <c r="AP33" s="277">
        <v>358.4</v>
      </c>
      <c r="AQ33" s="277">
        <v>0</v>
      </c>
      <c r="AR33" s="277">
        <v>54</v>
      </c>
      <c r="AS33" s="277">
        <v>18036</v>
      </c>
      <c r="AT33" s="287">
        <v>1.431</v>
      </c>
      <c r="AU33" s="277">
        <v>15.436999999999999</v>
      </c>
      <c r="AV33" s="277">
        <v>30186</v>
      </c>
      <c r="AW33" s="277">
        <v>0</v>
      </c>
      <c r="AX33" s="277">
        <v>0.67</v>
      </c>
      <c r="AY33" s="281">
        <v>0.71799999999999997</v>
      </c>
      <c r="AZ33" s="266" t="s">
        <v>70</v>
      </c>
      <c r="BA33" s="267" t="s">
        <v>247</v>
      </c>
      <c r="BB33" s="266">
        <v>2</v>
      </c>
      <c r="BC33" s="266" t="s">
        <v>428</v>
      </c>
      <c r="BD33" s="268">
        <v>4</v>
      </c>
      <c r="BE33" s="282">
        <v>17333.695</v>
      </c>
      <c r="BF33" s="283">
        <v>0.31281818446672799</v>
      </c>
      <c r="BG33" s="284">
        <v>0.22460345644711069</v>
      </c>
      <c r="BH33" s="282">
        <v>196039.46600000001</v>
      </c>
      <c r="BI33" s="283">
        <v>2.7659201030470058E-2</v>
      </c>
      <c r="BJ33" s="285">
        <v>1.9859306339877501E-2</v>
      </c>
      <c r="BK33" s="264">
        <v>1</v>
      </c>
      <c r="BL33" s="269" t="s">
        <v>447</v>
      </c>
      <c r="BM33" s="277" t="s">
        <v>448</v>
      </c>
      <c r="BN33" s="286" t="s">
        <v>447</v>
      </c>
    </row>
    <row r="34" spans="1:66">
      <c r="A34" s="133" t="str">
        <f t="shared" si="20"/>
        <v>명진교통</v>
      </c>
      <c r="B34" s="133" t="str">
        <f t="shared" si="1"/>
        <v>592</v>
      </c>
      <c r="C34" s="134" t="str">
        <f t="shared" si="21"/>
        <v>71바5357</v>
      </c>
      <c r="D34" s="108" t="str">
        <f t="shared" si="22"/>
        <v>중형</v>
      </c>
      <c r="E34" s="104" t="str">
        <f t="shared" si="16"/>
        <v>D</v>
      </c>
      <c r="F34" s="154">
        <f t="shared" si="17"/>
        <v>0.79428571428571437</v>
      </c>
      <c r="G34" s="155">
        <f t="shared" si="18"/>
        <v>2.2240000000000002</v>
      </c>
      <c r="H34" s="156">
        <f t="shared" si="19"/>
        <v>2.8</v>
      </c>
      <c r="I34" s="157">
        <f t="shared" si="23"/>
        <v>3710.5529999999999</v>
      </c>
      <c r="J34" s="158">
        <f t="shared" si="24"/>
        <v>2.3757664498970061E-2</v>
      </c>
      <c r="K34" s="158">
        <f t="shared" si="25"/>
        <v>0.41913434158631974</v>
      </c>
      <c r="L34" s="158">
        <f t="shared" si="26"/>
        <v>0.18595610950712738</v>
      </c>
      <c r="M34" s="159">
        <f t="shared" si="27"/>
        <v>12.013</v>
      </c>
      <c r="N34" s="160">
        <f t="shared" si="28"/>
        <v>1.887</v>
      </c>
      <c r="O34" s="160">
        <f t="shared" si="29"/>
        <v>17.571999999999999</v>
      </c>
      <c r="P34" s="161">
        <f t="shared" si="30"/>
        <v>0</v>
      </c>
      <c r="Q34" s="162">
        <f t="shared" si="31"/>
        <v>82</v>
      </c>
      <c r="R34" s="163">
        <f t="shared" si="32"/>
        <v>23.49466532765766</v>
      </c>
      <c r="S34" s="135">
        <f t="shared" si="33"/>
        <v>70</v>
      </c>
      <c r="T34" s="135">
        <f t="shared" si="34"/>
        <v>652</v>
      </c>
      <c r="U34" s="277" t="s">
        <v>118</v>
      </c>
      <c r="V34" s="278" t="s">
        <v>123</v>
      </c>
      <c r="W34" s="277" t="s">
        <v>118</v>
      </c>
      <c r="X34" s="278" t="s">
        <v>123</v>
      </c>
      <c r="Y34" s="277" t="s">
        <v>243</v>
      </c>
      <c r="Z34" s="277" t="s">
        <v>197</v>
      </c>
      <c r="AA34" s="277" t="s">
        <v>48</v>
      </c>
      <c r="AB34" s="277">
        <v>509</v>
      </c>
      <c r="AC34" s="279">
        <v>3710.5529999999999</v>
      </c>
      <c r="AD34" s="277">
        <v>1668.1010000000001</v>
      </c>
      <c r="AE34" s="280">
        <v>2.2240000000000002</v>
      </c>
      <c r="AF34" s="277">
        <v>2.8</v>
      </c>
      <c r="AG34" s="277">
        <v>12.013</v>
      </c>
      <c r="AH34" s="277">
        <v>283.484936</v>
      </c>
      <c r="AI34" s="277">
        <v>6.7349399999999999</v>
      </c>
      <c r="AJ34" s="277">
        <v>118.81827199999999</v>
      </c>
      <c r="AK34" s="277">
        <v>690</v>
      </c>
      <c r="AL34" s="277">
        <v>70</v>
      </c>
      <c r="AM34" s="277">
        <v>652</v>
      </c>
      <c r="AN34" s="277">
        <v>82</v>
      </c>
      <c r="AO34" s="277">
        <v>13.089065</v>
      </c>
      <c r="AP34" s="277">
        <v>391</v>
      </c>
      <c r="AQ34" s="277">
        <v>0</v>
      </c>
      <c r="AR34" s="277">
        <v>179</v>
      </c>
      <c r="AS34" s="277">
        <v>57475</v>
      </c>
      <c r="AT34" s="277">
        <v>1.887</v>
      </c>
      <c r="AU34" s="277">
        <v>17.571999999999999</v>
      </c>
      <c r="AV34" s="277">
        <v>0</v>
      </c>
      <c r="AW34" s="277">
        <v>0</v>
      </c>
      <c r="AX34" s="277">
        <v>0.6</v>
      </c>
      <c r="AY34" s="281">
        <v>0.82079999999999997</v>
      </c>
      <c r="AZ34" s="266" t="s">
        <v>67</v>
      </c>
      <c r="BA34" s="267" t="s">
        <v>247</v>
      </c>
      <c r="BB34" s="266">
        <v>1</v>
      </c>
      <c r="BC34" s="266" t="s">
        <v>429</v>
      </c>
      <c r="BD34" s="268">
        <v>4</v>
      </c>
      <c r="BE34" s="282">
        <v>17333.695</v>
      </c>
      <c r="BF34" s="283">
        <v>0.35044368785766683</v>
      </c>
      <c r="BG34" s="284">
        <v>0.28764417899357292</v>
      </c>
      <c r="BH34" s="282">
        <v>196039.46600000001</v>
      </c>
      <c r="BI34" s="283">
        <v>3.0986026048448835E-2</v>
      </c>
      <c r="BJ34" s="285">
        <v>2.5433330180566802E-2</v>
      </c>
      <c r="BK34" s="264">
        <v>1</v>
      </c>
      <c r="BL34" s="269" t="s">
        <v>447</v>
      </c>
      <c r="BM34" s="277" t="s">
        <v>448</v>
      </c>
      <c r="BN34" s="286" t="s">
        <v>447</v>
      </c>
    </row>
    <row r="35" spans="1:66">
      <c r="A35" s="136" t="str">
        <f t="shared" si="20"/>
        <v>명진교통</v>
      </c>
      <c r="B35" s="136" t="str">
        <f t="shared" si="1"/>
        <v>592</v>
      </c>
      <c r="C35" s="137" t="str">
        <f t="shared" si="21"/>
        <v>71바5363</v>
      </c>
      <c r="D35" s="125" t="str">
        <f t="shared" si="22"/>
        <v>중형</v>
      </c>
      <c r="E35" s="121" t="str">
        <f t="shared" si="16"/>
        <v>F</v>
      </c>
      <c r="F35" s="144">
        <f t="shared" si="17"/>
        <v>0.82074074074074077</v>
      </c>
      <c r="G35" s="145">
        <f t="shared" si="18"/>
        <v>2.2160000000000002</v>
      </c>
      <c r="H35" s="146">
        <f t="shared" si="19"/>
        <v>2.7</v>
      </c>
      <c r="I35" s="147">
        <f t="shared" si="23"/>
        <v>4804.5150000000003</v>
      </c>
      <c r="J35" s="148">
        <f t="shared" si="24"/>
        <v>3.2145641179498613E-2</v>
      </c>
      <c r="K35" s="148">
        <f t="shared" si="25"/>
        <v>0.39992264488525686</v>
      </c>
      <c r="L35" s="148">
        <f t="shared" si="26"/>
        <v>0.15027531394948293</v>
      </c>
      <c r="M35" s="149">
        <f t="shared" si="27"/>
        <v>14.22</v>
      </c>
      <c r="N35" s="150">
        <f t="shared" si="28"/>
        <v>2.8719999999999999</v>
      </c>
      <c r="O35" s="150">
        <f t="shared" si="29"/>
        <v>14.215999999999999</v>
      </c>
      <c r="P35" s="151">
        <f t="shared" si="30"/>
        <v>0.10833333333333334</v>
      </c>
      <c r="Q35" s="152">
        <f t="shared" si="31"/>
        <v>89</v>
      </c>
      <c r="R35" s="153">
        <f t="shared" si="32"/>
        <v>23.747097273026206</v>
      </c>
      <c r="S35" s="138">
        <f t="shared" si="33"/>
        <v>138</v>
      </c>
      <c r="T35" s="138">
        <f t="shared" si="34"/>
        <v>683</v>
      </c>
      <c r="U35" s="277" t="s">
        <v>118</v>
      </c>
      <c r="V35" s="278" t="s">
        <v>123</v>
      </c>
      <c r="W35" s="277" t="s">
        <v>118</v>
      </c>
      <c r="X35" s="278" t="s">
        <v>123</v>
      </c>
      <c r="Y35" s="277" t="s">
        <v>245</v>
      </c>
      <c r="Z35" s="277" t="s">
        <v>197</v>
      </c>
      <c r="AA35" s="277" t="s">
        <v>48</v>
      </c>
      <c r="AB35" s="277">
        <v>509</v>
      </c>
      <c r="AC35" s="279">
        <v>4804.5150000000003</v>
      </c>
      <c r="AD35" s="277">
        <v>2168.3649999999998</v>
      </c>
      <c r="AE35" s="280">
        <v>2.2160000000000002</v>
      </c>
      <c r="AF35" s="277">
        <v>2.7</v>
      </c>
      <c r="AG35" s="277">
        <v>14.22</v>
      </c>
      <c r="AH35" s="277">
        <v>356.24018000000001</v>
      </c>
      <c r="AI35" s="277">
        <v>11.451568999999999</v>
      </c>
      <c r="AJ35" s="277">
        <v>142.468515</v>
      </c>
      <c r="AK35" s="277">
        <v>722</v>
      </c>
      <c r="AL35" s="277">
        <v>138</v>
      </c>
      <c r="AM35" s="277">
        <v>683</v>
      </c>
      <c r="AN35" s="277">
        <v>89</v>
      </c>
      <c r="AO35" s="277">
        <v>13.486729</v>
      </c>
      <c r="AP35" s="277">
        <v>632.6</v>
      </c>
      <c r="AQ35" s="277">
        <v>6.5</v>
      </c>
      <c r="AR35" s="277">
        <v>187</v>
      </c>
      <c r="AS35" s="277">
        <v>61420</v>
      </c>
      <c r="AT35" s="277">
        <v>2.8719999999999999</v>
      </c>
      <c r="AU35" s="277">
        <v>14.215999999999999</v>
      </c>
      <c r="AV35" s="277">
        <v>0</v>
      </c>
      <c r="AW35" s="277">
        <v>0</v>
      </c>
      <c r="AX35" s="277">
        <v>0.66</v>
      </c>
      <c r="AY35" s="281">
        <v>0.72423076923076923</v>
      </c>
      <c r="AZ35" s="266" t="s">
        <v>70</v>
      </c>
      <c r="BA35" s="267" t="s">
        <v>252</v>
      </c>
      <c r="BB35" s="266">
        <v>2</v>
      </c>
      <c r="BC35" s="266" t="s">
        <v>430</v>
      </c>
      <c r="BD35" s="268">
        <v>8</v>
      </c>
      <c r="BE35" s="282">
        <v>9736.4210000000003</v>
      </c>
      <c r="BF35" s="283">
        <v>0.49161185614303243</v>
      </c>
      <c r="BG35" s="284">
        <v>0.35604043273743463</v>
      </c>
      <c r="BH35" s="282">
        <v>196039.46600000001</v>
      </c>
      <c r="BI35" s="283">
        <v>2.4416206071485626E-2</v>
      </c>
      <c r="BJ35" s="285">
        <v>1.7682967704849013E-2</v>
      </c>
      <c r="BK35" s="264">
        <v>1</v>
      </c>
      <c r="BL35" s="269" t="s">
        <v>447</v>
      </c>
      <c r="BM35" s="277" t="s">
        <v>448</v>
      </c>
      <c r="BN35" s="286" t="s">
        <v>447</v>
      </c>
    </row>
    <row r="36" spans="1:66">
      <c r="A36" s="133" t="str">
        <f t="shared" si="20"/>
        <v>명진교통</v>
      </c>
      <c r="B36" s="133" t="str">
        <f t="shared" si="1"/>
        <v>594</v>
      </c>
      <c r="C36" s="134" t="str">
        <f t="shared" si="21"/>
        <v>71바5359</v>
      </c>
      <c r="D36" s="108" t="str">
        <f t="shared" si="22"/>
        <v>중형</v>
      </c>
      <c r="E36" s="104" t="str">
        <f t="shared" si="16"/>
        <v>F</v>
      </c>
      <c r="F36" s="154">
        <f t="shared" si="17"/>
        <v>0.75839999999999996</v>
      </c>
      <c r="G36" s="155">
        <f t="shared" si="18"/>
        <v>1.8959999999999999</v>
      </c>
      <c r="H36" s="156">
        <f t="shared" si="19"/>
        <v>2.5</v>
      </c>
      <c r="I36" s="157">
        <f t="shared" si="23"/>
        <v>5702.3429999999998</v>
      </c>
      <c r="J36" s="158">
        <f t="shared" si="24"/>
        <v>3.2476664145929278E-2</v>
      </c>
      <c r="K36" s="158">
        <f t="shared" si="25"/>
        <v>0.46738075708337212</v>
      </c>
      <c r="L36" s="158">
        <f t="shared" si="26"/>
        <v>0.28584741394896801</v>
      </c>
      <c r="M36" s="159">
        <f t="shared" si="27"/>
        <v>15.038</v>
      </c>
      <c r="N36" s="160">
        <f t="shared" si="28"/>
        <v>0.158</v>
      </c>
      <c r="O36" s="160">
        <f t="shared" si="29"/>
        <v>29.584</v>
      </c>
      <c r="P36" s="161">
        <f t="shared" si="30"/>
        <v>0.15166666666666667</v>
      </c>
      <c r="Q36" s="162">
        <f t="shared" si="31"/>
        <v>92</v>
      </c>
      <c r="R36" s="163">
        <f t="shared" si="32"/>
        <v>26.779828792134381</v>
      </c>
      <c r="S36" s="135">
        <f t="shared" si="33"/>
        <v>9</v>
      </c>
      <c r="T36" s="135">
        <f t="shared" si="34"/>
        <v>1687</v>
      </c>
      <c r="U36" s="277" t="s">
        <v>118</v>
      </c>
      <c r="V36" s="278" t="s">
        <v>124</v>
      </c>
      <c r="W36" s="277" t="s">
        <v>118</v>
      </c>
      <c r="X36" s="278" t="s">
        <v>124</v>
      </c>
      <c r="Y36" s="277" t="s">
        <v>246</v>
      </c>
      <c r="Z36" s="277" t="s">
        <v>197</v>
      </c>
      <c r="AA36" s="277" t="s">
        <v>48</v>
      </c>
      <c r="AB36" s="277">
        <v>509</v>
      </c>
      <c r="AC36" s="279">
        <v>5702.3429999999998</v>
      </c>
      <c r="AD36" s="277">
        <v>3008.2890000000002</v>
      </c>
      <c r="AE36" s="280">
        <v>1.8959999999999999</v>
      </c>
      <c r="AF36" s="277">
        <v>2.5</v>
      </c>
      <c r="AG36" s="277">
        <v>15.038</v>
      </c>
      <c r="AH36" s="277">
        <v>425.74711300000001</v>
      </c>
      <c r="AI36" s="277">
        <v>13.826846</v>
      </c>
      <c r="AJ36" s="277">
        <v>198.986008</v>
      </c>
      <c r="AK36" s="277">
        <v>1630</v>
      </c>
      <c r="AL36" s="277">
        <v>9</v>
      </c>
      <c r="AM36" s="277">
        <v>1687</v>
      </c>
      <c r="AN36" s="277">
        <v>92</v>
      </c>
      <c r="AO36" s="277">
        <v>13.393732</v>
      </c>
      <c r="AP36" s="277">
        <v>1490.3</v>
      </c>
      <c r="AQ36" s="277">
        <v>9.1</v>
      </c>
      <c r="AR36" s="277">
        <v>266</v>
      </c>
      <c r="AS36" s="277">
        <v>142717</v>
      </c>
      <c r="AT36" s="277">
        <v>0.158</v>
      </c>
      <c r="AU36" s="277">
        <v>29.584</v>
      </c>
      <c r="AV36" s="277">
        <v>0</v>
      </c>
      <c r="AW36" s="277">
        <v>0</v>
      </c>
      <c r="AX36" s="277">
        <v>0.52</v>
      </c>
      <c r="AY36" s="281">
        <v>0.75620689655172413</v>
      </c>
      <c r="AZ36" s="266" t="s">
        <v>70</v>
      </c>
      <c r="BA36" s="267" t="s">
        <v>252</v>
      </c>
      <c r="BB36" s="266">
        <v>1</v>
      </c>
      <c r="BC36" s="266" t="s">
        <v>431</v>
      </c>
      <c r="BD36" s="268">
        <v>4</v>
      </c>
      <c r="BE36" s="282">
        <v>9736.4210000000003</v>
      </c>
      <c r="BF36" s="283">
        <v>0.50838814385696762</v>
      </c>
      <c r="BG36" s="284">
        <v>0.38444662050976897</v>
      </c>
      <c r="BH36" s="282">
        <v>196039.46600000001</v>
      </c>
      <c r="BI36" s="283">
        <v>2.5249410748751987E-2</v>
      </c>
      <c r="BJ36" s="285">
        <v>1.9093778542073486E-2</v>
      </c>
      <c r="BK36" s="264">
        <v>1</v>
      </c>
      <c r="BL36" s="269" t="s">
        <v>447</v>
      </c>
      <c r="BM36" s="277" t="s">
        <v>448</v>
      </c>
      <c r="BN36" s="286" t="s">
        <v>447</v>
      </c>
    </row>
    <row r="37" spans="1:66">
      <c r="A37" s="136" t="str">
        <f t="shared" si="20"/>
        <v>명진교통</v>
      </c>
      <c r="B37" s="136" t="str">
        <f t="shared" si="1"/>
        <v>594</v>
      </c>
      <c r="C37" s="137" t="str">
        <f t="shared" si="21"/>
        <v>71바5361</v>
      </c>
      <c r="D37" s="125" t="str">
        <f t="shared" si="22"/>
        <v>중형</v>
      </c>
      <c r="E37" s="121" t="str">
        <f t="shared" si="16"/>
        <v>D</v>
      </c>
      <c r="F37" s="144">
        <f t="shared" si="17"/>
        <v>0.74199999999999999</v>
      </c>
      <c r="G37" s="145">
        <f t="shared" si="18"/>
        <v>1.855</v>
      </c>
      <c r="H37" s="146">
        <f t="shared" si="19"/>
        <v>2.5</v>
      </c>
      <c r="I37" s="147">
        <f t="shared" si="23"/>
        <v>428.03100000000001</v>
      </c>
      <c r="J37" s="148">
        <f t="shared" si="24"/>
        <v>2.567832312456278E-2</v>
      </c>
      <c r="K37" s="148">
        <f t="shared" si="25"/>
        <v>0.43476966260288452</v>
      </c>
      <c r="L37" s="148">
        <f t="shared" si="26"/>
        <v>0.18923862991231943</v>
      </c>
      <c r="M37" s="149">
        <f t="shared" si="27"/>
        <v>15.388</v>
      </c>
      <c r="N37" s="150">
        <f t="shared" si="28"/>
        <v>0</v>
      </c>
      <c r="O37" s="150">
        <f t="shared" si="29"/>
        <v>14.250999999999999</v>
      </c>
      <c r="P37" s="151">
        <f t="shared" si="30"/>
        <v>0</v>
      </c>
      <c r="Q37" s="152">
        <f t="shared" si="31"/>
        <v>73</v>
      </c>
      <c r="R37" s="153">
        <f t="shared" si="32"/>
        <v>24.708737981772508</v>
      </c>
      <c r="S37" s="138">
        <f t="shared" si="33"/>
        <v>0</v>
      </c>
      <c r="T37" s="138">
        <f t="shared" si="34"/>
        <v>61</v>
      </c>
      <c r="U37" s="277" t="s">
        <v>118</v>
      </c>
      <c r="V37" s="278" t="s">
        <v>124</v>
      </c>
      <c r="W37" s="277" t="s">
        <v>118</v>
      </c>
      <c r="X37" s="278" t="s">
        <v>124</v>
      </c>
      <c r="Y37" s="277" t="s">
        <v>248</v>
      </c>
      <c r="Z37" s="277" t="s">
        <v>197</v>
      </c>
      <c r="AA37" s="277" t="s">
        <v>48</v>
      </c>
      <c r="AB37" s="277">
        <v>509</v>
      </c>
      <c r="AC37" s="279">
        <v>428.03100000000001</v>
      </c>
      <c r="AD37" s="277">
        <v>230.80600000000001</v>
      </c>
      <c r="AE37" s="280">
        <v>1.855</v>
      </c>
      <c r="AF37" s="277">
        <v>2.5</v>
      </c>
      <c r="AG37" s="277">
        <v>15.388</v>
      </c>
      <c r="AH37" s="277">
        <v>32.106380000000001</v>
      </c>
      <c r="AI37" s="277">
        <v>0.824438</v>
      </c>
      <c r="AJ37" s="277">
        <v>13.958880000000001</v>
      </c>
      <c r="AK37" s="277">
        <v>81</v>
      </c>
      <c r="AL37" s="277">
        <v>0</v>
      </c>
      <c r="AM37" s="277">
        <v>61</v>
      </c>
      <c r="AN37" s="277">
        <v>73</v>
      </c>
      <c r="AO37" s="277">
        <v>13.331649000000001</v>
      </c>
      <c r="AP37" s="277">
        <v>110.2</v>
      </c>
      <c r="AQ37" s="277">
        <v>0</v>
      </c>
      <c r="AR37" s="277">
        <v>20</v>
      </c>
      <c r="AS37" s="277">
        <v>8877</v>
      </c>
      <c r="AT37" s="277">
        <v>0</v>
      </c>
      <c r="AU37" s="277">
        <v>14.250999999999999</v>
      </c>
      <c r="AV37" s="277">
        <v>752</v>
      </c>
      <c r="AW37" s="277">
        <v>0</v>
      </c>
      <c r="AX37" s="277">
        <v>0.56000000000000005</v>
      </c>
      <c r="AY37" s="281">
        <v>0.83739130434782616</v>
      </c>
      <c r="AZ37" s="266" t="s">
        <v>67</v>
      </c>
      <c r="BA37" s="267" t="s">
        <v>255</v>
      </c>
      <c r="BB37" s="266">
        <v>1</v>
      </c>
      <c r="BC37" s="266" t="s">
        <v>432</v>
      </c>
      <c r="BD37" s="268">
        <v>5</v>
      </c>
      <c r="BE37" s="282">
        <v>13880.668</v>
      </c>
      <c r="BF37" s="283">
        <v>0.37418775522907111</v>
      </c>
      <c r="BG37" s="284">
        <v>0.31334157242225696</v>
      </c>
      <c r="BH37" s="282">
        <v>196039.46600000001</v>
      </c>
      <c r="BI37" s="283">
        <v>2.6494542685603924E-2</v>
      </c>
      <c r="BJ37" s="285">
        <v>2.2186299657597025E-2</v>
      </c>
      <c r="BK37" s="264">
        <v>1</v>
      </c>
      <c r="BL37" s="269" t="s">
        <v>447</v>
      </c>
      <c r="BM37" s="277" t="s">
        <v>448</v>
      </c>
      <c r="BN37" s="286" t="s">
        <v>447</v>
      </c>
    </row>
    <row r="38" spans="1:66">
      <c r="A38" s="133" t="str">
        <f t="shared" si="20"/>
        <v>명진교통</v>
      </c>
      <c r="B38" s="133" t="str">
        <f t="shared" si="1"/>
        <v>594</v>
      </c>
      <c r="C38" s="134" t="str">
        <f t="shared" si="21"/>
        <v>71바5364</v>
      </c>
      <c r="D38" s="108" t="str">
        <f t="shared" si="22"/>
        <v>중형</v>
      </c>
      <c r="E38" s="104" t="str">
        <f t="shared" si="16"/>
        <v>B</v>
      </c>
      <c r="F38" s="154">
        <f t="shared" si="17"/>
        <v>0.87200000000000011</v>
      </c>
      <c r="G38" s="155">
        <f t="shared" si="18"/>
        <v>2.1800000000000002</v>
      </c>
      <c r="H38" s="156">
        <f t="shared" si="19"/>
        <v>2.5</v>
      </c>
      <c r="I38" s="157">
        <f t="shared" si="23"/>
        <v>5739.2889999999998</v>
      </c>
      <c r="J38" s="158">
        <f t="shared" si="24"/>
        <v>3.346179207804937E-2</v>
      </c>
      <c r="K38" s="158">
        <f t="shared" si="25"/>
        <v>0.43153888335409268</v>
      </c>
      <c r="L38" s="158">
        <f t="shared" si="26"/>
        <v>0.23330416014945407</v>
      </c>
      <c r="M38" s="159">
        <f t="shared" si="27"/>
        <v>13.731</v>
      </c>
      <c r="N38" s="160">
        <f t="shared" si="28"/>
        <v>0.33100000000000002</v>
      </c>
      <c r="O38" s="160">
        <f t="shared" si="29"/>
        <v>18.277999999999999</v>
      </c>
      <c r="P38" s="161">
        <f t="shared" si="30"/>
        <v>0</v>
      </c>
      <c r="Q38" s="162">
        <f t="shared" si="31"/>
        <v>86</v>
      </c>
      <c r="R38" s="163">
        <f t="shared" si="32"/>
        <v>25.967366215843885</v>
      </c>
      <c r="S38" s="135">
        <f t="shared" si="33"/>
        <v>19</v>
      </c>
      <c r="T38" s="135">
        <f t="shared" si="34"/>
        <v>1049</v>
      </c>
      <c r="U38" s="277" t="s">
        <v>118</v>
      </c>
      <c r="V38" s="278" t="s">
        <v>124</v>
      </c>
      <c r="W38" s="277" t="s">
        <v>118</v>
      </c>
      <c r="X38" s="278" t="s">
        <v>124</v>
      </c>
      <c r="Y38" s="277" t="s">
        <v>249</v>
      </c>
      <c r="Z38" s="277" t="s">
        <v>197</v>
      </c>
      <c r="AA38" s="277" t="s">
        <v>48</v>
      </c>
      <c r="AB38" s="277">
        <v>509</v>
      </c>
      <c r="AC38" s="279">
        <v>5739.2889999999998</v>
      </c>
      <c r="AD38" s="277">
        <v>2633.14</v>
      </c>
      <c r="AE38" s="280">
        <v>2.1800000000000002</v>
      </c>
      <c r="AF38" s="277">
        <v>2.5</v>
      </c>
      <c r="AG38" s="277">
        <v>13.731</v>
      </c>
      <c r="AH38" s="277">
        <v>413.120701</v>
      </c>
      <c r="AI38" s="277">
        <v>13.823759000000001</v>
      </c>
      <c r="AJ38" s="277">
        <v>178.277646</v>
      </c>
      <c r="AK38" s="277">
        <v>1339</v>
      </c>
      <c r="AL38" s="277">
        <v>19</v>
      </c>
      <c r="AM38" s="277">
        <v>1049</v>
      </c>
      <c r="AN38" s="277">
        <v>86</v>
      </c>
      <c r="AO38" s="277">
        <v>13.892523000000001</v>
      </c>
      <c r="AP38" s="277">
        <v>1352.2</v>
      </c>
      <c r="AQ38" s="277">
        <v>0</v>
      </c>
      <c r="AR38" s="277">
        <v>236</v>
      </c>
      <c r="AS38" s="277">
        <v>91788</v>
      </c>
      <c r="AT38" s="277">
        <v>0.33100000000000002</v>
      </c>
      <c r="AU38" s="277">
        <v>18.277999999999999</v>
      </c>
      <c r="AV38" s="277">
        <v>12179</v>
      </c>
      <c r="AW38" s="277">
        <v>0</v>
      </c>
      <c r="AX38" s="277">
        <v>0.57999999999999996</v>
      </c>
      <c r="AY38" s="281">
        <v>0.91541666666666677</v>
      </c>
      <c r="AZ38" s="266" t="s">
        <v>68</v>
      </c>
      <c r="BA38" s="267" t="s">
        <v>255</v>
      </c>
      <c r="BB38" s="266">
        <v>2</v>
      </c>
      <c r="BC38" s="266" t="s">
        <v>433</v>
      </c>
      <c r="BD38" s="268">
        <v>7</v>
      </c>
      <c r="BE38" s="282">
        <v>13880.668</v>
      </c>
      <c r="BF38" s="283">
        <v>0.20626737848639562</v>
      </c>
      <c r="BG38" s="284">
        <v>0.188820596056088</v>
      </c>
      <c r="BH38" s="282">
        <v>196039.46600000001</v>
      </c>
      <c r="BI38" s="283">
        <v>1.4604860227480929E-2</v>
      </c>
      <c r="BJ38" s="285">
        <v>1.3369532466573169E-2</v>
      </c>
      <c r="BK38" s="264">
        <v>1</v>
      </c>
      <c r="BL38" s="269" t="s">
        <v>447</v>
      </c>
      <c r="BM38" s="277" t="s">
        <v>448</v>
      </c>
      <c r="BN38" s="286" t="s">
        <v>447</v>
      </c>
    </row>
    <row r="39" spans="1:66">
      <c r="A39" s="136" t="str">
        <f t="shared" si="20"/>
        <v>명진교통</v>
      </c>
      <c r="B39" s="136" t="str">
        <f t="shared" si="1"/>
        <v>596</v>
      </c>
      <c r="C39" s="137" t="str">
        <f t="shared" si="21"/>
        <v>71바5360</v>
      </c>
      <c r="D39" s="125" t="str">
        <f t="shared" si="22"/>
        <v>중형</v>
      </c>
      <c r="E39" s="121" t="str">
        <f t="shared" si="16"/>
        <v>B</v>
      </c>
      <c r="F39" s="144">
        <f t="shared" si="17"/>
        <v>0.73884615384615382</v>
      </c>
      <c r="G39" s="145">
        <f t="shared" si="18"/>
        <v>1.921</v>
      </c>
      <c r="H39" s="146">
        <f t="shared" si="19"/>
        <v>2.6</v>
      </c>
      <c r="I39" s="147">
        <f t="shared" si="23"/>
        <v>3899.0479999999998</v>
      </c>
      <c r="J39" s="148">
        <f t="shared" si="24"/>
        <v>4.4791498242427209E-2</v>
      </c>
      <c r="K39" s="148">
        <f t="shared" si="25"/>
        <v>0.37966383164013118</v>
      </c>
      <c r="L39" s="148">
        <f t="shared" si="26"/>
        <v>0.22569611864229425</v>
      </c>
      <c r="M39" s="149">
        <f t="shared" si="27"/>
        <v>10.478</v>
      </c>
      <c r="N39" s="150">
        <f t="shared" si="28"/>
        <v>0.74399999999999999</v>
      </c>
      <c r="O39" s="150">
        <f t="shared" si="29"/>
        <v>8.4120000000000008</v>
      </c>
      <c r="P39" s="151">
        <f t="shared" si="30"/>
        <v>0</v>
      </c>
      <c r="Q39" s="152">
        <f t="shared" si="31"/>
        <v>81</v>
      </c>
      <c r="R39" s="153">
        <f t="shared" si="32"/>
        <v>21.119778768409663</v>
      </c>
      <c r="S39" s="138">
        <f t="shared" si="33"/>
        <v>29</v>
      </c>
      <c r="T39" s="138">
        <f t="shared" si="34"/>
        <v>328</v>
      </c>
      <c r="U39" s="277" t="s">
        <v>118</v>
      </c>
      <c r="V39" s="278" t="s">
        <v>250</v>
      </c>
      <c r="W39" s="277" t="s">
        <v>118</v>
      </c>
      <c r="X39" s="278" t="s">
        <v>250</v>
      </c>
      <c r="Y39" s="277" t="s">
        <v>251</v>
      </c>
      <c r="Z39" s="277" t="s">
        <v>197</v>
      </c>
      <c r="AA39" s="277" t="s">
        <v>48</v>
      </c>
      <c r="AB39" s="277">
        <v>509</v>
      </c>
      <c r="AC39" s="279">
        <v>3899.0479999999998</v>
      </c>
      <c r="AD39" s="277">
        <v>2029.3219999999999</v>
      </c>
      <c r="AE39" s="280">
        <v>1.921</v>
      </c>
      <c r="AF39" s="277">
        <v>2.6</v>
      </c>
      <c r="AG39" s="277">
        <v>10.478</v>
      </c>
      <c r="AH39" s="277">
        <v>320.76736799999998</v>
      </c>
      <c r="AI39" s="277">
        <v>14.367651</v>
      </c>
      <c r="AJ39" s="277">
        <v>121.78376799999999</v>
      </c>
      <c r="AK39" s="277">
        <v>880</v>
      </c>
      <c r="AL39" s="277">
        <v>29</v>
      </c>
      <c r="AM39" s="277">
        <v>328</v>
      </c>
      <c r="AN39" s="277">
        <v>81</v>
      </c>
      <c r="AO39" s="277">
        <v>12.155376</v>
      </c>
      <c r="AP39" s="277">
        <v>191.9</v>
      </c>
      <c r="AQ39" s="277">
        <v>0</v>
      </c>
      <c r="AR39" s="277">
        <v>83</v>
      </c>
      <c r="AS39" s="277">
        <v>48079</v>
      </c>
      <c r="AT39" s="277">
        <v>0.74399999999999999</v>
      </c>
      <c r="AU39" s="277">
        <v>8.4120000000000008</v>
      </c>
      <c r="AV39" s="277">
        <v>20694</v>
      </c>
      <c r="AW39" s="277">
        <v>0</v>
      </c>
      <c r="AX39" s="277">
        <v>0.53</v>
      </c>
      <c r="AY39" s="281">
        <v>0.92136363636363638</v>
      </c>
      <c r="AZ39" s="266" t="s">
        <v>68</v>
      </c>
      <c r="BA39" s="267" t="s">
        <v>255</v>
      </c>
      <c r="BB39" s="266">
        <v>1</v>
      </c>
      <c r="BC39" s="266" t="s">
        <v>434</v>
      </c>
      <c r="BD39" s="268">
        <v>12</v>
      </c>
      <c r="BE39" s="282">
        <v>13880.668</v>
      </c>
      <c r="BF39" s="283">
        <v>0.4195448662845333</v>
      </c>
      <c r="BG39" s="284">
        <v>0.38655338361761321</v>
      </c>
      <c r="BH39" s="282">
        <v>196039.46600000001</v>
      </c>
      <c r="BI39" s="283">
        <v>2.9706074592143604E-2</v>
      </c>
      <c r="BJ39" s="285">
        <v>2.7370096908306857E-2</v>
      </c>
      <c r="BK39" s="264">
        <v>1</v>
      </c>
      <c r="BL39" s="269" t="s">
        <v>447</v>
      </c>
      <c r="BM39" s="277" t="s">
        <v>448</v>
      </c>
      <c r="BN39" s="286" t="s">
        <v>447</v>
      </c>
    </row>
    <row r="40" spans="1:66">
      <c r="A40" s="133" t="str">
        <f t="shared" si="20"/>
        <v>명진교통</v>
      </c>
      <c r="B40" s="133" t="str">
        <f t="shared" si="1"/>
        <v>596</v>
      </c>
      <c r="C40" s="134" t="str">
        <f t="shared" si="21"/>
        <v>71바5365</v>
      </c>
      <c r="D40" s="108" t="str">
        <f t="shared" si="22"/>
        <v>중형</v>
      </c>
      <c r="E40" s="104" t="str">
        <f t="shared" si="16"/>
        <v>B</v>
      </c>
      <c r="F40" s="154">
        <f t="shared" si="17"/>
        <v>0.76103448275862062</v>
      </c>
      <c r="G40" s="155">
        <f t="shared" si="18"/>
        <v>2.2069999999999999</v>
      </c>
      <c r="H40" s="156">
        <f t="shared" si="19"/>
        <v>2.9</v>
      </c>
      <c r="I40" s="157">
        <f t="shared" si="23"/>
        <v>4657.6549999999997</v>
      </c>
      <c r="J40" s="158">
        <f t="shared" si="24"/>
        <v>7.8543702981922647E-2</v>
      </c>
      <c r="K40" s="158">
        <f t="shared" si="25"/>
        <v>0.37578082010171487</v>
      </c>
      <c r="L40" s="158">
        <f t="shared" si="26"/>
        <v>0.22522063141215914</v>
      </c>
      <c r="M40" s="159">
        <f t="shared" si="27"/>
        <v>12.561999999999999</v>
      </c>
      <c r="N40" s="160">
        <f t="shared" si="28"/>
        <v>0.42899999999999999</v>
      </c>
      <c r="O40" s="160">
        <f t="shared" si="29"/>
        <v>10.542</v>
      </c>
      <c r="P40" s="161">
        <f t="shared" si="30"/>
        <v>0</v>
      </c>
      <c r="Q40" s="162">
        <f t="shared" si="31"/>
        <v>79</v>
      </c>
      <c r="R40" s="163">
        <f t="shared" si="32"/>
        <v>21.81192207618011</v>
      </c>
      <c r="S40" s="135">
        <f t="shared" si="33"/>
        <v>20</v>
      </c>
      <c r="T40" s="135">
        <f t="shared" si="34"/>
        <v>491</v>
      </c>
      <c r="U40" s="277" t="s">
        <v>118</v>
      </c>
      <c r="V40" s="278" t="s">
        <v>250</v>
      </c>
      <c r="W40" s="277" t="s">
        <v>118</v>
      </c>
      <c r="X40" s="278" t="s">
        <v>250</v>
      </c>
      <c r="Y40" s="277" t="s">
        <v>253</v>
      </c>
      <c r="Z40" s="277" t="s">
        <v>197</v>
      </c>
      <c r="AA40" s="277" t="s">
        <v>48</v>
      </c>
      <c r="AB40" s="277">
        <v>509</v>
      </c>
      <c r="AC40" s="279">
        <v>4657.6549999999997</v>
      </c>
      <c r="AD40" s="277">
        <v>2109.9299999999998</v>
      </c>
      <c r="AE40" s="280">
        <v>2.2069999999999999</v>
      </c>
      <c r="AF40" s="277">
        <v>2.9</v>
      </c>
      <c r="AG40" s="277">
        <v>12.561999999999999</v>
      </c>
      <c r="AH40" s="277">
        <v>391.32621499999999</v>
      </c>
      <c r="AI40" s="277">
        <v>30.73621</v>
      </c>
      <c r="AJ40" s="277">
        <v>147.052886</v>
      </c>
      <c r="AK40" s="277">
        <v>1049</v>
      </c>
      <c r="AL40" s="277">
        <v>20</v>
      </c>
      <c r="AM40" s="277">
        <v>491</v>
      </c>
      <c r="AN40" s="277">
        <v>79</v>
      </c>
      <c r="AO40" s="277">
        <v>11.902229999999999</v>
      </c>
      <c r="AP40" s="277">
        <v>161.69999999999999</v>
      </c>
      <c r="AQ40" s="277">
        <v>0</v>
      </c>
      <c r="AR40" s="277">
        <v>97</v>
      </c>
      <c r="AS40" s="277">
        <v>55790</v>
      </c>
      <c r="AT40" s="277">
        <v>0.42899999999999999</v>
      </c>
      <c r="AU40" s="277">
        <v>10.542</v>
      </c>
      <c r="AV40" s="277">
        <v>0</v>
      </c>
      <c r="AW40" s="277">
        <v>0</v>
      </c>
      <c r="AX40" s="277">
        <v>0.66</v>
      </c>
      <c r="AY40" s="281">
        <v>0.91</v>
      </c>
      <c r="AZ40" s="266" t="s">
        <v>68</v>
      </c>
      <c r="BA40" s="267" t="s">
        <v>143</v>
      </c>
      <c r="BB40" s="266">
        <v>5</v>
      </c>
      <c r="BC40" s="266" t="s">
        <v>435</v>
      </c>
      <c r="BD40" s="268">
        <v>11</v>
      </c>
      <c r="BE40" s="282">
        <v>6124.5349999999999</v>
      </c>
      <c r="BF40" s="283">
        <v>0.55749277292071975</v>
      </c>
      <c r="BG40" s="284">
        <v>0.50731842335785504</v>
      </c>
      <c r="BH40" s="282">
        <v>196039.46600000001</v>
      </c>
      <c r="BI40" s="283">
        <v>1.7416819529594105E-2</v>
      </c>
      <c r="BJ40" s="285">
        <v>1.5849305771930635E-2</v>
      </c>
      <c r="BK40" s="264">
        <v>1</v>
      </c>
      <c r="BL40" s="269" t="s">
        <v>447</v>
      </c>
      <c r="BM40" s="277" t="s">
        <v>448</v>
      </c>
      <c r="BN40" s="286" t="s">
        <v>447</v>
      </c>
    </row>
    <row r="41" spans="1:66">
      <c r="A41" s="136" t="str">
        <f t="shared" si="20"/>
        <v>명진교통</v>
      </c>
      <c r="B41" s="136" t="str">
        <f t="shared" si="1"/>
        <v>순환52</v>
      </c>
      <c r="C41" s="137" t="str">
        <f t="shared" si="21"/>
        <v>71바5704</v>
      </c>
      <c r="D41" s="125" t="str">
        <f t="shared" si="22"/>
        <v>중형</v>
      </c>
      <c r="E41" s="121" t="str">
        <f t="shared" si="16"/>
        <v>C</v>
      </c>
      <c r="F41" s="144">
        <f t="shared" si="17"/>
        <v>0.85173913043478267</v>
      </c>
      <c r="G41" s="145">
        <f t="shared" si="18"/>
        <v>1.9590000000000001</v>
      </c>
      <c r="H41" s="146">
        <f t="shared" si="19"/>
        <v>2.2999999999999998</v>
      </c>
      <c r="I41" s="147">
        <f t="shared" si="23"/>
        <v>5610.5370000000003</v>
      </c>
      <c r="J41" s="148">
        <f t="shared" si="24"/>
        <v>5.0784790206648805E-2</v>
      </c>
      <c r="K41" s="148">
        <f t="shared" si="25"/>
        <v>0.37630656505691407</v>
      </c>
      <c r="L41" s="148">
        <f t="shared" si="26"/>
        <v>0.18999963818080157</v>
      </c>
      <c r="M41" s="149">
        <f t="shared" si="27"/>
        <v>15.127000000000001</v>
      </c>
      <c r="N41" s="150">
        <f t="shared" si="28"/>
        <v>0</v>
      </c>
      <c r="O41" s="150">
        <f t="shared" si="29"/>
        <v>16.006</v>
      </c>
      <c r="P41" s="151">
        <f t="shared" si="30"/>
        <v>3.3333333333333333E-2</v>
      </c>
      <c r="Q41" s="152">
        <f t="shared" si="31"/>
        <v>87</v>
      </c>
      <c r="R41" s="153">
        <f t="shared" si="32"/>
        <v>24.921431048294149</v>
      </c>
      <c r="S41" s="138">
        <f t="shared" si="33"/>
        <v>0</v>
      </c>
      <c r="T41" s="138">
        <f t="shared" si="34"/>
        <v>898</v>
      </c>
      <c r="U41" s="277" t="s">
        <v>118</v>
      </c>
      <c r="V41" s="278" t="s">
        <v>125</v>
      </c>
      <c r="W41" s="277" t="s">
        <v>118</v>
      </c>
      <c r="X41" s="278" t="s">
        <v>125</v>
      </c>
      <c r="Y41" s="277" t="s">
        <v>254</v>
      </c>
      <c r="Z41" s="277" t="s">
        <v>197</v>
      </c>
      <c r="AA41" s="277" t="s">
        <v>48</v>
      </c>
      <c r="AB41" s="277">
        <v>509</v>
      </c>
      <c r="AC41" s="279">
        <v>5610.5370000000003</v>
      </c>
      <c r="AD41" s="277">
        <v>2863.3209999999999</v>
      </c>
      <c r="AE41" s="280">
        <v>1.9590000000000001</v>
      </c>
      <c r="AF41" s="277">
        <v>2.2999999999999998</v>
      </c>
      <c r="AG41" s="277">
        <v>15.127000000000001</v>
      </c>
      <c r="AH41" s="277">
        <v>392.95794899999999</v>
      </c>
      <c r="AI41" s="277">
        <v>19.956287</v>
      </c>
      <c r="AJ41" s="277">
        <v>147.87265600000001</v>
      </c>
      <c r="AK41" s="277">
        <v>1066</v>
      </c>
      <c r="AL41" s="277">
        <v>0</v>
      </c>
      <c r="AM41" s="277">
        <v>898</v>
      </c>
      <c r="AN41" s="277">
        <v>87</v>
      </c>
      <c r="AO41" s="277">
        <v>14.277703000000001</v>
      </c>
      <c r="AP41" s="277">
        <v>1456.4</v>
      </c>
      <c r="AQ41" s="277">
        <v>2</v>
      </c>
      <c r="AR41" s="277">
        <v>86</v>
      </c>
      <c r="AS41" s="277">
        <v>47623</v>
      </c>
      <c r="AT41" s="277">
        <v>0</v>
      </c>
      <c r="AU41" s="277">
        <v>16.006</v>
      </c>
      <c r="AV41" s="277">
        <v>45089</v>
      </c>
      <c r="AW41" s="277">
        <v>0</v>
      </c>
      <c r="AX41" s="277">
        <v>0.57999999999999996</v>
      </c>
      <c r="AY41" s="281">
        <v>0.88476190476190475</v>
      </c>
      <c r="AZ41" s="266" t="s">
        <v>69</v>
      </c>
      <c r="BA41" s="267" t="s">
        <v>143</v>
      </c>
      <c r="BB41" s="266">
        <v>2</v>
      </c>
      <c r="BC41" s="266" t="s">
        <v>436</v>
      </c>
      <c r="BD41" s="268">
        <v>3</v>
      </c>
      <c r="BE41" s="282">
        <v>6124.5349999999999</v>
      </c>
      <c r="BF41" s="283">
        <v>0.44250722707928031</v>
      </c>
      <c r="BG41" s="284">
        <v>0.39151353710157277</v>
      </c>
      <c r="BH41" s="282">
        <v>196039.46600000001</v>
      </c>
      <c r="BI41" s="283">
        <v>1.382451735509216E-2</v>
      </c>
      <c r="BJ41" s="285">
        <v>1.223140630750535E-2</v>
      </c>
      <c r="BK41" s="264">
        <v>1</v>
      </c>
      <c r="BL41" s="269" t="s">
        <v>447</v>
      </c>
      <c r="BM41" s="277" t="s">
        <v>448</v>
      </c>
      <c r="BN41" s="286" t="s">
        <v>447</v>
      </c>
    </row>
    <row r="42" spans="1:66">
      <c r="A42" s="133" t="str">
        <f t="shared" si="20"/>
        <v>명진교통</v>
      </c>
      <c r="B42" s="133" t="str">
        <f t="shared" si="1"/>
        <v>순환52</v>
      </c>
      <c r="C42" s="134" t="str">
        <f t="shared" si="21"/>
        <v>71바5705</v>
      </c>
      <c r="D42" s="108" t="str">
        <f t="shared" si="22"/>
        <v>중형</v>
      </c>
      <c r="E42" s="104" t="str">
        <f t="shared" si="16"/>
        <v>F</v>
      </c>
      <c r="F42" s="154">
        <f t="shared" si="17"/>
        <v>0.95499999999999996</v>
      </c>
      <c r="G42" s="155">
        <f t="shared" si="18"/>
        <v>2.2919999999999998</v>
      </c>
      <c r="H42" s="156">
        <f t="shared" si="19"/>
        <v>2.4</v>
      </c>
      <c r="I42" s="157">
        <f t="shared" si="23"/>
        <v>4645.5190000000002</v>
      </c>
      <c r="J42" s="158">
        <f t="shared" si="24"/>
        <v>3.5363846392861664E-2</v>
      </c>
      <c r="K42" s="158">
        <f t="shared" si="25"/>
        <v>0.41471888933156592</v>
      </c>
      <c r="L42" s="158">
        <f t="shared" si="26"/>
        <v>0.17070213252814162</v>
      </c>
      <c r="M42" s="159">
        <f t="shared" si="27"/>
        <v>10.46</v>
      </c>
      <c r="N42" s="160">
        <f t="shared" si="28"/>
        <v>4.2999999999999997E-2</v>
      </c>
      <c r="O42" s="160">
        <f t="shared" si="29"/>
        <v>20.385000000000002</v>
      </c>
      <c r="P42" s="161">
        <f t="shared" si="30"/>
        <v>0.53333333333333333</v>
      </c>
      <c r="Q42" s="162">
        <f t="shared" si="31"/>
        <v>93</v>
      </c>
      <c r="R42" s="163">
        <f t="shared" si="32"/>
        <v>24.707132460184557</v>
      </c>
      <c r="S42" s="135">
        <f t="shared" si="33"/>
        <v>2</v>
      </c>
      <c r="T42" s="135">
        <f t="shared" si="34"/>
        <v>947</v>
      </c>
      <c r="U42" s="277" t="s">
        <v>118</v>
      </c>
      <c r="V42" s="278" t="s">
        <v>125</v>
      </c>
      <c r="W42" s="277" t="s">
        <v>118</v>
      </c>
      <c r="X42" s="278" t="s">
        <v>125</v>
      </c>
      <c r="Y42" s="298" t="s">
        <v>256</v>
      </c>
      <c r="Z42" s="277" t="s">
        <v>197</v>
      </c>
      <c r="AA42" s="277" t="s">
        <v>207</v>
      </c>
      <c r="AB42" s="277">
        <v>509</v>
      </c>
      <c r="AC42" s="279">
        <v>4645.5190000000002</v>
      </c>
      <c r="AD42" s="277">
        <v>2026.67</v>
      </c>
      <c r="AE42" s="280">
        <v>2.2919999999999998</v>
      </c>
      <c r="AF42" s="277">
        <v>2.4</v>
      </c>
      <c r="AG42" s="277">
        <v>10.46</v>
      </c>
      <c r="AH42" s="277">
        <v>341.91215699999998</v>
      </c>
      <c r="AI42" s="277">
        <v>12.091329</v>
      </c>
      <c r="AJ42" s="277">
        <v>141.79742999999999</v>
      </c>
      <c r="AK42" s="277">
        <v>793</v>
      </c>
      <c r="AL42" s="277">
        <v>2</v>
      </c>
      <c r="AM42" s="277">
        <v>947</v>
      </c>
      <c r="AN42" s="277">
        <v>93</v>
      </c>
      <c r="AO42" s="277">
        <v>13.586878</v>
      </c>
      <c r="AP42" s="277">
        <v>1913.6</v>
      </c>
      <c r="AQ42" s="277">
        <v>32</v>
      </c>
      <c r="AR42" s="277">
        <v>139</v>
      </c>
      <c r="AS42" s="277">
        <v>94806</v>
      </c>
      <c r="AT42" s="277">
        <v>4.2999999999999997E-2</v>
      </c>
      <c r="AU42" s="277">
        <v>20.385000000000002</v>
      </c>
      <c r="AV42" s="277">
        <v>38399</v>
      </c>
      <c r="AW42" s="277">
        <v>0</v>
      </c>
      <c r="AX42" s="277">
        <v>0.54</v>
      </c>
      <c r="AY42" s="281">
        <v>0.76518518518518508</v>
      </c>
      <c r="AZ42" s="266" t="s">
        <v>70</v>
      </c>
      <c r="BA42" s="267" t="s">
        <v>449</v>
      </c>
      <c r="BB42" s="266">
        <v>4</v>
      </c>
      <c r="BC42" s="266" t="s">
        <v>450</v>
      </c>
      <c r="BD42" s="268">
        <v>6</v>
      </c>
      <c r="BE42" s="282">
        <v>153367.42799999999</v>
      </c>
      <c r="BF42" s="283">
        <v>5.8892706996429518E-2</v>
      </c>
      <c r="BG42" s="284">
        <v>4.5063826909119767E-2</v>
      </c>
      <c r="BH42" s="282">
        <v>262301.30900000001</v>
      </c>
      <c r="BI42" s="283">
        <v>3.4434532692324459E-2</v>
      </c>
      <c r="BJ42" s="285">
        <v>2.6348794274941599E-2</v>
      </c>
      <c r="BK42" s="264">
        <v>1</v>
      </c>
      <c r="BL42" s="269" t="s">
        <v>447</v>
      </c>
      <c r="BM42" s="277" t="s">
        <v>448</v>
      </c>
      <c r="BN42" s="286" t="s">
        <v>447</v>
      </c>
    </row>
    <row r="43" spans="1:66">
      <c r="A43" s="136" t="str">
        <f t="shared" si="20"/>
        <v>명진교통</v>
      </c>
      <c r="B43" s="136" t="str">
        <f t="shared" si="1"/>
        <v>순환52</v>
      </c>
      <c r="C43" s="137" t="str">
        <f t="shared" si="21"/>
        <v>71바5720</v>
      </c>
      <c r="D43" s="125" t="str">
        <f t="shared" si="22"/>
        <v>중형</v>
      </c>
      <c r="E43" s="121" t="str">
        <f t="shared" si="16"/>
        <v>F</v>
      </c>
      <c r="F43" s="144">
        <f t="shared" si="17"/>
        <v>0.93045454545454542</v>
      </c>
      <c r="G43" s="145">
        <f t="shared" si="18"/>
        <v>2.0470000000000002</v>
      </c>
      <c r="H43" s="146">
        <f t="shared" si="19"/>
        <v>2.2000000000000002</v>
      </c>
      <c r="I43" s="147">
        <f t="shared" si="23"/>
        <v>5356.5339999999997</v>
      </c>
      <c r="J43" s="148">
        <f t="shared" si="24"/>
        <v>2.0291909884762049E-2</v>
      </c>
      <c r="K43" s="148">
        <f t="shared" si="25"/>
        <v>0.38853248660328799</v>
      </c>
      <c r="L43" s="148">
        <f t="shared" si="26"/>
        <v>0.15401750460278979</v>
      </c>
      <c r="M43" s="149">
        <f t="shared" si="27"/>
        <v>13.243</v>
      </c>
      <c r="N43" s="150">
        <f t="shared" si="28"/>
        <v>1.9E-2</v>
      </c>
      <c r="O43" s="150">
        <f t="shared" si="29"/>
        <v>6.8140000000000001</v>
      </c>
      <c r="P43" s="151">
        <f t="shared" si="30"/>
        <v>0</v>
      </c>
      <c r="Q43" s="152">
        <f t="shared" si="31"/>
        <v>81</v>
      </c>
      <c r="R43" s="153">
        <f t="shared" si="32"/>
        <v>23.811364372605226</v>
      </c>
      <c r="S43" s="138">
        <f t="shared" si="33"/>
        <v>1</v>
      </c>
      <c r="T43" s="138">
        <f t="shared" si="34"/>
        <v>365</v>
      </c>
      <c r="U43" s="277" t="s">
        <v>118</v>
      </c>
      <c r="V43" s="278" t="s">
        <v>125</v>
      </c>
      <c r="W43" s="277" t="s">
        <v>118</v>
      </c>
      <c r="X43" s="278" t="s">
        <v>125</v>
      </c>
      <c r="Y43" s="277" t="s">
        <v>257</v>
      </c>
      <c r="Z43" s="277" t="s">
        <v>197</v>
      </c>
      <c r="AA43" s="277" t="s">
        <v>48</v>
      </c>
      <c r="AB43" s="277">
        <v>509</v>
      </c>
      <c r="AC43" s="279">
        <v>5356.5339999999997</v>
      </c>
      <c r="AD43" s="277">
        <v>2617.1460000000002</v>
      </c>
      <c r="AE43" s="280">
        <v>2.0470000000000002</v>
      </c>
      <c r="AF43" s="277">
        <v>2.2000000000000002</v>
      </c>
      <c r="AG43" s="277">
        <v>13.243</v>
      </c>
      <c r="AH43" s="277">
        <v>380.524901</v>
      </c>
      <c r="AI43" s="277">
        <v>7.7215769999999999</v>
      </c>
      <c r="AJ43" s="277">
        <v>147.84628599999999</v>
      </c>
      <c r="AK43" s="277">
        <v>825</v>
      </c>
      <c r="AL43" s="277">
        <v>1</v>
      </c>
      <c r="AM43" s="277">
        <v>365</v>
      </c>
      <c r="AN43" s="277">
        <v>81</v>
      </c>
      <c r="AO43" s="277">
        <v>14.076696999999999</v>
      </c>
      <c r="AP43" s="277">
        <v>1685.8</v>
      </c>
      <c r="AQ43" s="277">
        <v>0</v>
      </c>
      <c r="AR43" s="277">
        <v>101</v>
      </c>
      <c r="AS43" s="277">
        <v>72318</v>
      </c>
      <c r="AT43" s="277">
        <v>1.9E-2</v>
      </c>
      <c r="AU43" s="277">
        <v>6.8140000000000001</v>
      </c>
      <c r="AV43" s="277">
        <v>39973</v>
      </c>
      <c r="AW43" s="277">
        <v>0</v>
      </c>
      <c r="AX43" s="277">
        <v>0.57999999999999996</v>
      </c>
      <c r="AY43" s="281">
        <v>0.79766666666666663</v>
      </c>
      <c r="AZ43" s="266" t="s">
        <v>70</v>
      </c>
      <c r="BA43" s="267" t="s">
        <v>449</v>
      </c>
      <c r="BB43" s="266">
        <v>1</v>
      </c>
      <c r="BC43" s="266" t="s">
        <v>451</v>
      </c>
      <c r="BD43" s="268">
        <v>9</v>
      </c>
      <c r="BE43" s="282">
        <v>153367.42799999999</v>
      </c>
      <c r="BF43" s="283">
        <v>5.9673798533023591E-2</v>
      </c>
      <c r="BG43" s="284">
        <v>4.7599799963175149E-2</v>
      </c>
      <c r="BH43" s="282">
        <v>262301.30900000001</v>
      </c>
      <c r="BI43" s="283">
        <v>3.4891236474919762E-2</v>
      </c>
      <c r="BJ43" s="285">
        <v>2.7831576294827663E-2</v>
      </c>
      <c r="BK43" s="264">
        <v>1</v>
      </c>
      <c r="BL43" s="269" t="s">
        <v>447</v>
      </c>
      <c r="BM43" s="277" t="s">
        <v>448</v>
      </c>
      <c r="BN43" s="286" t="s">
        <v>447</v>
      </c>
    </row>
    <row r="44" spans="1:66">
      <c r="A44" s="133" t="str">
        <f t="shared" si="20"/>
        <v>명진교통</v>
      </c>
      <c r="B44" s="133" t="str">
        <f t="shared" si="1"/>
        <v>예비</v>
      </c>
      <c r="C44" s="134" t="str">
        <f t="shared" si="21"/>
        <v>71바5707</v>
      </c>
      <c r="D44" s="108" t="str">
        <f t="shared" si="22"/>
        <v>중형</v>
      </c>
      <c r="E44" s="104" t="str">
        <f t="shared" si="16"/>
        <v>D</v>
      </c>
      <c r="F44" s="154">
        <f t="shared" si="17"/>
        <v>0.96809523809523801</v>
      </c>
      <c r="G44" s="155">
        <f t="shared" si="18"/>
        <v>2.0329999999999999</v>
      </c>
      <c r="H44" s="156">
        <f t="shared" si="19"/>
        <v>2.1</v>
      </c>
      <c r="I44" s="157">
        <f t="shared" si="23"/>
        <v>3443.7269999999999</v>
      </c>
      <c r="J44" s="158">
        <f t="shared" si="24"/>
        <v>2.8456393088393934E-2</v>
      </c>
      <c r="K44" s="158">
        <f t="shared" si="25"/>
        <v>0.4173083413922169</v>
      </c>
      <c r="L44" s="158">
        <f t="shared" si="26"/>
        <v>0.18700669362002273</v>
      </c>
      <c r="M44" s="159">
        <f t="shared" si="27"/>
        <v>15.204000000000001</v>
      </c>
      <c r="N44" s="160">
        <f t="shared" si="28"/>
        <v>0.81299999999999994</v>
      </c>
      <c r="O44" s="160">
        <f t="shared" si="29"/>
        <v>22.533999999999999</v>
      </c>
      <c r="P44" s="161">
        <f t="shared" si="30"/>
        <v>0</v>
      </c>
      <c r="Q44" s="162">
        <f t="shared" si="31"/>
        <v>79</v>
      </c>
      <c r="R44" s="163">
        <f t="shared" si="32"/>
        <v>23.145822255189934</v>
      </c>
      <c r="S44" s="135">
        <f t="shared" si="33"/>
        <v>28</v>
      </c>
      <c r="T44" s="135">
        <f t="shared" si="34"/>
        <v>776</v>
      </c>
      <c r="U44" s="277" t="s">
        <v>118</v>
      </c>
      <c r="V44" s="278" t="s">
        <v>91</v>
      </c>
      <c r="W44" s="277" t="s">
        <v>118</v>
      </c>
      <c r="X44" s="278" t="s">
        <v>91</v>
      </c>
      <c r="Y44" s="277" t="s">
        <v>258</v>
      </c>
      <c r="Z44" s="277" t="s">
        <v>197</v>
      </c>
      <c r="AA44" s="277" t="s">
        <v>48</v>
      </c>
      <c r="AB44" s="277">
        <v>509</v>
      </c>
      <c r="AC44" s="279">
        <v>3443.7269999999999</v>
      </c>
      <c r="AD44" s="277">
        <v>1693.85</v>
      </c>
      <c r="AE44" s="280">
        <v>2.0329999999999999</v>
      </c>
      <c r="AF44" s="277">
        <v>2.1</v>
      </c>
      <c r="AG44" s="277">
        <v>15.204000000000001</v>
      </c>
      <c r="AH44" s="277">
        <v>268.449096</v>
      </c>
      <c r="AI44" s="277">
        <v>7.6390929999999999</v>
      </c>
      <c r="AJ44" s="277">
        <v>112.02604700000001</v>
      </c>
      <c r="AK44" s="277">
        <v>644</v>
      </c>
      <c r="AL44" s="277">
        <v>28</v>
      </c>
      <c r="AM44" s="277">
        <v>776</v>
      </c>
      <c r="AN44" s="277">
        <v>79</v>
      </c>
      <c r="AO44" s="277">
        <v>12.82823</v>
      </c>
      <c r="AP44" s="277">
        <v>2430.1</v>
      </c>
      <c r="AQ44" s="277">
        <v>0</v>
      </c>
      <c r="AR44" s="277">
        <v>109</v>
      </c>
      <c r="AS44" s="277">
        <v>64310</v>
      </c>
      <c r="AT44" s="277">
        <v>0.81299999999999994</v>
      </c>
      <c r="AU44" s="277">
        <v>22.533999999999999</v>
      </c>
      <c r="AV44" s="277">
        <v>10221</v>
      </c>
      <c r="AW44" s="277">
        <v>0</v>
      </c>
      <c r="AX44" s="277">
        <v>0.65</v>
      </c>
      <c r="AY44" s="281">
        <v>0.81321428571428578</v>
      </c>
      <c r="AZ44" s="266" t="s">
        <v>67</v>
      </c>
      <c r="BA44" s="267" t="s">
        <v>449</v>
      </c>
      <c r="BB44" s="266">
        <v>4</v>
      </c>
      <c r="BC44" s="266" t="s">
        <v>452</v>
      </c>
      <c r="BD44" s="268">
        <v>15</v>
      </c>
      <c r="BE44" s="282">
        <v>153367.42799999999</v>
      </c>
      <c r="BF44" s="283">
        <v>7.1512316161421188E-2</v>
      </c>
      <c r="BG44" s="284">
        <v>5.8154837106984304E-2</v>
      </c>
      <c r="BH44" s="282">
        <v>262301.30900000001</v>
      </c>
      <c r="BI44" s="283">
        <v>4.1813211080849011E-2</v>
      </c>
      <c r="BJ44" s="285">
        <v>3.4003100582533287E-2</v>
      </c>
      <c r="BK44" s="264">
        <v>1</v>
      </c>
      <c r="BL44" s="269" t="s">
        <v>447</v>
      </c>
      <c r="BM44" s="277" t="s">
        <v>448</v>
      </c>
      <c r="BN44" s="286" t="s">
        <v>447</v>
      </c>
    </row>
    <row r="45" spans="1:66">
      <c r="A45" s="136" t="str">
        <f t="shared" si="20"/>
        <v>명진교통</v>
      </c>
      <c r="B45" s="136" t="str">
        <f t="shared" si="1"/>
        <v>예비</v>
      </c>
      <c r="C45" s="137" t="str">
        <f t="shared" si="21"/>
        <v>72바1890</v>
      </c>
      <c r="D45" s="125" t="str">
        <f t="shared" si="22"/>
        <v>중형</v>
      </c>
      <c r="E45" s="121" t="str">
        <f t="shared" si="16"/>
        <v>D</v>
      </c>
      <c r="F45" s="144">
        <f t="shared" si="17"/>
        <v>0.95761904761904759</v>
      </c>
      <c r="G45" s="145">
        <f t="shared" si="18"/>
        <v>2.0110000000000001</v>
      </c>
      <c r="H45" s="146">
        <f t="shared" si="19"/>
        <v>2.1</v>
      </c>
      <c r="I45" s="147">
        <f t="shared" si="23"/>
        <v>2901.2869999999998</v>
      </c>
      <c r="J45" s="148">
        <f t="shared" si="24"/>
        <v>2.0749538182931248E-2</v>
      </c>
      <c r="K45" s="148">
        <f t="shared" si="25"/>
        <v>0.44602341290211428</v>
      </c>
      <c r="L45" s="148">
        <f t="shared" si="26"/>
        <v>0.20060062999627409</v>
      </c>
      <c r="M45" s="149">
        <f t="shared" si="27"/>
        <v>16.178000000000001</v>
      </c>
      <c r="N45" s="150">
        <f t="shared" si="28"/>
        <v>1</v>
      </c>
      <c r="O45" s="150">
        <f t="shared" si="29"/>
        <v>21.265999999999998</v>
      </c>
      <c r="P45" s="151">
        <f t="shared" si="30"/>
        <v>6.0000000000000005E-2</v>
      </c>
      <c r="Q45" s="152">
        <f t="shared" si="31"/>
        <v>82</v>
      </c>
      <c r="R45" s="153">
        <f t="shared" si="32"/>
        <v>23.905239676623513</v>
      </c>
      <c r="S45" s="138">
        <f t="shared" si="33"/>
        <v>29</v>
      </c>
      <c r="T45" s="138">
        <f t="shared" si="34"/>
        <v>617</v>
      </c>
      <c r="U45" s="277" t="s">
        <v>118</v>
      </c>
      <c r="V45" s="278" t="s">
        <v>91</v>
      </c>
      <c r="W45" s="277" t="s">
        <v>118</v>
      </c>
      <c r="X45" s="278" t="s">
        <v>91</v>
      </c>
      <c r="Y45" s="277" t="s">
        <v>259</v>
      </c>
      <c r="Z45" s="277" t="s">
        <v>197</v>
      </c>
      <c r="AA45" s="277" t="s">
        <v>48</v>
      </c>
      <c r="AB45" s="277">
        <v>509</v>
      </c>
      <c r="AC45" s="279">
        <v>2901.2869999999998</v>
      </c>
      <c r="AD45" s="277">
        <v>1442.431</v>
      </c>
      <c r="AE45" s="280">
        <v>2.0110000000000001</v>
      </c>
      <c r="AF45" s="277">
        <v>2.1</v>
      </c>
      <c r="AG45" s="277">
        <v>16.178000000000001</v>
      </c>
      <c r="AH45" s="277">
        <v>227.606897</v>
      </c>
      <c r="AI45" s="277">
        <v>4.7227379999999997</v>
      </c>
      <c r="AJ45" s="277">
        <v>101.518005</v>
      </c>
      <c r="AK45" s="277">
        <v>582</v>
      </c>
      <c r="AL45" s="277">
        <v>29</v>
      </c>
      <c r="AM45" s="277">
        <v>617</v>
      </c>
      <c r="AN45" s="277">
        <v>82</v>
      </c>
      <c r="AO45" s="277">
        <v>12.746919999999999</v>
      </c>
      <c r="AP45" s="277">
        <v>1773.7</v>
      </c>
      <c r="AQ45" s="277">
        <v>3.6</v>
      </c>
      <c r="AR45" s="277">
        <v>140</v>
      </c>
      <c r="AS45" s="277">
        <v>73329</v>
      </c>
      <c r="AT45" s="277">
        <v>1</v>
      </c>
      <c r="AU45" s="277">
        <v>21.265999999999998</v>
      </c>
      <c r="AV45" s="277">
        <v>0</v>
      </c>
      <c r="AW45" s="277">
        <v>0</v>
      </c>
      <c r="AX45" s="277">
        <v>0.65</v>
      </c>
      <c r="AY45" s="281">
        <v>0.80962962962962959</v>
      </c>
      <c r="AZ45" s="266" t="s">
        <v>67</v>
      </c>
      <c r="BA45" s="267" t="s">
        <v>449</v>
      </c>
      <c r="BB45" s="266">
        <v>6</v>
      </c>
      <c r="BC45" s="266" t="s">
        <v>453</v>
      </c>
      <c r="BD45" s="268">
        <v>13</v>
      </c>
      <c r="BE45" s="282">
        <v>153367.42799999999</v>
      </c>
      <c r="BF45" s="283">
        <v>7.3608882584899324E-2</v>
      </c>
      <c r="BG45" s="284">
        <v>5.9595932344662934E-2</v>
      </c>
      <c r="BH45" s="282">
        <v>262301.30900000001</v>
      </c>
      <c r="BI45" s="283">
        <v>4.3039072290714339E-2</v>
      </c>
      <c r="BJ45" s="285">
        <v>3.4845708158333905E-2</v>
      </c>
      <c r="BK45" s="264">
        <v>1</v>
      </c>
      <c r="BL45" s="269" t="s">
        <v>447</v>
      </c>
      <c r="BM45" s="277" t="s">
        <v>448</v>
      </c>
      <c r="BN45" s="286" t="s">
        <v>447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5" customWidth="1"/>
    <col min="4" max="4" width="10.140625" style="9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0"/>
      <c r="C1" s="94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1"/>
      <c r="R1" s="221"/>
    </row>
    <row r="2" spans="1:68" ht="45" customHeight="1">
      <c r="A2" s="10" t="s">
        <v>32</v>
      </c>
      <c r="B2" s="31"/>
      <c r="C2" s="93"/>
      <c r="D2" s="100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22"/>
      <c r="R2" s="222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2"/>
      <c r="E3" s="11"/>
      <c r="F3" s="8"/>
      <c r="G3" s="11"/>
      <c r="H3" s="11"/>
      <c r="X3" s="11"/>
      <c r="Y3" s="11"/>
    </row>
    <row r="4" spans="1:68" ht="27">
      <c r="A4" s="114" t="s">
        <v>38</v>
      </c>
      <c r="B4" s="115" t="s">
        <v>49</v>
      </c>
      <c r="C4" s="116" t="s">
        <v>144</v>
      </c>
      <c r="D4" s="116" t="s">
        <v>161</v>
      </c>
      <c r="E4" s="117" t="s">
        <v>150</v>
      </c>
      <c r="F4" s="115" t="s">
        <v>154</v>
      </c>
      <c r="G4" s="117" t="s">
        <v>152</v>
      </c>
      <c r="H4" s="117" t="s">
        <v>156</v>
      </c>
      <c r="I4" s="118" t="s">
        <v>158</v>
      </c>
      <c r="J4" s="117" t="s">
        <v>11</v>
      </c>
      <c r="K4" s="117" t="s">
        <v>12</v>
      </c>
      <c r="L4" s="117" t="s">
        <v>13</v>
      </c>
      <c r="M4" s="117" t="s">
        <v>73</v>
      </c>
      <c r="N4" s="117" t="s">
        <v>6</v>
      </c>
      <c r="O4" s="117" t="s">
        <v>7</v>
      </c>
      <c r="P4" s="117" t="s">
        <v>185</v>
      </c>
      <c r="Q4" s="224" t="s">
        <v>43</v>
      </c>
      <c r="R4" s="224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198</v>
      </c>
      <c r="AN4" s="13" t="s">
        <v>199</v>
      </c>
      <c r="AO4" t="s">
        <v>200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174</v>
      </c>
      <c r="BH4" t="s">
        <v>74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65</v>
      </c>
      <c r="BO4" t="s">
        <v>173</v>
      </c>
      <c r="BP4" t="s">
        <v>177</v>
      </c>
    </row>
    <row r="5" spans="1:68" ht="16.5">
      <c r="A5" s="119" t="str">
        <f>BF5</f>
        <v>명진교통</v>
      </c>
      <c r="B5" s="120">
        <f>IF(BH5="NULL", E5, BH5)</f>
        <v>1171</v>
      </c>
      <c r="C5" s="121" t="str">
        <f>BN5</f>
        <v>F</v>
      </c>
      <c r="D5" s="122">
        <f>BM5</f>
        <v>0.76471427617714527</v>
      </c>
      <c r="E5" s="123">
        <f>U5</f>
        <v>1171</v>
      </c>
      <c r="F5" s="124" t="str">
        <f>BG5</f>
        <v>591</v>
      </c>
      <c r="G5" s="125" t="str">
        <f>BK5</f>
        <v>72바1869</v>
      </c>
      <c r="H5" s="126">
        <f>BJ5</f>
        <v>4</v>
      </c>
      <c r="I5" s="127">
        <f>BP5</f>
        <v>899.37400000000002</v>
      </c>
      <c r="J5" s="128">
        <f>AB5/AA5</f>
        <v>1.4051676557488551E-2</v>
      </c>
      <c r="K5" s="128">
        <f>AC5/AA5</f>
        <v>0.4596015123673497</v>
      </c>
      <c r="L5" s="128">
        <f>AD5/I5</f>
        <v>0.26796416173916521</v>
      </c>
      <c r="M5" s="129">
        <f>Z5</f>
        <v>19.803999999999998</v>
      </c>
      <c r="N5" s="130">
        <f>AE5*100/W5</f>
        <v>0</v>
      </c>
      <c r="O5" s="130">
        <f>AF5*100/W5</f>
        <v>36.301993692528598</v>
      </c>
      <c r="P5" s="225">
        <f>AK5</f>
        <v>34</v>
      </c>
      <c r="Q5" s="226">
        <f>AE5</f>
        <v>0</v>
      </c>
      <c r="R5" s="226">
        <f>AF5</f>
        <v>336</v>
      </c>
      <c r="T5">
        <v>509</v>
      </c>
      <c r="U5">
        <v>1171</v>
      </c>
      <c r="V5" t="s">
        <v>437</v>
      </c>
      <c r="W5">
        <v>925.56899999999996</v>
      </c>
      <c r="X5">
        <v>544.95500000000004</v>
      </c>
      <c r="Y5">
        <v>1.698</v>
      </c>
      <c r="Z5">
        <v>19.803999999999998</v>
      </c>
      <c r="AA5">
        <v>69.722213999999994</v>
      </c>
      <c r="AB5">
        <v>0.97971399999999997</v>
      </c>
      <c r="AC5">
        <v>32.044435</v>
      </c>
      <c r="AD5" s="1">
        <v>241</v>
      </c>
      <c r="AE5">
        <v>0</v>
      </c>
      <c r="AF5">
        <v>336</v>
      </c>
      <c r="AG5">
        <v>96</v>
      </c>
      <c r="AH5">
        <v>13.275093999999999</v>
      </c>
      <c r="AI5">
        <v>1161.5999999999999</v>
      </c>
      <c r="AJ5">
        <v>22.8</v>
      </c>
      <c r="AK5">
        <v>34</v>
      </c>
      <c r="AL5">
        <v>19010</v>
      </c>
      <c r="AM5" t="s">
        <v>438</v>
      </c>
      <c r="AN5" t="s">
        <v>454</v>
      </c>
      <c r="AO5">
        <v>346.17599999999999</v>
      </c>
      <c r="AR5" t="s">
        <v>118</v>
      </c>
      <c r="AS5" t="s">
        <v>122</v>
      </c>
      <c r="AT5" t="s">
        <v>234</v>
      </c>
      <c r="AU5" t="s">
        <v>437</v>
      </c>
      <c r="AV5" t="s">
        <v>207</v>
      </c>
      <c r="AW5">
        <v>4</v>
      </c>
      <c r="BB5">
        <v>0.76471427617714527</v>
      </c>
      <c r="BC5" t="s">
        <v>70</v>
      </c>
      <c r="BF5" t="s">
        <v>118</v>
      </c>
      <c r="BG5" t="s">
        <v>122</v>
      </c>
      <c r="BH5" t="s">
        <v>437</v>
      </c>
      <c r="BI5">
        <v>1171</v>
      </c>
      <c r="BJ5">
        <v>4</v>
      </c>
      <c r="BK5" t="s">
        <v>234</v>
      </c>
      <c r="BL5" t="s">
        <v>205</v>
      </c>
      <c r="BM5">
        <v>0.76471427617714527</v>
      </c>
      <c r="BN5" t="s">
        <v>70</v>
      </c>
      <c r="BO5" t="s">
        <v>196</v>
      </c>
      <c r="BP5">
        <v>899.37400000000002</v>
      </c>
    </row>
    <row r="6" spans="1:68" ht="16.5">
      <c r="A6" s="102" t="str">
        <f t="shared" ref="A6:A7" si="0">BF6</f>
        <v>명진교통</v>
      </c>
      <c r="B6" s="103">
        <f t="shared" ref="B6:B69" si="1">IF(BH6="NULL", E6, BH6)</f>
        <v>1622</v>
      </c>
      <c r="C6" s="104" t="str">
        <f t="shared" ref="C6:C7" si="2">BN6</f>
        <v>D</v>
      </c>
      <c r="D6" s="105">
        <f t="shared" ref="D6:D7" si="3">BM6</f>
        <v>0.83941702322544287</v>
      </c>
      <c r="E6" s="106">
        <f t="shared" ref="E6:E7" si="4">U6</f>
        <v>1622</v>
      </c>
      <c r="F6" s="107" t="str">
        <f t="shared" ref="F6:F7" si="5">BG6</f>
        <v>565</v>
      </c>
      <c r="G6" s="108" t="str">
        <f t="shared" ref="G6:G7" si="6">BK6</f>
        <v>71바5801</v>
      </c>
      <c r="H6" s="109">
        <f t="shared" ref="H6:H7" si="7">BJ6</f>
        <v>4</v>
      </c>
      <c r="I6" s="110">
        <f t="shared" ref="I6:I7" si="8">BP6</f>
        <v>751.52300000000002</v>
      </c>
      <c r="J6" s="111">
        <f t="shared" ref="J6:J7" si="9">AB6/AA6</f>
        <v>2.1664329805802924E-2</v>
      </c>
      <c r="K6" s="111">
        <f t="shared" ref="K6:K7" si="10">AC6/AA6</f>
        <v>0.43484347943058327</v>
      </c>
      <c r="L6" s="111">
        <f t="shared" ref="L6:L7" si="11">AD6/I6</f>
        <v>0.14370817659605895</v>
      </c>
      <c r="M6" s="112">
        <f t="shared" ref="M6:M7" si="12">Z6</f>
        <v>7.0830000000000002</v>
      </c>
      <c r="N6" s="113">
        <f t="shared" ref="N6:N7" si="13">AE6*100/W6</f>
        <v>0.13306312647783233</v>
      </c>
      <c r="O6" s="113">
        <f t="shared" ref="O6:O7" si="14">AF6*100/W6</f>
        <v>13.439375774261066</v>
      </c>
      <c r="P6" s="227">
        <f t="shared" ref="P6:P7" si="15">AK6</f>
        <v>42</v>
      </c>
      <c r="Q6" s="228">
        <f t="shared" ref="Q6:Q7" si="16">AE6</f>
        <v>1</v>
      </c>
      <c r="R6" s="228">
        <f t="shared" ref="R6:R7" si="17">AF6</f>
        <v>101</v>
      </c>
      <c r="T6">
        <v>509</v>
      </c>
      <c r="U6">
        <v>1622</v>
      </c>
      <c r="V6" t="s">
        <v>437</v>
      </c>
      <c r="W6">
        <v>751.52300000000002</v>
      </c>
      <c r="X6">
        <v>407.49200000000002</v>
      </c>
      <c r="Y6">
        <v>1.8440000000000001</v>
      </c>
      <c r="Z6">
        <v>7.0830000000000002</v>
      </c>
      <c r="AA6">
        <v>66.519435999999999</v>
      </c>
      <c r="AB6">
        <v>1.4410989999999999</v>
      </c>
      <c r="AC6">
        <v>28.925543000000001</v>
      </c>
      <c r="AD6" s="1">
        <v>108</v>
      </c>
      <c r="AE6">
        <v>1</v>
      </c>
      <c r="AF6">
        <v>101</v>
      </c>
      <c r="AG6">
        <v>81</v>
      </c>
      <c r="AH6">
        <v>11.297795000000001</v>
      </c>
      <c r="AI6">
        <v>101.9</v>
      </c>
      <c r="AJ6">
        <v>0</v>
      </c>
      <c r="AK6">
        <v>42</v>
      </c>
      <c r="AL6">
        <v>18358</v>
      </c>
      <c r="AM6" t="s">
        <v>455</v>
      </c>
      <c r="AN6" t="s">
        <v>456</v>
      </c>
      <c r="AO6">
        <v>396.77800000000002</v>
      </c>
      <c r="AR6" t="s">
        <v>118</v>
      </c>
      <c r="AS6" t="s">
        <v>120</v>
      </c>
      <c r="AT6" t="s">
        <v>211</v>
      </c>
      <c r="AU6" t="s">
        <v>437</v>
      </c>
      <c r="AV6" t="s">
        <v>207</v>
      </c>
      <c r="AW6">
        <v>4</v>
      </c>
      <c r="BB6">
        <v>0.83941702322544287</v>
      </c>
      <c r="BC6" t="s">
        <v>67</v>
      </c>
      <c r="BF6" t="s">
        <v>118</v>
      </c>
      <c r="BG6" s="5" t="s">
        <v>120</v>
      </c>
      <c r="BH6" t="s">
        <v>437</v>
      </c>
      <c r="BI6">
        <v>1622</v>
      </c>
      <c r="BJ6">
        <v>4</v>
      </c>
      <c r="BK6" t="s">
        <v>211</v>
      </c>
      <c r="BL6" t="s">
        <v>215</v>
      </c>
      <c r="BM6">
        <v>0.83941702322544287</v>
      </c>
      <c r="BN6" t="s">
        <v>67</v>
      </c>
      <c r="BO6" t="s">
        <v>183</v>
      </c>
      <c r="BP6">
        <v>751.52300000000002</v>
      </c>
    </row>
    <row r="7" spans="1:68" ht="16.5">
      <c r="A7" s="119" t="str">
        <f t="shared" si="0"/>
        <v>명진교통</v>
      </c>
      <c r="B7" s="120">
        <f t="shared" si="1"/>
        <v>5364</v>
      </c>
      <c r="C7" s="121" t="str">
        <f t="shared" si="2"/>
        <v>C</v>
      </c>
      <c r="D7" s="122">
        <f t="shared" si="3"/>
        <v>0.86199999999999988</v>
      </c>
      <c r="E7" s="123">
        <f t="shared" si="4"/>
        <v>5364</v>
      </c>
      <c r="F7" s="124" t="str">
        <f t="shared" si="5"/>
        <v>594</v>
      </c>
      <c r="G7" s="125" t="str">
        <f t="shared" si="6"/>
        <v>71바5364</v>
      </c>
      <c r="H7" s="126">
        <f t="shared" si="7"/>
        <v>1</v>
      </c>
      <c r="I7" s="127">
        <f t="shared" si="8"/>
        <v>5444.433</v>
      </c>
      <c r="J7" s="128">
        <f t="shared" si="9"/>
        <v>3.2672197203643109E-2</v>
      </c>
      <c r="K7" s="128">
        <f t="shared" si="10"/>
        <v>0.43682962431714112</v>
      </c>
      <c r="L7" s="128">
        <f t="shared" si="11"/>
        <v>0.23473518730049575</v>
      </c>
      <c r="M7" s="129">
        <f t="shared" si="12"/>
        <v>14.007999999999999</v>
      </c>
      <c r="N7" s="130">
        <f t="shared" si="13"/>
        <v>0.3489803254076228</v>
      </c>
      <c r="O7" s="130">
        <f t="shared" si="14"/>
        <v>19.028611427489327</v>
      </c>
      <c r="P7" s="225">
        <f t="shared" si="15"/>
        <v>233</v>
      </c>
      <c r="Q7" s="226">
        <f t="shared" si="16"/>
        <v>19</v>
      </c>
      <c r="R7" s="226">
        <f t="shared" si="17"/>
        <v>1036</v>
      </c>
      <c r="T7">
        <v>509</v>
      </c>
      <c r="U7">
        <v>5364</v>
      </c>
      <c r="V7" t="s">
        <v>437</v>
      </c>
      <c r="W7">
        <v>5444.433</v>
      </c>
      <c r="X7">
        <v>2526.1350000000002</v>
      </c>
      <c r="Y7">
        <v>2.1549999999999998</v>
      </c>
      <c r="Z7">
        <v>14.007999999999999</v>
      </c>
      <c r="AA7">
        <v>394.41932600000001</v>
      </c>
      <c r="AB7">
        <v>12.886545999999999</v>
      </c>
      <c r="AC7">
        <v>172.29404600000001</v>
      </c>
      <c r="AD7" s="1">
        <v>1278</v>
      </c>
      <c r="AE7">
        <v>19</v>
      </c>
      <c r="AF7">
        <v>1036</v>
      </c>
      <c r="AG7">
        <v>86</v>
      </c>
      <c r="AH7">
        <v>13.803666</v>
      </c>
      <c r="AI7">
        <v>1348.1</v>
      </c>
      <c r="AJ7">
        <v>0</v>
      </c>
      <c r="AK7">
        <v>233</v>
      </c>
      <c r="AL7">
        <v>91473</v>
      </c>
      <c r="AM7" t="s">
        <v>439</v>
      </c>
      <c r="AN7" t="s">
        <v>457</v>
      </c>
      <c r="AO7">
        <v>5444.433</v>
      </c>
      <c r="AR7" t="s">
        <v>118</v>
      </c>
      <c r="AS7" t="s">
        <v>124</v>
      </c>
      <c r="AT7" t="s">
        <v>249</v>
      </c>
      <c r="AU7" t="s">
        <v>437</v>
      </c>
      <c r="AV7" t="s">
        <v>48</v>
      </c>
      <c r="AW7">
        <v>1</v>
      </c>
      <c r="BB7">
        <v>0.86199999999999988</v>
      </c>
      <c r="BC7" t="s">
        <v>69</v>
      </c>
      <c r="BF7" t="s">
        <v>118</v>
      </c>
      <c r="BG7" t="s">
        <v>124</v>
      </c>
      <c r="BH7" t="s">
        <v>437</v>
      </c>
      <c r="BI7">
        <v>5364</v>
      </c>
      <c r="BJ7">
        <v>1</v>
      </c>
      <c r="BK7" t="s">
        <v>249</v>
      </c>
      <c r="BL7" t="s">
        <v>178</v>
      </c>
      <c r="BM7">
        <v>0.86199999999999988</v>
      </c>
      <c r="BN7" t="s">
        <v>69</v>
      </c>
      <c r="BO7" t="s">
        <v>181</v>
      </c>
      <c r="BP7">
        <v>5444.433</v>
      </c>
    </row>
    <row r="8" spans="1:68" ht="16.5">
      <c r="A8" s="102" t="str">
        <f t="shared" ref="A8:A71" si="18">BF8</f>
        <v>명진교통</v>
      </c>
      <c r="B8" s="103">
        <f t="shared" si="1"/>
        <v>5785</v>
      </c>
      <c r="C8" s="104" t="str">
        <f t="shared" ref="C8:C71" si="19">BN8</f>
        <v>D</v>
      </c>
      <c r="D8" s="105">
        <f t="shared" ref="D8:D71" si="20">BM8</f>
        <v>0.83201643665145397</v>
      </c>
      <c r="E8" s="106">
        <f t="shared" ref="E8:E71" si="21">U8</f>
        <v>5785</v>
      </c>
      <c r="F8" s="107" t="str">
        <f t="shared" ref="F8:F71" si="22">BG8</f>
        <v>565</v>
      </c>
      <c r="G8" s="108" t="str">
        <f t="shared" ref="G8:G71" si="23">BK8</f>
        <v>71바5806</v>
      </c>
      <c r="H8" s="109">
        <f t="shared" ref="H8:H71" si="24">BJ8</f>
        <v>5</v>
      </c>
      <c r="I8" s="110">
        <f t="shared" ref="I8:I71" si="25">BP8</f>
        <v>2339.8649999999998</v>
      </c>
      <c r="J8" s="111">
        <f t="shared" ref="J8:J71" si="26">AB8/AA8</f>
        <v>2.3014522044299553E-2</v>
      </c>
      <c r="K8" s="111">
        <f t="shared" ref="K8:K71" si="27">AC8/AA8</f>
        <v>0.39109469846402711</v>
      </c>
      <c r="L8" s="111">
        <f t="shared" ref="L8:L71" si="28">AD8/I8</f>
        <v>0.15342765501428501</v>
      </c>
      <c r="M8" s="112">
        <f t="shared" ref="M8:M71" si="29">Z8</f>
        <v>8.6479999999999997</v>
      </c>
      <c r="N8" s="113">
        <f t="shared" ref="N8:N71" si="30">AE8*100/W8</f>
        <v>4.2737508360525076E-2</v>
      </c>
      <c r="O8" s="113">
        <f t="shared" ref="O8:O71" si="31">AF8*100/W8</f>
        <v>18.163441053223156</v>
      </c>
      <c r="P8" s="227">
        <f t="shared" ref="P8:P71" si="32">AK8</f>
        <v>70</v>
      </c>
      <c r="Q8" s="228">
        <f t="shared" ref="Q8:Q71" si="33">AE8</f>
        <v>1</v>
      </c>
      <c r="R8" s="228">
        <f t="shared" ref="R8:R71" si="34">AF8</f>
        <v>425</v>
      </c>
      <c r="T8">
        <v>509</v>
      </c>
      <c r="U8">
        <v>5785</v>
      </c>
      <c r="V8" t="s">
        <v>437</v>
      </c>
      <c r="W8">
        <v>2339.8649999999998</v>
      </c>
      <c r="X8">
        <v>1281.653</v>
      </c>
      <c r="Y8">
        <v>1.8260000000000001</v>
      </c>
      <c r="Z8">
        <v>8.6479999999999997</v>
      </c>
      <c r="AA8">
        <v>174.86298400000001</v>
      </c>
      <c r="AB8">
        <v>4.0243880000000001</v>
      </c>
      <c r="AC8">
        <v>68.387985999999998</v>
      </c>
      <c r="AD8" s="1">
        <v>359</v>
      </c>
      <c r="AE8">
        <v>1</v>
      </c>
      <c r="AF8">
        <v>425</v>
      </c>
      <c r="AG8">
        <v>101</v>
      </c>
      <c r="AH8">
        <v>13.381133</v>
      </c>
      <c r="AI8">
        <v>1770.9</v>
      </c>
      <c r="AJ8">
        <v>206.4</v>
      </c>
      <c r="AK8">
        <v>70</v>
      </c>
      <c r="AL8">
        <v>21543</v>
      </c>
      <c r="AM8" t="s">
        <v>440</v>
      </c>
      <c r="AN8" t="s">
        <v>458</v>
      </c>
      <c r="AO8">
        <v>1570.4829999999999</v>
      </c>
      <c r="AR8" t="s">
        <v>118</v>
      </c>
      <c r="AS8" t="s">
        <v>120</v>
      </c>
      <c r="AT8" t="s">
        <v>218</v>
      </c>
      <c r="AU8" t="s">
        <v>437</v>
      </c>
      <c r="AV8" t="s">
        <v>207</v>
      </c>
      <c r="AW8">
        <v>5</v>
      </c>
      <c r="BB8">
        <v>0.83201643665145397</v>
      </c>
      <c r="BC8" t="s">
        <v>67</v>
      </c>
      <c r="BF8" t="s">
        <v>118</v>
      </c>
      <c r="BG8" s="5" t="s">
        <v>120</v>
      </c>
      <c r="BH8" t="s">
        <v>437</v>
      </c>
      <c r="BI8">
        <v>5785</v>
      </c>
      <c r="BJ8">
        <v>5</v>
      </c>
      <c r="BK8" t="s">
        <v>218</v>
      </c>
      <c r="BL8" t="s">
        <v>217</v>
      </c>
      <c r="BM8">
        <v>0.83201643665145397</v>
      </c>
      <c r="BN8" t="s">
        <v>67</v>
      </c>
      <c r="BO8" t="s">
        <v>183</v>
      </c>
      <c r="BP8">
        <v>2339.8649999999998</v>
      </c>
    </row>
    <row r="9" spans="1:68" ht="16.5">
      <c r="A9" s="119" t="str">
        <f t="shared" si="18"/>
        <v>명진교통</v>
      </c>
      <c r="B9" s="120" t="str">
        <f t="shared" si="1"/>
        <v>강부원</v>
      </c>
      <c r="C9" s="121" t="str">
        <f t="shared" si="19"/>
        <v>A</v>
      </c>
      <c r="D9" s="122">
        <f t="shared" si="20"/>
        <v>0.95499999999999996</v>
      </c>
      <c r="E9" s="123">
        <f t="shared" si="21"/>
        <v>2521</v>
      </c>
      <c r="F9" s="124" t="str">
        <f t="shared" si="22"/>
        <v>순환52</v>
      </c>
      <c r="G9" s="125" t="str">
        <f t="shared" si="23"/>
        <v>71바5720</v>
      </c>
      <c r="H9" s="126">
        <f t="shared" si="24"/>
        <v>1</v>
      </c>
      <c r="I9" s="127">
        <f t="shared" si="25"/>
        <v>1613.104</v>
      </c>
      <c r="J9" s="128">
        <f t="shared" si="26"/>
        <v>1.2926333118665204E-2</v>
      </c>
      <c r="K9" s="128">
        <f t="shared" si="27"/>
        <v>0.39828309625752212</v>
      </c>
      <c r="L9" s="128">
        <f t="shared" si="28"/>
        <v>0.15560063083347384</v>
      </c>
      <c r="M9" s="129">
        <f t="shared" si="29"/>
        <v>11.792999999999999</v>
      </c>
      <c r="N9" s="130">
        <f t="shared" si="30"/>
        <v>0</v>
      </c>
      <c r="O9" s="130">
        <f t="shared" si="31"/>
        <v>2.7276604608258364</v>
      </c>
      <c r="P9" s="225">
        <f t="shared" si="32"/>
        <v>39</v>
      </c>
      <c r="Q9" s="226">
        <f t="shared" si="33"/>
        <v>0</v>
      </c>
      <c r="R9" s="226">
        <f t="shared" si="34"/>
        <v>44</v>
      </c>
      <c r="T9">
        <v>509</v>
      </c>
      <c r="U9">
        <v>2521</v>
      </c>
      <c r="V9" t="s">
        <v>260</v>
      </c>
      <c r="W9">
        <v>1613.104</v>
      </c>
      <c r="X9">
        <v>767.63699999999994</v>
      </c>
      <c r="Y9">
        <v>2.101</v>
      </c>
      <c r="Z9">
        <v>11.792999999999999</v>
      </c>
      <c r="AA9">
        <v>120.70414599999999</v>
      </c>
      <c r="AB9">
        <v>1.560262</v>
      </c>
      <c r="AC9">
        <v>48.074421000000001</v>
      </c>
      <c r="AD9" s="1">
        <v>251</v>
      </c>
      <c r="AE9">
        <v>0</v>
      </c>
      <c r="AF9">
        <v>44</v>
      </c>
      <c r="AG9">
        <v>74</v>
      </c>
      <c r="AH9">
        <v>13.364114000000001</v>
      </c>
      <c r="AI9">
        <v>54.5</v>
      </c>
      <c r="AJ9">
        <v>0</v>
      </c>
      <c r="AK9">
        <v>39</v>
      </c>
      <c r="AL9">
        <v>22850</v>
      </c>
      <c r="AM9" t="s">
        <v>261</v>
      </c>
      <c r="AN9" t="s">
        <v>459</v>
      </c>
      <c r="AO9">
        <v>1613.104</v>
      </c>
      <c r="AR9" t="s">
        <v>118</v>
      </c>
      <c r="AS9" t="s">
        <v>125</v>
      </c>
      <c r="AT9" t="s">
        <v>257</v>
      </c>
      <c r="AU9" t="s">
        <v>260</v>
      </c>
      <c r="AV9" t="s">
        <v>48</v>
      </c>
      <c r="AW9">
        <v>1</v>
      </c>
      <c r="BB9">
        <v>0.95499999999999996</v>
      </c>
      <c r="BC9" t="s">
        <v>66</v>
      </c>
      <c r="BF9" t="s">
        <v>118</v>
      </c>
      <c r="BG9" t="s">
        <v>125</v>
      </c>
      <c r="BH9" t="s">
        <v>260</v>
      </c>
      <c r="BI9">
        <v>2521</v>
      </c>
      <c r="BJ9">
        <v>1</v>
      </c>
      <c r="BK9" t="s">
        <v>257</v>
      </c>
      <c r="BL9" t="s">
        <v>178</v>
      </c>
      <c r="BM9">
        <v>0.95499999999999996</v>
      </c>
      <c r="BN9" t="s">
        <v>66</v>
      </c>
      <c r="BO9" t="s">
        <v>182</v>
      </c>
      <c r="BP9">
        <v>1613.104</v>
      </c>
    </row>
    <row r="10" spans="1:68" ht="16.5">
      <c r="A10" s="102" t="str">
        <f t="shared" si="18"/>
        <v>명진교통</v>
      </c>
      <c r="B10" s="103" t="str">
        <f t="shared" si="1"/>
        <v>고복수</v>
      </c>
      <c r="C10" s="104" t="str">
        <f t="shared" si="19"/>
        <v>C</v>
      </c>
      <c r="D10" s="105">
        <f t="shared" si="20"/>
        <v>0.8843478260869565</v>
      </c>
      <c r="E10" s="106">
        <f t="shared" si="21"/>
        <v>7172</v>
      </c>
      <c r="F10" s="107" t="str">
        <f t="shared" si="22"/>
        <v>522</v>
      </c>
      <c r="G10" s="108" t="str">
        <f t="shared" si="23"/>
        <v>71바5715</v>
      </c>
      <c r="H10" s="109">
        <f t="shared" si="24"/>
        <v>1</v>
      </c>
      <c r="I10" s="110">
        <f t="shared" si="25"/>
        <v>2102.4609999999998</v>
      </c>
      <c r="J10" s="111">
        <f t="shared" si="26"/>
        <v>8.3321408637890126E-3</v>
      </c>
      <c r="K10" s="111">
        <f t="shared" si="27"/>
        <v>0.46439402538992131</v>
      </c>
      <c r="L10" s="111">
        <f t="shared" si="28"/>
        <v>0.15886144855956902</v>
      </c>
      <c r="M10" s="112">
        <f t="shared" si="29"/>
        <v>6.923</v>
      </c>
      <c r="N10" s="113">
        <f t="shared" si="30"/>
        <v>0</v>
      </c>
      <c r="O10" s="113">
        <f t="shared" si="31"/>
        <v>3.3769948645896406</v>
      </c>
      <c r="P10" s="227">
        <f t="shared" si="32"/>
        <v>92</v>
      </c>
      <c r="Q10" s="228">
        <f t="shared" si="33"/>
        <v>0</v>
      </c>
      <c r="R10" s="228">
        <f t="shared" si="34"/>
        <v>71</v>
      </c>
      <c r="T10">
        <v>509</v>
      </c>
      <c r="U10">
        <v>7172</v>
      </c>
      <c r="V10" t="s">
        <v>262</v>
      </c>
      <c r="W10">
        <v>2102.4609999999998</v>
      </c>
      <c r="X10">
        <v>1033.8240000000001</v>
      </c>
      <c r="Y10">
        <v>2.0339999999999998</v>
      </c>
      <c r="Z10">
        <v>6.923</v>
      </c>
      <c r="AA10">
        <v>168.956097</v>
      </c>
      <c r="AB10">
        <v>1.4077660000000001</v>
      </c>
      <c r="AC10">
        <v>78.462202000000005</v>
      </c>
      <c r="AD10" s="1">
        <v>334</v>
      </c>
      <c r="AE10">
        <v>0</v>
      </c>
      <c r="AF10">
        <v>71</v>
      </c>
      <c r="AG10">
        <v>68</v>
      </c>
      <c r="AH10">
        <v>12.44383</v>
      </c>
      <c r="AI10">
        <v>522.1</v>
      </c>
      <c r="AJ10">
        <v>0</v>
      </c>
      <c r="AK10">
        <v>92</v>
      </c>
      <c r="AL10">
        <v>64315</v>
      </c>
      <c r="AM10" t="s">
        <v>263</v>
      </c>
      <c r="AN10" t="s">
        <v>460</v>
      </c>
      <c r="AO10">
        <v>2102.4609999999998</v>
      </c>
      <c r="AR10" t="s">
        <v>118</v>
      </c>
      <c r="AS10" t="s">
        <v>119</v>
      </c>
      <c r="AT10" t="s">
        <v>210</v>
      </c>
      <c r="AU10" t="s">
        <v>262</v>
      </c>
      <c r="AV10" t="s">
        <v>207</v>
      </c>
      <c r="AW10">
        <v>1</v>
      </c>
      <c r="BB10">
        <v>0.8843478260869565</v>
      </c>
      <c r="BC10" t="s">
        <v>69</v>
      </c>
      <c r="BF10" t="s">
        <v>118</v>
      </c>
      <c r="BG10" t="s">
        <v>119</v>
      </c>
      <c r="BH10" t="s">
        <v>262</v>
      </c>
      <c r="BI10">
        <v>7172</v>
      </c>
      <c r="BJ10">
        <v>1</v>
      </c>
      <c r="BK10" t="s">
        <v>210</v>
      </c>
      <c r="BL10" t="s">
        <v>178</v>
      </c>
      <c r="BM10">
        <v>0.8843478260869565</v>
      </c>
      <c r="BN10" t="s">
        <v>69</v>
      </c>
      <c r="BO10" t="s">
        <v>181</v>
      </c>
      <c r="BP10">
        <v>2102.4609999999998</v>
      </c>
    </row>
    <row r="11" spans="1:68" ht="16.5">
      <c r="A11" s="119" t="str">
        <f t="shared" si="18"/>
        <v>명진교통</v>
      </c>
      <c r="B11" s="120" t="str">
        <f t="shared" si="1"/>
        <v>곽순근</v>
      </c>
      <c r="C11" s="121" t="str">
        <f t="shared" si="19"/>
        <v>C</v>
      </c>
      <c r="D11" s="122">
        <f t="shared" si="20"/>
        <v>0.8867971783533376</v>
      </c>
      <c r="E11" s="123">
        <f t="shared" si="21"/>
        <v>3244</v>
      </c>
      <c r="F11" s="124" t="str">
        <f t="shared" si="22"/>
        <v>585</v>
      </c>
      <c r="G11" s="125" t="str">
        <f t="shared" si="23"/>
        <v>71바7255</v>
      </c>
      <c r="H11" s="126">
        <f t="shared" si="24"/>
        <v>2</v>
      </c>
      <c r="I11" s="127">
        <f t="shared" si="25"/>
        <v>1861.6079999999999</v>
      </c>
      <c r="J11" s="128">
        <f t="shared" si="26"/>
        <v>2.8294740949360804E-2</v>
      </c>
      <c r="K11" s="128">
        <f t="shared" si="27"/>
        <v>0.35810018564399382</v>
      </c>
      <c r="L11" s="128">
        <f t="shared" si="28"/>
        <v>0.23205744711024018</v>
      </c>
      <c r="M11" s="129">
        <f t="shared" si="29"/>
        <v>11.771000000000001</v>
      </c>
      <c r="N11" s="130">
        <f t="shared" si="30"/>
        <v>0</v>
      </c>
      <c r="O11" s="130">
        <f t="shared" si="31"/>
        <v>1.6115100493766679</v>
      </c>
      <c r="P11" s="225">
        <f t="shared" si="32"/>
        <v>3</v>
      </c>
      <c r="Q11" s="226">
        <f t="shared" si="33"/>
        <v>0</v>
      </c>
      <c r="R11" s="226">
        <f t="shared" si="34"/>
        <v>30</v>
      </c>
      <c r="T11">
        <v>509</v>
      </c>
      <c r="U11">
        <v>3244</v>
      </c>
      <c r="V11" t="s">
        <v>264</v>
      </c>
      <c r="W11">
        <v>1861.6079999999999</v>
      </c>
      <c r="X11">
        <v>839.76199999999994</v>
      </c>
      <c r="Y11">
        <v>2.2170000000000001</v>
      </c>
      <c r="Z11">
        <v>11.771000000000001</v>
      </c>
      <c r="AA11">
        <v>142.06438600000001</v>
      </c>
      <c r="AB11">
        <v>4.0196750000000003</v>
      </c>
      <c r="AC11">
        <v>50.873283000000001</v>
      </c>
      <c r="AD11" s="1">
        <v>432</v>
      </c>
      <c r="AE11">
        <v>0</v>
      </c>
      <c r="AF11">
        <v>30</v>
      </c>
      <c r="AG11">
        <v>67</v>
      </c>
      <c r="AH11">
        <v>13.103973</v>
      </c>
      <c r="AI11">
        <v>52.3</v>
      </c>
      <c r="AJ11">
        <v>0</v>
      </c>
      <c r="AK11">
        <v>3</v>
      </c>
      <c r="AL11">
        <v>917</v>
      </c>
      <c r="AM11" t="s">
        <v>265</v>
      </c>
      <c r="AN11" t="s">
        <v>461</v>
      </c>
      <c r="AO11">
        <v>1752.8979999999999</v>
      </c>
      <c r="AR11" t="s">
        <v>118</v>
      </c>
      <c r="AS11" t="s">
        <v>121</v>
      </c>
      <c r="AT11" t="s">
        <v>224</v>
      </c>
      <c r="AU11" t="s">
        <v>264</v>
      </c>
      <c r="AV11" t="s">
        <v>48</v>
      </c>
      <c r="AW11">
        <v>2</v>
      </c>
      <c r="BB11">
        <v>0.8867971783533376</v>
      </c>
      <c r="BC11" t="s">
        <v>69</v>
      </c>
      <c r="BF11" t="s">
        <v>118</v>
      </c>
      <c r="BG11" t="s">
        <v>121</v>
      </c>
      <c r="BH11" t="s">
        <v>264</v>
      </c>
      <c r="BI11">
        <v>3244</v>
      </c>
      <c r="BJ11">
        <v>2</v>
      </c>
      <c r="BK11" t="s">
        <v>224</v>
      </c>
      <c r="BL11" t="s">
        <v>226</v>
      </c>
      <c r="BM11">
        <v>0.8867971783533376</v>
      </c>
      <c r="BN11" t="s">
        <v>69</v>
      </c>
      <c r="BO11" t="s">
        <v>181</v>
      </c>
      <c r="BP11">
        <v>1861.6079999999999</v>
      </c>
    </row>
    <row r="12" spans="1:68" ht="16.5">
      <c r="A12" s="102" t="str">
        <f t="shared" si="18"/>
        <v>명진교통</v>
      </c>
      <c r="B12" s="103" t="str">
        <f t="shared" si="1"/>
        <v>권오경</v>
      </c>
      <c r="C12" s="104" t="str">
        <f t="shared" si="19"/>
        <v>F</v>
      </c>
      <c r="D12" s="105">
        <f t="shared" si="20"/>
        <v>0.79464485967349263</v>
      </c>
      <c r="E12" s="106">
        <f t="shared" si="21"/>
        <v>4187</v>
      </c>
      <c r="F12" s="107" t="str">
        <f t="shared" si="22"/>
        <v>585</v>
      </c>
      <c r="G12" s="108" t="str">
        <f t="shared" si="23"/>
        <v>72바1948</v>
      </c>
      <c r="H12" s="109">
        <f t="shared" si="24"/>
        <v>2</v>
      </c>
      <c r="I12" s="110">
        <f t="shared" si="25"/>
        <v>1740.7260000000001</v>
      </c>
      <c r="J12" s="111">
        <f t="shared" si="26"/>
        <v>3.2846201742092053E-2</v>
      </c>
      <c r="K12" s="111">
        <f t="shared" si="27"/>
        <v>0.43156341650697128</v>
      </c>
      <c r="L12" s="111">
        <f t="shared" si="28"/>
        <v>9.6511455565091803E-2</v>
      </c>
      <c r="M12" s="112">
        <f t="shared" si="29"/>
        <v>13.022</v>
      </c>
      <c r="N12" s="113">
        <f t="shared" si="30"/>
        <v>5.7447294979221311E-2</v>
      </c>
      <c r="O12" s="113">
        <f t="shared" si="31"/>
        <v>6.8936753975065574</v>
      </c>
      <c r="P12" s="227">
        <f t="shared" si="32"/>
        <v>70</v>
      </c>
      <c r="Q12" s="228">
        <f t="shared" si="33"/>
        <v>1</v>
      </c>
      <c r="R12" s="228">
        <f t="shared" si="34"/>
        <v>120</v>
      </c>
      <c r="T12">
        <v>509</v>
      </c>
      <c r="U12">
        <v>4187</v>
      </c>
      <c r="V12" t="s">
        <v>266</v>
      </c>
      <c r="W12">
        <v>1740.7260000000001</v>
      </c>
      <c r="X12">
        <v>876.13800000000003</v>
      </c>
      <c r="Y12">
        <v>1.9870000000000001</v>
      </c>
      <c r="Z12">
        <v>13.022</v>
      </c>
      <c r="AA12">
        <v>147.71607499999999</v>
      </c>
      <c r="AB12">
        <v>4.8519119999999996</v>
      </c>
      <c r="AC12">
        <v>63.748854000000001</v>
      </c>
      <c r="AD12" s="1">
        <v>168</v>
      </c>
      <c r="AE12">
        <v>1</v>
      </c>
      <c r="AF12">
        <v>120</v>
      </c>
      <c r="AG12">
        <v>82</v>
      </c>
      <c r="AH12">
        <v>11.784269</v>
      </c>
      <c r="AI12">
        <v>38.200000000000003</v>
      </c>
      <c r="AJ12">
        <v>1.5</v>
      </c>
      <c r="AK12">
        <v>70</v>
      </c>
      <c r="AL12">
        <v>17293</v>
      </c>
      <c r="AM12" t="s">
        <v>267</v>
      </c>
      <c r="AN12" t="s">
        <v>462</v>
      </c>
      <c r="AO12">
        <v>1649.998</v>
      </c>
      <c r="AR12" t="s">
        <v>118</v>
      </c>
      <c r="AS12" t="s">
        <v>121</v>
      </c>
      <c r="AT12" t="s">
        <v>227</v>
      </c>
      <c r="AU12" t="s">
        <v>266</v>
      </c>
      <c r="AV12" t="s">
        <v>48</v>
      </c>
      <c r="AW12">
        <v>2</v>
      </c>
      <c r="BB12">
        <v>0.79464485967349263</v>
      </c>
      <c r="BC12" t="s">
        <v>70</v>
      </c>
      <c r="BF12" t="s">
        <v>118</v>
      </c>
      <c r="BG12" t="s">
        <v>121</v>
      </c>
      <c r="BH12" t="s">
        <v>266</v>
      </c>
      <c r="BI12">
        <v>4187</v>
      </c>
      <c r="BJ12">
        <v>2</v>
      </c>
      <c r="BK12" t="s">
        <v>227</v>
      </c>
      <c r="BL12" t="s">
        <v>224</v>
      </c>
      <c r="BM12">
        <v>0.79464485967349263</v>
      </c>
      <c r="BN12" t="s">
        <v>70</v>
      </c>
      <c r="BO12" t="s">
        <v>196</v>
      </c>
      <c r="BP12">
        <v>1740.7260000000001</v>
      </c>
    </row>
    <row r="13" spans="1:68" ht="16.5">
      <c r="A13" s="119" t="str">
        <f t="shared" si="18"/>
        <v>명진교통</v>
      </c>
      <c r="B13" s="120" t="str">
        <f t="shared" si="1"/>
        <v>김광만</v>
      </c>
      <c r="C13" s="121" t="str">
        <f t="shared" si="19"/>
        <v>F</v>
      </c>
      <c r="D13" s="122">
        <f t="shared" si="20"/>
        <v>0.79293622112787121</v>
      </c>
      <c r="E13" s="123">
        <f t="shared" si="21"/>
        <v>8205</v>
      </c>
      <c r="F13" s="124" t="str">
        <f t="shared" si="22"/>
        <v>522</v>
      </c>
      <c r="G13" s="125" t="str">
        <f t="shared" si="23"/>
        <v>71바5706</v>
      </c>
      <c r="H13" s="126">
        <f t="shared" si="24"/>
        <v>2</v>
      </c>
      <c r="I13" s="127">
        <f t="shared" si="25"/>
        <v>1733.5490000000002</v>
      </c>
      <c r="J13" s="128">
        <f t="shared" si="26"/>
        <v>3.5676474675980967E-3</v>
      </c>
      <c r="K13" s="128">
        <f t="shared" si="27"/>
        <v>0.48131914610626936</v>
      </c>
      <c r="L13" s="128">
        <f t="shared" si="28"/>
        <v>0.26881270734199031</v>
      </c>
      <c r="M13" s="129">
        <f t="shared" si="29"/>
        <v>18.652000000000001</v>
      </c>
      <c r="N13" s="130">
        <f t="shared" si="30"/>
        <v>0</v>
      </c>
      <c r="O13" s="130">
        <f t="shared" si="31"/>
        <v>10.037212677576463</v>
      </c>
      <c r="P13" s="225">
        <f t="shared" si="32"/>
        <v>100</v>
      </c>
      <c r="Q13" s="226">
        <f t="shared" si="33"/>
        <v>0</v>
      </c>
      <c r="R13" s="226">
        <f t="shared" si="34"/>
        <v>174</v>
      </c>
      <c r="T13">
        <v>509</v>
      </c>
      <c r="U13">
        <v>8205</v>
      </c>
      <c r="V13" t="s">
        <v>268</v>
      </c>
      <c r="W13">
        <v>1733.549</v>
      </c>
      <c r="X13">
        <v>1027.883</v>
      </c>
      <c r="Y13">
        <v>1.6870000000000001</v>
      </c>
      <c r="Z13">
        <v>18.652000000000001</v>
      </c>
      <c r="AA13">
        <v>139.67859899999999</v>
      </c>
      <c r="AB13">
        <v>0.49832399999999999</v>
      </c>
      <c r="AC13">
        <v>67.229984000000002</v>
      </c>
      <c r="AD13" s="1">
        <v>466</v>
      </c>
      <c r="AE13">
        <v>0</v>
      </c>
      <c r="AF13">
        <v>174</v>
      </c>
      <c r="AG13">
        <v>94</v>
      </c>
      <c r="AH13">
        <v>12.410985</v>
      </c>
      <c r="AI13">
        <v>1473.5</v>
      </c>
      <c r="AJ13">
        <v>3.2</v>
      </c>
      <c r="AK13">
        <v>100</v>
      </c>
      <c r="AL13">
        <v>72393</v>
      </c>
      <c r="AM13" t="s">
        <v>269</v>
      </c>
      <c r="AN13" t="s">
        <v>463</v>
      </c>
      <c r="AO13">
        <v>1596.63</v>
      </c>
      <c r="AR13" t="s">
        <v>118</v>
      </c>
      <c r="AS13" t="s">
        <v>119</v>
      </c>
      <c r="AT13" t="s">
        <v>205</v>
      </c>
      <c r="AU13" t="s">
        <v>268</v>
      </c>
      <c r="AV13" t="s">
        <v>48</v>
      </c>
      <c r="AW13">
        <v>2</v>
      </c>
      <c r="BB13">
        <v>0.79293622112787121</v>
      </c>
      <c r="BC13" t="s">
        <v>70</v>
      </c>
      <c r="BF13" t="s">
        <v>118</v>
      </c>
      <c r="BG13" t="s">
        <v>119</v>
      </c>
      <c r="BH13" t="s">
        <v>268</v>
      </c>
      <c r="BI13">
        <v>8205</v>
      </c>
      <c r="BJ13">
        <v>2</v>
      </c>
      <c r="BK13" t="s">
        <v>205</v>
      </c>
      <c r="BL13" t="s">
        <v>233</v>
      </c>
      <c r="BM13">
        <v>0.79293622112787121</v>
      </c>
      <c r="BN13" t="s">
        <v>70</v>
      </c>
      <c r="BO13" t="s">
        <v>196</v>
      </c>
      <c r="BP13">
        <v>1733.5490000000002</v>
      </c>
    </row>
    <row r="14" spans="1:68" ht="16.5">
      <c r="A14" s="102" t="str">
        <f t="shared" si="18"/>
        <v>명진교통</v>
      </c>
      <c r="B14" s="103" t="str">
        <f t="shared" si="1"/>
        <v>김국중</v>
      </c>
      <c r="C14" s="104" t="str">
        <f t="shared" si="19"/>
        <v>D</v>
      </c>
      <c r="D14" s="105">
        <f t="shared" si="20"/>
        <v>0.81939473588139944</v>
      </c>
      <c r="E14" s="106">
        <f t="shared" si="21"/>
        <v>2293</v>
      </c>
      <c r="F14" s="107" t="str">
        <f t="shared" si="22"/>
        <v>565</v>
      </c>
      <c r="G14" s="108" t="str">
        <f t="shared" si="23"/>
        <v>71바5804</v>
      </c>
      <c r="H14" s="109">
        <f t="shared" si="24"/>
        <v>4</v>
      </c>
      <c r="I14" s="110">
        <f t="shared" si="25"/>
        <v>550.33299999999997</v>
      </c>
      <c r="J14" s="111">
        <f t="shared" si="26"/>
        <v>1.805117881359827E-2</v>
      </c>
      <c r="K14" s="111">
        <f t="shared" si="27"/>
        <v>0.37876384244624534</v>
      </c>
      <c r="L14" s="111">
        <f t="shared" si="28"/>
        <v>0.16353734920493593</v>
      </c>
      <c r="M14" s="112">
        <f t="shared" si="29"/>
        <v>6.7939999999999996</v>
      </c>
      <c r="N14" s="113">
        <f t="shared" si="30"/>
        <v>0</v>
      </c>
      <c r="O14" s="113">
        <f t="shared" si="31"/>
        <v>8.5402837918133212</v>
      </c>
      <c r="P14" s="227">
        <f t="shared" si="32"/>
        <v>26</v>
      </c>
      <c r="Q14" s="228">
        <f t="shared" si="33"/>
        <v>0</v>
      </c>
      <c r="R14" s="228">
        <f t="shared" si="34"/>
        <v>47</v>
      </c>
      <c r="T14">
        <v>509</v>
      </c>
      <c r="U14">
        <v>2293</v>
      </c>
      <c r="V14" t="s">
        <v>270</v>
      </c>
      <c r="W14">
        <v>550.33299999999997</v>
      </c>
      <c r="X14">
        <v>305.88299999999998</v>
      </c>
      <c r="Y14">
        <v>1.7989999999999999</v>
      </c>
      <c r="Z14">
        <v>6.7939999999999996</v>
      </c>
      <c r="AA14">
        <v>44.887206999999997</v>
      </c>
      <c r="AB14">
        <v>0.81026699999999996</v>
      </c>
      <c r="AC14">
        <v>17.001650999999999</v>
      </c>
      <c r="AD14" s="1">
        <v>90</v>
      </c>
      <c r="AE14">
        <v>0</v>
      </c>
      <c r="AF14">
        <v>47</v>
      </c>
      <c r="AG14">
        <v>84</v>
      </c>
      <c r="AH14">
        <v>12.260351999999999</v>
      </c>
      <c r="AI14">
        <v>130.6</v>
      </c>
      <c r="AJ14">
        <v>0</v>
      </c>
      <c r="AK14">
        <v>26</v>
      </c>
      <c r="AL14">
        <v>7170</v>
      </c>
      <c r="AM14" t="s">
        <v>271</v>
      </c>
      <c r="AN14" t="s">
        <v>464</v>
      </c>
      <c r="AO14">
        <v>215.31299999999999</v>
      </c>
      <c r="AR14" t="s">
        <v>118</v>
      </c>
      <c r="AS14" t="s">
        <v>120</v>
      </c>
      <c r="AT14" t="s">
        <v>215</v>
      </c>
      <c r="AU14" t="s">
        <v>270</v>
      </c>
      <c r="AV14" t="s">
        <v>207</v>
      </c>
      <c r="AW14">
        <v>4</v>
      </c>
      <c r="BB14">
        <v>0.81939473588139944</v>
      </c>
      <c r="BC14" t="s">
        <v>67</v>
      </c>
      <c r="BF14" t="s">
        <v>118</v>
      </c>
      <c r="BG14" t="s">
        <v>120</v>
      </c>
      <c r="BH14" t="s">
        <v>270</v>
      </c>
      <c r="BI14">
        <v>2293</v>
      </c>
      <c r="BJ14">
        <v>4</v>
      </c>
      <c r="BK14" t="s">
        <v>215</v>
      </c>
      <c r="BL14" t="s">
        <v>214</v>
      </c>
      <c r="BM14">
        <v>0.81939473588139944</v>
      </c>
      <c r="BN14" t="s">
        <v>67</v>
      </c>
      <c r="BO14" t="s">
        <v>183</v>
      </c>
      <c r="BP14">
        <v>550.33299999999997</v>
      </c>
    </row>
    <row r="15" spans="1:68" ht="16.5">
      <c r="A15" s="119" t="str">
        <f t="shared" si="18"/>
        <v>명진교통</v>
      </c>
      <c r="B15" s="120" t="str">
        <f t="shared" si="1"/>
        <v>김기남</v>
      </c>
      <c r="C15" s="121" t="str">
        <f t="shared" si="19"/>
        <v>A</v>
      </c>
      <c r="D15" s="122">
        <f t="shared" si="20"/>
        <v>0.95074074074074078</v>
      </c>
      <c r="E15" s="123">
        <f t="shared" si="21"/>
        <v>3838</v>
      </c>
      <c r="F15" s="124" t="str">
        <f t="shared" si="22"/>
        <v>592</v>
      </c>
      <c r="G15" s="125" t="str">
        <f t="shared" si="23"/>
        <v>71바5352</v>
      </c>
      <c r="H15" s="126">
        <f t="shared" si="24"/>
        <v>1</v>
      </c>
      <c r="I15" s="127">
        <f t="shared" si="25"/>
        <v>1167.2370000000001</v>
      </c>
      <c r="J15" s="128">
        <f t="shared" si="26"/>
        <v>2.0105660552060062E-2</v>
      </c>
      <c r="K15" s="128">
        <f t="shared" si="27"/>
        <v>0.34465821862431029</v>
      </c>
      <c r="L15" s="128">
        <f t="shared" si="28"/>
        <v>0.32983875596815382</v>
      </c>
      <c r="M15" s="129">
        <f t="shared" si="29"/>
        <v>11.489000000000001</v>
      </c>
      <c r="N15" s="130">
        <f t="shared" si="30"/>
        <v>1.7134480829514485</v>
      </c>
      <c r="O15" s="130">
        <f t="shared" si="31"/>
        <v>1.7991204870990209</v>
      </c>
      <c r="P15" s="225">
        <f t="shared" si="32"/>
        <v>7</v>
      </c>
      <c r="Q15" s="226">
        <f t="shared" si="33"/>
        <v>20</v>
      </c>
      <c r="R15" s="226">
        <f t="shared" si="34"/>
        <v>21</v>
      </c>
      <c r="T15">
        <v>509</v>
      </c>
      <c r="U15">
        <v>3838</v>
      </c>
      <c r="V15" t="s">
        <v>272</v>
      </c>
      <c r="W15">
        <v>1167.2370000000001</v>
      </c>
      <c r="X15">
        <v>454.63099999999997</v>
      </c>
      <c r="Y15">
        <v>2.5670000000000002</v>
      </c>
      <c r="Z15">
        <v>11.489000000000001</v>
      </c>
      <c r="AA15">
        <v>78.970247999999998</v>
      </c>
      <c r="AB15">
        <v>1.5877490000000001</v>
      </c>
      <c r="AC15">
        <v>27.217745000000001</v>
      </c>
      <c r="AD15" s="1">
        <v>385</v>
      </c>
      <c r="AE15">
        <v>20</v>
      </c>
      <c r="AF15">
        <v>21</v>
      </c>
      <c r="AG15">
        <v>61</v>
      </c>
      <c r="AH15">
        <v>14.780718</v>
      </c>
      <c r="AI15">
        <v>0</v>
      </c>
      <c r="AJ15">
        <v>0</v>
      </c>
      <c r="AK15">
        <v>7</v>
      </c>
      <c r="AL15">
        <v>980</v>
      </c>
      <c r="AM15" t="s">
        <v>273</v>
      </c>
      <c r="AN15" t="s">
        <v>465</v>
      </c>
      <c r="AO15">
        <v>1167.2370000000001</v>
      </c>
      <c r="AR15" t="s">
        <v>118</v>
      </c>
      <c r="AS15" t="s">
        <v>123</v>
      </c>
      <c r="AT15" t="s">
        <v>238</v>
      </c>
      <c r="AU15" t="s">
        <v>272</v>
      </c>
      <c r="AV15" t="s">
        <v>48</v>
      </c>
      <c r="AW15">
        <v>1</v>
      </c>
      <c r="BB15">
        <v>0.95074074074074078</v>
      </c>
      <c r="BC15" t="s">
        <v>66</v>
      </c>
      <c r="BF15" t="s">
        <v>118</v>
      </c>
      <c r="BG15" s="5" t="s">
        <v>123</v>
      </c>
      <c r="BH15" t="s">
        <v>272</v>
      </c>
      <c r="BI15">
        <v>3838</v>
      </c>
      <c r="BJ15">
        <v>1</v>
      </c>
      <c r="BK15" t="s">
        <v>238</v>
      </c>
      <c r="BL15" t="s">
        <v>178</v>
      </c>
      <c r="BM15">
        <v>0.95074074074074078</v>
      </c>
      <c r="BN15" t="s">
        <v>66</v>
      </c>
      <c r="BO15" t="s">
        <v>182</v>
      </c>
      <c r="BP15">
        <v>1167.2370000000001</v>
      </c>
    </row>
    <row r="16" spans="1:68" ht="16.5">
      <c r="A16" s="102" t="str">
        <f t="shared" si="18"/>
        <v>명진교통</v>
      </c>
      <c r="B16" s="103" t="str">
        <f t="shared" si="1"/>
        <v>김민경</v>
      </c>
      <c r="C16" s="104" t="str">
        <f t="shared" si="19"/>
        <v>C</v>
      </c>
      <c r="D16" s="105">
        <f t="shared" si="20"/>
        <v>0.86185185185185176</v>
      </c>
      <c r="E16" s="106">
        <f t="shared" si="21"/>
        <v>1211</v>
      </c>
      <c r="F16" s="107" t="str">
        <f t="shared" si="22"/>
        <v>592</v>
      </c>
      <c r="G16" s="108" t="str">
        <f t="shared" si="23"/>
        <v>71바5355</v>
      </c>
      <c r="H16" s="109">
        <f t="shared" si="24"/>
        <v>1</v>
      </c>
      <c r="I16" s="110">
        <f t="shared" si="25"/>
        <v>1361.384</v>
      </c>
      <c r="J16" s="111">
        <f t="shared" si="26"/>
        <v>2.4698488820815781E-2</v>
      </c>
      <c r="K16" s="111">
        <f t="shared" si="27"/>
        <v>0.37936600709848783</v>
      </c>
      <c r="L16" s="111">
        <f t="shared" si="28"/>
        <v>0.20273486393258625</v>
      </c>
      <c r="M16" s="112">
        <f t="shared" si="29"/>
        <v>12.843999999999999</v>
      </c>
      <c r="N16" s="113">
        <f t="shared" si="30"/>
        <v>0.80800126929653937</v>
      </c>
      <c r="O16" s="113">
        <f t="shared" si="31"/>
        <v>12.266928361138371</v>
      </c>
      <c r="P16" s="227">
        <f t="shared" si="32"/>
        <v>17</v>
      </c>
      <c r="Q16" s="228">
        <f t="shared" si="33"/>
        <v>11</v>
      </c>
      <c r="R16" s="228">
        <f t="shared" si="34"/>
        <v>167</v>
      </c>
      <c r="T16">
        <v>509</v>
      </c>
      <c r="U16">
        <v>1211</v>
      </c>
      <c r="V16" t="s">
        <v>274</v>
      </c>
      <c r="W16">
        <v>1361.384</v>
      </c>
      <c r="X16">
        <v>585.12900000000002</v>
      </c>
      <c r="Y16">
        <v>2.327</v>
      </c>
      <c r="Z16">
        <v>12.843999999999999</v>
      </c>
      <c r="AA16">
        <v>99.453857999999997</v>
      </c>
      <c r="AB16">
        <v>2.4563600000000001</v>
      </c>
      <c r="AC16">
        <v>37.729413000000001</v>
      </c>
      <c r="AD16" s="1">
        <v>276</v>
      </c>
      <c r="AE16">
        <v>11</v>
      </c>
      <c r="AF16">
        <v>167</v>
      </c>
      <c r="AG16">
        <v>73</v>
      </c>
      <c r="AH16">
        <v>13.688599</v>
      </c>
      <c r="AI16">
        <v>93.1</v>
      </c>
      <c r="AJ16">
        <v>0</v>
      </c>
      <c r="AK16">
        <v>17</v>
      </c>
      <c r="AL16">
        <v>5968</v>
      </c>
      <c r="AM16" t="s">
        <v>275</v>
      </c>
      <c r="AN16" t="s">
        <v>466</v>
      </c>
      <c r="AO16">
        <v>1361.384</v>
      </c>
      <c r="AR16" t="s">
        <v>118</v>
      </c>
      <c r="AS16" t="s">
        <v>123</v>
      </c>
      <c r="AT16" t="s">
        <v>242</v>
      </c>
      <c r="AU16" t="s">
        <v>274</v>
      </c>
      <c r="AV16" t="s">
        <v>48</v>
      </c>
      <c r="AW16">
        <v>1</v>
      </c>
      <c r="BB16">
        <v>0.86185185185185176</v>
      </c>
      <c r="BC16" t="s">
        <v>69</v>
      </c>
      <c r="BF16" t="s">
        <v>118</v>
      </c>
      <c r="BG16" t="s">
        <v>123</v>
      </c>
      <c r="BH16" t="s">
        <v>274</v>
      </c>
      <c r="BI16">
        <v>1211</v>
      </c>
      <c r="BJ16">
        <v>1</v>
      </c>
      <c r="BK16" t="s">
        <v>242</v>
      </c>
      <c r="BL16" t="s">
        <v>178</v>
      </c>
      <c r="BM16">
        <v>0.86185185185185176</v>
      </c>
      <c r="BN16" t="s">
        <v>69</v>
      </c>
      <c r="BO16" t="s">
        <v>181</v>
      </c>
      <c r="BP16">
        <v>1361.384</v>
      </c>
    </row>
    <row r="17" spans="1:68" ht="16.5">
      <c r="A17" s="119" t="str">
        <f t="shared" si="18"/>
        <v>명진교통</v>
      </c>
      <c r="B17" s="120" t="str">
        <f t="shared" si="1"/>
        <v>김상범</v>
      </c>
      <c r="C17" s="121" t="str">
        <f t="shared" si="19"/>
        <v>D</v>
      </c>
      <c r="D17" s="122">
        <f t="shared" si="20"/>
        <v>0.84</v>
      </c>
      <c r="E17" s="123">
        <f t="shared" si="21"/>
        <v>3277</v>
      </c>
      <c r="F17" s="124" t="str">
        <f t="shared" si="22"/>
        <v>565</v>
      </c>
      <c r="G17" s="125" t="str">
        <f t="shared" si="23"/>
        <v>71바5807</v>
      </c>
      <c r="H17" s="126">
        <f t="shared" si="24"/>
        <v>1</v>
      </c>
      <c r="I17" s="127">
        <f t="shared" si="25"/>
        <v>3451.277</v>
      </c>
      <c r="J17" s="128">
        <f t="shared" si="26"/>
        <v>2.2683683266688383E-2</v>
      </c>
      <c r="K17" s="128">
        <f t="shared" si="27"/>
        <v>0.42827799385025439</v>
      </c>
      <c r="L17" s="128">
        <f t="shared" si="28"/>
        <v>0.17384869426591953</v>
      </c>
      <c r="M17" s="129">
        <f t="shared" si="29"/>
        <v>7.5629999999999997</v>
      </c>
      <c r="N17" s="130">
        <f t="shared" si="30"/>
        <v>5.7949564755306514E-2</v>
      </c>
      <c r="O17" s="130">
        <f t="shared" si="31"/>
        <v>22.86110329596842</v>
      </c>
      <c r="P17" s="225">
        <f t="shared" si="32"/>
        <v>200</v>
      </c>
      <c r="Q17" s="226">
        <f t="shared" si="33"/>
        <v>2</v>
      </c>
      <c r="R17" s="226">
        <f t="shared" si="34"/>
        <v>789</v>
      </c>
      <c r="T17">
        <v>509</v>
      </c>
      <c r="U17">
        <v>3277</v>
      </c>
      <c r="V17" t="s">
        <v>389</v>
      </c>
      <c r="W17">
        <v>3451.277</v>
      </c>
      <c r="X17">
        <v>1867.1969999999999</v>
      </c>
      <c r="Y17">
        <v>1.8480000000000001</v>
      </c>
      <c r="Z17">
        <v>7.5629999999999997</v>
      </c>
      <c r="AA17">
        <v>294.26160299999998</v>
      </c>
      <c r="AB17">
        <v>6.6749369999999999</v>
      </c>
      <c r="AC17">
        <v>126.025769</v>
      </c>
      <c r="AD17" s="1">
        <v>600</v>
      </c>
      <c r="AE17">
        <v>2</v>
      </c>
      <c r="AF17">
        <v>789</v>
      </c>
      <c r="AG17">
        <v>90</v>
      </c>
      <c r="AH17">
        <v>11.728600999999999</v>
      </c>
      <c r="AI17">
        <v>1338.4</v>
      </c>
      <c r="AJ17">
        <v>1</v>
      </c>
      <c r="AK17">
        <v>200</v>
      </c>
      <c r="AL17">
        <v>66817</v>
      </c>
      <c r="AM17" t="s">
        <v>390</v>
      </c>
      <c r="AN17" t="s">
        <v>467</v>
      </c>
      <c r="AO17">
        <v>3451.277</v>
      </c>
      <c r="AR17" t="s">
        <v>118</v>
      </c>
      <c r="AS17" t="s">
        <v>120</v>
      </c>
      <c r="AT17" t="s">
        <v>386</v>
      </c>
      <c r="AU17" t="s">
        <v>389</v>
      </c>
      <c r="AV17" t="s">
        <v>207</v>
      </c>
      <c r="AW17">
        <v>1</v>
      </c>
      <c r="BB17">
        <v>0.84</v>
      </c>
      <c r="BC17" t="s">
        <v>67</v>
      </c>
      <c r="BF17" t="s">
        <v>118</v>
      </c>
      <c r="BG17" t="s">
        <v>120</v>
      </c>
      <c r="BH17" t="s">
        <v>389</v>
      </c>
      <c r="BI17">
        <v>3277</v>
      </c>
      <c r="BJ17">
        <v>1</v>
      </c>
      <c r="BK17" t="s">
        <v>386</v>
      </c>
      <c r="BL17" t="s">
        <v>178</v>
      </c>
      <c r="BM17">
        <v>0.84</v>
      </c>
      <c r="BN17" t="s">
        <v>67</v>
      </c>
      <c r="BO17" t="s">
        <v>183</v>
      </c>
      <c r="BP17">
        <v>3451.277</v>
      </c>
    </row>
    <row r="18" spans="1:68" ht="16.5">
      <c r="A18" s="102" t="str">
        <f t="shared" si="18"/>
        <v>명진교통</v>
      </c>
      <c r="B18" s="103" t="str">
        <f t="shared" si="1"/>
        <v>김서신</v>
      </c>
      <c r="C18" s="104" t="str">
        <f t="shared" si="19"/>
        <v>F</v>
      </c>
      <c r="D18" s="105">
        <f t="shared" si="20"/>
        <v>0.76566438443946216</v>
      </c>
      <c r="E18" s="106">
        <f t="shared" si="21"/>
        <v>8708</v>
      </c>
      <c r="F18" s="107" t="str">
        <f t="shared" si="22"/>
        <v>585</v>
      </c>
      <c r="G18" s="108" t="str">
        <f t="shared" si="23"/>
        <v>71바7255</v>
      </c>
      <c r="H18" s="109">
        <f t="shared" si="24"/>
        <v>7</v>
      </c>
      <c r="I18" s="110">
        <f t="shared" si="25"/>
        <v>1571.9350000000002</v>
      </c>
      <c r="J18" s="111">
        <f t="shared" si="26"/>
        <v>3.4386121988188821E-2</v>
      </c>
      <c r="K18" s="111">
        <f t="shared" si="27"/>
        <v>0.40655261166683287</v>
      </c>
      <c r="L18" s="111">
        <f t="shared" si="28"/>
        <v>0.22710862726512226</v>
      </c>
      <c r="M18" s="112">
        <f t="shared" si="29"/>
        <v>13.749000000000001</v>
      </c>
      <c r="N18" s="113">
        <f t="shared" si="30"/>
        <v>0</v>
      </c>
      <c r="O18" s="113">
        <f t="shared" si="31"/>
        <v>9.0334524010216715</v>
      </c>
      <c r="P18" s="227">
        <f t="shared" si="32"/>
        <v>42</v>
      </c>
      <c r="Q18" s="228">
        <f t="shared" si="33"/>
        <v>0</v>
      </c>
      <c r="R18" s="228">
        <f t="shared" si="34"/>
        <v>142</v>
      </c>
      <c r="T18">
        <v>509</v>
      </c>
      <c r="U18">
        <v>8708</v>
      </c>
      <c r="V18" t="s">
        <v>276</v>
      </c>
      <c r="W18">
        <v>1571.9349999999999</v>
      </c>
      <c r="X18">
        <v>817.07100000000003</v>
      </c>
      <c r="Y18">
        <v>1.9239999999999999</v>
      </c>
      <c r="Z18">
        <v>13.749000000000001</v>
      </c>
      <c r="AA18">
        <v>127.20634800000001</v>
      </c>
      <c r="AB18">
        <v>4.3741329999999996</v>
      </c>
      <c r="AC18">
        <v>51.716073000000002</v>
      </c>
      <c r="AD18" s="1">
        <v>357</v>
      </c>
      <c r="AE18">
        <v>0</v>
      </c>
      <c r="AF18">
        <v>142</v>
      </c>
      <c r="AG18">
        <v>90</v>
      </c>
      <c r="AH18">
        <v>12.357362</v>
      </c>
      <c r="AI18">
        <v>248.9</v>
      </c>
      <c r="AJ18">
        <v>5.6</v>
      </c>
      <c r="AK18">
        <v>42</v>
      </c>
      <c r="AL18">
        <v>18725</v>
      </c>
      <c r="AM18" t="s">
        <v>277</v>
      </c>
      <c r="AN18" t="s">
        <v>468</v>
      </c>
      <c r="AO18">
        <v>411.04500000000002</v>
      </c>
      <c r="AR18" t="s">
        <v>118</v>
      </c>
      <c r="AS18" t="s">
        <v>121</v>
      </c>
      <c r="AT18" t="s">
        <v>224</v>
      </c>
      <c r="AU18" t="s">
        <v>276</v>
      </c>
      <c r="AV18" t="s">
        <v>48</v>
      </c>
      <c r="AW18">
        <v>7</v>
      </c>
      <c r="BB18">
        <v>0.76566438443946216</v>
      </c>
      <c r="BC18" t="s">
        <v>70</v>
      </c>
      <c r="BF18" t="s">
        <v>118</v>
      </c>
      <c r="BG18" t="s">
        <v>121</v>
      </c>
      <c r="BH18" t="s">
        <v>276</v>
      </c>
      <c r="BI18">
        <v>8708</v>
      </c>
      <c r="BJ18">
        <v>7</v>
      </c>
      <c r="BK18" t="s">
        <v>224</v>
      </c>
      <c r="BL18" t="s">
        <v>227</v>
      </c>
      <c r="BM18">
        <v>0.76566438443946216</v>
      </c>
      <c r="BN18" t="s">
        <v>70</v>
      </c>
      <c r="BO18" t="s">
        <v>196</v>
      </c>
      <c r="BP18">
        <v>1571.9350000000002</v>
      </c>
    </row>
    <row r="19" spans="1:68" ht="16.5">
      <c r="A19" s="119" t="str">
        <f t="shared" si="18"/>
        <v>명진교통</v>
      </c>
      <c r="B19" s="120" t="str">
        <f t="shared" si="1"/>
        <v>김성용</v>
      </c>
      <c r="C19" s="121" t="str">
        <f t="shared" si="19"/>
        <v>F</v>
      </c>
      <c r="D19" s="122">
        <f t="shared" si="20"/>
        <v>0.76680506273527937</v>
      </c>
      <c r="E19" s="123">
        <f t="shared" si="21"/>
        <v>7697</v>
      </c>
      <c r="F19" s="124" t="str">
        <f t="shared" si="22"/>
        <v>522</v>
      </c>
      <c r="G19" s="125" t="str">
        <f t="shared" si="23"/>
        <v>71바5702</v>
      </c>
      <c r="H19" s="126">
        <f t="shared" si="24"/>
        <v>2</v>
      </c>
      <c r="I19" s="127">
        <f t="shared" si="25"/>
        <v>919.60599999999999</v>
      </c>
      <c r="J19" s="128">
        <f t="shared" si="26"/>
        <v>1.8302790535990168E-2</v>
      </c>
      <c r="K19" s="128">
        <f t="shared" si="27"/>
        <v>0.42322058891561476</v>
      </c>
      <c r="L19" s="128">
        <f t="shared" si="28"/>
        <v>0.21095991109235912</v>
      </c>
      <c r="M19" s="129">
        <f t="shared" si="29"/>
        <v>13.992000000000001</v>
      </c>
      <c r="N19" s="130">
        <f t="shared" si="30"/>
        <v>0</v>
      </c>
      <c r="O19" s="130">
        <f t="shared" si="31"/>
        <v>3.914719999652025</v>
      </c>
      <c r="P19" s="225">
        <f t="shared" si="32"/>
        <v>42</v>
      </c>
      <c r="Q19" s="226">
        <f t="shared" si="33"/>
        <v>0</v>
      </c>
      <c r="R19" s="226">
        <f t="shared" si="34"/>
        <v>36</v>
      </c>
      <c r="T19">
        <v>509</v>
      </c>
      <c r="U19">
        <v>7697</v>
      </c>
      <c r="V19" t="s">
        <v>278</v>
      </c>
      <c r="W19">
        <v>919.60599999999999</v>
      </c>
      <c r="X19">
        <v>521.87599999999998</v>
      </c>
      <c r="Y19">
        <v>1.762</v>
      </c>
      <c r="Z19">
        <v>13.992000000000001</v>
      </c>
      <c r="AA19">
        <v>69.949715999999995</v>
      </c>
      <c r="AB19">
        <v>1.2802750000000001</v>
      </c>
      <c r="AC19">
        <v>29.60416</v>
      </c>
      <c r="AD19" s="1">
        <v>194</v>
      </c>
      <c r="AE19">
        <v>0</v>
      </c>
      <c r="AF19">
        <v>36</v>
      </c>
      <c r="AG19">
        <v>84</v>
      </c>
      <c r="AH19">
        <v>13.146672000000001</v>
      </c>
      <c r="AI19">
        <v>1874.2</v>
      </c>
      <c r="AJ19">
        <v>0</v>
      </c>
      <c r="AK19">
        <v>42</v>
      </c>
      <c r="AL19">
        <v>23491</v>
      </c>
      <c r="AM19" t="s">
        <v>279</v>
      </c>
      <c r="AN19" t="s">
        <v>469</v>
      </c>
      <c r="AO19">
        <v>803.23400000000004</v>
      </c>
      <c r="AR19" t="s">
        <v>118</v>
      </c>
      <c r="AS19" t="s">
        <v>119</v>
      </c>
      <c r="AT19" t="s">
        <v>204</v>
      </c>
      <c r="AU19" t="s">
        <v>278</v>
      </c>
      <c r="AV19" t="s">
        <v>48</v>
      </c>
      <c r="AW19">
        <v>2</v>
      </c>
      <c r="BB19">
        <v>0.76680506273527937</v>
      </c>
      <c r="BC19" t="s">
        <v>70</v>
      </c>
      <c r="BF19" t="s">
        <v>118</v>
      </c>
      <c r="BG19" t="s">
        <v>119</v>
      </c>
      <c r="BH19" t="s">
        <v>278</v>
      </c>
      <c r="BI19">
        <v>7697</v>
      </c>
      <c r="BJ19">
        <v>2</v>
      </c>
      <c r="BK19" t="s">
        <v>204</v>
      </c>
      <c r="BL19" t="s">
        <v>210</v>
      </c>
      <c r="BM19">
        <v>0.76680506273527937</v>
      </c>
      <c r="BN19" t="s">
        <v>70</v>
      </c>
      <c r="BO19" t="s">
        <v>196</v>
      </c>
      <c r="BP19">
        <v>919.60599999999999</v>
      </c>
    </row>
    <row r="20" spans="1:68" ht="16.5">
      <c r="A20" s="102" t="str">
        <f t="shared" si="18"/>
        <v>명진교통</v>
      </c>
      <c r="B20" s="103" t="str">
        <f t="shared" si="1"/>
        <v>김성태</v>
      </c>
      <c r="C20" s="104" t="str">
        <f t="shared" si="19"/>
        <v>F</v>
      </c>
      <c r="D20" s="105">
        <f t="shared" si="20"/>
        <v>0.75447342892517533</v>
      </c>
      <c r="E20" s="106">
        <f t="shared" si="21"/>
        <v>7843</v>
      </c>
      <c r="F20" s="107" t="str">
        <f t="shared" si="22"/>
        <v>591</v>
      </c>
      <c r="G20" s="108" t="str">
        <f t="shared" si="23"/>
        <v>71바7256</v>
      </c>
      <c r="H20" s="109">
        <f t="shared" si="24"/>
        <v>4</v>
      </c>
      <c r="I20" s="110">
        <f t="shared" si="25"/>
        <v>2187.41</v>
      </c>
      <c r="J20" s="111">
        <f t="shared" si="26"/>
        <v>4.8191886023023107E-3</v>
      </c>
      <c r="K20" s="111">
        <f t="shared" si="27"/>
        <v>0.47285189062583277</v>
      </c>
      <c r="L20" s="111">
        <f t="shared" si="28"/>
        <v>0.2564676946708665</v>
      </c>
      <c r="M20" s="112">
        <f t="shared" si="29"/>
        <v>16.29</v>
      </c>
      <c r="N20" s="113">
        <f t="shared" si="30"/>
        <v>0</v>
      </c>
      <c r="O20" s="113">
        <f t="shared" si="31"/>
        <v>38.081566784461991</v>
      </c>
      <c r="P20" s="227">
        <f t="shared" si="32"/>
        <v>101</v>
      </c>
      <c r="Q20" s="228">
        <f t="shared" si="33"/>
        <v>0</v>
      </c>
      <c r="R20" s="228">
        <f t="shared" si="34"/>
        <v>833</v>
      </c>
      <c r="T20">
        <v>509</v>
      </c>
      <c r="U20">
        <v>7843</v>
      </c>
      <c r="V20" t="s">
        <v>407</v>
      </c>
      <c r="W20">
        <v>2187.41</v>
      </c>
      <c r="X20">
        <v>1188.575</v>
      </c>
      <c r="Y20">
        <v>1.84</v>
      </c>
      <c r="Z20">
        <v>16.29</v>
      </c>
      <c r="AA20">
        <v>164.44303500000001</v>
      </c>
      <c r="AB20">
        <v>0.79248200000000002</v>
      </c>
      <c r="AC20">
        <v>77.757199999999997</v>
      </c>
      <c r="AD20" s="1">
        <v>561</v>
      </c>
      <c r="AE20">
        <v>0</v>
      </c>
      <c r="AF20">
        <v>833</v>
      </c>
      <c r="AG20">
        <v>100</v>
      </c>
      <c r="AH20">
        <v>13.301931</v>
      </c>
      <c r="AI20">
        <v>4370.7</v>
      </c>
      <c r="AJ20">
        <v>232</v>
      </c>
      <c r="AK20">
        <v>101</v>
      </c>
      <c r="AL20">
        <v>47432</v>
      </c>
      <c r="AM20" t="s">
        <v>441</v>
      </c>
      <c r="AN20" t="s">
        <v>470</v>
      </c>
      <c r="AO20">
        <v>1732.136</v>
      </c>
      <c r="AR20" t="s">
        <v>118</v>
      </c>
      <c r="AS20" t="s">
        <v>122</v>
      </c>
      <c r="AT20" t="s">
        <v>233</v>
      </c>
      <c r="AU20" t="s">
        <v>407</v>
      </c>
      <c r="AV20" t="s">
        <v>48</v>
      </c>
      <c r="AW20">
        <v>4</v>
      </c>
      <c r="BB20">
        <v>0.75447342892517533</v>
      </c>
      <c r="BC20" t="s">
        <v>70</v>
      </c>
      <c r="BF20" t="s">
        <v>118</v>
      </c>
      <c r="BG20" s="5" t="s">
        <v>122</v>
      </c>
      <c r="BH20" t="s">
        <v>407</v>
      </c>
      <c r="BI20">
        <v>7843</v>
      </c>
      <c r="BJ20">
        <v>4</v>
      </c>
      <c r="BK20" t="s">
        <v>233</v>
      </c>
      <c r="BL20" t="s">
        <v>210</v>
      </c>
      <c r="BM20">
        <v>0.75447342892517533</v>
      </c>
      <c r="BN20" t="s">
        <v>70</v>
      </c>
      <c r="BO20" t="s">
        <v>196</v>
      </c>
      <c r="BP20">
        <v>2187.41</v>
      </c>
    </row>
    <row r="21" spans="1:68" ht="16.5">
      <c r="A21" s="119" t="str">
        <f t="shared" si="18"/>
        <v>명진교통</v>
      </c>
      <c r="B21" s="120" t="str">
        <f t="shared" si="1"/>
        <v>김성호</v>
      </c>
      <c r="C21" s="121" t="str">
        <f t="shared" si="19"/>
        <v>C</v>
      </c>
      <c r="D21" s="122">
        <f t="shared" si="20"/>
        <v>0.86058659378534874</v>
      </c>
      <c r="E21" s="123">
        <f t="shared" si="21"/>
        <v>2211</v>
      </c>
      <c r="F21" s="124" t="str">
        <f t="shared" si="22"/>
        <v>순환52</v>
      </c>
      <c r="G21" s="125" t="str">
        <f t="shared" si="23"/>
        <v>71바5720</v>
      </c>
      <c r="H21" s="126">
        <f t="shared" si="24"/>
        <v>5</v>
      </c>
      <c r="I21" s="127">
        <f t="shared" si="25"/>
        <v>1137.1610000000001</v>
      </c>
      <c r="J21" s="128">
        <f t="shared" si="26"/>
        <v>2.6459267311275261E-2</v>
      </c>
      <c r="K21" s="128">
        <f t="shared" si="27"/>
        <v>0.42120825194769146</v>
      </c>
      <c r="L21" s="128">
        <f t="shared" si="28"/>
        <v>0.22160450455124647</v>
      </c>
      <c r="M21" s="129">
        <f t="shared" si="29"/>
        <v>15.829000000000001</v>
      </c>
      <c r="N21" s="130">
        <f t="shared" si="30"/>
        <v>0</v>
      </c>
      <c r="O21" s="130">
        <f t="shared" si="31"/>
        <v>26.293550341596308</v>
      </c>
      <c r="P21" s="225">
        <f t="shared" si="32"/>
        <v>34</v>
      </c>
      <c r="Q21" s="226">
        <f t="shared" si="33"/>
        <v>0</v>
      </c>
      <c r="R21" s="226">
        <f t="shared" si="34"/>
        <v>299</v>
      </c>
      <c r="T21">
        <v>509</v>
      </c>
      <c r="U21">
        <v>2211</v>
      </c>
      <c r="V21" t="s">
        <v>280</v>
      </c>
      <c r="W21">
        <v>1137.1610000000001</v>
      </c>
      <c r="X21">
        <v>583.27800000000002</v>
      </c>
      <c r="Y21">
        <v>1.95</v>
      </c>
      <c r="Z21">
        <v>15.829000000000001</v>
      </c>
      <c r="AA21">
        <v>80.248593999999997</v>
      </c>
      <c r="AB21">
        <v>2.123319</v>
      </c>
      <c r="AC21">
        <v>33.801369999999999</v>
      </c>
      <c r="AD21" s="1">
        <v>252</v>
      </c>
      <c r="AE21">
        <v>0</v>
      </c>
      <c r="AF21">
        <v>299</v>
      </c>
      <c r="AG21">
        <v>93</v>
      </c>
      <c r="AH21">
        <v>14.170477999999999</v>
      </c>
      <c r="AI21">
        <v>2066.5</v>
      </c>
      <c r="AJ21">
        <v>50.1</v>
      </c>
      <c r="AK21">
        <v>34</v>
      </c>
      <c r="AL21">
        <v>15627</v>
      </c>
      <c r="AM21" t="s">
        <v>281</v>
      </c>
      <c r="AN21" t="s">
        <v>471</v>
      </c>
      <c r="AO21">
        <v>364.61099999999999</v>
      </c>
      <c r="AR21" t="s">
        <v>118</v>
      </c>
      <c r="AS21" t="s">
        <v>125</v>
      </c>
      <c r="AT21" t="s">
        <v>257</v>
      </c>
      <c r="AU21" t="s">
        <v>280</v>
      </c>
      <c r="AV21" t="s">
        <v>48</v>
      </c>
      <c r="AW21">
        <v>5</v>
      </c>
      <c r="BB21">
        <v>0.86058659378534874</v>
      </c>
      <c r="BC21" t="s">
        <v>69</v>
      </c>
      <c r="BF21" t="s">
        <v>118</v>
      </c>
      <c r="BG21" t="s">
        <v>125</v>
      </c>
      <c r="BH21" t="s">
        <v>280</v>
      </c>
      <c r="BI21">
        <v>2211</v>
      </c>
      <c r="BJ21">
        <v>5</v>
      </c>
      <c r="BK21" t="s">
        <v>257</v>
      </c>
      <c r="BL21" t="s">
        <v>233</v>
      </c>
      <c r="BM21">
        <v>0.86058659378534874</v>
      </c>
      <c r="BN21" t="s">
        <v>69</v>
      </c>
      <c r="BO21" t="s">
        <v>181</v>
      </c>
      <c r="BP21">
        <v>1137.1610000000001</v>
      </c>
    </row>
    <row r="22" spans="1:68" ht="16.5">
      <c r="A22" s="102" t="str">
        <f t="shared" si="18"/>
        <v>명진교통</v>
      </c>
      <c r="B22" s="103" t="str">
        <f t="shared" si="1"/>
        <v>김양수</v>
      </c>
      <c r="C22" s="104" t="str">
        <f t="shared" si="19"/>
        <v>C</v>
      </c>
      <c r="D22" s="105">
        <f t="shared" si="20"/>
        <v>0.89195132114102793</v>
      </c>
      <c r="E22" s="106">
        <f t="shared" si="21"/>
        <v>8405</v>
      </c>
      <c r="F22" s="107" t="str">
        <f t="shared" si="22"/>
        <v>585</v>
      </c>
      <c r="G22" s="108" t="str">
        <f t="shared" si="23"/>
        <v>71바7258</v>
      </c>
      <c r="H22" s="109">
        <f t="shared" si="24"/>
        <v>5</v>
      </c>
      <c r="I22" s="110">
        <f t="shared" si="25"/>
        <v>1118.4650000000001</v>
      </c>
      <c r="J22" s="111">
        <f t="shared" si="26"/>
        <v>2.2659547899362219E-2</v>
      </c>
      <c r="K22" s="111">
        <f t="shared" si="27"/>
        <v>0.37197339950039515</v>
      </c>
      <c r="L22" s="111">
        <f t="shared" si="28"/>
        <v>0.19580407075769021</v>
      </c>
      <c r="M22" s="112">
        <f t="shared" si="29"/>
        <v>11.353</v>
      </c>
      <c r="N22" s="113">
        <f t="shared" si="30"/>
        <v>8.9408251487529788E-2</v>
      </c>
      <c r="O22" s="113">
        <f t="shared" si="31"/>
        <v>6.3479858556146151</v>
      </c>
      <c r="P22" s="227">
        <f t="shared" si="32"/>
        <v>0</v>
      </c>
      <c r="Q22" s="228">
        <f t="shared" si="33"/>
        <v>1</v>
      </c>
      <c r="R22" s="228">
        <f t="shared" si="34"/>
        <v>71</v>
      </c>
      <c r="T22">
        <v>509</v>
      </c>
      <c r="U22">
        <v>8405</v>
      </c>
      <c r="V22" t="s">
        <v>282</v>
      </c>
      <c r="W22">
        <v>1118.4649999999999</v>
      </c>
      <c r="X22">
        <v>505.06700000000001</v>
      </c>
      <c r="Y22">
        <v>2.214</v>
      </c>
      <c r="Z22">
        <v>11.353</v>
      </c>
      <c r="AA22">
        <v>83.296631000000005</v>
      </c>
      <c r="AB22">
        <v>1.887464</v>
      </c>
      <c r="AC22">
        <v>30.984131000000001</v>
      </c>
      <c r="AD22" s="1">
        <v>219</v>
      </c>
      <c r="AE22">
        <v>1</v>
      </c>
      <c r="AF22">
        <v>71</v>
      </c>
      <c r="AG22">
        <v>77</v>
      </c>
      <c r="AH22">
        <v>13.427493</v>
      </c>
      <c r="AI22">
        <v>42</v>
      </c>
      <c r="AJ22">
        <v>0</v>
      </c>
      <c r="AK22">
        <v>0</v>
      </c>
      <c r="AL22">
        <v>0</v>
      </c>
      <c r="AM22" t="s">
        <v>283</v>
      </c>
      <c r="AN22" t="s">
        <v>472</v>
      </c>
      <c r="AO22">
        <v>310.29700000000003</v>
      </c>
      <c r="AR22" t="s">
        <v>118</v>
      </c>
      <c r="AS22" t="s">
        <v>121</v>
      </c>
      <c r="AT22" t="s">
        <v>226</v>
      </c>
      <c r="AU22" t="s">
        <v>282</v>
      </c>
      <c r="AV22" t="s">
        <v>48</v>
      </c>
      <c r="AW22">
        <v>5</v>
      </c>
      <c r="BB22">
        <v>0.89195132114102793</v>
      </c>
      <c r="BC22" t="s">
        <v>69</v>
      </c>
      <c r="BF22" t="s">
        <v>118</v>
      </c>
      <c r="BG22" t="s">
        <v>121</v>
      </c>
      <c r="BH22" t="s">
        <v>282</v>
      </c>
      <c r="BI22">
        <v>8405</v>
      </c>
      <c r="BJ22">
        <v>5</v>
      </c>
      <c r="BK22" t="s">
        <v>226</v>
      </c>
      <c r="BL22" t="s">
        <v>225</v>
      </c>
      <c r="BM22">
        <v>0.89195132114102793</v>
      </c>
      <c r="BN22" t="s">
        <v>69</v>
      </c>
      <c r="BO22" t="s">
        <v>181</v>
      </c>
      <c r="BP22">
        <v>1118.4650000000001</v>
      </c>
    </row>
    <row r="23" spans="1:68" ht="16.5">
      <c r="A23" s="119" t="str">
        <f t="shared" si="18"/>
        <v>명진교통</v>
      </c>
      <c r="B23" s="120" t="str">
        <f t="shared" si="1"/>
        <v>김연근</v>
      </c>
      <c r="C23" s="121" t="str">
        <f t="shared" si="19"/>
        <v>F</v>
      </c>
      <c r="D23" s="122">
        <f t="shared" si="20"/>
        <v>0.76343980909584785</v>
      </c>
      <c r="E23" s="123">
        <f t="shared" si="21"/>
        <v>5879</v>
      </c>
      <c r="F23" s="124" t="str">
        <f t="shared" si="22"/>
        <v>591</v>
      </c>
      <c r="G23" s="125" t="str">
        <f t="shared" si="23"/>
        <v>71바7256</v>
      </c>
      <c r="H23" s="126">
        <f t="shared" si="24"/>
        <v>3</v>
      </c>
      <c r="I23" s="127">
        <f t="shared" si="25"/>
        <v>1331.1780000000001</v>
      </c>
      <c r="J23" s="128">
        <f t="shared" si="26"/>
        <v>5.4683880414047193E-3</v>
      </c>
      <c r="K23" s="128">
        <f t="shared" si="27"/>
        <v>0.48227627200404311</v>
      </c>
      <c r="L23" s="128">
        <f t="shared" si="28"/>
        <v>0.25466166057431838</v>
      </c>
      <c r="M23" s="129">
        <f t="shared" si="29"/>
        <v>15.625999999999999</v>
      </c>
      <c r="N23" s="130">
        <f t="shared" si="30"/>
        <v>0</v>
      </c>
      <c r="O23" s="130">
        <f t="shared" si="31"/>
        <v>25.616408925027304</v>
      </c>
      <c r="P23" s="225">
        <f t="shared" si="32"/>
        <v>73</v>
      </c>
      <c r="Q23" s="226">
        <f t="shared" si="33"/>
        <v>0</v>
      </c>
      <c r="R23" s="226">
        <f t="shared" si="34"/>
        <v>341</v>
      </c>
      <c r="T23">
        <v>509</v>
      </c>
      <c r="U23">
        <v>5879</v>
      </c>
      <c r="V23" t="s">
        <v>473</v>
      </c>
      <c r="W23">
        <v>1331.1780000000001</v>
      </c>
      <c r="X23">
        <v>703.61599999999999</v>
      </c>
      <c r="Y23">
        <v>1.8919999999999999</v>
      </c>
      <c r="Z23">
        <v>15.625999999999999</v>
      </c>
      <c r="AA23">
        <v>106.92694</v>
      </c>
      <c r="AB23">
        <v>0.58471799999999996</v>
      </c>
      <c r="AC23">
        <v>51.568325999999999</v>
      </c>
      <c r="AD23" s="1">
        <v>339</v>
      </c>
      <c r="AE23">
        <v>0</v>
      </c>
      <c r="AF23">
        <v>341</v>
      </c>
      <c r="AG23">
        <v>87</v>
      </c>
      <c r="AH23">
        <v>12.449415999999999</v>
      </c>
      <c r="AI23">
        <v>2529.4</v>
      </c>
      <c r="AJ23">
        <v>32.4</v>
      </c>
      <c r="AK23">
        <v>73</v>
      </c>
      <c r="AL23">
        <v>50099</v>
      </c>
      <c r="AM23" t="s">
        <v>474</v>
      </c>
      <c r="AN23" t="s">
        <v>475</v>
      </c>
      <c r="AO23">
        <v>1082.442</v>
      </c>
      <c r="AR23" t="s">
        <v>118</v>
      </c>
      <c r="AS23" t="s">
        <v>122</v>
      </c>
      <c r="AT23" t="s">
        <v>233</v>
      </c>
      <c r="AU23" t="s">
        <v>473</v>
      </c>
      <c r="AV23" t="s">
        <v>48</v>
      </c>
      <c r="AW23">
        <v>3</v>
      </c>
      <c r="BB23">
        <v>0.76343980909584785</v>
      </c>
      <c r="BC23" t="s">
        <v>70</v>
      </c>
      <c r="BF23" t="s">
        <v>118</v>
      </c>
      <c r="BG23" t="s">
        <v>122</v>
      </c>
      <c r="BH23" t="s">
        <v>473</v>
      </c>
      <c r="BI23">
        <v>5879</v>
      </c>
      <c r="BJ23">
        <v>3</v>
      </c>
      <c r="BK23" t="s">
        <v>233</v>
      </c>
      <c r="BL23" t="s">
        <v>234</v>
      </c>
      <c r="BM23">
        <v>0.76343980909584785</v>
      </c>
      <c r="BN23" t="s">
        <v>70</v>
      </c>
      <c r="BO23" t="s">
        <v>196</v>
      </c>
      <c r="BP23">
        <v>1331.1780000000001</v>
      </c>
    </row>
    <row r="24" spans="1:68" ht="16.5">
      <c r="A24" s="102" t="str">
        <f t="shared" si="18"/>
        <v>명진교통</v>
      </c>
      <c r="B24" s="103" t="str">
        <f t="shared" si="1"/>
        <v>김영태</v>
      </c>
      <c r="C24" s="104" t="str">
        <f t="shared" si="19"/>
        <v>D</v>
      </c>
      <c r="D24" s="105">
        <f t="shared" si="20"/>
        <v>0.82619262528388893</v>
      </c>
      <c r="E24" s="106">
        <f t="shared" si="21"/>
        <v>8855</v>
      </c>
      <c r="F24" s="107" t="str">
        <f t="shared" si="22"/>
        <v>596</v>
      </c>
      <c r="G24" s="108" t="str">
        <f t="shared" si="23"/>
        <v>71바5360</v>
      </c>
      <c r="H24" s="109">
        <f t="shared" si="24"/>
        <v>2</v>
      </c>
      <c r="I24" s="110">
        <f t="shared" si="25"/>
        <v>1954.1420000000001</v>
      </c>
      <c r="J24" s="111">
        <f t="shared" si="26"/>
        <v>5.0767287309241793E-2</v>
      </c>
      <c r="K24" s="111">
        <f t="shared" si="27"/>
        <v>0.39422896619907066</v>
      </c>
      <c r="L24" s="111">
        <f t="shared" si="28"/>
        <v>0.21441635254756305</v>
      </c>
      <c r="M24" s="112">
        <f t="shared" si="29"/>
        <v>10.039</v>
      </c>
      <c r="N24" s="113">
        <f t="shared" si="30"/>
        <v>0.86994701510944439</v>
      </c>
      <c r="O24" s="113">
        <f t="shared" si="31"/>
        <v>7.3177895976853264</v>
      </c>
      <c r="P24" s="227">
        <f t="shared" si="32"/>
        <v>60</v>
      </c>
      <c r="Q24" s="228">
        <f t="shared" si="33"/>
        <v>17</v>
      </c>
      <c r="R24" s="228">
        <f t="shared" si="34"/>
        <v>143</v>
      </c>
      <c r="T24">
        <v>509</v>
      </c>
      <c r="U24">
        <v>8855</v>
      </c>
      <c r="V24" t="s">
        <v>284</v>
      </c>
      <c r="W24">
        <v>1954.1420000000001</v>
      </c>
      <c r="X24">
        <v>982.42600000000004</v>
      </c>
      <c r="Y24">
        <v>1.9890000000000001</v>
      </c>
      <c r="Z24">
        <v>10.039</v>
      </c>
      <c r="AA24">
        <v>171.72465700000001</v>
      </c>
      <c r="AB24">
        <v>8.7179950000000002</v>
      </c>
      <c r="AC24">
        <v>67.698834000000005</v>
      </c>
      <c r="AD24" s="1">
        <v>419</v>
      </c>
      <c r="AE24">
        <v>17</v>
      </c>
      <c r="AF24">
        <v>143</v>
      </c>
      <c r="AG24">
        <v>81</v>
      </c>
      <c r="AH24">
        <v>11.379507</v>
      </c>
      <c r="AI24">
        <v>62.7</v>
      </c>
      <c r="AJ24">
        <v>0</v>
      </c>
      <c r="AK24">
        <v>60</v>
      </c>
      <c r="AL24">
        <v>36730</v>
      </c>
      <c r="AM24" t="s">
        <v>285</v>
      </c>
      <c r="AN24" t="s">
        <v>476</v>
      </c>
      <c r="AO24">
        <v>1524.777</v>
      </c>
      <c r="AR24" t="s">
        <v>118</v>
      </c>
      <c r="AS24" t="s">
        <v>250</v>
      </c>
      <c r="AT24" t="s">
        <v>251</v>
      </c>
      <c r="AU24" t="s">
        <v>284</v>
      </c>
      <c r="AV24" t="s">
        <v>48</v>
      </c>
      <c r="AW24">
        <v>2</v>
      </c>
      <c r="BB24">
        <v>0.82619262528388893</v>
      </c>
      <c r="BC24" t="s">
        <v>67</v>
      </c>
      <c r="BF24" t="s">
        <v>118</v>
      </c>
      <c r="BG24" s="5" t="s">
        <v>250</v>
      </c>
      <c r="BH24" t="s">
        <v>284</v>
      </c>
      <c r="BI24">
        <v>8855</v>
      </c>
      <c r="BJ24">
        <v>2</v>
      </c>
      <c r="BK24" t="s">
        <v>251</v>
      </c>
      <c r="BL24" t="s">
        <v>258</v>
      </c>
      <c r="BM24">
        <v>0.82619262528388893</v>
      </c>
      <c r="BN24" t="s">
        <v>67</v>
      </c>
      <c r="BO24" t="s">
        <v>183</v>
      </c>
      <c r="BP24">
        <v>1954.1420000000001</v>
      </c>
    </row>
    <row r="25" spans="1:68" ht="16.5">
      <c r="A25" s="119" t="str">
        <f t="shared" si="18"/>
        <v>명진교통</v>
      </c>
      <c r="B25" s="120" t="str">
        <f t="shared" si="1"/>
        <v>김용규</v>
      </c>
      <c r="C25" s="121" t="str">
        <f t="shared" si="19"/>
        <v>A</v>
      </c>
      <c r="D25" s="122">
        <f t="shared" si="20"/>
        <v>0.96</v>
      </c>
      <c r="E25" s="123">
        <f t="shared" si="21"/>
        <v>5508</v>
      </c>
      <c r="F25" s="124" t="str">
        <f t="shared" si="22"/>
        <v>순환52</v>
      </c>
      <c r="G25" s="125" t="str">
        <f t="shared" si="23"/>
        <v>71바5720</v>
      </c>
      <c r="H25" s="126">
        <f t="shared" si="24"/>
        <v>1</v>
      </c>
      <c r="I25" s="127">
        <f t="shared" si="25"/>
        <v>2324.7629999999999</v>
      </c>
      <c r="J25" s="128">
        <f t="shared" si="26"/>
        <v>1.5445791098417316E-2</v>
      </c>
      <c r="K25" s="128">
        <f t="shared" si="27"/>
        <v>0.37746508546127633</v>
      </c>
      <c r="L25" s="128">
        <f t="shared" si="28"/>
        <v>0.15915600859098325</v>
      </c>
      <c r="M25" s="129">
        <f t="shared" si="29"/>
        <v>12.605</v>
      </c>
      <c r="N25" s="130">
        <f t="shared" si="30"/>
        <v>4.3015137457022505E-2</v>
      </c>
      <c r="O25" s="130">
        <f t="shared" si="31"/>
        <v>5.8500586941550603</v>
      </c>
      <c r="P25" s="225">
        <f t="shared" si="32"/>
        <v>33</v>
      </c>
      <c r="Q25" s="226">
        <f t="shared" si="33"/>
        <v>1</v>
      </c>
      <c r="R25" s="226">
        <f t="shared" si="34"/>
        <v>136</v>
      </c>
      <c r="T25">
        <v>509</v>
      </c>
      <c r="U25">
        <v>5508</v>
      </c>
      <c r="V25" t="s">
        <v>286</v>
      </c>
      <c r="W25">
        <v>2324.7629999999999</v>
      </c>
      <c r="X25">
        <v>1100.691</v>
      </c>
      <c r="Y25">
        <v>2.1120000000000001</v>
      </c>
      <c r="Z25">
        <v>12.605</v>
      </c>
      <c r="AA25">
        <v>160.89994899999999</v>
      </c>
      <c r="AB25">
        <v>2.4852270000000001</v>
      </c>
      <c r="AC25">
        <v>60.734113000000001</v>
      </c>
      <c r="AD25" s="1">
        <v>370</v>
      </c>
      <c r="AE25">
        <v>1</v>
      </c>
      <c r="AF25">
        <v>136</v>
      </c>
      <c r="AG25">
        <v>81</v>
      </c>
      <c r="AH25">
        <v>14.448499999999999</v>
      </c>
      <c r="AI25">
        <v>495.7</v>
      </c>
      <c r="AJ25">
        <v>0</v>
      </c>
      <c r="AK25">
        <v>33</v>
      </c>
      <c r="AL25">
        <v>27784</v>
      </c>
      <c r="AM25" t="s">
        <v>287</v>
      </c>
      <c r="AN25" t="s">
        <v>477</v>
      </c>
      <c r="AO25">
        <v>2324.7629999999999</v>
      </c>
      <c r="AR25" t="s">
        <v>118</v>
      </c>
      <c r="AS25" t="s">
        <v>125</v>
      </c>
      <c r="AT25" t="s">
        <v>257</v>
      </c>
      <c r="AU25" t="s">
        <v>286</v>
      </c>
      <c r="AV25" t="s">
        <v>48</v>
      </c>
      <c r="AW25">
        <v>1</v>
      </c>
      <c r="BB25">
        <v>0.96</v>
      </c>
      <c r="BC25" t="s">
        <v>66</v>
      </c>
      <c r="BF25" t="s">
        <v>118</v>
      </c>
      <c r="BG25" t="s">
        <v>125</v>
      </c>
      <c r="BH25" t="s">
        <v>286</v>
      </c>
      <c r="BI25">
        <v>5508</v>
      </c>
      <c r="BJ25">
        <v>1</v>
      </c>
      <c r="BK25" t="s">
        <v>257</v>
      </c>
      <c r="BL25" t="s">
        <v>178</v>
      </c>
      <c r="BM25">
        <v>0.96</v>
      </c>
      <c r="BN25" t="s">
        <v>66</v>
      </c>
      <c r="BO25" t="s">
        <v>182</v>
      </c>
      <c r="BP25">
        <v>2324.7629999999999</v>
      </c>
    </row>
    <row r="26" spans="1:68" ht="16.5">
      <c r="A26" s="102" t="str">
        <f t="shared" si="18"/>
        <v>명진교통</v>
      </c>
      <c r="B26" s="103" t="str">
        <f t="shared" si="1"/>
        <v>김응환</v>
      </c>
      <c r="C26" s="104" t="str">
        <f t="shared" si="19"/>
        <v>A</v>
      </c>
      <c r="D26" s="105">
        <f t="shared" si="20"/>
        <v>0.95262449232895308</v>
      </c>
      <c r="E26" s="106">
        <f t="shared" si="21"/>
        <v>5657</v>
      </c>
      <c r="F26" s="107" t="str">
        <f t="shared" si="22"/>
        <v>565</v>
      </c>
      <c r="G26" s="108" t="str">
        <f t="shared" si="23"/>
        <v>71바5802</v>
      </c>
      <c r="H26" s="109">
        <f t="shared" si="24"/>
        <v>3</v>
      </c>
      <c r="I26" s="110">
        <f t="shared" si="25"/>
        <v>1799.3039999999999</v>
      </c>
      <c r="J26" s="111">
        <f t="shared" si="26"/>
        <v>9.1528919021067797E-3</v>
      </c>
      <c r="K26" s="111">
        <f t="shared" si="27"/>
        <v>0.30760539744490012</v>
      </c>
      <c r="L26" s="111">
        <f t="shared" si="28"/>
        <v>0.13838684291259287</v>
      </c>
      <c r="M26" s="112">
        <f t="shared" si="29"/>
        <v>2.9889999999999999</v>
      </c>
      <c r="N26" s="113">
        <f t="shared" si="30"/>
        <v>0</v>
      </c>
      <c r="O26" s="113">
        <f t="shared" si="31"/>
        <v>1.0559638615820339</v>
      </c>
      <c r="P26" s="227">
        <f t="shared" si="32"/>
        <v>17</v>
      </c>
      <c r="Q26" s="228">
        <f t="shared" si="33"/>
        <v>0</v>
      </c>
      <c r="R26" s="228">
        <f t="shared" si="34"/>
        <v>19</v>
      </c>
      <c r="T26">
        <v>509</v>
      </c>
      <c r="U26">
        <v>5657</v>
      </c>
      <c r="V26" t="s">
        <v>288</v>
      </c>
      <c r="W26">
        <v>1799.3040000000001</v>
      </c>
      <c r="X26">
        <v>860.26599999999996</v>
      </c>
      <c r="Y26">
        <v>2.0920000000000001</v>
      </c>
      <c r="Z26">
        <v>2.9889999999999999</v>
      </c>
      <c r="AA26">
        <v>143.05828299999999</v>
      </c>
      <c r="AB26">
        <v>1.3093969999999999</v>
      </c>
      <c r="AC26">
        <v>44.005499999999998</v>
      </c>
      <c r="AD26" s="1">
        <v>249</v>
      </c>
      <c r="AE26">
        <v>0</v>
      </c>
      <c r="AF26">
        <v>19</v>
      </c>
      <c r="AG26">
        <v>84</v>
      </c>
      <c r="AH26">
        <v>12.577419000000001</v>
      </c>
      <c r="AI26">
        <v>103.5</v>
      </c>
      <c r="AJ26">
        <v>5.2</v>
      </c>
      <c r="AK26">
        <v>17</v>
      </c>
      <c r="AL26">
        <v>4294</v>
      </c>
      <c r="AM26" t="s">
        <v>289</v>
      </c>
      <c r="AN26" t="s">
        <v>478</v>
      </c>
      <c r="AO26">
        <v>1490.5509999999999</v>
      </c>
      <c r="AR26" t="s">
        <v>118</v>
      </c>
      <c r="AS26" t="s">
        <v>120</v>
      </c>
      <c r="AT26" t="s">
        <v>214</v>
      </c>
      <c r="AU26" t="s">
        <v>288</v>
      </c>
      <c r="AV26" t="s">
        <v>207</v>
      </c>
      <c r="AW26">
        <v>3</v>
      </c>
      <c r="BB26">
        <v>0.95262449232895308</v>
      </c>
      <c r="BC26" t="s">
        <v>66</v>
      </c>
      <c r="BF26" t="s">
        <v>118</v>
      </c>
      <c r="BG26" t="s">
        <v>120</v>
      </c>
      <c r="BH26" t="s">
        <v>288</v>
      </c>
      <c r="BI26">
        <v>5657</v>
      </c>
      <c r="BJ26">
        <v>3</v>
      </c>
      <c r="BK26" t="s">
        <v>214</v>
      </c>
      <c r="BL26" t="s">
        <v>217</v>
      </c>
      <c r="BM26">
        <v>0.95262449232895308</v>
      </c>
      <c r="BN26" t="s">
        <v>66</v>
      </c>
      <c r="BO26" t="s">
        <v>182</v>
      </c>
      <c r="BP26">
        <v>1799.3039999999999</v>
      </c>
    </row>
    <row r="27" spans="1:68" ht="16.5">
      <c r="A27" s="119" t="str">
        <f t="shared" si="18"/>
        <v>명진교통</v>
      </c>
      <c r="B27" s="120" t="str">
        <f t="shared" si="1"/>
        <v>김헌영</v>
      </c>
      <c r="C27" s="121" t="str">
        <f t="shared" si="19"/>
        <v>C</v>
      </c>
      <c r="D27" s="122">
        <f t="shared" si="20"/>
        <v>0.87643393004483594</v>
      </c>
      <c r="E27" s="123">
        <f t="shared" si="21"/>
        <v>2650</v>
      </c>
      <c r="F27" s="124" t="str">
        <f t="shared" si="22"/>
        <v>522</v>
      </c>
      <c r="G27" s="125" t="str">
        <f t="shared" si="23"/>
        <v>71바5708</v>
      </c>
      <c r="H27" s="126">
        <f t="shared" si="24"/>
        <v>5</v>
      </c>
      <c r="I27" s="127">
        <f t="shared" si="25"/>
        <v>766.45200000000011</v>
      </c>
      <c r="J27" s="128">
        <f t="shared" si="26"/>
        <v>7.3689636523173854E-2</v>
      </c>
      <c r="K27" s="128">
        <f t="shared" si="27"/>
        <v>0.39682762870653554</v>
      </c>
      <c r="L27" s="128">
        <f t="shared" si="28"/>
        <v>0.15265143805482925</v>
      </c>
      <c r="M27" s="129">
        <f t="shared" si="29"/>
        <v>13.412000000000001</v>
      </c>
      <c r="N27" s="130">
        <f t="shared" si="30"/>
        <v>0</v>
      </c>
      <c r="O27" s="130">
        <f t="shared" si="31"/>
        <v>10.829119109872503</v>
      </c>
      <c r="P27" s="225">
        <f t="shared" si="32"/>
        <v>35</v>
      </c>
      <c r="Q27" s="226">
        <f t="shared" si="33"/>
        <v>0</v>
      </c>
      <c r="R27" s="226">
        <f t="shared" si="34"/>
        <v>83</v>
      </c>
      <c r="T27">
        <v>509</v>
      </c>
      <c r="U27">
        <v>2650</v>
      </c>
      <c r="V27" t="s">
        <v>290</v>
      </c>
      <c r="W27">
        <v>766.452</v>
      </c>
      <c r="X27">
        <v>387.548</v>
      </c>
      <c r="Y27">
        <v>1.978</v>
      </c>
      <c r="Z27">
        <v>13.412000000000001</v>
      </c>
      <c r="AA27">
        <v>56.234149000000002</v>
      </c>
      <c r="AB27">
        <v>4.1438740000000003</v>
      </c>
      <c r="AC27">
        <v>22.315263999999999</v>
      </c>
      <c r="AD27" s="1">
        <v>117</v>
      </c>
      <c r="AE27">
        <v>0</v>
      </c>
      <c r="AF27">
        <v>83</v>
      </c>
      <c r="AG27">
        <v>84</v>
      </c>
      <c r="AH27">
        <v>13.629654</v>
      </c>
      <c r="AI27">
        <v>424.2</v>
      </c>
      <c r="AJ27">
        <v>9.9</v>
      </c>
      <c r="AK27">
        <v>35</v>
      </c>
      <c r="AL27">
        <v>13417</v>
      </c>
      <c r="AM27" t="s">
        <v>291</v>
      </c>
      <c r="AN27" t="s">
        <v>479</v>
      </c>
      <c r="AO27">
        <v>263.79500000000002</v>
      </c>
      <c r="AR27" t="s">
        <v>118</v>
      </c>
      <c r="AS27" t="s">
        <v>119</v>
      </c>
      <c r="AT27" t="s">
        <v>206</v>
      </c>
      <c r="AU27" t="s">
        <v>290</v>
      </c>
      <c r="AV27" t="s">
        <v>48</v>
      </c>
      <c r="AW27">
        <v>5</v>
      </c>
      <c r="BB27">
        <v>0.87643393004483594</v>
      </c>
      <c r="BC27" t="s">
        <v>69</v>
      </c>
      <c r="BF27" t="s">
        <v>118</v>
      </c>
      <c r="BG27" s="5" t="s">
        <v>119</v>
      </c>
      <c r="BH27" t="s">
        <v>290</v>
      </c>
      <c r="BI27">
        <v>2650</v>
      </c>
      <c r="BJ27">
        <v>5</v>
      </c>
      <c r="BK27" t="s">
        <v>206</v>
      </c>
      <c r="BL27" t="s">
        <v>210</v>
      </c>
      <c r="BM27">
        <v>0.87643393004483594</v>
      </c>
      <c r="BN27" t="s">
        <v>69</v>
      </c>
      <c r="BO27" t="s">
        <v>181</v>
      </c>
      <c r="BP27">
        <v>766.45200000000011</v>
      </c>
    </row>
    <row r="28" spans="1:68" ht="16.5">
      <c r="A28" s="102" t="str">
        <f t="shared" si="18"/>
        <v>명진교통</v>
      </c>
      <c r="B28" s="103" t="str">
        <f t="shared" si="1"/>
        <v>문종성</v>
      </c>
      <c r="C28" s="104" t="str">
        <f t="shared" si="19"/>
        <v>F</v>
      </c>
      <c r="D28" s="105">
        <f t="shared" si="20"/>
        <v>0.71562976192723216</v>
      </c>
      <c r="E28" s="106">
        <f t="shared" si="21"/>
        <v>4985</v>
      </c>
      <c r="F28" s="107" t="str">
        <f t="shared" si="22"/>
        <v>522</v>
      </c>
      <c r="G28" s="108" t="str">
        <f t="shared" si="23"/>
        <v>71바5702</v>
      </c>
      <c r="H28" s="109">
        <f t="shared" si="24"/>
        <v>3</v>
      </c>
      <c r="I28" s="110">
        <f t="shared" si="25"/>
        <v>607.07299999999998</v>
      </c>
      <c r="J28" s="111">
        <f t="shared" si="26"/>
        <v>5.1470728567069753E-3</v>
      </c>
      <c r="K28" s="111">
        <f t="shared" si="27"/>
        <v>0.50531989429731017</v>
      </c>
      <c r="L28" s="111">
        <f t="shared" si="28"/>
        <v>0.18778631235452739</v>
      </c>
      <c r="M28" s="112">
        <f t="shared" si="29"/>
        <v>18.898</v>
      </c>
      <c r="N28" s="113">
        <f t="shared" si="30"/>
        <v>0</v>
      </c>
      <c r="O28" s="113">
        <f t="shared" si="31"/>
        <v>22.237852778825612</v>
      </c>
      <c r="P28" s="227">
        <f t="shared" si="32"/>
        <v>54</v>
      </c>
      <c r="Q28" s="228">
        <f t="shared" si="33"/>
        <v>0</v>
      </c>
      <c r="R28" s="228">
        <f t="shared" si="34"/>
        <v>135</v>
      </c>
      <c r="T28">
        <v>509</v>
      </c>
      <c r="U28">
        <v>4985</v>
      </c>
      <c r="V28" t="s">
        <v>292</v>
      </c>
      <c r="W28">
        <v>607.07299999999998</v>
      </c>
      <c r="X28">
        <v>371.11200000000002</v>
      </c>
      <c r="Y28">
        <v>1.6359999999999999</v>
      </c>
      <c r="Z28">
        <v>18.898</v>
      </c>
      <c r="AA28">
        <v>45.008882999999997</v>
      </c>
      <c r="AB28">
        <v>0.23166400000000001</v>
      </c>
      <c r="AC28">
        <v>22.743884000000001</v>
      </c>
      <c r="AD28" s="1">
        <v>114</v>
      </c>
      <c r="AE28">
        <v>0</v>
      </c>
      <c r="AF28">
        <v>135</v>
      </c>
      <c r="AG28">
        <v>92</v>
      </c>
      <c r="AH28">
        <v>13.487848</v>
      </c>
      <c r="AI28">
        <v>1429.6</v>
      </c>
      <c r="AJ28">
        <v>81.8</v>
      </c>
      <c r="AK28">
        <v>54</v>
      </c>
      <c r="AL28">
        <v>24554</v>
      </c>
      <c r="AM28" t="s">
        <v>293</v>
      </c>
      <c r="AN28" t="s">
        <v>480</v>
      </c>
      <c r="AO28">
        <v>400.84699999999998</v>
      </c>
      <c r="AR28" t="s">
        <v>118</v>
      </c>
      <c r="AS28" t="s">
        <v>119</v>
      </c>
      <c r="AT28" t="s">
        <v>204</v>
      </c>
      <c r="AU28" t="s">
        <v>292</v>
      </c>
      <c r="AV28" t="s">
        <v>48</v>
      </c>
      <c r="AW28">
        <v>3</v>
      </c>
      <c r="BB28">
        <v>0.71562976192723216</v>
      </c>
      <c r="BC28" t="s">
        <v>70</v>
      </c>
      <c r="BF28" t="s">
        <v>118</v>
      </c>
      <c r="BG28" s="5" t="s">
        <v>119</v>
      </c>
      <c r="BH28" t="s">
        <v>292</v>
      </c>
      <c r="BI28">
        <v>4985</v>
      </c>
      <c r="BJ28">
        <v>3</v>
      </c>
      <c r="BK28" t="s">
        <v>204</v>
      </c>
      <c r="BL28" t="s">
        <v>210</v>
      </c>
      <c r="BM28">
        <v>0.71562976192723216</v>
      </c>
      <c r="BN28" t="s">
        <v>70</v>
      </c>
      <c r="BO28" t="s">
        <v>196</v>
      </c>
      <c r="BP28">
        <v>607.07299999999998</v>
      </c>
    </row>
    <row r="29" spans="1:68" ht="16.5">
      <c r="A29" s="119" t="str">
        <f t="shared" si="18"/>
        <v>명진교통</v>
      </c>
      <c r="B29" s="120" t="str">
        <f t="shared" si="1"/>
        <v>박경배</v>
      </c>
      <c r="C29" s="121" t="str">
        <f t="shared" si="19"/>
        <v>D</v>
      </c>
      <c r="D29" s="122">
        <f t="shared" si="20"/>
        <v>0.84259259259259256</v>
      </c>
      <c r="E29" s="123">
        <f t="shared" si="21"/>
        <v>953</v>
      </c>
      <c r="F29" s="124" t="str">
        <f t="shared" si="22"/>
        <v>591</v>
      </c>
      <c r="G29" s="125" t="str">
        <f t="shared" si="23"/>
        <v>71바5453</v>
      </c>
      <c r="H29" s="126">
        <f t="shared" si="24"/>
        <v>1</v>
      </c>
      <c r="I29" s="127">
        <f t="shared" si="25"/>
        <v>5905.6059999999998</v>
      </c>
      <c r="J29" s="128">
        <f t="shared" si="26"/>
        <v>1.8473170142606788E-2</v>
      </c>
      <c r="K29" s="128">
        <f t="shared" si="27"/>
        <v>0.4070958808954982</v>
      </c>
      <c r="L29" s="128">
        <f t="shared" si="28"/>
        <v>0.23638556314119161</v>
      </c>
      <c r="M29" s="129">
        <f t="shared" si="29"/>
        <v>12.129</v>
      </c>
      <c r="N29" s="130">
        <f t="shared" si="30"/>
        <v>0.55879108765467933</v>
      </c>
      <c r="O29" s="130">
        <f t="shared" si="31"/>
        <v>17.271724527508269</v>
      </c>
      <c r="P29" s="225">
        <f t="shared" si="32"/>
        <v>250</v>
      </c>
      <c r="Q29" s="226">
        <f t="shared" si="33"/>
        <v>33</v>
      </c>
      <c r="R29" s="226">
        <f t="shared" si="34"/>
        <v>1020</v>
      </c>
      <c r="T29">
        <v>509</v>
      </c>
      <c r="U29">
        <v>953</v>
      </c>
      <c r="V29" t="s">
        <v>294</v>
      </c>
      <c r="W29">
        <v>5905.6059999999998</v>
      </c>
      <c r="X29">
        <v>2595.4859999999999</v>
      </c>
      <c r="Y29">
        <v>2.2749999999999999</v>
      </c>
      <c r="Z29">
        <v>12.129</v>
      </c>
      <c r="AA29">
        <v>425.16243500000002</v>
      </c>
      <c r="AB29">
        <v>7.8540979999999996</v>
      </c>
      <c r="AC29">
        <v>173.08187599999999</v>
      </c>
      <c r="AD29" s="1">
        <v>1396</v>
      </c>
      <c r="AE29">
        <v>33</v>
      </c>
      <c r="AF29">
        <v>1020</v>
      </c>
      <c r="AG29">
        <v>86</v>
      </c>
      <c r="AH29">
        <v>13.890234</v>
      </c>
      <c r="AI29">
        <v>4243.5</v>
      </c>
      <c r="AJ29">
        <v>61.1</v>
      </c>
      <c r="AK29">
        <v>250</v>
      </c>
      <c r="AL29">
        <v>109056</v>
      </c>
      <c r="AM29" t="s">
        <v>295</v>
      </c>
      <c r="AN29" t="s">
        <v>481</v>
      </c>
      <c r="AO29">
        <v>5905.6059999999998</v>
      </c>
      <c r="AR29" t="s">
        <v>118</v>
      </c>
      <c r="AS29" t="s">
        <v>122</v>
      </c>
      <c r="AT29" t="s">
        <v>228</v>
      </c>
      <c r="AU29" t="s">
        <v>294</v>
      </c>
      <c r="AV29" t="s">
        <v>48</v>
      </c>
      <c r="AW29">
        <v>1</v>
      </c>
      <c r="BB29">
        <v>0.84259259259259256</v>
      </c>
      <c r="BC29" t="s">
        <v>67</v>
      </c>
      <c r="BF29" t="s">
        <v>118</v>
      </c>
      <c r="BG29" s="5" t="s">
        <v>122</v>
      </c>
      <c r="BH29" t="s">
        <v>294</v>
      </c>
      <c r="BI29">
        <v>953</v>
      </c>
      <c r="BJ29">
        <v>1</v>
      </c>
      <c r="BK29" t="s">
        <v>228</v>
      </c>
      <c r="BL29" t="s">
        <v>178</v>
      </c>
      <c r="BM29">
        <v>0.84259259259259256</v>
      </c>
      <c r="BN29" t="s">
        <v>67</v>
      </c>
      <c r="BO29" t="s">
        <v>183</v>
      </c>
      <c r="BP29">
        <v>5905.6059999999998</v>
      </c>
    </row>
    <row r="30" spans="1:68" ht="16.5">
      <c r="A30" s="102" t="str">
        <f t="shared" si="18"/>
        <v>명진교통</v>
      </c>
      <c r="B30" s="103" t="str">
        <f t="shared" si="1"/>
        <v>박동시</v>
      </c>
      <c r="C30" s="104" t="str">
        <f t="shared" si="19"/>
        <v>F</v>
      </c>
      <c r="D30" s="105">
        <f t="shared" si="20"/>
        <v>0.78592592592592581</v>
      </c>
      <c r="E30" s="106">
        <f t="shared" si="21"/>
        <v>6158</v>
      </c>
      <c r="F30" s="107" t="str">
        <f t="shared" si="22"/>
        <v>592</v>
      </c>
      <c r="G30" s="108" t="str">
        <f t="shared" si="23"/>
        <v>71바5352</v>
      </c>
      <c r="H30" s="109">
        <f t="shared" si="24"/>
        <v>1</v>
      </c>
      <c r="I30" s="110">
        <f t="shared" si="25"/>
        <v>1064.692</v>
      </c>
      <c r="J30" s="111">
        <f t="shared" si="26"/>
        <v>2.0114913557122693E-2</v>
      </c>
      <c r="K30" s="111">
        <f t="shared" si="27"/>
        <v>0.43517874152773928</v>
      </c>
      <c r="L30" s="111">
        <f t="shared" si="28"/>
        <v>0.24983751169352264</v>
      </c>
      <c r="M30" s="112">
        <f t="shared" si="29"/>
        <v>16.359000000000002</v>
      </c>
      <c r="N30" s="113">
        <f t="shared" si="30"/>
        <v>1.7845536549537331</v>
      </c>
      <c r="O30" s="113">
        <f t="shared" si="31"/>
        <v>32.309813542320221</v>
      </c>
      <c r="P30" s="227">
        <f t="shared" si="32"/>
        <v>53</v>
      </c>
      <c r="Q30" s="228">
        <f t="shared" si="33"/>
        <v>19</v>
      </c>
      <c r="R30" s="228">
        <f t="shared" si="34"/>
        <v>344</v>
      </c>
      <c r="T30">
        <v>509</v>
      </c>
      <c r="U30">
        <v>6158</v>
      </c>
      <c r="V30" t="s">
        <v>296</v>
      </c>
      <c r="W30">
        <v>1064.692</v>
      </c>
      <c r="X30">
        <v>501.73700000000002</v>
      </c>
      <c r="Y30">
        <v>2.1219999999999999</v>
      </c>
      <c r="Z30">
        <v>16.359000000000002</v>
      </c>
      <c r="AA30">
        <v>80.439420999999996</v>
      </c>
      <c r="AB30">
        <v>1.6180319999999999</v>
      </c>
      <c r="AC30">
        <v>35.005526000000003</v>
      </c>
      <c r="AD30" s="1">
        <v>266</v>
      </c>
      <c r="AE30">
        <v>19</v>
      </c>
      <c r="AF30">
        <v>344</v>
      </c>
      <c r="AG30">
        <v>66</v>
      </c>
      <c r="AH30">
        <v>13.235948</v>
      </c>
      <c r="AI30">
        <v>6.6</v>
      </c>
      <c r="AJ30">
        <v>0</v>
      </c>
      <c r="AK30">
        <v>53</v>
      </c>
      <c r="AL30">
        <v>19275</v>
      </c>
      <c r="AM30" t="s">
        <v>297</v>
      </c>
      <c r="AN30" t="s">
        <v>482</v>
      </c>
      <c r="AO30">
        <v>1064.692</v>
      </c>
      <c r="AR30" t="s">
        <v>118</v>
      </c>
      <c r="AS30" t="s">
        <v>123</v>
      </c>
      <c r="AT30" t="s">
        <v>238</v>
      </c>
      <c r="AU30" t="s">
        <v>296</v>
      </c>
      <c r="AV30" t="s">
        <v>48</v>
      </c>
      <c r="AW30">
        <v>1</v>
      </c>
      <c r="BB30">
        <v>0.78592592592592581</v>
      </c>
      <c r="BC30" t="s">
        <v>70</v>
      </c>
      <c r="BF30" t="s">
        <v>118</v>
      </c>
      <c r="BG30" t="s">
        <v>123</v>
      </c>
      <c r="BH30" t="s">
        <v>296</v>
      </c>
      <c r="BI30">
        <v>6158</v>
      </c>
      <c r="BJ30">
        <v>1</v>
      </c>
      <c r="BK30" t="s">
        <v>238</v>
      </c>
      <c r="BL30" t="s">
        <v>178</v>
      </c>
      <c r="BM30">
        <v>0.78592592592592581</v>
      </c>
      <c r="BN30" t="s">
        <v>70</v>
      </c>
      <c r="BO30" t="s">
        <v>196</v>
      </c>
      <c r="BP30">
        <v>1064.692</v>
      </c>
    </row>
    <row r="31" spans="1:68" ht="16.5">
      <c r="A31" s="119" t="str">
        <f t="shared" si="18"/>
        <v>명진교통</v>
      </c>
      <c r="B31" s="120" t="str">
        <f t="shared" si="1"/>
        <v>박영길</v>
      </c>
      <c r="C31" s="121" t="str">
        <f t="shared" si="19"/>
        <v>F</v>
      </c>
      <c r="D31" s="122">
        <f t="shared" si="20"/>
        <v>0.76280683635200353</v>
      </c>
      <c r="E31" s="123">
        <f t="shared" si="21"/>
        <v>6956</v>
      </c>
      <c r="F31" s="124" t="str">
        <f t="shared" si="22"/>
        <v>591</v>
      </c>
      <c r="G31" s="125" t="str">
        <f t="shared" si="23"/>
        <v>72바1869</v>
      </c>
      <c r="H31" s="126">
        <f t="shared" si="24"/>
        <v>2</v>
      </c>
      <c r="I31" s="127">
        <f t="shared" si="25"/>
        <v>1608.367</v>
      </c>
      <c r="J31" s="128">
        <f t="shared" si="26"/>
        <v>1.3284197347469546E-2</v>
      </c>
      <c r="K31" s="128">
        <f t="shared" si="27"/>
        <v>0.3750686509437724</v>
      </c>
      <c r="L31" s="128">
        <f t="shared" si="28"/>
        <v>0.19398557667497532</v>
      </c>
      <c r="M31" s="129">
        <f t="shared" si="29"/>
        <v>15.92</v>
      </c>
      <c r="N31" s="130">
        <f t="shared" si="30"/>
        <v>0.31087432159451173</v>
      </c>
      <c r="O31" s="130">
        <f t="shared" si="31"/>
        <v>8.7044810046463272</v>
      </c>
      <c r="P31" s="225">
        <f t="shared" si="32"/>
        <v>63</v>
      </c>
      <c r="Q31" s="226">
        <f t="shared" si="33"/>
        <v>5</v>
      </c>
      <c r="R31" s="226">
        <f t="shared" si="34"/>
        <v>140</v>
      </c>
      <c r="T31">
        <v>509</v>
      </c>
      <c r="U31">
        <v>6956</v>
      </c>
      <c r="V31" t="s">
        <v>298</v>
      </c>
      <c r="W31">
        <v>1608.367</v>
      </c>
      <c r="X31">
        <v>795.33</v>
      </c>
      <c r="Y31">
        <v>2.0219999999999998</v>
      </c>
      <c r="Z31">
        <v>15.92</v>
      </c>
      <c r="AA31">
        <v>106.892194</v>
      </c>
      <c r="AB31">
        <v>1.419977</v>
      </c>
      <c r="AC31">
        <v>40.091911000000003</v>
      </c>
      <c r="AD31" s="1">
        <v>312</v>
      </c>
      <c r="AE31">
        <v>5</v>
      </c>
      <c r="AF31">
        <v>140</v>
      </c>
      <c r="AG31">
        <v>92</v>
      </c>
      <c r="AH31">
        <v>15.046627000000001</v>
      </c>
      <c r="AI31">
        <v>1409.9</v>
      </c>
      <c r="AJ31">
        <v>40.5</v>
      </c>
      <c r="AK31">
        <v>63</v>
      </c>
      <c r="AL31">
        <v>13661</v>
      </c>
      <c r="AM31" t="s">
        <v>299</v>
      </c>
      <c r="AN31" t="s">
        <v>483</v>
      </c>
      <c r="AO31">
        <v>1495.115</v>
      </c>
      <c r="AR31" t="s">
        <v>118</v>
      </c>
      <c r="AS31" t="s">
        <v>122</v>
      </c>
      <c r="AT31" t="s">
        <v>234</v>
      </c>
      <c r="AU31" t="s">
        <v>298</v>
      </c>
      <c r="AV31" t="s">
        <v>207</v>
      </c>
      <c r="AW31">
        <v>2</v>
      </c>
      <c r="BB31">
        <v>0.76280683635200353</v>
      </c>
      <c r="BC31" t="s">
        <v>70</v>
      </c>
      <c r="BF31" t="s">
        <v>118</v>
      </c>
      <c r="BG31" s="5" t="s">
        <v>122</v>
      </c>
      <c r="BH31" t="s">
        <v>298</v>
      </c>
      <c r="BI31">
        <v>6956</v>
      </c>
      <c r="BJ31">
        <v>2</v>
      </c>
      <c r="BK31" t="s">
        <v>234</v>
      </c>
      <c r="BL31" t="s">
        <v>209</v>
      </c>
      <c r="BM31">
        <v>0.76280683635200353</v>
      </c>
      <c r="BN31" t="s">
        <v>70</v>
      </c>
      <c r="BO31" t="s">
        <v>196</v>
      </c>
      <c r="BP31">
        <v>1608.367</v>
      </c>
    </row>
    <row r="32" spans="1:68" ht="16.5">
      <c r="A32" s="102" t="str">
        <f t="shared" si="18"/>
        <v>명진교통</v>
      </c>
      <c r="B32" s="103" t="str">
        <f t="shared" si="1"/>
        <v>박종래</v>
      </c>
      <c r="C32" s="104" t="str">
        <f t="shared" si="19"/>
        <v>A</v>
      </c>
      <c r="D32" s="105">
        <f t="shared" si="20"/>
        <v>0.97865361352576485</v>
      </c>
      <c r="E32" s="106">
        <f t="shared" si="21"/>
        <v>5606</v>
      </c>
      <c r="F32" s="107" t="str">
        <f t="shared" si="22"/>
        <v>585</v>
      </c>
      <c r="G32" s="108" t="str">
        <f t="shared" si="23"/>
        <v>71바7251</v>
      </c>
      <c r="H32" s="109">
        <f t="shared" si="24"/>
        <v>3</v>
      </c>
      <c r="I32" s="110">
        <f t="shared" si="25"/>
        <v>1103.9079999999999</v>
      </c>
      <c r="J32" s="111">
        <f t="shared" si="26"/>
        <v>2.9252996382840353E-2</v>
      </c>
      <c r="K32" s="111">
        <f t="shared" si="27"/>
        <v>0.37531973132498231</v>
      </c>
      <c r="L32" s="111">
        <f t="shared" si="28"/>
        <v>0.17030404707638683</v>
      </c>
      <c r="M32" s="112">
        <f t="shared" si="29"/>
        <v>9.9350000000000005</v>
      </c>
      <c r="N32" s="113">
        <f t="shared" si="30"/>
        <v>9.0587259083184477E-2</v>
      </c>
      <c r="O32" s="113">
        <f t="shared" si="31"/>
        <v>5.6164100631574376</v>
      </c>
      <c r="P32" s="227">
        <f t="shared" si="32"/>
        <v>7</v>
      </c>
      <c r="Q32" s="228">
        <f t="shared" si="33"/>
        <v>1</v>
      </c>
      <c r="R32" s="228">
        <f t="shared" si="34"/>
        <v>62</v>
      </c>
      <c r="T32">
        <v>509</v>
      </c>
      <c r="U32">
        <v>5606</v>
      </c>
      <c r="V32" t="s">
        <v>300</v>
      </c>
      <c r="W32">
        <v>1103.9079999999999</v>
      </c>
      <c r="X32">
        <v>454.26600000000002</v>
      </c>
      <c r="Y32">
        <v>2.4300000000000002</v>
      </c>
      <c r="Z32">
        <v>9.9350000000000005</v>
      </c>
      <c r="AA32">
        <v>82.468851000000001</v>
      </c>
      <c r="AB32">
        <v>2.412461</v>
      </c>
      <c r="AC32">
        <v>30.952186999999999</v>
      </c>
      <c r="AD32" s="1">
        <v>188</v>
      </c>
      <c r="AE32">
        <v>1</v>
      </c>
      <c r="AF32">
        <v>62</v>
      </c>
      <c r="AG32">
        <v>82</v>
      </c>
      <c r="AH32">
        <v>13.385757</v>
      </c>
      <c r="AI32">
        <v>106.6</v>
      </c>
      <c r="AJ32">
        <v>0</v>
      </c>
      <c r="AK32">
        <v>7</v>
      </c>
      <c r="AL32">
        <v>1736</v>
      </c>
      <c r="AM32" t="s">
        <v>301</v>
      </c>
      <c r="AN32" t="s">
        <v>484</v>
      </c>
      <c r="AO32">
        <v>890.08699999999999</v>
      </c>
      <c r="AR32" t="s">
        <v>118</v>
      </c>
      <c r="AS32" t="s">
        <v>121</v>
      </c>
      <c r="AT32" t="s">
        <v>219</v>
      </c>
      <c r="AU32" t="s">
        <v>300</v>
      </c>
      <c r="AV32" t="s">
        <v>207</v>
      </c>
      <c r="AW32">
        <v>3</v>
      </c>
      <c r="BB32">
        <v>0.97865361352576485</v>
      </c>
      <c r="BC32" t="s">
        <v>66</v>
      </c>
      <c r="BF32" t="s">
        <v>118</v>
      </c>
      <c r="BG32" t="s">
        <v>121</v>
      </c>
      <c r="BH32" t="s">
        <v>300</v>
      </c>
      <c r="BI32">
        <v>5606</v>
      </c>
      <c r="BJ32">
        <v>3</v>
      </c>
      <c r="BK32" t="s">
        <v>219</v>
      </c>
      <c r="BL32" t="s">
        <v>226</v>
      </c>
      <c r="BM32">
        <v>0.97865361352576485</v>
      </c>
      <c r="BN32" t="s">
        <v>66</v>
      </c>
      <c r="BO32" t="s">
        <v>182</v>
      </c>
      <c r="BP32">
        <v>1103.9079999999999</v>
      </c>
    </row>
    <row r="33" spans="1:68" ht="16.5">
      <c r="A33" s="119" t="str">
        <f t="shared" si="18"/>
        <v>명진교통</v>
      </c>
      <c r="B33" s="120" t="str">
        <f t="shared" si="1"/>
        <v>박춘자</v>
      </c>
      <c r="C33" s="121" t="str">
        <f t="shared" si="19"/>
        <v>D</v>
      </c>
      <c r="D33" s="122">
        <f t="shared" si="20"/>
        <v>0.83647633022333012</v>
      </c>
      <c r="E33" s="123">
        <f t="shared" si="21"/>
        <v>9271</v>
      </c>
      <c r="F33" s="124" t="str">
        <f t="shared" si="22"/>
        <v>585</v>
      </c>
      <c r="G33" s="125" t="str">
        <f t="shared" si="23"/>
        <v>71바7252</v>
      </c>
      <c r="H33" s="126">
        <f t="shared" si="24"/>
        <v>2</v>
      </c>
      <c r="I33" s="127">
        <f t="shared" si="25"/>
        <v>1142.22</v>
      </c>
      <c r="J33" s="128">
        <f t="shared" si="26"/>
        <v>2.8598979590826971E-2</v>
      </c>
      <c r="K33" s="128">
        <f t="shared" si="27"/>
        <v>0.40054547757933151</v>
      </c>
      <c r="L33" s="128">
        <f t="shared" si="28"/>
        <v>0.24776312794382868</v>
      </c>
      <c r="M33" s="129">
        <f t="shared" si="29"/>
        <v>9.7010000000000005</v>
      </c>
      <c r="N33" s="130">
        <f t="shared" si="30"/>
        <v>0</v>
      </c>
      <c r="O33" s="130">
        <f t="shared" si="31"/>
        <v>4.99028208226086</v>
      </c>
      <c r="P33" s="225">
        <f t="shared" si="32"/>
        <v>30</v>
      </c>
      <c r="Q33" s="226">
        <f t="shared" si="33"/>
        <v>0</v>
      </c>
      <c r="R33" s="226">
        <f t="shared" si="34"/>
        <v>57</v>
      </c>
      <c r="T33">
        <v>509</v>
      </c>
      <c r="U33">
        <v>9271</v>
      </c>
      <c r="V33" t="s">
        <v>302</v>
      </c>
      <c r="W33">
        <v>1142.22</v>
      </c>
      <c r="X33">
        <v>527.78700000000003</v>
      </c>
      <c r="Y33">
        <v>2.1640000000000001</v>
      </c>
      <c r="Z33">
        <v>9.7010000000000005</v>
      </c>
      <c r="AA33">
        <v>94.990521999999999</v>
      </c>
      <c r="AB33">
        <v>2.7166320000000002</v>
      </c>
      <c r="AC33">
        <v>38.048023999999998</v>
      </c>
      <c r="AD33" s="1">
        <v>283</v>
      </c>
      <c r="AE33">
        <v>0</v>
      </c>
      <c r="AF33">
        <v>57</v>
      </c>
      <c r="AG33">
        <v>63</v>
      </c>
      <c r="AH33">
        <v>12.024568</v>
      </c>
      <c r="AI33">
        <v>3</v>
      </c>
      <c r="AJ33">
        <v>0</v>
      </c>
      <c r="AK33">
        <v>30</v>
      </c>
      <c r="AL33">
        <v>5692</v>
      </c>
      <c r="AM33" t="s">
        <v>303</v>
      </c>
      <c r="AN33" t="s">
        <v>485</v>
      </c>
      <c r="AO33">
        <v>1042.299</v>
      </c>
      <c r="AR33" t="s">
        <v>118</v>
      </c>
      <c r="AS33" t="s">
        <v>121</v>
      </c>
      <c r="AT33" t="s">
        <v>222</v>
      </c>
      <c r="AU33" t="s">
        <v>302</v>
      </c>
      <c r="AV33" t="s">
        <v>48</v>
      </c>
      <c r="AW33">
        <v>2</v>
      </c>
      <c r="BB33">
        <v>0.83647633022333012</v>
      </c>
      <c r="BC33" t="s">
        <v>67</v>
      </c>
      <c r="BF33" t="s">
        <v>118</v>
      </c>
      <c r="BG33" s="5" t="s">
        <v>121</v>
      </c>
      <c r="BH33" t="s">
        <v>302</v>
      </c>
      <c r="BI33">
        <v>9271</v>
      </c>
      <c r="BJ33">
        <v>2</v>
      </c>
      <c r="BK33" t="s">
        <v>222</v>
      </c>
      <c r="BL33" t="s">
        <v>223</v>
      </c>
      <c r="BM33">
        <v>0.83647633022333012</v>
      </c>
      <c r="BN33" t="s">
        <v>67</v>
      </c>
      <c r="BO33" t="s">
        <v>183</v>
      </c>
      <c r="BP33">
        <v>1142.22</v>
      </c>
    </row>
    <row r="34" spans="1:68" ht="16.5">
      <c r="A34" s="102" t="str">
        <f t="shared" si="18"/>
        <v>명진교통</v>
      </c>
      <c r="B34" s="103" t="str">
        <f t="shared" si="1"/>
        <v>서동원</v>
      </c>
      <c r="C34" s="104" t="str">
        <f t="shared" si="19"/>
        <v>F</v>
      </c>
      <c r="D34" s="105">
        <f t="shared" si="20"/>
        <v>0.74160000000000004</v>
      </c>
      <c r="E34" s="106">
        <f t="shared" si="21"/>
        <v>2448</v>
      </c>
      <c r="F34" s="107" t="str">
        <f t="shared" si="22"/>
        <v>594</v>
      </c>
      <c r="G34" s="108" t="str">
        <f t="shared" si="23"/>
        <v>71바5361</v>
      </c>
      <c r="H34" s="109">
        <f t="shared" si="24"/>
        <v>1</v>
      </c>
      <c r="I34" s="110">
        <f t="shared" si="25"/>
        <v>426.65</v>
      </c>
      <c r="J34" s="111">
        <f t="shared" si="26"/>
        <v>2.5581829878597698E-2</v>
      </c>
      <c r="K34" s="111">
        <f t="shared" si="27"/>
        <v>0.4350331585283671</v>
      </c>
      <c r="L34" s="111">
        <f t="shared" si="28"/>
        <v>0.18985116606117428</v>
      </c>
      <c r="M34" s="112">
        <f t="shared" si="29"/>
        <v>15.409000000000001</v>
      </c>
      <c r="N34" s="113">
        <f t="shared" si="30"/>
        <v>0</v>
      </c>
      <c r="O34" s="113">
        <f t="shared" si="31"/>
        <v>14.29743349349584</v>
      </c>
      <c r="P34" s="227">
        <f t="shared" si="32"/>
        <v>20</v>
      </c>
      <c r="Q34" s="228">
        <f t="shared" si="33"/>
        <v>0</v>
      </c>
      <c r="R34" s="228">
        <f t="shared" si="34"/>
        <v>61</v>
      </c>
      <c r="T34">
        <v>509</v>
      </c>
      <c r="U34">
        <v>2448</v>
      </c>
      <c r="V34" t="s">
        <v>486</v>
      </c>
      <c r="W34">
        <v>426.65</v>
      </c>
      <c r="X34">
        <v>230.10499999999999</v>
      </c>
      <c r="Y34">
        <v>1.8540000000000001</v>
      </c>
      <c r="Z34">
        <v>15.409000000000001</v>
      </c>
      <c r="AA34">
        <v>31.988603000000001</v>
      </c>
      <c r="AB34">
        <v>0.81832700000000003</v>
      </c>
      <c r="AC34">
        <v>13.916103</v>
      </c>
      <c r="AD34" s="1">
        <v>81</v>
      </c>
      <c r="AE34">
        <v>0</v>
      </c>
      <c r="AF34">
        <v>61</v>
      </c>
      <c r="AG34">
        <v>73</v>
      </c>
      <c r="AH34">
        <v>13.337562</v>
      </c>
      <c r="AI34">
        <v>110.2</v>
      </c>
      <c r="AJ34">
        <v>0</v>
      </c>
      <c r="AK34">
        <v>20</v>
      </c>
      <c r="AL34">
        <v>8877</v>
      </c>
      <c r="AM34" t="s">
        <v>487</v>
      </c>
      <c r="AN34" t="s">
        <v>488</v>
      </c>
      <c r="AO34">
        <v>426.65</v>
      </c>
      <c r="AR34" t="s">
        <v>118</v>
      </c>
      <c r="AS34" t="s">
        <v>124</v>
      </c>
      <c r="AT34" t="s">
        <v>248</v>
      </c>
      <c r="AU34" t="s">
        <v>486</v>
      </c>
      <c r="AV34" t="s">
        <v>48</v>
      </c>
      <c r="AW34">
        <v>1</v>
      </c>
      <c r="BB34">
        <v>0.74160000000000004</v>
      </c>
      <c r="BC34" t="s">
        <v>70</v>
      </c>
      <c r="BF34" t="s">
        <v>118</v>
      </c>
      <c r="BG34" s="5" t="s">
        <v>124</v>
      </c>
      <c r="BH34" t="s">
        <v>486</v>
      </c>
      <c r="BI34">
        <v>2448</v>
      </c>
      <c r="BJ34">
        <v>1</v>
      </c>
      <c r="BK34" t="s">
        <v>248</v>
      </c>
      <c r="BL34" t="s">
        <v>178</v>
      </c>
      <c r="BM34">
        <v>0.74160000000000004</v>
      </c>
      <c r="BN34" t="s">
        <v>70</v>
      </c>
      <c r="BO34" t="s">
        <v>196</v>
      </c>
      <c r="BP34">
        <v>426.65</v>
      </c>
    </row>
    <row r="35" spans="1:68" ht="16.5">
      <c r="A35" s="119" t="str">
        <f t="shared" si="18"/>
        <v>명진교통</v>
      </c>
      <c r="B35" s="120" t="str">
        <f t="shared" si="1"/>
        <v>송정헌</v>
      </c>
      <c r="C35" s="121" t="str">
        <f t="shared" si="19"/>
        <v>D</v>
      </c>
      <c r="D35" s="122">
        <f t="shared" si="20"/>
        <v>0.82681818181818167</v>
      </c>
      <c r="E35" s="123">
        <f t="shared" si="21"/>
        <v>9582</v>
      </c>
      <c r="F35" s="124" t="str">
        <f t="shared" si="22"/>
        <v>565</v>
      </c>
      <c r="G35" s="125" t="str">
        <f t="shared" si="23"/>
        <v>71바5802</v>
      </c>
      <c r="H35" s="126">
        <f t="shared" si="24"/>
        <v>1</v>
      </c>
      <c r="I35" s="127">
        <f t="shared" si="25"/>
        <v>1150.203</v>
      </c>
      <c r="J35" s="128">
        <f t="shared" si="26"/>
        <v>9.1651376337191191E-3</v>
      </c>
      <c r="K35" s="128">
        <f t="shared" si="27"/>
        <v>0.37388779570704628</v>
      </c>
      <c r="L35" s="128">
        <f t="shared" si="28"/>
        <v>0.15823293801181182</v>
      </c>
      <c r="M35" s="129">
        <f t="shared" si="29"/>
        <v>4.9859999999999998</v>
      </c>
      <c r="N35" s="130">
        <f t="shared" si="30"/>
        <v>0</v>
      </c>
      <c r="O35" s="130">
        <f t="shared" si="31"/>
        <v>3.8254116881976485</v>
      </c>
      <c r="P35" s="225">
        <f t="shared" si="32"/>
        <v>41</v>
      </c>
      <c r="Q35" s="226">
        <f t="shared" si="33"/>
        <v>0</v>
      </c>
      <c r="R35" s="226">
        <f t="shared" si="34"/>
        <v>44</v>
      </c>
      <c r="T35">
        <v>509</v>
      </c>
      <c r="U35">
        <v>9582</v>
      </c>
      <c r="V35" t="s">
        <v>304</v>
      </c>
      <c r="W35">
        <v>1150.203</v>
      </c>
      <c r="X35">
        <v>632.197</v>
      </c>
      <c r="Y35">
        <v>1.819</v>
      </c>
      <c r="Z35">
        <v>4.9859999999999998</v>
      </c>
      <c r="AA35">
        <v>94.922196999999997</v>
      </c>
      <c r="AB35">
        <v>0.86997500000000005</v>
      </c>
      <c r="AC35">
        <v>35.490251000000001</v>
      </c>
      <c r="AD35" s="1">
        <v>182</v>
      </c>
      <c r="AE35">
        <v>0</v>
      </c>
      <c r="AF35">
        <v>44</v>
      </c>
      <c r="AG35">
        <v>70</v>
      </c>
      <c r="AH35">
        <v>12.117323000000001</v>
      </c>
      <c r="AI35">
        <v>261.2</v>
      </c>
      <c r="AJ35">
        <v>0</v>
      </c>
      <c r="AK35">
        <v>41</v>
      </c>
      <c r="AL35">
        <v>19671</v>
      </c>
      <c r="AM35" t="s">
        <v>305</v>
      </c>
      <c r="AN35" t="s">
        <v>489</v>
      </c>
      <c r="AO35">
        <v>1150.203</v>
      </c>
      <c r="AR35" t="s">
        <v>118</v>
      </c>
      <c r="AS35" t="s">
        <v>120</v>
      </c>
      <c r="AT35" t="s">
        <v>214</v>
      </c>
      <c r="AU35" t="s">
        <v>304</v>
      </c>
      <c r="AV35" t="s">
        <v>207</v>
      </c>
      <c r="AW35">
        <v>1</v>
      </c>
      <c r="BB35">
        <v>0.82681818181818167</v>
      </c>
      <c r="BC35" t="s">
        <v>67</v>
      </c>
      <c r="BF35" t="s">
        <v>118</v>
      </c>
      <c r="BG35" t="s">
        <v>120</v>
      </c>
      <c r="BH35" t="s">
        <v>304</v>
      </c>
      <c r="BI35">
        <v>9582</v>
      </c>
      <c r="BJ35">
        <v>1</v>
      </c>
      <c r="BK35" t="s">
        <v>214</v>
      </c>
      <c r="BL35" t="s">
        <v>178</v>
      </c>
      <c r="BM35">
        <v>0.82681818181818167</v>
      </c>
      <c r="BN35" t="s">
        <v>67</v>
      </c>
      <c r="BO35" t="s">
        <v>183</v>
      </c>
      <c r="BP35">
        <v>1150.203</v>
      </c>
    </row>
    <row r="36" spans="1:68" ht="16.5">
      <c r="A36" s="102" t="str">
        <f t="shared" si="18"/>
        <v>명진교통</v>
      </c>
      <c r="B36" s="103" t="str">
        <f t="shared" si="1"/>
        <v>심명걸</v>
      </c>
      <c r="C36" s="104" t="str">
        <f t="shared" si="19"/>
        <v>F</v>
      </c>
      <c r="D36" s="105">
        <f t="shared" si="20"/>
        <v>0.75625163013481767</v>
      </c>
      <c r="E36" s="106">
        <f t="shared" si="21"/>
        <v>6391</v>
      </c>
      <c r="F36" s="107" t="str">
        <f t="shared" si="22"/>
        <v>591</v>
      </c>
      <c r="G36" s="108" t="str">
        <f t="shared" si="23"/>
        <v>72바1869</v>
      </c>
      <c r="H36" s="109">
        <f t="shared" si="24"/>
        <v>6</v>
      </c>
      <c r="I36" s="110">
        <f t="shared" si="25"/>
        <v>655.87400000000002</v>
      </c>
      <c r="J36" s="111">
        <f t="shared" si="26"/>
        <v>1.9182404042284305E-2</v>
      </c>
      <c r="K36" s="111">
        <f t="shared" si="27"/>
        <v>0.42947612976246946</v>
      </c>
      <c r="L36" s="111">
        <f t="shared" si="28"/>
        <v>0.19058538682734794</v>
      </c>
      <c r="M36" s="112">
        <f t="shared" si="29"/>
        <v>16.523</v>
      </c>
      <c r="N36" s="113">
        <f t="shared" si="30"/>
        <v>0</v>
      </c>
      <c r="O36" s="113">
        <f t="shared" si="31"/>
        <v>29.996623698408833</v>
      </c>
      <c r="P36" s="227">
        <f t="shared" si="32"/>
        <v>23</v>
      </c>
      <c r="Q36" s="228">
        <f t="shared" si="33"/>
        <v>0</v>
      </c>
      <c r="R36" s="228">
        <f t="shared" si="34"/>
        <v>223</v>
      </c>
      <c r="T36">
        <v>509</v>
      </c>
      <c r="U36">
        <v>6391</v>
      </c>
      <c r="V36" t="s">
        <v>490</v>
      </c>
      <c r="W36">
        <v>743.41700000000003</v>
      </c>
      <c r="X36">
        <v>403.15800000000002</v>
      </c>
      <c r="Y36">
        <v>1.8440000000000001</v>
      </c>
      <c r="Z36">
        <v>16.523</v>
      </c>
      <c r="AA36">
        <v>53.50638</v>
      </c>
      <c r="AB36">
        <v>1.026381</v>
      </c>
      <c r="AC36">
        <v>22.979713</v>
      </c>
      <c r="AD36" s="1">
        <v>125</v>
      </c>
      <c r="AE36">
        <v>0</v>
      </c>
      <c r="AF36">
        <v>223</v>
      </c>
      <c r="AG36">
        <v>97</v>
      </c>
      <c r="AH36">
        <v>13.893986999999999</v>
      </c>
      <c r="AI36">
        <v>1413.2</v>
      </c>
      <c r="AJ36">
        <v>113</v>
      </c>
      <c r="AK36">
        <v>23</v>
      </c>
      <c r="AL36">
        <v>13665</v>
      </c>
      <c r="AM36" t="s">
        <v>491</v>
      </c>
      <c r="AN36" t="s">
        <v>492</v>
      </c>
      <c r="AO36">
        <v>157.565</v>
      </c>
      <c r="AR36" t="s">
        <v>118</v>
      </c>
      <c r="AS36" t="s">
        <v>122</v>
      </c>
      <c r="AT36" t="s">
        <v>234</v>
      </c>
      <c r="AU36" t="s">
        <v>490</v>
      </c>
      <c r="AV36" t="s">
        <v>207</v>
      </c>
      <c r="AW36">
        <v>6</v>
      </c>
      <c r="BB36">
        <v>0.75625163013481767</v>
      </c>
      <c r="BC36" t="s">
        <v>70</v>
      </c>
      <c r="BF36" t="s">
        <v>118</v>
      </c>
      <c r="BG36" s="5" t="s">
        <v>122</v>
      </c>
      <c r="BH36" t="s">
        <v>490</v>
      </c>
      <c r="BI36">
        <v>6391</v>
      </c>
      <c r="BJ36">
        <v>6</v>
      </c>
      <c r="BK36" t="s">
        <v>234</v>
      </c>
      <c r="BL36" t="s">
        <v>209</v>
      </c>
      <c r="BM36">
        <v>0.75625163013481767</v>
      </c>
      <c r="BN36" t="s">
        <v>70</v>
      </c>
      <c r="BO36" t="s">
        <v>196</v>
      </c>
      <c r="BP36">
        <v>655.87400000000002</v>
      </c>
    </row>
    <row r="37" spans="1:68" ht="16.5">
      <c r="A37" s="119" t="str">
        <f t="shared" si="18"/>
        <v>명진교통</v>
      </c>
      <c r="B37" s="120" t="str">
        <f t="shared" si="1"/>
        <v>심용석</v>
      </c>
      <c r="C37" s="121" t="str">
        <f t="shared" si="19"/>
        <v>D</v>
      </c>
      <c r="D37" s="122">
        <f t="shared" si="20"/>
        <v>0.82615384615384613</v>
      </c>
      <c r="E37" s="123">
        <f t="shared" si="21"/>
        <v>2848</v>
      </c>
      <c r="F37" s="124" t="str">
        <f t="shared" si="22"/>
        <v>592</v>
      </c>
      <c r="G37" s="125" t="str">
        <f t="shared" si="23"/>
        <v>71바5354</v>
      </c>
      <c r="H37" s="126">
        <f t="shared" si="24"/>
        <v>1</v>
      </c>
      <c r="I37" s="127">
        <f t="shared" si="25"/>
        <v>4951.3950000000004</v>
      </c>
      <c r="J37" s="128">
        <f t="shared" si="26"/>
        <v>3.8737244972749184E-2</v>
      </c>
      <c r="K37" s="128">
        <f t="shared" si="27"/>
        <v>0.38006447109484581</v>
      </c>
      <c r="L37" s="128">
        <f t="shared" si="28"/>
        <v>0.15207835367608522</v>
      </c>
      <c r="M37" s="129">
        <f t="shared" si="29"/>
        <v>16.347999999999999</v>
      </c>
      <c r="N37" s="130">
        <f t="shared" si="30"/>
        <v>2.2215961360384293</v>
      </c>
      <c r="O37" s="130">
        <f t="shared" si="31"/>
        <v>21.630267833610525</v>
      </c>
      <c r="P37" s="225">
        <f t="shared" si="32"/>
        <v>140</v>
      </c>
      <c r="Q37" s="226">
        <f t="shared" si="33"/>
        <v>110</v>
      </c>
      <c r="R37" s="226">
        <f t="shared" si="34"/>
        <v>1071</v>
      </c>
      <c r="T37">
        <v>509</v>
      </c>
      <c r="U37">
        <v>2848</v>
      </c>
      <c r="V37" t="s">
        <v>306</v>
      </c>
      <c r="W37">
        <v>4951.3950000000004</v>
      </c>
      <c r="X37">
        <v>2305.2820000000002</v>
      </c>
      <c r="Y37">
        <v>2.1480000000000001</v>
      </c>
      <c r="Z37">
        <v>16.347999999999999</v>
      </c>
      <c r="AA37">
        <v>356.78128400000003</v>
      </c>
      <c r="AB37">
        <v>13.820724</v>
      </c>
      <c r="AC37">
        <v>135.59988999999999</v>
      </c>
      <c r="AD37" s="1">
        <v>753</v>
      </c>
      <c r="AE37">
        <v>110</v>
      </c>
      <c r="AF37">
        <v>1071</v>
      </c>
      <c r="AG37">
        <v>82</v>
      </c>
      <c r="AH37">
        <v>13.877955999999999</v>
      </c>
      <c r="AI37">
        <v>475.6</v>
      </c>
      <c r="AJ37">
        <v>0</v>
      </c>
      <c r="AK37">
        <v>140</v>
      </c>
      <c r="AL37">
        <v>46586</v>
      </c>
      <c r="AM37" t="s">
        <v>307</v>
      </c>
      <c r="AN37" t="s">
        <v>493</v>
      </c>
      <c r="AO37">
        <v>4951.3950000000004</v>
      </c>
      <c r="AR37" t="s">
        <v>118</v>
      </c>
      <c r="AS37" t="s">
        <v>123</v>
      </c>
      <c r="AT37" t="s">
        <v>241</v>
      </c>
      <c r="AU37" t="s">
        <v>306</v>
      </c>
      <c r="AV37" t="s">
        <v>48</v>
      </c>
      <c r="AW37">
        <v>1</v>
      </c>
      <c r="BB37">
        <v>0.82615384615384613</v>
      </c>
      <c r="BC37" t="s">
        <v>67</v>
      </c>
      <c r="BF37" t="s">
        <v>118</v>
      </c>
      <c r="BG37" t="s">
        <v>123</v>
      </c>
      <c r="BH37" t="s">
        <v>306</v>
      </c>
      <c r="BI37">
        <v>2848</v>
      </c>
      <c r="BJ37">
        <v>1</v>
      </c>
      <c r="BK37" t="s">
        <v>241</v>
      </c>
      <c r="BL37" t="s">
        <v>178</v>
      </c>
      <c r="BM37">
        <v>0.82615384615384613</v>
      </c>
      <c r="BN37" t="s">
        <v>67</v>
      </c>
      <c r="BO37" t="s">
        <v>183</v>
      </c>
      <c r="BP37">
        <v>4951.3950000000004</v>
      </c>
    </row>
    <row r="38" spans="1:68" ht="16.5">
      <c r="A38" s="102" t="str">
        <f t="shared" si="18"/>
        <v>명진교통</v>
      </c>
      <c r="B38" s="103" t="str">
        <f t="shared" si="1"/>
        <v>안성순</v>
      </c>
      <c r="C38" s="104" t="str">
        <f t="shared" si="19"/>
        <v>D</v>
      </c>
      <c r="D38" s="105">
        <f t="shared" si="20"/>
        <v>0.84521739130434792</v>
      </c>
      <c r="E38" s="106">
        <f t="shared" si="21"/>
        <v>1212</v>
      </c>
      <c r="F38" s="107" t="str">
        <f t="shared" si="22"/>
        <v>순환52</v>
      </c>
      <c r="G38" s="108" t="str">
        <f t="shared" si="23"/>
        <v>71바5704</v>
      </c>
      <c r="H38" s="109">
        <f t="shared" si="24"/>
        <v>1</v>
      </c>
      <c r="I38" s="110">
        <f t="shared" si="25"/>
        <v>2494.2370000000001</v>
      </c>
      <c r="J38" s="111">
        <f t="shared" si="26"/>
        <v>4.8662039682066449E-2</v>
      </c>
      <c r="K38" s="111">
        <f t="shared" si="27"/>
        <v>0.38748078858331431</v>
      </c>
      <c r="L38" s="111">
        <f t="shared" si="28"/>
        <v>0.21248983155971143</v>
      </c>
      <c r="M38" s="112">
        <f t="shared" si="29"/>
        <v>14.78</v>
      </c>
      <c r="N38" s="113">
        <f t="shared" si="30"/>
        <v>0</v>
      </c>
      <c r="O38" s="113">
        <f t="shared" si="31"/>
        <v>8.9406098939274816</v>
      </c>
      <c r="P38" s="227">
        <f t="shared" si="32"/>
        <v>59</v>
      </c>
      <c r="Q38" s="228">
        <f t="shared" si="33"/>
        <v>0</v>
      </c>
      <c r="R38" s="228">
        <f t="shared" si="34"/>
        <v>223</v>
      </c>
      <c r="T38">
        <v>509</v>
      </c>
      <c r="U38">
        <v>1212</v>
      </c>
      <c r="V38" t="s">
        <v>308</v>
      </c>
      <c r="W38">
        <v>2494.2370000000001</v>
      </c>
      <c r="X38">
        <v>1283.0360000000001</v>
      </c>
      <c r="Y38">
        <v>1.944</v>
      </c>
      <c r="Z38">
        <v>14.78</v>
      </c>
      <c r="AA38">
        <v>181.763014</v>
      </c>
      <c r="AB38">
        <v>8.8449589999999993</v>
      </c>
      <c r="AC38">
        <v>70.429676000000001</v>
      </c>
      <c r="AD38" s="1">
        <v>530</v>
      </c>
      <c r="AE38">
        <v>0</v>
      </c>
      <c r="AF38">
        <v>223</v>
      </c>
      <c r="AG38">
        <v>87</v>
      </c>
      <c r="AH38">
        <v>13.722467</v>
      </c>
      <c r="AI38">
        <v>424.4</v>
      </c>
      <c r="AJ38">
        <v>2</v>
      </c>
      <c r="AK38">
        <v>59</v>
      </c>
      <c r="AL38">
        <v>30480</v>
      </c>
      <c r="AM38" t="s">
        <v>309</v>
      </c>
      <c r="AN38" t="s">
        <v>494</v>
      </c>
      <c r="AO38">
        <v>2494.2370000000001</v>
      </c>
      <c r="AR38" t="s">
        <v>118</v>
      </c>
      <c r="AS38" t="s">
        <v>125</v>
      </c>
      <c r="AT38" t="s">
        <v>254</v>
      </c>
      <c r="AU38" t="s">
        <v>308</v>
      </c>
      <c r="AV38" t="s">
        <v>48</v>
      </c>
      <c r="AW38">
        <v>1</v>
      </c>
      <c r="BB38">
        <v>0.84521739130434792</v>
      </c>
      <c r="BC38" t="s">
        <v>67</v>
      </c>
      <c r="BF38" t="s">
        <v>118</v>
      </c>
      <c r="BG38" s="5" t="s">
        <v>125</v>
      </c>
      <c r="BH38" t="s">
        <v>308</v>
      </c>
      <c r="BI38">
        <v>1212</v>
      </c>
      <c r="BJ38">
        <v>1</v>
      </c>
      <c r="BK38" t="s">
        <v>254</v>
      </c>
      <c r="BL38" t="s">
        <v>178</v>
      </c>
      <c r="BM38">
        <v>0.84521739130434792</v>
      </c>
      <c r="BN38" t="s">
        <v>67</v>
      </c>
      <c r="BO38" t="s">
        <v>183</v>
      </c>
      <c r="BP38">
        <v>2494.2370000000001</v>
      </c>
    </row>
    <row r="39" spans="1:68" ht="16.5">
      <c r="A39" s="119" t="str">
        <f t="shared" si="18"/>
        <v>명진교통</v>
      </c>
      <c r="B39" s="120" t="str">
        <f t="shared" si="1"/>
        <v>여홍태</v>
      </c>
      <c r="C39" s="121" t="str">
        <f t="shared" si="19"/>
        <v>C</v>
      </c>
      <c r="D39" s="122">
        <f t="shared" si="20"/>
        <v>0.88095283810942471</v>
      </c>
      <c r="E39" s="123">
        <f t="shared" si="21"/>
        <v>322</v>
      </c>
      <c r="F39" s="124" t="str">
        <f t="shared" si="22"/>
        <v>591</v>
      </c>
      <c r="G39" s="125" t="str">
        <f t="shared" si="23"/>
        <v>71바7256</v>
      </c>
      <c r="H39" s="126">
        <f t="shared" si="24"/>
        <v>6</v>
      </c>
      <c r="I39" s="127">
        <f t="shared" si="25"/>
        <v>834.92600000000004</v>
      </c>
      <c r="J39" s="128">
        <f t="shared" si="26"/>
        <v>5.3557505579520347E-3</v>
      </c>
      <c r="K39" s="128">
        <f t="shared" si="27"/>
        <v>0.47071504888410753</v>
      </c>
      <c r="L39" s="128">
        <f t="shared" si="28"/>
        <v>0.12815507003015836</v>
      </c>
      <c r="M39" s="129">
        <f t="shared" si="29"/>
        <v>14.026</v>
      </c>
      <c r="N39" s="130">
        <f t="shared" si="30"/>
        <v>0</v>
      </c>
      <c r="O39" s="130">
        <f t="shared" si="31"/>
        <v>11.285252018102465</v>
      </c>
      <c r="P39" s="225">
        <f t="shared" si="32"/>
        <v>41</v>
      </c>
      <c r="Q39" s="226">
        <f t="shared" si="33"/>
        <v>0</v>
      </c>
      <c r="R39" s="226">
        <f t="shared" si="34"/>
        <v>98</v>
      </c>
      <c r="T39">
        <v>509</v>
      </c>
      <c r="U39">
        <v>322</v>
      </c>
      <c r="V39" t="s">
        <v>310</v>
      </c>
      <c r="W39">
        <v>868.39</v>
      </c>
      <c r="X39">
        <v>420.56700000000001</v>
      </c>
      <c r="Y39">
        <v>2.0649999999999999</v>
      </c>
      <c r="Z39">
        <v>14.026</v>
      </c>
      <c r="AA39">
        <v>64.519435000000001</v>
      </c>
      <c r="AB39">
        <v>0.34555000000000002</v>
      </c>
      <c r="AC39">
        <v>30.370269</v>
      </c>
      <c r="AD39" s="1">
        <v>107</v>
      </c>
      <c r="AE39">
        <v>0</v>
      </c>
      <c r="AF39">
        <v>98</v>
      </c>
      <c r="AG39">
        <v>84</v>
      </c>
      <c r="AH39">
        <v>13.459355</v>
      </c>
      <c r="AI39">
        <v>479.6</v>
      </c>
      <c r="AJ39">
        <v>0</v>
      </c>
      <c r="AK39">
        <v>41</v>
      </c>
      <c r="AL39">
        <v>27550</v>
      </c>
      <c r="AM39" t="s">
        <v>311</v>
      </c>
      <c r="AN39" t="s">
        <v>495</v>
      </c>
      <c r="AO39">
        <v>214.11799999999999</v>
      </c>
      <c r="AR39" t="s">
        <v>118</v>
      </c>
      <c r="AS39" t="s">
        <v>122</v>
      </c>
      <c r="AT39" t="s">
        <v>233</v>
      </c>
      <c r="AU39" t="s">
        <v>310</v>
      </c>
      <c r="AV39" t="s">
        <v>48</v>
      </c>
      <c r="AW39">
        <v>6</v>
      </c>
      <c r="BB39">
        <v>0.88095283810942471</v>
      </c>
      <c r="BC39" t="s">
        <v>69</v>
      </c>
      <c r="BF39" t="s">
        <v>118</v>
      </c>
      <c r="BG39" t="s">
        <v>122</v>
      </c>
      <c r="BH39" t="s">
        <v>310</v>
      </c>
      <c r="BI39">
        <v>322</v>
      </c>
      <c r="BJ39">
        <v>6</v>
      </c>
      <c r="BK39" t="s">
        <v>233</v>
      </c>
      <c r="BL39" t="s">
        <v>254</v>
      </c>
      <c r="BM39">
        <v>0.88095283810942471</v>
      </c>
      <c r="BN39" t="s">
        <v>69</v>
      </c>
      <c r="BO39" t="s">
        <v>181</v>
      </c>
      <c r="BP39">
        <v>834.92600000000004</v>
      </c>
    </row>
    <row r="40" spans="1:68" ht="16.5">
      <c r="A40" s="102" t="str">
        <f t="shared" si="18"/>
        <v>명진교통</v>
      </c>
      <c r="B40" s="103" t="str">
        <f t="shared" si="1"/>
        <v>오기상</v>
      </c>
      <c r="C40" s="104" t="str">
        <f t="shared" si="19"/>
        <v>F</v>
      </c>
      <c r="D40" s="105">
        <f t="shared" si="20"/>
        <v>0.76396976436183728</v>
      </c>
      <c r="E40" s="106">
        <f t="shared" si="21"/>
        <v>8977</v>
      </c>
      <c r="F40" s="107" t="str">
        <f t="shared" si="22"/>
        <v>596</v>
      </c>
      <c r="G40" s="108" t="str">
        <f t="shared" si="23"/>
        <v>71바5365</v>
      </c>
      <c r="H40" s="109">
        <f t="shared" si="24"/>
        <v>2</v>
      </c>
      <c r="I40" s="110">
        <f t="shared" si="25"/>
        <v>4777.7829999999994</v>
      </c>
      <c r="J40" s="111">
        <f t="shared" si="26"/>
        <v>7.7261540513982041E-2</v>
      </c>
      <c r="K40" s="111">
        <f t="shared" si="27"/>
        <v>0.37610910104950346</v>
      </c>
      <c r="L40" s="111">
        <f t="shared" si="28"/>
        <v>0.22583696245727361</v>
      </c>
      <c r="M40" s="112">
        <f t="shared" si="29"/>
        <v>12.526</v>
      </c>
      <c r="N40" s="113">
        <f t="shared" si="30"/>
        <v>0.41860419361867207</v>
      </c>
      <c r="O40" s="113">
        <f t="shared" si="31"/>
        <v>10.590686098552403</v>
      </c>
      <c r="P40" s="227">
        <f t="shared" si="32"/>
        <v>103</v>
      </c>
      <c r="Q40" s="228">
        <f t="shared" si="33"/>
        <v>20</v>
      </c>
      <c r="R40" s="228">
        <f t="shared" si="34"/>
        <v>506</v>
      </c>
      <c r="T40">
        <v>509</v>
      </c>
      <c r="U40">
        <v>8977</v>
      </c>
      <c r="V40" t="s">
        <v>312</v>
      </c>
      <c r="W40">
        <v>4777.7830000000004</v>
      </c>
      <c r="X40">
        <v>2160.6219999999998</v>
      </c>
      <c r="Y40">
        <v>2.2109999999999999</v>
      </c>
      <c r="Z40">
        <v>12.526</v>
      </c>
      <c r="AA40">
        <v>399.628713</v>
      </c>
      <c r="AB40">
        <v>30.87593</v>
      </c>
      <c r="AC40">
        <v>150.30399600000001</v>
      </c>
      <c r="AD40" s="1">
        <v>1079</v>
      </c>
      <c r="AE40">
        <v>20</v>
      </c>
      <c r="AF40">
        <v>506</v>
      </c>
      <c r="AG40">
        <v>79</v>
      </c>
      <c r="AH40">
        <v>11.955553999999999</v>
      </c>
      <c r="AI40">
        <v>171.2</v>
      </c>
      <c r="AJ40">
        <v>0</v>
      </c>
      <c r="AK40">
        <v>103</v>
      </c>
      <c r="AL40">
        <v>57535</v>
      </c>
      <c r="AM40" t="s">
        <v>313</v>
      </c>
      <c r="AN40" t="s">
        <v>496</v>
      </c>
      <c r="AO40">
        <v>4657.6549999999997</v>
      </c>
      <c r="AR40" t="s">
        <v>118</v>
      </c>
      <c r="AS40" t="s">
        <v>250</v>
      </c>
      <c r="AT40" t="s">
        <v>253</v>
      </c>
      <c r="AU40" t="s">
        <v>312</v>
      </c>
      <c r="AV40" t="s">
        <v>48</v>
      </c>
      <c r="AW40">
        <v>2</v>
      </c>
      <c r="BB40">
        <v>0.76396976436183728</v>
      </c>
      <c r="BC40" t="s">
        <v>70</v>
      </c>
      <c r="BF40" t="s">
        <v>118</v>
      </c>
      <c r="BG40" t="s">
        <v>250</v>
      </c>
      <c r="BH40" t="s">
        <v>312</v>
      </c>
      <c r="BI40">
        <v>8977</v>
      </c>
      <c r="BJ40">
        <v>2</v>
      </c>
      <c r="BK40" t="s">
        <v>253</v>
      </c>
      <c r="BL40" t="s">
        <v>230</v>
      </c>
      <c r="BM40">
        <v>0.76396976436183728</v>
      </c>
      <c r="BN40" t="s">
        <v>70</v>
      </c>
      <c r="BO40" t="s">
        <v>196</v>
      </c>
      <c r="BP40">
        <v>4777.7829999999994</v>
      </c>
    </row>
    <row r="41" spans="1:68" ht="16.5">
      <c r="A41" s="119" t="str">
        <f t="shared" si="18"/>
        <v>명진교통</v>
      </c>
      <c r="B41" s="120" t="str">
        <f t="shared" si="1"/>
        <v>유선민</v>
      </c>
      <c r="C41" s="121" t="str">
        <f t="shared" si="19"/>
        <v>A</v>
      </c>
      <c r="D41" s="122">
        <f t="shared" si="20"/>
        <v>0.99931059141281531</v>
      </c>
      <c r="E41" s="123">
        <f t="shared" si="21"/>
        <v>3992</v>
      </c>
      <c r="F41" s="124" t="str">
        <f t="shared" si="22"/>
        <v>585</v>
      </c>
      <c r="G41" s="125" t="str">
        <f t="shared" si="23"/>
        <v>71바7254</v>
      </c>
      <c r="H41" s="126">
        <f t="shared" si="24"/>
        <v>2</v>
      </c>
      <c r="I41" s="127">
        <f t="shared" si="25"/>
        <v>1887.4099999999999</v>
      </c>
      <c r="J41" s="128">
        <f t="shared" si="26"/>
        <v>1.8854051971882769E-2</v>
      </c>
      <c r="K41" s="128">
        <f t="shared" si="27"/>
        <v>0.29473281037838828</v>
      </c>
      <c r="L41" s="128">
        <f t="shared" si="28"/>
        <v>3.8677340906321363E-2</v>
      </c>
      <c r="M41" s="129">
        <f t="shared" si="29"/>
        <v>5.3230000000000004</v>
      </c>
      <c r="N41" s="130">
        <f t="shared" si="30"/>
        <v>0</v>
      </c>
      <c r="O41" s="130">
        <f t="shared" si="31"/>
        <v>1.4305317869461325</v>
      </c>
      <c r="P41" s="225">
        <f t="shared" si="32"/>
        <v>1</v>
      </c>
      <c r="Q41" s="226">
        <f t="shared" si="33"/>
        <v>0</v>
      </c>
      <c r="R41" s="226">
        <f t="shared" si="34"/>
        <v>27</v>
      </c>
      <c r="T41">
        <v>509</v>
      </c>
      <c r="U41">
        <v>3992</v>
      </c>
      <c r="V41" t="s">
        <v>314</v>
      </c>
      <c r="W41">
        <v>1887.41</v>
      </c>
      <c r="X41">
        <v>753.84199999999998</v>
      </c>
      <c r="Y41">
        <v>2.504</v>
      </c>
      <c r="Z41">
        <v>5.3230000000000004</v>
      </c>
      <c r="AA41">
        <v>134.848838</v>
      </c>
      <c r="AB41">
        <v>2.5424470000000001</v>
      </c>
      <c r="AC41">
        <v>39.744377</v>
      </c>
      <c r="AD41" s="1">
        <v>73</v>
      </c>
      <c r="AE41">
        <v>0</v>
      </c>
      <c r="AF41">
        <v>27</v>
      </c>
      <c r="AG41">
        <v>69</v>
      </c>
      <c r="AH41">
        <v>13.996486000000001</v>
      </c>
      <c r="AI41">
        <v>58.7</v>
      </c>
      <c r="AJ41">
        <v>0</v>
      </c>
      <c r="AK41">
        <v>1</v>
      </c>
      <c r="AL41">
        <v>14</v>
      </c>
      <c r="AM41" t="s">
        <v>315</v>
      </c>
      <c r="AN41" t="s">
        <v>497</v>
      </c>
      <c r="AO41">
        <v>1780.579</v>
      </c>
      <c r="AR41" t="s">
        <v>118</v>
      </c>
      <c r="AS41" t="s">
        <v>121</v>
      </c>
      <c r="AT41" t="s">
        <v>223</v>
      </c>
      <c r="AU41" t="s">
        <v>314</v>
      </c>
      <c r="AV41" t="s">
        <v>207</v>
      </c>
      <c r="AW41">
        <v>2</v>
      </c>
      <c r="BB41">
        <v>0.99931059141281531</v>
      </c>
      <c r="BC41" t="s">
        <v>66</v>
      </c>
      <c r="BF41" t="s">
        <v>118</v>
      </c>
      <c r="BG41" t="s">
        <v>121</v>
      </c>
      <c r="BH41" t="s">
        <v>314</v>
      </c>
      <c r="BI41">
        <v>3992</v>
      </c>
      <c r="BJ41">
        <v>2</v>
      </c>
      <c r="BK41" t="s">
        <v>223</v>
      </c>
      <c r="BL41" t="s">
        <v>222</v>
      </c>
      <c r="BM41">
        <v>0.99931059141281531</v>
      </c>
      <c r="BN41" t="s">
        <v>66</v>
      </c>
      <c r="BO41" t="s">
        <v>182</v>
      </c>
      <c r="BP41">
        <v>1887.4099999999999</v>
      </c>
    </row>
    <row r="42" spans="1:68" ht="16.5">
      <c r="A42" s="102" t="str">
        <f t="shared" si="18"/>
        <v>명진교통</v>
      </c>
      <c r="B42" s="103" t="str">
        <f t="shared" si="1"/>
        <v>유정규</v>
      </c>
      <c r="C42" s="104" t="str">
        <f t="shared" si="19"/>
        <v>D</v>
      </c>
      <c r="D42" s="105">
        <f t="shared" si="20"/>
        <v>0.82731591805699889</v>
      </c>
      <c r="E42" s="106">
        <f t="shared" si="21"/>
        <v>4949</v>
      </c>
      <c r="F42" s="107" t="str">
        <f t="shared" si="22"/>
        <v>585</v>
      </c>
      <c r="G42" s="108" t="str">
        <f t="shared" si="23"/>
        <v>71바7257</v>
      </c>
      <c r="H42" s="109">
        <f t="shared" si="24"/>
        <v>2</v>
      </c>
      <c r="I42" s="110">
        <f t="shared" si="25"/>
        <v>1667.6469999999999</v>
      </c>
      <c r="J42" s="111">
        <f t="shared" si="26"/>
        <v>6.4023263898571006E-2</v>
      </c>
      <c r="K42" s="111">
        <f t="shared" si="27"/>
        <v>0.39015752002608062</v>
      </c>
      <c r="L42" s="111">
        <f t="shared" si="28"/>
        <v>7.9753089232913202E-2</v>
      </c>
      <c r="M42" s="112">
        <f t="shared" si="29"/>
        <v>13.397</v>
      </c>
      <c r="N42" s="113">
        <f t="shared" si="30"/>
        <v>5.9964728746551281E-2</v>
      </c>
      <c r="O42" s="113">
        <f t="shared" si="31"/>
        <v>17.569665522739527</v>
      </c>
      <c r="P42" s="227">
        <f t="shared" si="32"/>
        <v>67</v>
      </c>
      <c r="Q42" s="228">
        <f t="shared" si="33"/>
        <v>1</v>
      </c>
      <c r="R42" s="228">
        <f t="shared" si="34"/>
        <v>293</v>
      </c>
      <c r="T42">
        <v>509</v>
      </c>
      <c r="U42">
        <v>4949</v>
      </c>
      <c r="V42" t="s">
        <v>408</v>
      </c>
      <c r="W42">
        <v>1667.6469999999999</v>
      </c>
      <c r="X42">
        <v>810.85699999999997</v>
      </c>
      <c r="Y42">
        <v>2.0569999999999999</v>
      </c>
      <c r="Z42">
        <v>13.397</v>
      </c>
      <c r="AA42">
        <v>139.432176</v>
      </c>
      <c r="AB42">
        <v>8.9269029999999994</v>
      </c>
      <c r="AC42">
        <v>54.400511999999999</v>
      </c>
      <c r="AD42" s="1">
        <v>133</v>
      </c>
      <c r="AE42">
        <v>1</v>
      </c>
      <c r="AF42">
        <v>293</v>
      </c>
      <c r="AG42">
        <v>86</v>
      </c>
      <c r="AH42">
        <v>11.960273000000001</v>
      </c>
      <c r="AI42">
        <v>133.80000000000001</v>
      </c>
      <c r="AJ42">
        <v>0</v>
      </c>
      <c r="AK42">
        <v>67</v>
      </c>
      <c r="AL42">
        <v>20055</v>
      </c>
      <c r="AM42" t="s">
        <v>442</v>
      </c>
      <c r="AN42" t="s">
        <v>498</v>
      </c>
      <c r="AO42">
        <v>1560.6420000000001</v>
      </c>
      <c r="AR42" t="s">
        <v>118</v>
      </c>
      <c r="AS42" t="s">
        <v>121</v>
      </c>
      <c r="AT42" t="s">
        <v>225</v>
      </c>
      <c r="AU42" t="s">
        <v>408</v>
      </c>
      <c r="AV42" t="s">
        <v>48</v>
      </c>
      <c r="AW42">
        <v>2</v>
      </c>
      <c r="BB42">
        <v>0.82731591805699889</v>
      </c>
      <c r="BC42" t="s">
        <v>67</v>
      </c>
      <c r="BF42" t="s">
        <v>118</v>
      </c>
      <c r="BG42" t="s">
        <v>121</v>
      </c>
      <c r="BH42" t="s">
        <v>408</v>
      </c>
      <c r="BI42">
        <v>4949</v>
      </c>
      <c r="BJ42">
        <v>2</v>
      </c>
      <c r="BK42" t="s">
        <v>225</v>
      </c>
      <c r="BL42" t="s">
        <v>219</v>
      </c>
      <c r="BM42">
        <v>0.82731591805699889</v>
      </c>
      <c r="BN42" t="s">
        <v>67</v>
      </c>
      <c r="BO42" t="s">
        <v>183</v>
      </c>
      <c r="BP42">
        <v>1667.6469999999999</v>
      </c>
    </row>
    <row r="43" spans="1:68" ht="16.5">
      <c r="A43" s="119" t="str">
        <f t="shared" si="18"/>
        <v>명진교통</v>
      </c>
      <c r="B43" s="120" t="str">
        <f t="shared" si="1"/>
        <v>윤길환</v>
      </c>
      <c r="C43" s="121" t="str">
        <f t="shared" si="19"/>
        <v>F</v>
      </c>
      <c r="D43" s="122">
        <f t="shared" si="20"/>
        <v>0.73585428637943429</v>
      </c>
      <c r="E43" s="123">
        <f t="shared" si="21"/>
        <v>2158</v>
      </c>
      <c r="F43" s="124" t="str">
        <f t="shared" si="22"/>
        <v>522</v>
      </c>
      <c r="G43" s="125" t="str">
        <f t="shared" si="23"/>
        <v>71바5708</v>
      </c>
      <c r="H43" s="126">
        <f t="shared" si="24"/>
        <v>2</v>
      </c>
      <c r="I43" s="127">
        <f t="shared" si="25"/>
        <v>1170.616</v>
      </c>
      <c r="J43" s="128">
        <f t="shared" si="26"/>
        <v>5.2775164847350033E-3</v>
      </c>
      <c r="K43" s="128">
        <f t="shared" si="27"/>
        <v>0.46804594229528723</v>
      </c>
      <c r="L43" s="128">
        <f t="shared" si="28"/>
        <v>0.22039678254867523</v>
      </c>
      <c r="M43" s="129">
        <f t="shared" si="29"/>
        <v>16.131</v>
      </c>
      <c r="N43" s="130">
        <f t="shared" si="30"/>
        <v>0</v>
      </c>
      <c r="O43" s="130">
        <f t="shared" si="31"/>
        <v>21.868828035837542</v>
      </c>
      <c r="P43" s="225">
        <f t="shared" si="32"/>
        <v>54</v>
      </c>
      <c r="Q43" s="226">
        <f t="shared" si="33"/>
        <v>0</v>
      </c>
      <c r="R43" s="226">
        <f t="shared" si="34"/>
        <v>256</v>
      </c>
      <c r="T43">
        <v>509</v>
      </c>
      <c r="U43">
        <v>2158</v>
      </c>
      <c r="V43" t="s">
        <v>316</v>
      </c>
      <c r="W43">
        <v>1170.616</v>
      </c>
      <c r="X43">
        <v>697.04600000000005</v>
      </c>
      <c r="Y43">
        <v>1.679</v>
      </c>
      <c r="Z43">
        <v>16.131</v>
      </c>
      <c r="AA43">
        <v>91.950826000000006</v>
      </c>
      <c r="AB43">
        <v>0.48527199999999998</v>
      </c>
      <c r="AC43">
        <v>43.037210999999999</v>
      </c>
      <c r="AD43" s="1">
        <v>258</v>
      </c>
      <c r="AE43">
        <v>0</v>
      </c>
      <c r="AF43">
        <v>256</v>
      </c>
      <c r="AG43">
        <v>91</v>
      </c>
      <c r="AH43">
        <v>12.730891</v>
      </c>
      <c r="AI43">
        <v>2096.4</v>
      </c>
      <c r="AJ43">
        <v>64.8</v>
      </c>
      <c r="AK43">
        <v>54</v>
      </c>
      <c r="AL43">
        <v>37584</v>
      </c>
      <c r="AM43" t="s">
        <v>317</v>
      </c>
      <c r="AN43" t="s">
        <v>499</v>
      </c>
      <c r="AO43">
        <v>1055.567</v>
      </c>
      <c r="AR43" t="s">
        <v>118</v>
      </c>
      <c r="AS43" t="s">
        <v>119</v>
      </c>
      <c r="AT43" t="s">
        <v>206</v>
      </c>
      <c r="AU43" t="s">
        <v>316</v>
      </c>
      <c r="AV43" t="s">
        <v>48</v>
      </c>
      <c r="AW43">
        <v>2</v>
      </c>
      <c r="BB43">
        <v>0.73585428637943429</v>
      </c>
      <c r="BC43" t="s">
        <v>70</v>
      </c>
      <c r="BF43" t="s">
        <v>118</v>
      </c>
      <c r="BG43" s="5" t="s">
        <v>119</v>
      </c>
      <c r="BH43" t="s">
        <v>316</v>
      </c>
      <c r="BI43">
        <v>2158</v>
      </c>
      <c r="BJ43">
        <v>2</v>
      </c>
      <c r="BK43" t="s">
        <v>206</v>
      </c>
      <c r="BL43" t="s">
        <v>209</v>
      </c>
      <c r="BM43">
        <v>0.73585428637943429</v>
      </c>
      <c r="BN43" t="s">
        <v>70</v>
      </c>
      <c r="BO43" t="s">
        <v>196</v>
      </c>
      <c r="BP43">
        <v>1170.616</v>
      </c>
    </row>
    <row r="44" spans="1:68" ht="16.5">
      <c r="A44" s="102" t="str">
        <f t="shared" si="18"/>
        <v>명진교통</v>
      </c>
      <c r="B44" s="103" t="str">
        <f t="shared" si="1"/>
        <v>윤백남</v>
      </c>
      <c r="C44" s="104" t="str">
        <f t="shared" si="19"/>
        <v>D</v>
      </c>
      <c r="D44" s="105">
        <f t="shared" si="20"/>
        <v>0.84727272727272729</v>
      </c>
      <c r="E44" s="106">
        <f t="shared" si="21"/>
        <v>3175</v>
      </c>
      <c r="F44" s="107" t="str">
        <f t="shared" si="22"/>
        <v>565</v>
      </c>
      <c r="G44" s="108" t="str">
        <f t="shared" si="23"/>
        <v>71바5801</v>
      </c>
      <c r="H44" s="109">
        <f t="shared" si="24"/>
        <v>1</v>
      </c>
      <c r="I44" s="110">
        <f t="shared" si="25"/>
        <v>1841.607</v>
      </c>
      <c r="J44" s="111">
        <f t="shared" si="26"/>
        <v>1.5668116569090097E-2</v>
      </c>
      <c r="K44" s="111">
        <f t="shared" si="27"/>
        <v>0.43224965944172028</v>
      </c>
      <c r="L44" s="111">
        <f t="shared" si="28"/>
        <v>0.19873947047334203</v>
      </c>
      <c r="M44" s="112">
        <f t="shared" si="29"/>
        <v>6.4429999999999996</v>
      </c>
      <c r="N44" s="113">
        <f t="shared" si="30"/>
        <v>0</v>
      </c>
      <c r="O44" s="113">
        <f t="shared" si="31"/>
        <v>4.1268305344191241</v>
      </c>
      <c r="P44" s="227">
        <f t="shared" si="32"/>
        <v>115</v>
      </c>
      <c r="Q44" s="228">
        <f t="shared" si="33"/>
        <v>0</v>
      </c>
      <c r="R44" s="228">
        <f t="shared" si="34"/>
        <v>76</v>
      </c>
      <c r="T44">
        <v>509</v>
      </c>
      <c r="U44">
        <v>3175</v>
      </c>
      <c r="V44" t="s">
        <v>391</v>
      </c>
      <c r="W44">
        <v>1841.607</v>
      </c>
      <c r="X44">
        <v>987.94799999999998</v>
      </c>
      <c r="Y44">
        <v>1.8640000000000001</v>
      </c>
      <c r="Z44">
        <v>6.4429999999999996</v>
      </c>
      <c r="AA44">
        <v>167.71358499999999</v>
      </c>
      <c r="AB44">
        <v>2.6277560000000002</v>
      </c>
      <c r="AC44">
        <v>72.494140000000002</v>
      </c>
      <c r="AD44" s="1">
        <v>366</v>
      </c>
      <c r="AE44">
        <v>0</v>
      </c>
      <c r="AF44">
        <v>76</v>
      </c>
      <c r="AG44">
        <v>77</v>
      </c>
      <c r="AH44">
        <v>10.980665999999999</v>
      </c>
      <c r="AI44">
        <v>1420</v>
      </c>
      <c r="AJ44">
        <v>0</v>
      </c>
      <c r="AK44">
        <v>115</v>
      </c>
      <c r="AL44">
        <v>40161</v>
      </c>
      <c r="AM44" t="s">
        <v>392</v>
      </c>
      <c r="AN44" t="s">
        <v>500</v>
      </c>
      <c r="AO44">
        <v>1841.607</v>
      </c>
      <c r="AR44" t="s">
        <v>118</v>
      </c>
      <c r="AS44" t="s">
        <v>120</v>
      </c>
      <c r="AT44" t="s">
        <v>211</v>
      </c>
      <c r="AU44" t="s">
        <v>391</v>
      </c>
      <c r="AV44" t="s">
        <v>207</v>
      </c>
      <c r="AW44">
        <v>1</v>
      </c>
      <c r="BB44">
        <v>0.84727272727272729</v>
      </c>
      <c r="BC44" t="s">
        <v>67</v>
      </c>
      <c r="BF44" t="s">
        <v>118</v>
      </c>
      <c r="BG44" s="5" t="s">
        <v>120</v>
      </c>
      <c r="BH44" t="s">
        <v>391</v>
      </c>
      <c r="BI44">
        <v>3175</v>
      </c>
      <c r="BJ44">
        <v>1</v>
      </c>
      <c r="BK44" t="s">
        <v>211</v>
      </c>
      <c r="BL44" t="s">
        <v>178</v>
      </c>
      <c r="BM44">
        <v>0.84727272727272729</v>
      </c>
      <c r="BN44" t="s">
        <v>67</v>
      </c>
      <c r="BO44" t="s">
        <v>183</v>
      </c>
      <c r="BP44">
        <v>1841.607</v>
      </c>
    </row>
    <row r="45" spans="1:68" ht="16.5">
      <c r="A45" s="119" t="str">
        <f t="shared" si="18"/>
        <v>명진교통</v>
      </c>
      <c r="B45" s="120" t="str">
        <f t="shared" si="1"/>
        <v>윤성철</v>
      </c>
      <c r="C45" s="121" t="str">
        <f t="shared" si="19"/>
        <v>D</v>
      </c>
      <c r="D45" s="122">
        <f t="shared" si="20"/>
        <v>0.80811476868576659</v>
      </c>
      <c r="E45" s="123">
        <f t="shared" si="21"/>
        <v>7432</v>
      </c>
      <c r="F45" s="124" t="str">
        <f t="shared" si="22"/>
        <v>565</v>
      </c>
      <c r="G45" s="125" t="str">
        <f t="shared" si="23"/>
        <v>71바5802</v>
      </c>
      <c r="H45" s="126">
        <f t="shared" si="24"/>
        <v>2</v>
      </c>
      <c r="I45" s="127">
        <f t="shared" si="25"/>
        <v>811.18499999999995</v>
      </c>
      <c r="J45" s="128">
        <f t="shared" si="26"/>
        <v>2.2394366448712334E-2</v>
      </c>
      <c r="K45" s="128">
        <f t="shared" si="27"/>
        <v>0.37187260394288901</v>
      </c>
      <c r="L45" s="128">
        <f t="shared" si="28"/>
        <v>0.19600954159655321</v>
      </c>
      <c r="M45" s="129">
        <f t="shared" si="29"/>
        <v>6.4960000000000004</v>
      </c>
      <c r="N45" s="130">
        <f t="shared" si="30"/>
        <v>0</v>
      </c>
      <c r="O45" s="130">
        <f t="shared" si="31"/>
        <v>4.3146754439492847</v>
      </c>
      <c r="P45" s="225">
        <f t="shared" si="32"/>
        <v>12</v>
      </c>
      <c r="Q45" s="226">
        <f t="shared" si="33"/>
        <v>0</v>
      </c>
      <c r="R45" s="226">
        <f t="shared" si="34"/>
        <v>35</v>
      </c>
      <c r="T45">
        <v>509</v>
      </c>
      <c r="U45">
        <v>7432</v>
      </c>
      <c r="V45" t="s">
        <v>501</v>
      </c>
      <c r="W45">
        <v>811.18499999999995</v>
      </c>
      <c r="X45">
        <v>457.54700000000003</v>
      </c>
      <c r="Y45">
        <v>1.7729999999999999</v>
      </c>
      <c r="Z45">
        <v>6.4960000000000004</v>
      </c>
      <c r="AA45">
        <v>66.074697999999998</v>
      </c>
      <c r="AB45">
        <v>1.4797009999999999</v>
      </c>
      <c r="AC45">
        <v>24.571370000000002</v>
      </c>
      <c r="AD45" s="1">
        <v>159</v>
      </c>
      <c r="AE45">
        <v>0</v>
      </c>
      <c r="AF45">
        <v>35</v>
      </c>
      <c r="AG45">
        <v>89</v>
      </c>
      <c r="AH45">
        <v>12.276787000000001</v>
      </c>
      <c r="AI45">
        <v>24.3</v>
      </c>
      <c r="AJ45">
        <v>1.2</v>
      </c>
      <c r="AK45">
        <v>12</v>
      </c>
      <c r="AL45">
        <v>7625</v>
      </c>
      <c r="AM45" t="s">
        <v>502</v>
      </c>
      <c r="AN45" t="s">
        <v>503</v>
      </c>
      <c r="AO45">
        <v>408.31400000000002</v>
      </c>
      <c r="AR45" t="s">
        <v>118</v>
      </c>
      <c r="AS45" t="s">
        <v>120</v>
      </c>
      <c r="AT45" t="s">
        <v>214</v>
      </c>
      <c r="AU45" t="s">
        <v>501</v>
      </c>
      <c r="AV45" t="s">
        <v>207</v>
      </c>
      <c r="AW45">
        <v>2</v>
      </c>
      <c r="BB45">
        <v>0.80811476868576659</v>
      </c>
      <c r="BC45" t="s">
        <v>67</v>
      </c>
      <c r="BF45" t="s">
        <v>118</v>
      </c>
      <c r="BG45" t="s">
        <v>120</v>
      </c>
      <c r="BH45" t="s">
        <v>501</v>
      </c>
      <c r="BI45">
        <v>7432</v>
      </c>
      <c r="BJ45">
        <v>2</v>
      </c>
      <c r="BK45" t="s">
        <v>214</v>
      </c>
      <c r="BL45" t="s">
        <v>217</v>
      </c>
      <c r="BM45">
        <v>0.80811476868576659</v>
      </c>
      <c r="BN45" t="s">
        <v>67</v>
      </c>
      <c r="BO45" t="s">
        <v>183</v>
      </c>
      <c r="BP45">
        <v>811.18499999999995</v>
      </c>
    </row>
    <row r="46" spans="1:68" ht="16.5">
      <c r="A46" s="102" t="str">
        <f t="shared" si="18"/>
        <v>명진교통</v>
      </c>
      <c r="B46" s="103" t="str">
        <f t="shared" si="1"/>
        <v>이강수</v>
      </c>
      <c r="C46" s="104" t="str">
        <f t="shared" si="19"/>
        <v>C</v>
      </c>
      <c r="D46" s="105">
        <f t="shared" si="20"/>
        <v>0.86523809523809514</v>
      </c>
      <c r="E46" s="106">
        <f t="shared" si="21"/>
        <v>2407</v>
      </c>
      <c r="F46" s="107" t="str">
        <f t="shared" si="22"/>
        <v>522</v>
      </c>
      <c r="G46" s="108" t="str">
        <f t="shared" si="23"/>
        <v>71바5711</v>
      </c>
      <c r="H46" s="109">
        <f t="shared" si="24"/>
        <v>1</v>
      </c>
      <c r="I46" s="110">
        <f t="shared" si="25"/>
        <v>4694.6959999999999</v>
      </c>
      <c r="J46" s="111">
        <f t="shared" si="26"/>
        <v>1.2346141866857141E-2</v>
      </c>
      <c r="K46" s="111">
        <f t="shared" si="27"/>
        <v>0.49440657351564493</v>
      </c>
      <c r="L46" s="111">
        <f t="shared" si="28"/>
        <v>0.188084595892897</v>
      </c>
      <c r="M46" s="112">
        <f t="shared" si="29"/>
        <v>18.661000000000001</v>
      </c>
      <c r="N46" s="113">
        <f t="shared" si="30"/>
        <v>0.38341140725618872</v>
      </c>
      <c r="O46" s="113">
        <f t="shared" si="31"/>
        <v>38.021631219572043</v>
      </c>
      <c r="P46" s="227">
        <f t="shared" si="32"/>
        <v>317</v>
      </c>
      <c r="Q46" s="228">
        <f t="shared" si="33"/>
        <v>18</v>
      </c>
      <c r="R46" s="228">
        <f t="shared" si="34"/>
        <v>1785</v>
      </c>
      <c r="T46">
        <v>509</v>
      </c>
      <c r="U46">
        <v>2407</v>
      </c>
      <c r="V46" t="s">
        <v>318</v>
      </c>
      <c r="W46">
        <v>4694.6959999999999</v>
      </c>
      <c r="X46">
        <v>2584.4160000000002</v>
      </c>
      <c r="Y46">
        <v>1.8169999999999999</v>
      </c>
      <c r="Z46">
        <v>18.661000000000001</v>
      </c>
      <c r="AA46">
        <v>367.49942199999998</v>
      </c>
      <c r="AB46">
        <v>4.5372000000000003</v>
      </c>
      <c r="AC46">
        <v>181.69413</v>
      </c>
      <c r="AD46" s="1">
        <v>883</v>
      </c>
      <c r="AE46">
        <v>18</v>
      </c>
      <c r="AF46">
        <v>1785</v>
      </c>
      <c r="AG46">
        <v>97</v>
      </c>
      <c r="AH46">
        <v>12.774703000000001</v>
      </c>
      <c r="AI46">
        <v>11647.1</v>
      </c>
      <c r="AJ46">
        <v>560.70000000000005</v>
      </c>
      <c r="AK46">
        <v>317</v>
      </c>
      <c r="AL46">
        <v>180567</v>
      </c>
      <c r="AM46" t="s">
        <v>319</v>
      </c>
      <c r="AN46" t="s">
        <v>504</v>
      </c>
      <c r="AO46">
        <v>4694.6959999999999</v>
      </c>
      <c r="AR46" t="s">
        <v>118</v>
      </c>
      <c r="AS46" t="s">
        <v>119</v>
      </c>
      <c r="AT46" t="s">
        <v>208</v>
      </c>
      <c r="AU46" t="s">
        <v>318</v>
      </c>
      <c r="AV46" t="s">
        <v>48</v>
      </c>
      <c r="AW46">
        <v>1</v>
      </c>
      <c r="BB46">
        <v>0.86523809523809514</v>
      </c>
      <c r="BC46" t="s">
        <v>69</v>
      </c>
      <c r="BF46" t="s">
        <v>118</v>
      </c>
      <c r="BG46" s="5" t="s">
        <v>119</v>
      </c>
      <c r="BH46" t="s">
        <v>318</v>
      </c>
      <c r="BI46">
        <v>2407</v>
      </c>
      <c r="BJ46">
        <v>1</v>
      </c>
      <c r="BK46" t="s">
        <v>208</v>
      </c>
      <c r="BL46" t="s">
        <v>178</v>
      </c>
      <c r="BM46">
        <v>0.86523809523809514</v>
      </c>
      <c r="BN46" t="s">
        <v>69</v>
      </c>
      <c r="BO46" t="s">
        <v>181</v>
      </c>
      <c r="BP46">
        <v>4694.6959999999999</v>
      </c>
    </row>
    <row r="47" spans="1:68" ht="16.5">
      <c r="A47" s="119" t="str">
        <f t="shared" si="18"/>
        <v>명진교통</v>
      </c>
      <c r="B47" s="120" t="str">
        <f t="shared" si="1"/>
        <v>이기재</v>
      </c>
      <c r="C47" s="121" t="str">
        <f t="shared" si="19"/>
        <v>D</v>
      </c>
      <c r="D47" s="122">
        <f t="shared" si="20"/>
        <v>0.84777511458580512</v>
      </c>
      <c r="E47" s="123">
        <f t="shared" si="21"/>
        <v>1208</v>
      </c>
      <c r="F47" s="124" t="str">
        <f t="shared" si="22"/>
        <v>585</v>
      </c>
      <c r="G47" s="125" t="str">
        <f t="shared" si="23"/>
        <v>71바7255</v>
      </c>
      <c r="H47" s="126">
        <f t="shared" si="24"/>
        <v>5</v>
      </c>
      <c r="I47" s="127">
        <f t="shared" si="25"/>
        <v>1441.278</v>
      </c>
      <c r="J47" s="128">
        <f t="shared" si="26"/>
        <v>2.7621105783392705E-2</v>
      </c>
      <c r="K47" s="128">
        <f t="shared" si="27"/>
        <v>0.39616858789221071</v>
      </c>
      <c r="L47" s="128">
        <f t="shared" si="28"/>
        <v>0.19635351403407253</v>
      </c>
      <c r="M47" s="129">
        <f t="shared" si="29"/>
        <v>12.874000000000001</v>
      </c>
      <c r="N47" s="130">
        <f t="shared" si="30"/>
        <v>6.9382867149848954E-2</v>
      </c>
      <c r="O47" s="130">
        <f t="shared" si="31"/>
        <v>5.7587779734374633</v>
      </c>
      <c r="P47" s="225">
        <f t="shared" si="32"/>
        <v>6</v>
      </c>
      <c r="Q47" s="226">
        <f t="shared" si="33"/>
        <v>1</v>
      </c>
      <c r="R47" s="226">
        <f t="shared" si="34"/>
        <v>83</v>
      </c>
      <c r="T47">
        <v>509</v>
      </c>
      <c r="U47">
        <v>1208</v>
      </c>
      <c r="V47" t="s">
        <v>320</v>
      </c>
      <c r="W47">
        <v>1441.278</v>
      </c>
      <c r="X47">
        <v>683.07799999999997</v>
      </c>
      <c r="Y47">
        <v>2.11</v>
      </c>
      <c r="Z47">
        <v>12.874000000000001</v>
      </c>
      <c r="AA47">
        <v>110.843571</v>
      </c>
      <c r="AB47">
        <v>3.0616219999999998</v>
      </c>
      <c r="AC47">
        <v>43.912740999999997</v>
      </c>
      <c r="AD47" s="1">
        <v>283</v>
      </c>
      <c r="AE47">
        <v>1</v>
      </c>
      <c r="AF47">
        <v>83</v>
      </c>
      <c r="AG47">
        <v>66</v>
      </c>
      <c r="AH47">
        <v>13.00281</v>
      </c>
      <c r="AI47">
        <v>18.399999999999999</v>
      </c>
      <c r="AJ47">
        <v>0</v>
      </c>
      <c r="AK47">
        <v>6</v>
      </c>
      <c r="AL47">
        <v>990</v>
      </c>
      <c r="AM47" t="s">
        <v>321</v>
      </c>
      <c r="AN47" t="s">
        <v>505</v>
      </c>
      <c r="AO47">
        <v>641.01400000000001</v>
      </c>
      <c r="AR47" t="s">
        <v>118</v>
      </c>
      <c r="AS47" t="s">
        <v>121</v>
      </c>
      <c r="AT47" t="s">
        <v>224</v>
      </c>
      <c r="AU47" t="s">
        <v>320</v>
      </c>
      <c r="AV47" t="s">
        <v>48</v>
      </c>
      <c r="AW47">
        <v>5</v>
      </c>
      <c r="BB47">
        <v>0.84777511458580512</v>
      </c>
      <c r="BC47" t="s">
        <v>67</v>
      </c>
      <c r="BF47" t="s">
        <v>118</v>
      </c>
      <c r="BG47" s="5" t="s">
        <v>121</v>
      </c>
      <c r="BH47" t="s">
        <v>320</v>
      </c>
      <c r="BI47">
        <v>1208</v>
      </c>
      <c r="BJ47">
        <v>5</v>
      </c>
      <c r="BK47" t="s">
        <v>224</v>
      </c>
      <c r="BL47" t="s">
        <v>226</v>
      </c>
      <c r="BM47">
        <v>0.84777511458580512</v>
      </c>
      <c r="BN47" t="s">
        <v>67</v>
      </c>
      <c r="BO47" t="s">
        <v>183</v>
      </c>
      <c r="BP47">
        <v>1441.278</v>
      </c>
    </row>
    <row r="48" spans="1:68" ht="16.5">
      <c r="A48" s="102" t="str">
        <f t="shared" si="18"/>
        <v>명진교통</v>
      </c>
      <c r="B48" s="103" t="str">
        <f t="shared" si="1"/>
        <v>이말규</v>
      </c>
      <c r="C48" s="104" t="str">
        <f t="shared" si="19"/>
        <v>C</v>
      </c>
      <c r="D48" s="105">
        <f t="shared" si="20"/>
        <v>0.85911258897178888</v>
      </c>
      <c r="E48" s="106">
        <f t="shared" si="21"/>
        <v>6033</v>
      </c>
      <c r="F48" s="107" t="str">
        <f t="shared" si="22"/>
        <v>565</v>
      </c>
      <c r="G48" s="108" t="str">
        <f t="shared" si="23"/>
        <v>71바5805</v>
      </c>
      <c r="H48" s="109">
        <f t="shared" si="24"/>
        <v>3</v>
      </c>
      <c r="I48" s="110">
        <f t="shared" si="25"/>
        <v>591.12199999999996</v>
      </c>
      <c r="J48" s="111">
        <f t="shared" si="26"/>
        <v>2.4971784554573405E-2</v>
      </c>
      <c r="K48" s="111">
        <f t="shared" si="27"/>
        <v>0.44315749489326695</v>
      </c>
      <c r="L48" s="111">
        <f t="shared" si="28"/>
        <v>0.18608679764921626</v>
      </c>
      <c r="M48" s="112">
        <f t="shared" si="29"/>
        <v>7.0960000000000001</v>
      </c>
      <c r="N48" s="113">
        <f t="shared" si="30"/>
        <v>0</v>
      </c>
      <c r="O48" s="113">
        <f t="shared" si="31"/>
        <v>7.409964718463443</v>
      </c>
      <c r="P48" s="227">
        <f t="shared" si="32"/>
        <v>34</v>
      </c>
      <c r="Q48" s="228">
        <f t="shared" si="33"/>
        <v>0</v>
      </c>
      <c r="R48" s="228">
        <f t="shared" si="34"/>
        <v>44</v>
      </c>
      <c r="T48">
        <v>509</v>
      </c>
      <c r="U48">
        <v>6033</v>
      </c>
      <c r="V48" t="s">
        <v>393</v>
      </c>
      <c r="W48">
        <v>593.79499999999996</v>
      </c>
      <c r="X48">
        <v>313.78399999999999</v>
      </c>
      <c r="Y48">
        <v>1.8919999999999999</v>
      </c>
      <c r="Z48">
        <v>7.0960000000000001</v>
      </c>
      <c r="AA48">
        <v>50.656652000000001</v>
      </c>
      <c r="AB48">
        <v>1.2649870000000001</v>
      </c>
      <c r="AC48">
        <v>22.448875000000001</v>
      </c>
      <c r="AD48" s="1">
        <v>110</v>
      </c>
      <c r="AE48">
        <v>0</v>
      </c>
      <c r="AF48">
        <v>44</v>
      </c>
      <c r="AG48">
        <v>72</v>
      </c>
      <c r="AH48">
        <v>11.721954999999999</v>
      </c>
      <c r="AI48">
        <v>78.099999999999994</v>
      </c>
      <c r="AJ48">
        <v>0</v>
      </c>
      <c r="AK48">
        <v>34</v>
      </c>
      <c r="AL48">
        <v>15178</v>
      </c>
      <c r="AM48" t="s">
        <v>394</v>
      </c>
      <c r="AN48" t="s">
        <v>506</v>
      </c>
      <c r="AO48">
        <v>285.33</v>
      </c>
      <c r="AR48" t="s">
        <v>118</v>
      </c>
      <c r="AS48" t="s">
        <v>120</v>
      </c>
      <c r="AT48" t="s">
        <v>217</v>
      </c>
      <c r="AU48" t="s">
        <v>393</v>
      </c>
      <c r="AV48" t="s">
        <v>207</v>
      </c>
      <c r="AW48">
        <v>3</v>
      </c>
      <c r="BB48">
        <v>0.85911258897178888</v>
      </c>
      <c r="BC48" t="s">
        <v>69</v>
      </c>
      <c r="BF48" t="s">
        <v>118</v>
      </c>
      <c r="BG48" s="5" t="s">
        <v>120</v>
      </c>
      <c r="BH48" t="s">
        <v>393</v>
      </c>
      <c r="BI48">
        <v>6033</v>
      </c>
      <c r="BJ48">
        <v>3</v>
      </c>
      <c r="BK48" t="s">
        <v>217</v>
      </c>
      <c r="BL48" t="s">
        <v>214</v>
      </c>
      <c r="BM48">
        <v>0.85911258897178888</v>
      </c>
      <c r="BN48" t="s">
        <v>69</v>
      </c>
      <c r="BO48" t="s">
        <v>181</v>
      </c>
      <c r="BP48">
        <v>591.12199999999996</v>
      </c>
    </row>
    <row r="49" spans="1:68" ht="16.5">
      <c r="A49" s="119" t="str">
        <f t="shared" si="18"/>
        <v>명진교통</v>
      </c>
      <c r="B49" s="120" t="str">
        <f t="shared" si="1"/>
        <v>이성진</v>
      </c>
      <c r="C49" s="121" t="str">
        <f t="shared" si="19"/>
        <v>B</v>
      </c>
      <c r="D49" s="122">
        <f t="shared" si="20"/>
        <v>0.91327017299006097</v>
      </c>
      <c r="E49" s="123">
        <f t="shared" si="21"/>
        <v>1780</v>
      </c>
      <c r="F49" s="124" t="str">
        <f t="shared" si="22"/>
        <v>522</v>
      </c>
      <c r="G49" s="125" t="str">
        <f t="shared" si="23"/>
        <v>71바5706</v>
      </c>
      <c r="H49" s="126">
        <f t="shared" si="24"/>
        <v>2</v>
      </c>
      <c r="I49" s="127">
        <f t="shared" si="25"/>
        <v>1579.4780000000001</v>
      </c>
      <c r="J49" s="128">
        <f t="shared" si="26"/>
        <v>1.8237269168947898E-3</v>
      </c>
      <c r="K49" s="128">
        <f t="shared" si="27"/>
        <v>0.40516484769400268</v>
      </c>
      <c r="L49" s="128">
        <f t="shared" si="28"/>
        <v>0.16587758740545927</v>
      </c>
      <c r="M49" s="129">
        <f t="shared" si="29"/>
        <v>16.251000000000001</v>
      </c>
      <c r="N49" s="130">
        <f t="shared" si="30"/>
        <v>0</v>
      </c>
      <c r="O49" s="130">
        <f t="shared" si="31"/>
        <v>23.868645210632877</v>
      </c>
      <c r="P49" s="225">
        <f t="shared" si="32"/>
        <v>41</v>
      </c>
      <c r="Q49" s="226">
        <f t="shared" si="33"/>
        <v>0</v>
      </c>
      <c r="R49" s="226">
        <f t="shared" si="34"/>
        <v>377</v>
      </c>
      <c r="T49">
        <v>509</v>
      </c>
      <c r="U49">
        <v>1780</v>
      </c>
      <c r="V49" t="s">
        <v>322</v>
      </c>
      <c r="W49">
        <v>1579.4780000000001</v>
      </c>
      <c r="X49">
        <v>817.21699999999998</v>
      </c>
      <c r="Y49">
        <v>1.9330000000000001</v>
      </c>
      <c r="Z49">
        <v>16.251000000000001</v>
      </c>
      <c r="AA49">
        <v>103.871911</v>
      </c>
      <c r="AB49">
        <v>0.18943399999999999</v>
      </c>
      <c r="AC49">
        <v>42.085247000000003</v>
      </c>
      <c r="AD49" s="1">
        <v>262</v>
      </c>
      <c r="AE49">
        <v>0</v>
      </c>
      <c r="AF49">
        <v>377</v>
      </c>
      <c r="AG49">
        <v>83</v>
      </c>
      <c r="AH49">
        <v>15.206016</v>
      </c>
      <c r="AI49">
        <v>335.7</v>
      </c>
      <c r="AJ49">
        <v>2.1</v>
      </c>
      <c r="AK49">
        <v>41</v>
      </c>
      <c r="AL49">
        <v>11446</v>
      </c>
      <c r="AM49" t="s">
        <v>323</v>
      </c>
      <c r="AN49" t="s">
        <v>507</v>
      </c>
      <c r="AO49">
        <v>1442.155</v>
      </c>
      <c r="AR49" t="s">
        <v>118</v>
      </c>
      <c r="AS49" t="s">
        <v>119</v>
      </c>
      <c r="AT49" t="s">
        <v>205</v>
      </c>
      <c r="AU49" t="s">
        <v>322</v>
      </c>
      <c r="AV49" t="s">
        <v>48</v>
      </c>
      <c r="AW49">
        <v>2</v>
      </c>
      <c r="BB49">
        <v>0.91327017299006097</v>
      </c>
      <c r="BC49" t="s">
        <v>68</v>
      </c>
      <c r="BF49" t="s">
        <v>118</v>
      </c>
      <c r="BG49" t="s">
        <v>119</v>
      </c>
      <c r="BH49" t="s">
        <v>322</v>
      </c>
      <c r="BI49">
        <v>1780</v>
      </c>
      <c r="BJ49">
        <v>2</v>
      </c>
      <c r="BK49" t="s">
        <v>205</v>
      </c>
      <c r="BL49" t="s">
        <v>210</v>
      </c>
      <c r="BM49">
        <v>0.91327017299006097</v>
      </c>
      <c r="BN49" t="s">
        <v>68</v>
      </c>
      <c r="BO49" t="s">
        <v>179</v>
      </c>
      <c r="BP49">
        <v>1579.4780000000001</v>
      </c>
    </row>
    <row r="50" spans="1:68" ht="16.5">
      <c r="A50" s="102" t="str">
        <f t="shared" si="18"/>
        <v>명진교통</v>
      </c>
      <c r="B50" s="103" t="str">
        <f t="shared" si="1"/>
        <v>이신원</v>
      </c>
      <c r="C50" s="104" t="str">
        <f t="shared" si="19"/>
        <v>C</v>
      </c>
      <c r="D50" s="105">
        <f t="shared" si="20"/>
        <v>0.85347826086956535</v>
      </c>
      <c r="E50" s="106">
        <f t="shared" si="21"/>
        <v>1061</v>
      </c>
      <c r="F50" s="107" t="str">
        <f t="shared" si="22"/>
        <v>522</v>
      </c>
      <c r="G50" s="108" t="str">
        <f t="shared" si="23"/>
        <v>71바5715</v>
      </c>
      <c r="H50" s="109">
        <f t="shared" si="24"/>
        <v>1</v>
      </c>
      <c r="I50" s="110">
        <f t="shared" si="25"/>
        <v>2257.9989999999998</v>
      </c>
      <c r="J50" s="111">
        <f t="shared" si="26"/>
        <v>1.2696009062697331E-2</v>
      </c>
      <c r="K50" s="111">
        <f t="shared" si="27"/>
        <v>0.42755088039243438</v>
      </c>
      <c r="L50" s="111">
        <f t="shared" si="28"/>
        <v>0.13020377776960929</v>
      </c>
      <c r="M50" s="112">
        <f t="shared" si="29"/>
        <v>8.8179999999999996</v>
      </c>
      <c r="N50" s="113">
        <f t="shared" si="30"/>
        <v>4.4286999241363707E-2</v>
      </c>
      <c r="O50" s="113">
        <f t="shared" si="31"/>
        <v>20.903463641923668</v>
      </c>
      <c r="P50" s="227">
        <f t="shared" si="32"/>
        <v>82</v>
      </c>
      <c r="Q50" s="228">
        <f t="shared" si="33"/>
        <v>1</v>
      </c>
      <c r="R50" s="228">
        <f t="shared" si="34"/>
        <v>472</v>
      </c>
      <c r="T50">
        <v>509</v>
      </c>
      <c r="U50">
        <v>1061</v>
      </c>
      <c r="V50" t="s">
        <v>324</v>
      </c>
      <c r="W50">
        <v>2257.9989999999998</v>
      </c>
      <c r="X50">
        <v>1150.242</v>
      </c>
      <c r="Y50">
        <v>1.9630000000000001</v>
      </c>
      <c r="Z50">
        <v>8.8179999999999996</v>
      </c>
      <c r="AA50">
        <v>155.86441300000001</v>
      </c>
      <c r="AB50">
        <v>1.9788559999999999</v>
      </c>
      <c r="AC50">
        <v>66.639966999999999</v>
      </c>
      <c r="AD50" s="1">
        <v>294</v>
      </c>
      <c r="AE50">
        <v>1</v>
      </c>
      <c r="AF50">
        <v>472</v>
      </c>
      <c r="AG50">
        <v>71</v>
      </c>
      <c r="AH50">
        <v>14.486943</v>
      </c>
      <c r="AI50">
        <v>1091.5999999999999</v>
      </c>
      <c r="AJ50">
        <v>0</v>
      </c>
      <c r="AK50">
        <v>82</v>
      </c>
      <c r="AL50">
        <v>34764</v>
      </c>
      <c r="AM50" t="s">
        <v>325</v>
      </c>
      <c r="AN50" t="s">
        <v>508</v>
      </c>
      <c r="AO50">
        <v>2257.9989999999998</v>
      </c>
      <c r="AR50" t="s">
        <v>118</v>
      </c>
      <c r="AS50" t="s">
        <v>119</v>
      </c>
      <c r="AT50" t="s">
        <v>210</v>
      </c>
      <c r="AU50" t="s">
        <v>324</v>
      </c>
      <c r="AV50" t="s">
        <v>207</v>
      </c>
      <c r="AW50">
        <v>1</v>
      </c>
      <c r="BB50">
        <v>0.85347826086956535</v>
      </c>
      <c r="BC50" t="s">
        <v>69</v>
      </c>
      <c r="BF50" t="s">
        <v>118</v>
      </c>
      <c r="BG50" s="5" t="s">
        <v>119</v>
      </c>
      <c r="BH50" t="s">
        <v>324</v>
      </c>
      <c r="BI50">
        <v>1061</v>
      </c>
      <c r="BJ50">
        <v>1</v>
      </c>
      <c r="BK50" t="s">
        <v>210</v>
      </c>
      <c r="BL50" t="s">
        <v>178</v>
      </c>
      <c r="BM50">
        <v>0.85347826086956535</v>
      </c>
      <c r="BN50" t="s">
        <v>69</v>
      </c>
      <c r="BO50" t="s">
        <v>181</v>
      </c>
      <c r="BP50">
        <v>2257.9989999999998</v>
      </c>
    </row>
    <row r="51" spans="1:68" ht="16.5">
      <c r="A51" s="119" t="str">
        <f t="shared" si="18"/>
        <v>명진교통</v>
      </c>
      <c r="B51" s="120" t="str">
        <f t="shared" si="1"/>
        <v>이용수</v>
      </c>
      <c r="C51" s="121" t="str">
        <f t="shared" si="19"/>
        <v>A</v>
      </c>
      <c r="D51" s="122">
        <f t="shared" si="20"/>
        <v>0.95343659845980699</v>
      </c>
      <c r="E51" s="123">
        <f t="shared" si="21"/>
        <v>4847</v>
      </c>
      <c r="F51" s="124" t="str">
        <f t="shared" si="22"/>
        <v>순환52</v>
      </c>
      <c r="G51" s="125" t="str">
        <f t="shared" si="23"/>
        <v>71바5705</v>
      </c>
      <c r="H51" s="126">
        <f t="shared" si="24"/>
        <v>2</v>
      </c>
      <c r="I51" s="127">
        <f t="shared" si="25"/>
        <v>1483.5220000000002</v>
      </c>
      <c r="J51" s="128">
        <f t="shared" si="26"/>
        <v>6.7024324273253347E-2</v>
      </c>
      <c r="K51" s="128">
        <f t="shared" si="27"/>
        <v>0.3570168207828267</v>
      </c>
      <c r="L51" s="128">
        <f t="shared" si="28"/>
        <v>0.19143632517751671</v>
      </c>
      <c r="M51" s="129">
        <f t="shared" si="29"/>
        <v>10.709</v>
      </c>
      <c r="N51" s="130">
        <f t="shared" si="30"/>
        <v>0.13481431350529349</v>
      </c>
      <c r="O51" s="130">
        <f t="shared" si="31"/>
        <v>4.0444294051588043</v>
      </c>
      <c r="P51" s="225">
        <f t="shared" si="32"/>
        <v>11</v>
      </c>
      <c r="Q51" s="226">
        <f t="shared" si="33"/>
        <v>2</v>
      </c>
      <c r="R51" s="226">
        <f t="shared" si="34"/>
        <v>60</v>
      </c>
      <c r="T51">
        <v>509</v>
      </c>
      <c r="U51">
        <v>4847</v>
      </c>
      <c r="V51" t="s">
        <v>326</v>
      </c>
      <c r="W51">
        <v>1483.5219999999999</v>
      </c>
      <c r="X51">
        <v>652.78599999999994</v>
      </c>
      <c r="Y51">
        <v>2.2730000000000001</v>
      </c>
      <c r="Z51">
        <v>10.709</v>
      </c>
      <c r="AA51">
        <v>104.51802499999999</v>
      </c>
      <c r="AB51">
        <v>7.0052500000000002</v>
      </c>
      <c r="AC51">
        <v>37.314692999999998</v>
      </c>
      <c r="AD51" s="1">
        <v>284</v>
      </c>
      <c r="AE51">
        <v>2</v>
      </c>
      <c r="AF51">
        <v>60</v>
      </c>
      <c r="AG51">
        <v>84</v>
      </c>
      <c r="AH51">
        <v>14.193934</v>
      </c>
      <c r="AI51">
        <v>330.6</v>
      </c>
      <c r="AJ51">
        <v>0</v>
      </c>
      <c r="AK51">
        <v>11</v>
      </c>
      <c r="AL51">
        <v>6398</v>
      </c>
      <c r="AM51" t="s">
        <v>327</v>
      </c>
      <c r="AN51" t="s">
        <v>509</v>
      </c>
      <c r="AO51">
        <v>1349.3030000000001</v>
      </c>
      <c r="AR51" t="s">
        <v>118</v>
      </c>
      <c r="AS51" t="s">
        <v>125</v>
      </c>
      <c r="AT51" t="s">
        <v>256</v>
      </c>
      <c r="AU51" t="s">
        <v>326</v>
      </c>
      <c r="AV51" t="s">
        <v>207</v>
      </c>
      <c r="AW51">
        <v>2</v>
      </c>
      <c r="BB51">
        <v>0.95343659845980699</v>
      </c>
      <c r="BC51" t="s">
        <v>66</v>
      </c>
      <c r="BF51" t="s">
        <v>118</v>
      </c>
      <c r="BG51" t="s">
        <v>125</v>
      </c>
      <c r="BH51" t="s">
        <v>326</v>
      </c>
      <c r="BI51">
        <v>4847</v>
      </c>
      <c r="BJ51">
        <v>2</v>
      </c>
      <c r="BK51" t="s">
        <v>256</v>
      </c>
      <c r="BL51" t="s">
        <v>254</v>
      </c>
      <c r="BM51">
        <v>0.95343659845980699</v>
      </c>
      <c r="BN51" t="s">
        <v>66</v>
      </c>
      <c r="BO51" t="s">
        <v>182</v>
      </c>
      <c r="BP51">
        <v>1483.5220000000002</v>
      </c>
    </row>
    <row r="52" spans="1:68" ht="16.5">
      <c r="A52" s="102" t="str">
        <f t="shared" si="18"/>
        <v>명진교통</v>
      </c>
      <c r="B52" s="103" t="str">
        <f t="shared" si="1"/>
        <v>이정교</v>
      </c>
      <c r="C52" s="104" t="str">
        <f t="shared" si="19"/>
        <v>S</v>
      </c>
      <c r="D52" s="105">
        <f t="shared" si="20"/>
        <v>1.0586760138801572</v>
      </c>
      <c r="E52" s="106">
        <f t="shared" si="21"/>
        <v>3782</v>
      </c>
      <c r="F52" s="107" t="str">
        <f t="shared" si="22"/>
        <v>585</v>
      </c>
      <c r="G52" s="108" t="str">
        <f t="shared" si="23"/>
        <v>71바7251</v>
      </c>
      <c r="H52" s="109">
        <f t="shared" si="24"/>
        <v>3</v>
      </c>
      <c r="I52" s="110">
        <f t="shared" si="25"/>
        <v>1138.8920000000001</v>
      </c>
      <c r="J52" s="111">
        <f t="shared" si="26"/>
        <v>3.2494593568066138E-2</v>
      </c>
      <c r="K52" s="111">
        <f t="shared" si="27"/>
        <v>0.36161740132518255</v>
      </c>
      <c r="L52" s="111">
        <f t="shared" si="28"/>
        <v>0.10360947306680528</v>
      </c>
      <c r="M52" s="112">
        <f t="shared" si="29"/>
        <v>7.5129999999999999</v>
      </c>
      <c r="N52" s="113">
        <f t="shared" si="30"/>
        <v>8.7804638192207865E-2</v>
      </c>
      <c r="O52" s="113">
        <f t="shared" si="31"/>
        <v>0.43902319096103931</v>
      </c>
      <c r="P52" s="227">
        <f t="shared" si="32"/>
        <v>5</v>
      </c>
      <c r="Q52" s="228">
        <f t="shared" si="33"/>
        <v>1</v>
      </c>
      <c r="R52" s="228">
        <f t="shared" si="34"/>
        <v>5</v>
      </c>
      <c r="T52">
        <v>509</v>
      </c>
      <c r="U52">
        <v>3782</v>
      </c>
      <c r="V52" t="s">
        <v>328</v>
      </c>
      <c r="W52">
        <v>1138.8920000000001</v>
      </c>
      <c r="X52">
        <v>432.846</v>
      </c>
      <c r="Y52">
        <v>2.6309999999999998</v>
      </c>
      <c r="Z52">
        <v>7.5129999999999999</v>
      </c>
      <c r="AA52">
        <v>89.193298999999996</v>
      </c>
      <c r="AB52">
        <v>2.8982999999999999</v>
      </c>
      <c r="AC52">
        <v>32.253849000000002</v>
      </c>
      <c r="AD52" s="1">
        <v>118</v>
      </c>
      <c r="AE52">
        <v>1</v>
      </c>
      <c r="AF52">
        <v>5</v>
      </c>
      <c r="AG52">
        <v>68</v>
      </c>
      <c r="AH52">
        <v>12.768806</v>
      </c>
      <c r="AI52">
        <v>7.1</v>
      </c>
      <c r="AJ52">
        <v>0</v>
      </c>
      <c r="AK52">
        <v>5</v>
      </c>
      <c r="AL52">
        <v>1490</v>
      </c>
      <c r="AM52" t="s">
        <v>329</v>
      </c>
      <c r="AN52" t="s">
        <v>510</v>
      </c>
      <c r="AO52">
        <v>979.24400000000003</v>
      </c>
      <c r="AR52" t="s">
        <v>118</v>
      </c>
      <c r="AS52" t="s">
        <v>121</v>
      </c>
      <c r="AT52" t="s">
        <v>219</v>
      </c>
      <c r="AU52" t="s">
        <v>328</v>
      </c>
      <c r="AV52" t="s">
        <v>207</v>
      </c>
      <c r="AW52">
        <v>3</v>
      </c>
      <c r="BB52">
        <v>1.0586760138801572</v>
      </c>
      <c r="BC52" t="s">
        <v>71</v>
      </c>
      <c r="BF52" t="s">
        <v>118</v>
      </c>
      <c r="BG52" t="s">
        <v>121</v>
      </c>
      <c r="BH52" t="s">
        <v>328</v>
      </c>
      <c r="BI52">
        <v>3782</v>
      </c>
      <c r="BJ52">
        <v>3</v>
      </c>
      <c r="BK52" t="s">
        <v>219</v>
      </c>
      <c r="BL52" t="s">
        <v>226</v>
      </c>
      <c r="BM52">
        <v>1.0586760138801572</v>
      </c>
      <c r="BN52" t="s">
        <v>71</v>
      </c>
      <c r="BO52" t="s">
        <v>180</v>
      </c>
      <c r="BP52">
        <v>1138.8920000000001</v>
      </c>
    </row>
    <row r="53" spans="1:68" ht="16.5">
      <c r="A53" s="119" t="str">
        <f t="shared" si="18"/>
        <v>명진교통</v>
      </c>
      <c r="B53" s="120" t="str">
        <f t="shared" si="1"/>
        <v>이중권</v>
      </c>
      <c r="C53" s="121" t="str">
        <f t="shared" si="19"/>
        <v>D</v>
      </c>
      <c r="D53" s="122">
        <f t="shared" si="20"/>
        <v>0.82722648504256702</v>
      </c>
      <c r="E53" s="123">
        <f t="shared" si="21"/>
        <v>1247</v>
      </c>
      <c r="F53" s="124" t="str">
        <f t="shared" si="22"/>
        <v>순환52</v>
      </c>
      <c r="G53" s="125" t="str">
        <f t="shared" si="23"/>
        <v>71바5720</v>
      </c>
      <c r="H53" s="126">
        <f t="shared" si="24"/>
        <v>3</v>
      </c>
      <c r="I53" s="127">
        <f t="shared" si="25"/>
        <v>763.18799999999999</v>
      </c>
      <c r="J53" s="128">
        <f t="shared" si="26"/>
        <v>4.2467030651856232E-2</v>
      </c>
      <c r="K53" s="128">
        <f t="shared" si="27"/>
        <v>0.39068705236861961</v>
      </c>
      <c r="L53" s="128">
        <f t="shared" si="28"/>
        <v>8.909993343710855E-2</v>
      </c>
      <c r="M53" s="129">
        <f t="shared" si="29"/>
        <v>14.819000000000001</v>
      </c>
      <c r="N53" s="130">
        <f t="shared" si="30"/>
        <v>0</v>
      </c>
      <c r="O53" s="130">
        <f t="shared" si="31"/>
        <v>9.5651399131013584</v>
      </c>
      <c r="P53" s="225">
        <f t="shared" si="32"/>
        <v>18</v>
      </c>
      <c r="Q53" s="226">
        <f t="shared" si="33"/>
        <v>0</v>
      </c>
      <c r="R53" s="226">
        <f t="shared" si="34"/>
        <v>73</v>
      </c>
      <c r="T53">
        <v>509</v>
      </c>
      <c r="U53">
        <v>1247</v>
      </c>
      <c r="V53" t="s">
        <v>511</v>
      </c>
      <c r="W53">
        <v>763.18799999999999</v>
      </c>
      <c r="X53">
        <v>403.33600000000001</v>
      </c>
      <c r="Y53">
        <v>1.8919999999999999</v>
      </c>
      <c r="Z53">
        <v>14.819000000000001</v>
      </c>
      <c r="AA53">
        <v>56.88693</v>
      </c>
      <c r="AB53">
        <v>2.4158189999999999</v>
      </c>
      <c r="AC53">
        <v>22.224986999999999</v>
      </c>
      <c r="AD53" s="1">
        <v>68</v>
      </c>
      <c r="AE53">
        <v>0</v>
      </c>
      <c r="AF53">
        <v>73</v>
      </c>
      <c r="AG53">
        <v>78</v>
      </c>
      <c r="AH53">
        <v>13.415876000000001</v>
      </c>
      <c r="AI53">
        <v>161.6</v>
      </c>
      <c r="AJ53">
        <v>0</v>
      </c>
      <c r="AK53">
        <v>18</v>
      </c>
      <c r="AL53">
        <v>11767</v>
      </c>
      <c r="AM53" t="s">
        <v>512</v>
      </c>
      <c r="AN53" t="s">
        <v>513</v>
      </c>
      <c r="AO53">
        <v>528.077</v>
      </c>
      <c r="AR53" t="s">
        <v>118</v>
      </c>
      <c r="AS53" t="s">
        <v>125</v>
      </c>
      <c r="AT53" t="s">
        <v>257</v>
      </c>
      <c r="AU53" t="s">
        <v>511</v>
      </c>
      <c r="AV53" t="s">
        <v>48</v>
      </c>
      <c r="AW53">
        <v>3</v>
      </c>
      <c r="BB53">
        <v>0.82722648504256702</v>
      </c>
      <c r="BC53" t="s">
        <v>67</v>
      </c>
      <c r="BF53" t="s">
        <v>118</v>
      </c>
      <c r="BG53" t="s">
        <v>125</v>
      </c>
      <c r="BH53" t="s">
        <v>511</v>
      </c>
      <c r="BI53">
        <v>1247</v>
      </c>
      <c r="BJ53">
        <v>3</v>
      </c>
      <c r="BK53" t="s">
        <v>257</v>
      </c>
      <c r="BL53" t="s">
        <v>256</v>
      </c>
      <c r="BM53">
        <v>0.82722648504256702</v>
      </c>
      <c r="BN53" t="s">
        <v>67</v>
      </c>
      <c r="BO53" t="s">
        <v>183</v>
      </c>
      <c r="BP53">
        <v>763.18799999999999</v>
      </c>
    </row>
    <row r="54" spans="1:68" ht="16.5">
      <c r="A54" s="102" t="str">
        <f t="shared" si="18"/>
        <v>명진교통</v>
      </c>
      <c r="B54" s="103" t="str">
        <f t="shared" si="1"/>
        <v>이진희</v>
      </c>
      <c r="C54" s="104" t="str">
        <f t="shared" si="19"/>
        <v>B</v>
      </c>
      <c r="D54" s="105">
        <f t="shared" si="20"/>
        <v>0.94178551596962801</v>
      </c>
      <c r="E54" s="106">
        <f t="shared" si="21"/>
        <v>412</v>
      </c>
      <c r="F54" s="107" t="str">
        <f t="shared" si="22"/>
        <v>522</v>
      </c>
      <c r="G54" s="108" t="str">
        <f t="shared" si="23"/>
        <v>71바5702</v>
      </c>
      <c r="H54" s="109">
        <f t="shared" si="24"/>
        <v>2</v>
      </c>
      <c r="I54" s="110">
        <f t="shared" si="25"/>
        <v>615.66499999999996</v>
      </c>
      <c r="J54" s="111">
        <f t="shared" si="26"/>
        <v>8.734160474403424E-3</v>
      </c>
      <c r="K54" s="111">
        <f t="shared" si="27"/>
        <v>0.40181582569965552</v>
      </c>
      <c r="L54" s="111">
        <f t="shared" si="28"/>
        <v>0.2403904720911535</v>
      </c>
      <c r="M54" s="112">
        <f t="shared" si="29"/>
        <v>12.27</v>
      </c>
      <c r="N54" s="113">
        <f t="shared" si="30"/>
        <v>0</v>
      </c>
      <c r="O54" s="113">
        <f t="shared" si="31"/>
        <v>34.109458877798808</v>
      </c>
      <c r="P54" s="227">
        <f t="shared" si="32"/>
        <v>18</v>
      </c>
      <c r="Q54" s="228">
        <f t="shared" si="33"/>
        <v>0</v>
      </c>
      <c r="R54" s="228">
        <f t="shared" si="34"/>
        <v>210</v>
      </c>
      <c r="T54">
        <v>509</v>
      </c>
      <c r="U54">
        <v>412</v>
      </c>
      <c r="V54" t="s">
        <v>330</v>
      </c>
      <c r="W54">
        <v>615.66499999999996</v>
      </c>
      <c r="X54">
        <v>292.37099999999998</v>
      </c>
      <c r="Y54">
        <v>2.1059999999999999</v>
      </c>
      <c r="Z54">
        <v>12.27</v>
      </c>
      <c r="AA54">
        <v>42.615544</v>
      </c>
      <c r="AB54">
        <v>0.37221100000000001</v>
      </c>
      <c r="AC54">
        <v>17.1236</v>
      </c>
      <c r="AD54" s="1">
        <v>148</v>
      </c>
      <c r="AE54">
        <v>0</v>
      </c>
      <c r="AF54">
        <v>210</v>
      </c>
      <c r="AG54">
        <v>85</v>
      </c>
      <c r="AH54">
        <v>14.446958</v>
      </c>
      <c r="AI54">
        <v>345.8</v>
      </c>
      <c r="AJ54">
        <v>0</v>
      </c>
      <c r="AK54">
        <v>18</v>
      </c>
      <c r="AL54">
        <v>4014</v>
      </c>
      <c r="AM54" t="s">
        <v>331</v>
      </c>
      <c r="AN54" t="s">
        <v>514</v>
      </c>
      <c r="AO54">
        <v>477.46199999999999</v>
      </c>
      <c r="AR54" t="s">
        <v>118</v>
      </c>
      <c r="AS54" t="s">
        <v>119</v>
      </c>
      <c r="AT54" t="s">
        <v>204</v>
      </c>
      <c r="AU54" t="s">
        <v>330</v>
      </c>
      <c r="AV54" t="s">
        <v>48</v>
      </c>
      <c r="AW54">
        <v>2</v>
      </c>
      <c r="BB54">
        <v>0.94178551596962801</v>
      </c>
      <c r="BC54" t="s">
        <v>68</v>
      </c>
      <c r="BF54" t="s">
        <v>118</v>
      </c>
      <c r="BG54" t="s">
        <v>119</v>
      </c>
      <c r="BH54" t="s">
        <v>330</v>
      </c>
      <c r="BI54">
        <v>412</v>
      </c>
      <c r="BJ54">
        <v>2</v>
      </c>
      <c r="BK54" t="s">
        <v>204</v>
      </c>
      <c r="BL54" t="s">
        <v>205</v>
      </c>
      <c r="BM54">
        <v>0.94178551596962801</v>
      </c>
      <c r="BN54" t="s">
        <v>68</v>
      </c>
      <c r="BO54" t="s">
        <v>179</v>
      </c>
      <c r="BP54">
        <v>615.66499999999996</v>
      </c>
    </row>
    <row r="55" spans="1:68" ht="16.5">
      <c r="A55" s="119" t="str">
        <f t="shared" si="18"/>
        <v>명진교통</v>
      </c>
      <c r="B55" s="120" t="str">
        <f t="shared" si="1"/>
        <v>이찬열</v>
      </c>
      <c r="C55" s="121" t="str">
        <f t="shared" si="19"/>
        <v>A</v>
      </c>
      <c r="D55" s="122">
        <f t="shared" si="20"/>
        <v>0.98259259259259257</v>
      </c>
      <c r="E55" s="123">
        <f t="shared" si="21"/>
        <v>2728</v>
      </c>
      <c r="F55" s="124" t="str">
        <f t="shared" si="22"/>
        <v>591</v>
      </c>
      <c r="G55" s="125" t="str">
        <f t="shared" si="23"/>
        <v>71바5455</v>
      </c>
      <c r="H55" s="126">
        <f t="shared" si="24"/>
        <v>1</v>
      </c>
      <c r="I55" s="127">
        <f t="shared" si="25"/>
        <v>2938.2660000000001</v>
      </c>
      <c r="J55" s="128">
        <f t="shared" si="26"/>
        <v>1.4827104316501992E-2</v>
      </c>
      <c r="K55" s="128">
        <f t="shared" si="27"/>
        <v>0.32949867427357232</v>
      </c>
      <c r="L55" s="128">
        <f t="shared" si="28"/>
        <v>0.293370307521511</v>
      </c>
      <c r="M55" s="129">
        <f t="shared" si="29"/>
        <v>9.5530000000000008</v>
      </c>
      <c r="N55" s="130">
        <f t="shared" si="30"/>
        <v>0.4084041404011754</v>
      </c>
      <c r="O55" s="130">
        <f t="shared" si="31"/>
        <v>10.686575007164089</v>
      </c>
      <c r="P55" s="225">
        <f t="shared" si="32"/>
        <v>20</v>
      </c>
      <c r="Q55" s="226">
        <f t="shared" si="33"/>
        <v>12</v>
      </c>
      <c r="R55" s="226">
        <f t="shared" si="34"/>
        <v>314</v>
      </c>
      <c r="T55">
        <v>509</v>
      </c>
      <c r="U55">
        <v>2728</v>
      </c>
      <c r="V55" t="s">
        <v>332</v>
      </c>
      <c r="W55">
        <v>2938.2660000000001</v>
      </c>
      <c r="X55">
        <v>1107.51</v>
      </c>
      <c r="Y55">
        <v>2.653</v>
      </c>
      <c r="Z55">
        <v>9.5530000000000008</v>
      </c>
      <c r="AA55">
        <v>177.560766</v>
      </c>
      <c r="AB55">
        <v>2.6327120000000002</v>
      </c>
      <c r="AC55">
        <v>58.506036999999999</v>
      </c>
      <c r="AD55" s="1">
        <v>862</v>
      </c>
      <c r="AE55">
        <v>12</v>
      </c>
      <c r="AF55">
        <v>314</v>
      </c>
      <c r="AG55">
        <v>86</v>
      </c>
      <c r="AH55">
        <v>16.547946</v>
      </c>
      <c r="AI55">
        <v>819.4</v>
      </c>
      <c r="AJ55">
        <v>50.5</v>
      </c>
      <c r="AK55">
        <v>20</v>
      </c>
      <c r="AL55">
        <v>11778</v>
      </c>
      <c r="AM55" t="s">
        <v>333</v>
      </c>
      <c r="AN55" t="s">
        <v>515</v>
      </c>
      <c r="AO55">
        <v>2938.2660000000001</v>
      </c>
      <c r="AR55" t="s">
        <v>118</v>
      </c>
      <c r="AS55" t="s">
        <v>122</v>
      </c>
      <c r="AT55" t="s">
        <v>230</v>
      </c>
      <c r="AU55" t="s">
        <v>332</v>
      </c>
      <c r="AV55" t="s">
        <v>48</v>
      </c>
      <c r="AW55">
        <v>1</v>
      </c>
      <c r="BB55">
        <v>0.98259259259259257</v>
      </c>
      <c r="BC55" t="s">
        <v>66</v>
      </c>
      <c r="BF55" t="s">
        <v>118</v>
      </c>
      <c r="BG55" t="s">
        <v>122</v>
      </c>
      <c r="BH55" t="s">
        <v>332</v>
      </c>
      <c r="BI55">
        <v>2728</v>
      </c>
      <c r="BJ55">
        <v>1</v>
      </c>
      <c r="BK55" t="s">
        <v>230</v>
      </c>
      <c r="BL55" t="s">
        <v>178</v>
      </c>
      <c r="BM55">
        <v>0.98259259259259257</v>
      </c>
      <c r="BN55" t="s">
        <v>66</v>
      </c>
      <c r="BO55" t="s">
        <v>182</v>
      </c>
      <c r="BP55">
        <v>2938.2660000000001</v>
      </c>
    </row>
    <row r="56" spans="1:68" ht="16.5">
      <c r="A56" s="102" t="str">
        <f t="shared" si="18"/>
        <v>명진교통</v>
      </c>
      <c r="B56" s="103" t="str">
        <f t="shared" si="1"/>
        <v>이흥우</v>
      </c>
      <c r="C56" s="104" t="str">
        <f t="shared" si="19"/>
        <v>D</v>
      </c>
      <c r="D56" s="105">
        <f t="shared" si="20"/>
        <v>0.82752753947449209</v>
      </c>
      <c r="E56" s="106">
        <f t="shared" si="21"/>
        <v>5625</v>
      </c>
      <c r="F56" s="107" t="str">
        <f t="shared" si="22"/>
        <v>596</v>
      </c>
      <c r="G56" s="108" t="str">
        <f t="shared" si="23"/>
        <v>71바5360</v>
      </c>
      <c r="H56" s="109">
        <f t="shared" si="24"/>
        <v>2</v>
      </c>
      <c r="I56" s="110">
        <f t="shared" si="25"/>
        <v>1605.337</v>
      </c>
      <c r="J56" s="111">
        <f t="shared" si="26"/>
        <v>4.522059918337603E-2</v>
      </c>
      <c r="K56" s="111">
        <f t="shared" si="27"/>
        <v>0.35657885515510301</v>
      </c>
      <c r="L56" s="111">
        <f t="shared" si="28"/>
        <v>0.22923535681293086</v>
      </c>
      <c r="M56" s="112">
        <f t="shared" si="29"/>
        <v>11.138999999999999</v>
      </c>
      <c r="N56" s="113">
        <f t="shared" si="30"/>
        <v>0.74750659830303545</v>
      </c>
      <c r="O56" s="113">
        <f t="shared" si="31"/>
        <v>11.710936706747555</v>
      </c>
      <c r="P56" s="227">
        <f t="shared" si="32"/>
        <v>15</v>
      </c>
      <c r="Q56" s="228">
        <f t="shared" si="33"/>
        <v>12</v>
      </c>
      <c r="R56" s="228">
        <f t="shared" si="34"/>
        <v>188</v>
      </c>
      <c r="T56">
        <v>509</v>
      </c>
      <c r="U56">
        <v>5625</v>
      </c>
      <c r="V56" t="s">
        <v>334</v>
      </c>
      <c r="W56">
        <v>1605.337</v>
      </c>
      <c r="X56">
        <v>796.572</v>
      </c>
      <c r="Y56">
        <v>2.0150000000000001</v>
      </c>
      <c r="Z56">
        <v>11.138999999999999</v>
      </c>
      <c r="AA56">
        <v>122.57049000000001</v>
      </c>
      <c r="AB56">
        <v>5.5427109999999997</v>
      </c>
      <c r="AC56">
        <v>43.706045000000003</v>
      </c>
      <c r="AD56" s="1">
        <v>368</v>
      </c>
      <c r="AE56">
        <v>12</v>
      </c>
      <c r="AF56">
        <v>188</v>
      </c>
      <c r="AG56">
        <v>76</v>
      </c>
      <c r="AH56">
        <v>13.097255000000001</v>
      </c>
      <c r="AI56">
        <v>65</v>
      </c>
      <c r="AJ56">
        <v>0</v>
      </c>
      <c r="AK56">
        <v>15</v>
      </c>
      <c r="AL56">
        <v>8326</v>
      </c>
      <c r="AM56" t="s">
        <v>335</v>
      </c>
      <c r="AN56" t="s">
        <v>516</v>
      </c>
      <c r="AO56">
        <v>1212.5889999999999</v>
      </c>
      <c r="AR56" t="s">
        <v>118</v>
      </c>
      <c r="AS56" t="s">
        <v>250</v>
      </c>
      <c r="AT56" t="s">
        <v>251</v>
      </c>
      <c r="AU56" t="s">
        <v>334</v>
      </c>
      <c r="AV56" t="s">
        <v>48</v>
      </c>
      <c r="AW56">
        <v>2</v>
      </c>
      <c r="BB56">
        <v>0.82752753947449209</v>
      </c>
      <c r="BC56" t="s">
        <v>67</v>
      </c>
      <c r="BF56" t="s">
        <v>118</v>
      </c>
      <c r="BG56" s="5" t="s">
        <v>250</v>
      </c>
      <c r="BH56" t="s">
        <v>334</v>
      </c>
      <c r="BI56">
        <v>5625</v>
      </c>
      <c r="BJ56">
        <v>2</v>
      </c>
      <c r="BK56" t="s">
        <v>251</v>
      </c>
      <c r="BL56" t="s">
        <v>258</v>
      </c>
      <c r="BM56">
        <v>0.82752753947449209</v>
      </c>
      <c r="BN56" t="s">
        <v>67</v>
      </c>
      <c r="BO56" t="s">
        <v>183</v>
      </c>
      <c r="BP56">
        <v>1605.337</v>
      </c>
    </row>
    <row r="57" spans="1:68" ht="16.5">
      <c r="A57" s="119" t="str">
        <f t="shared" si="18"/>
        <v>명진교통</v>
      </c>
      <c r="B57" s="120" t="str">
        <f t="shared" si="1"/>
        <v>임상은</v>
      </c>
      <c r="C57" s="121" t="str">
        <f t="shared" si="19"/>
        <v>D</v>
      </c>
      <c r="D57" s="122">
        <f t="shared" si="20"/>
        <v>0.82185185185185172</v>
      </c>
      <c r="E57" s="123">
        <f t="shared" si="21"/>
        <v>9700</v>
      </c>
      <c r="F57" s="124" t="str">
        <f t="shared" si="22"/>
        <v>592</v>
      </c>
      <c r="G57" s="125" t="str">
        <f t="shared" si="23"/>
        <v>71바5351</v>
      </c>
      <c r="H57" s="126">
        <f t="shared" si="24"/>
        <v>1</v>
      </c>
      <c r="I57" s="127">
        <f t="shared" si="25"/>
        <v>4615.5940000000001</v>
      </c>
      <c r="J57" s="128">
        <f t="shared" si="26"/>
        <v>2.3322120320082278E-2</v>
      </c>
      <c r="K57" s="128">
        <f t="shared" si="27"/>
        <v>0.42939540897025508</v>
      </c>
      <c r="L57" s="128">
        <f t="shared" si="28"/>
        <v>0.14386014021163906</v>
      </c>
      <c r="M57" s="129">
        <f t="shared" si="29"/>
        <v>14.542999999999999</v>
      </c>
      <c r="N57" s="130">
        <f t="shared" si="30"/>
        <v>2.2098997442149373</v>
      </c>
      <c r="O57" s="130">
        <f t="shared" si="31"/>
        <v>26.042151887709359</v>
      </c>
      <c r="P57" s="225">
        <f t="shared" si="32"/>
        <v>295</v>
      </c>
      <c r="Q57" s="226">
        <f t="shared" si="33"/>
        <v>102</v>
      </c>
      <c r="R57" s="226">
        <f t="shared" si="34"/>
        <v>1202</v>
      </c>
      <c r="T57">
        <v>509</v>
      </c>
      <c r="U57">
        <v>9700</v>
      </c>
      <c r="V57" t="s">
        <v>336</v>
      </c>
      <c r="W57">
        <v>4615.5940000000001</v>
      </c>
      <c r="X57">
        <v>2080.232</v>
      </c>
      <c r="Y57">
        <v>2.2189999999999999</v>
      </c>
      <c r="Z57">
        <v>14.542999999999999</v>
      </c>
      <c r="AA57">
        <v>359.99243999999999</v>
      </c>
      <c r="AB57">
        <v>8.3957870000000003</v>
      </c>
      <c r="AC57">
        <v>154.57910100000001</v>
      </c>
      <c r="AD57" s="1">
        <v>664</v>
      </c>
      <c r="AE57">
        <v>102</v>
      </c>
      <c r="AF57">
        <v>1202</v>
      </c>
      <c r="AG57">
        <v>87</v>
      </c>
      <c r="AH57">
        <v>12.821363</v>
      </c>
      <c r="AI57">
        <v>1019</v>
      </c>
      <c r="AJ57">
        <v>0</v>
      </c>
      <c r="AK57">
        <v>295</v>
      </c>
      <c r="AL57">
        <v>99486</v>
      </c>
      <c r="AM57" t="s">
        <v>337</v>
      </c>
      <c r="AN57" t="s">
        <v>517</v>
      </c>
      <c r="AO57">
        <v>4615.5940000000001</v>
      </c>
      <c r="AR57" t="s">
        <v>118</v>
      </c>
      <c r="AS57" t="s">
        <v>123</v>
      </c>
      <c r="AT57" t="s">
        <v>236</v>
      </c>
      <c r="AU57" t="s">
        <v>336</v>
      </c>
      <c r="AV57" t="s">
        <v>48</v>
      </c>
      <c r="AW57">
        <v>1</v>
      </c>
      <c r="BB57">
        <v>0.82185185185185172</v>
      </c>
      <c r="BC57" t="s">
        <v>67</v>
      </c>
      <c r="BF57" t="s">
        <v>118</v>
      </c>
      <c r="BG57" t="s">
        <v>123</v>
      </c>
      <c r="BH57" t="s">
        <v>336</v>
      </c>
      <c r="BI57">
        <v>9700</v>
      </c>
      <c r="BJ57">
        <v>1</v>
      </c>
      <c r="BK57" t="s">
        <v>236</v>
      </c>
      <c r="BL57" t="s">
        <v>178</v>
      </c>
      <c r="BM57">
        <v>0.82185185185185172</v>
      </c>
      <c r="BN57" t="s">
        <v>67</v>
      </c>
      <c r="BO57" t="s">
        <v>183</v>
      </c>
      <c r="BP57">
        <v>4615.5940000000001</v>
      </c>
    </row>
    <row r="58" spans="1:68" ht="16.5">
      <c r="A58" s="102" t="str">
        <f t="shared" si="18"/>
        <v>명진교통</v>
      </c>
      <c r="B58" s="103" t="str">
        <f t="shared" si="1"/>
        <v>임상철</v>
      </c>
      <c r="C58" s="104" t="str">
        <f t="shared" si="19"/>
        <v>D</v>
      </c>
      <c r="D58" s="105">
        <f t="shared" si="20"/>
        <v>0.83360000000000001</v>
      </c>
      <c r="E58" s="106">
        <f t="shared" si="21"/>
        <v>2987</v>
      </c>
      <c r="F58" s="107" t="str">
        <f t="shared" si="22"/>
        <v>591</v>
      </c>
      <c r="G58" s="108" t="str">
        <f t="shared" si="23"/>
        <v>71바7256</v>
      </c>
      <c r="H58" s="109">
        <f t="shared" si="24"/>
        <v>1</v>
      </c>
      <c r="I58" s="110">
        <f t="shared" si="25"/>
        <v>723.596</v>
      </c>
      <c r="J58" s="111">
        <f t="shared" si="26"/>
        <v>4.0676335324022012E-2</v>
      </c>
      <c r="K58" s="111">
        <f t="shared" si="27"/>
        <v>0.39680151934674779</v>
      </c>
      <c r="L58" s="111">
        <f t="shared" si="28"/>
        <v>0.26395944698422874</v>
      </c>
      <c r="M58" s="112">
        <f t="shared" si="29"/>
        <v>13.051</v>
      </c>
      <c r="N58" s="113">
        <f t="shared" si="30"/>
        <v>0.13819866334252814</v>
      </c>
      <c r="O58" s="113">
        <f t="shared" si="31"/>
        <v>21.006196828064279</v>
      </c>
      <c r="P58" s="227">
        <f t="shared" si="32"/>
        <v>20</v>
      </c>
      <c r="Q58" s="228">
        <f t="shared" si="33"/>
        <v>1</v>
      </c>
      <c r="R58" s="228">
        <f t="shared" si="34"/>
        <v>152</v>
      </c>
      <c r="T58">
        <v>509</v>
      </c>
      <c r="U58">
        <v>2987</v>
      </c>
      <c r="V58" t="s">
        <v>338</v>
      </c>
      <c r="W58">
        <v>723.596</v>
      </c>
      <c r="X58">
        <v>347.23099999999999</v>
      </c>
      <c r="Y58">
        <v>2.0840000000000001</v>
      </c>
      <c r="Z58">
        <v>13.051</v>
      </c>
      <c r="AA58">
        <v>53.552489000000001</v>
      </c>
      <c r="AB58">
        <v>2.1783190000000001</v>
      </c>
      <c r="AC58">
        <v>21.249708999999999</v>
      </c>
      <c r="AD58" s="1">
        <v>191</v>
      </c>
      <c r="AE58">
        <v>1</v>
      </c>
      <c r="AF58">
        <v>152</v>
      </c>
      <c r="AG58">
        <v>88</v>
      </c>
      <c r="AH58">
        <v>13.511901999999999</v>
      </c>
      <c r="AI58">
        <v>226.2</v>
      </c>
      <c r="AJ58">
        <v>0</v>
      </c>
      <c r="AK58">
        <v>20</v>
      </c>
      <c r="AL58">
        <v>13129</v>
      </c>
      <c r="AM58" t="s">
        <v>339</v>
      </c>
      <c r="AN58" t="s">
        <v>518</v>
      </c>
      <c r="AO58">
        <v>723.596</v>
      </c>
      <c r="AR58" t="s">
        <v>118</v>
      </c>
      <c r="AS58" t="s">
        <v>122</v>
      </c>
      <c r="AT58" t="s">
        <v>233</v>
      </c>
      <c r="AU58" t="s">
        <v>338</v>
      </c>
      <c r="AV58" t="s">
        <v>48</v>
      </c>
      <c r="AW58">
        <v>1</v>
      </c>
      <c r="BB58">
        <v>0.83360000000000001</v>
      </c>
      <c r="BC58" t="s">
        <v>67</v>
      </c>
      <c r="BF58" t="s">
        <v>118</v>
      </c>
      <c r="BG58" t="s">
        <v>122</v>
      </c>
      <c r="BH58" t="s">
        <v>338</v>
      </c>
      <c r="BI58">
        <v>2987</v>
      </c>
      <c r="BJ58">
        <v>1</v>
      </c>
      <c r="BK58" t="s">
        <v>233</v>
      </c>
      <c r="BL58" t="s">
        <v>178</v>
      </c>
      <c r="BM58">
        <v>0.83360000000000001</v>
      </c>
      <c r="BN58" t="s">
        <v>67</v>
      </c>
      <c r="BO58" t="s">
        <v>183</v>
      </c>
      <c r="BP58">
        <v>723.596</v>
      </c>
    </row>
    <row r="59" spans="1:68" ht="16.5">
      <c r="A59" s="119" t="str">
        <f t="shared" si="18"/>
        <v>명진교통</v>
      </c>
      <c r="B59" s="120" t="str">
        <f t="shared" si="1"/>
        <v>임준성</v>
      </c>
      <c r="C59" s="121" t="str">
        <f t="shared" si="19"/>
        <v>C</v>
      </c>
      <c r="D59" s="122">
        <f t="shared" si="20"/>
        <v>0.85960000000000003</v>
      </c>
      <c r="E59" s="123">
        <f t="shared" si="21"/>
        <v>9597</v>
      </c>
      <c r="F59" s="124" t="str">
        <f t="shared" si="22"/>
        <v>585</v>
      </c>
      <c r="G59" s="125" t="str">
        <f t="shared" si="23"/>
        <v>71바7257</v>
      </c>
      <c r="H59" s="126">
        <f t="shared" si="24"/>
        <v>1</v>
      </c>
      <c r="I59" s="127">
        <f t="shared" si="25"/>
        <v>1474.5319999999999</v>
      </c>
      <c r="J59" s="128">
        <f t="shared" si="26"/>
        <v>2.3909835500896211E-2</v>
      </c>
      <c r="K59" s="128">
        <f t="shared" si="27"/>
        <v>0.38018025586719018</v>
      </c>
      <c r="L59" s="128">
        <f t="shared" si="28"/>
        <v>0.20277620289013737</v>
      </c>
      <c r="M59" s="129">
        <f t="shared" si="29"/>
        <v>12.096</v>
      </c>
      <c r="N59" s="130">
        <f t="shared" si="30"/>
        <v>0</v>
      </c>
      <c r="O59" s="130">
        <f t="shared" si="31"/>
        <v>5.2898139884383655</v>
      </c>
      <c r="P59" s="225">
        <f t="shared" si="32"/>
        <v>8</v>
      </c>
      <c r="Q59" s="226">
        <f t="shared" si="33"/>
        <v>0</v>
      </c>
      <c r="R59" s="226">
        <f t="shared" si="34"/>
        <v>78</v>
      </c>
      <c r="T59">
        <v>509</v>
      </c>
      <c r="U59">
        <v>9597</v>
      </c>
      <c r="V59" t="s">
        <v>340</v>
      </c>
      <c r="W59">
        <v>1474.5319999999999</v>
      </c>
      <c r="X59">
        <v>686.20600000000002</v>
      </c>
      <c r="Y59">
        <v>2.149</v>
      </c>
      <c r="Z59">
        <v>12.096</v>
      </c>
      <c r="AA59">
        <v>115.792181</v>
      </c>
      <c r="AB59">
        <v>2.7685719999999998</v>
      </c>
      <c r="AC59">
        <v>44.021901</v>
      </c>
      <c r="AD59" s="1">
        <v>299</v>
      </c>
      <c r="AE59">
        <v>0</v>
      </c>
      <c r="AF59">
        <v>78</v>
      </c>
      <c r="AG59">
        <v>100</v>
      </c>
      <c r="AH59">
        <v>12.734296000000001</v>
      </c>
      <c r="AI59">
        <v>482.4</v>
      </c>
      <c r="AJ59">
        <v>151.69999999999999</v>
      </c>
      <c r="AK59">
        <v>8</v>
      </c>
      <c r="AL59">
        <v>859</v>
      </c>
      <c r="AM59" t="s">
        <v>341</v>
      </c>
      <c r="AN59" t="s">
        <v>519</v>
      </c>
      <c r="AO59">
        <v>1474.5319999999999</v>
      </c>
      <c r="AR59" t="s">
        <v>118</v>
      </c>
      <c r="AS59" t="s">
        <v>121</v>
      </c>
      <c r="AT59" t="s">
        <v>225</v>
      </c>
      <c r="AU59" t="s">
        <v>340</v>
      </c>
      <c r="AV59" t="s">
        <v>48</v>
      </c>
      <c r="AW59">
        <v>1</v>
      </c>
      <c r="BB59">
        <v>0.85960000000000003</v>
      </c>
      <c r="BC59" t="s">
        <v>69</v>
      </c>
      <c r="BF59" t="s">
        <v>118</v>
      </c>
      <c r="BG59" t="s">
        <v>121</v>
      </c>
      <c r="BH59" t="s">
        <v>340</v>
      </c>
      <c r="BI59">
        <v>9597</v>
      </c>
      <c r="BJ59">
        <v>1</v>
      </c>
      <c r="BK59" t="s">
        <v>225</v>
      </c>
      <c r="BL59" t="s">
        <v>178</v>
      </c>
      <c r="BM59">
        <v>0.85960000000000003</v>
      </c>
      <c r="BN59" t="s">
        <v>69</v>
      </c>
      <c r="BO59" t="s">
        <v>181</v>
      </c>
      <c r="BP59">
        <v>1474.5319999999999</v>
      </c>
    </row>
    <row r="60" spans="1:68" ht="16.5">
      <c r="A60" s="102" t="str">
        <f t="shared" si="18"/>
        <v>명진교통</v>
      </c>
      <c r="B60" s="103" t="str">
        <f t="shared" si="1"/>
        <v>장길용</v>
      </c>
      <c r="C60" s="104" t="str">
        <f t="shared" si="19"/>
        <v>F</v>
      </c>
      <c r="D60" s="105">
        <f t="shared" si="20"/>
        <v>0.77779374927830702</v>
      </c>
      <c r="E60" s="106">
        <f t="shared" si="21"/>
        <v>9033</v>
      </c>
      <c r="F60" s="107" t="str">
        <f t="shared" si="22"/>
        <v>522</v>
      </c>
      <c r="G60" s="108" t="str">
        <f t="shared" si="23"/>
        <v>71바5708</v>
      </c>
      <c r="H60" s="109">
        <f t="shared" si="24"/>
        <v>2</v>
      </c>
      <c r="I60" s="110">
        <f t="shared" si="25"/>
        <v>1863.3220000000001</v>
      </c>
      <c r="J60" s="111">
        <f t="shared" si="26"/>
        <v>1.4914882751209241E-2</v>
      </c>
      <c r="K60" s="111">
        <f t="shared" si="27"/>
        <v>0.45636694356247604</v>
      </c>
      <c r="L60" s="111">
        <f t="shared" si="28"/>
        <v>0.24579755941270481</v>
      </c>
      <c r="M60" s="112">
        <f t="shared" si="29"/>
        <v>15.334</v>
      </c>
      <c r="N60" s="113">
        <f t="shared" si="30"/>
        <v>0</v>
      </c>
      <c r="O60" s="113">
        <f t="shared" si="31"/>
        <v>14.919589850814836</v>
      </c>
      <c r="P60" s="227">
        <f t="shared" si="32"/>
        <v>108</v>
      </c>
      <c r="Q60" s="228">
        <f t="shared" si="33"/>
        <v>0</v>
      </c>
      <c r="R60" s="228">
        <f t="shared" si="34"/>
        <v>278</v>
      </c>
      <c r="T60">
        <v>509</v>
      </c>
      <c r="U60">
        <v>9033</v>
      </c>
      <c r="V60" t="s">
        <v>342</v>
      </c>
      <c r="W60">
        <v>1863.3219999999999</v>
      </c>
      <c r="X60">
        <v>1029.7159999999999</v>
      </c>
      <c r="Y60">
        <v>1.81</v>
      </c>
      <c r="Z60">
        <v>15.334</v>
      </c>
      <c r="AA60">
        <v>140.407205</v>
      </c>
      <c r="AB60">
        <v>2.094157</v>
      </c>
      <c r="AC60">
        <v>64.077207000000001</v>
      </c>
      <c r="AD60" s="1">
        <v>458</v>
      </c>
      <c r="AE60">
        <v>0</v>
      </c>
      <c r="AF60">
        <v>278</v>
      </c>
      <c r="AG60">
        <v>88</v>
      </c>
      <c r="AH60">
        <v>13.270842999999999</v>
      </c>
      <c r="AI60">
        <v>3289.9</v>
      </c>
      <c r="AJ60">
        <v>46.6</v>
      </c>
      <c r="AK60">
        <v>108</v>
      </c>
      <c r="AL60">
        <v>53467</v>
      </c>
      <c r="AM60" t="s">
        <v>343</v>
      </c>
      <c r="AN60" t="s">
        <v>520</v>
      </c>
      <c r="AO60">
        <v>1726.961</v>
      </c>
      <c r="AR60" t="s">
        <v>118</v>
      </c>
      <c r="AS60" t="s">
        <v>119</v>
      </c>
      <c r="AT60" t="s">
        <v>206</v>
      </c>
      <c r="AU60" t="s">
        <v>342</v>
      </c>
      <c r="AV60" t="s">
        <v>48</v>
      </c>
      <c r="AW60">
        <v>2</v>
      </c>
      <c r="BB60">
        <v>0.77779374927830702</v>
      </c>
      <c r="BC60" t="s">
        <v>70</v>
      </c>
      <c r="BF60" t="s">
        <v>118</v>
      </c>
      <c r="BG60" t="s">
        <v>119</v>
      </c>
      <c r="BH60" t="s">
        <v>342</v>
      </c>
      <c r="BI60">
        <v>9033</v>
      </c>
      <c r="BJ60">
        <v>2</v>
      </c>
      <c r="BK60" t="s">
        <v>206</v>
      </c>
      <c r="BL60" t="s">
        <v>234</v>
      </c>
      <c r="BM60">
        <v>0.77779374927830702</v>
      </c>
      <c r="BN60" t="s">
        <v>70</v>
      </c>
      <c r="BO60" t="s">
        <v>196</v>
      </c>
      <c r="BP60">
        <v>1863.3220000000001</v>
      </c>
    </row>
    <row r="61" spans="1:68" ht="16.5">
      <c r="A61" s="119" t="str">
        <f t="shared" si="18"/>
        <v>명진교통</v>
      </c>
      <c r="B61" s="120" t="str">
        <f t="shared" si="1"/>
        <v>장정상</v>
      </c>
      <c r="C61" s="121" t="str">
        <f t="shared" si="19"/>
        <v>D</v>
      </c>
      <c r="D61" s="122">
        <f t="shared" si="20"/>
        <v>0.82710140954040012</v>
      </c>
      <c r="E61" s="123">
        <f t="shared" si="21"/>
        <v>8699</v>
      </c>
      <c r="F61" s="124" t="str">
        <f t="shared" si="22"/>
        <v>591</v>
      </c>
      <c r="G61" s="125" t="str">
        <f t="shared" si="23"/>
        <v>71바5459</v>
      </c>
      <c r="H61" s="126">
        <f t="shared" si="24"/>
        <v>2</v>
      </c>
      <c r="I61" s="127">
        <f t="shared" si="25"/>
        <v>3592.24</v>
      </c>
      <c r="J61" s="128">
        <f t="shared" si="26"/>
        <v>1.5156687738132637E-2</v>
      </c>
      <c r="K61" s="128">
        <f t="shared" si="27"/>
        <v>0.39910622318628647</v>
      </c>
      <c r="L61" s="128">
        <f t="shared" si="28"/>
        <v>0.2229806471727947</v>
      </c>
      <c r="M61" s="129">
        <f t="shared" si="29"/>
        <v>12.254</v>
      </c>
      <c r="N61" s="130">
        <f t="shared" si="30"/>
        <v>0.41756675500523355</v>
      </c>
      <c r="O61" s="130">
        <f t="shared" si="31"/>
        <v>25.916976593991496</v>
      </c>
      <c r="P61" s="225">
        <f t="shared" si="32"/>
        <v>124</v>
      </c>
      <c r="Q61" s="226">
        <f t="shared" si="33"/>
        <v>15</v>
      </c>
      <c r="R61" s="226">
        <f t="shared" si="34"/>
        <v>931</v>
      </c>
      <c r="T61">
        <v>509</v>
      </c>
      <c r="U61">
        <v>8699</v>
      </c>
      <c r="V61" t="s">
        <v>344</v>
      </c>
      <c r="W61">
        <v>3592.24</v>
      </c>
      <c r="X61">
        <v>1608.742</v>
      </c>
      <c r="Y61">
        <v>2.2330000000000001</v>
      </c>
      <c r="Z61">
        <v>12.254</v>
      </c>
      <c r="AA61">
        <v>250.54577</v>
      </c>
      <c r="AB61">
        <v>3.797444</v>
      </c>
      <c r="AC61">
        <v>99.994376000000003</v>
      </c>
      <c r="AD61" s="1">
        <v>801</v>
      </c>
      <c r="AE61">
        <v>15</v>
      </c>
      <c r="AF61">
        <v>931</v>
      </c>
      <c r="AG61">
        <v>86</v>
      </c>
      <c r="AH61">
        <v>14.337659</v>
      </c>
      <c r="AI61">
        <v>2027.1</v>
      </c>
      <c r="AJ61">
        <v>19.600000000000001</v>
      </c>
      <c r="AK61">
        <v>124</v>
      </c>
      <c r="AL61">
        <v>57783</v>
      </c>
      <c r="AM61" t="s">
        <v>345</v>
      </c>
      <c r="AN61" t="s">
        <v>521</v>
      </c>
      <c r="AO61">
        <v>1958.8040000000001</v>
      </c>
      <c r="AR61" t="s">
        <v>118</v>
      </c>
      <c r="AS61" t="s">
        <v>122</v>
      </c>
      <c r="AT61" t="s">
        <v>231</v>
      </c>
      <c r="AU61" t="s">
        <v>344</v>
      </c>
      <c r="AV61" t="s">
        <v>48</v>
      </c>
      <c r="AW61">
        <v>2</v>
      </c>
      <c r="BB61">
        <v>0.82710140954040012</v>
      </c>
      <c r="BC61" t="s">
        <v>67</v>
      </c>
      <c r="BF61" t="s">
        <v>118</v>
      </c>
      <c r="BG61" s="5" t="s">
        <v>122</v>
      </c>
      <c r="BH61" t="s">
        <v>344</v>
      </c>
      <c r="BI61">
        <v>8699</v>
      </c>
      <c r="BJ61">
        <v>2</v>
      </c>
      <c r="BK61" t="s">
        <v>231</v>
      </c>
      <c r="BL61" t="s">
        <v>230</v>
      </c>
      <c r="BM61">
        <v>0.82710140954040012</v>
      </c>
      <c r="BN61" t="s">
        <v>67</v>
      </c>
      <c r="BO61" t="s">
        <v>183</v>
      </c>
      <c r="BP61">
        <v>3592.24</v>
      </c>
    </row>
    <row r="62" spans="1:68" ht="16.5">
      <c r="A62" s="102" t="str">
        <f t="shared" si="18"/>
        <v>명진교통</v>
      </c>
      <c r="B62" s="103" t="str">
        <f t="shared" si="1"/>
        <v>전명수</v>
      </c>
      <c r="C62" s="104" t="str">
        <f t="shared" si="19"/>
        <v>C</v>
      </c>
      <c r="D62" s="105">
        <f t="shared" si="20"/>
        <v>0.88409090909090904</v>
      </c>
      <c r="E62" s="106">
        <f t="shared" si="21"/>
        <v>7849</v>
      </c>
      <c r="F62" s="107" t="str">
        <f t="shared" si="22"/>
        <v>565</v>
      </c>
      <c r="G62" s="108" t="str">
        <f t="shared" si="23"/>
        <v>71바5805</v>
      </c>
      <c r="H62" s="109">
        <f t="shared" si="24"/>
        <v>1</v>
      </c>
      <c r="I62" s="110">
        <f t="shared" si="25"/>
        <v>1752.7660000000001</v>
      </c>
      <c r="J62" s="111">
        <f t="shared" si="26"/>
        <v>1.3021177832239657E-2</v>
      </c>
      <c r="K62" s="111">
        <f t="shared" si="27"/>
        <v>0.3925627466319454</v>
      </c>
      <c r="L62" s="111">
        <f t="shared" si="28"/>
        <v>0.22649914478030722</v>
      </c>
      <c r="M62" s="112">
        <f t="shared" si="29"/>
        <v>6.6550000000000002</v>
      </c>
      <c r="N62" s="113">
        <f t="shared" si="30"/>
        <v>0.11410536260972656</v>
      </c>
      <c r="O62" s="113">
        <f t="shared" si="31"/>
        <v>8.3867441518149022</v>
      </c>
      <c r="P62" s="227">
        <f t="shared" si="32"/>
        <v>37</v>
      </c>
      <c r="Q62" s="228">
        <f t="shared" si="33"/>
        <v>2</v>
      </c>
      <c r="R62" s="228">
        <f t="shared" si="34"/>
        <v>147</v>
      </c>
      <c r="T62">
        <v>509</v>
      </c>
      <c r="U62">
        <v>7849</v>
      </c>
      <c r="V62" t="s">
        <v>346</v>
      </c>
      <c r="W62">
        <v>1752.7660000000001</v>
      </c>
      <c r="X62">
        <v>900.95</v>
      </c>
      <c r="Y62">
        <v>1.9450000000000001</v>
      </c>
      <c r="Z62">
        <v>6.6550000000000002</v>
      </c>
      <c r="AA62">
        <v>139.854399</v>
      </c>
      <c r="AB62">
        <v>1.821069</v>
      </c>
      <c r="AC62">
        <v>54.901626999999998</v>
      </c>
      <c r="AD62" s="1">
        <v>397</v>
      </c>
      <c r="AE62">
        <v>2</v>
      </c>
      <c r="AF62">
        <v>147</v>
      </c>
      <c r="AG62">
        <v>80</v>
      </c>
      <c r="AH62">
        <v>12.532791</v>
      </c>
      <c r="AI62">
        <v>145</v>
      </c>
      <c r="AJ62">
        <v>0</v>
      </c>
      <c r="AK62">
        <v>37</v>
      </c>
      <c r="AL62">
        <v>12712</v>
      </c>
      <c r="AM62" t="s">
        <v>347</v>
      </c>
      <c r="AN62" t="s">
        <v>522</v>
      </c>
      <c r="AO62">
        <v>1752.7660000000001</v>
      </c>
      <c r="AR62" t="s">
        <v>118</v>
      </c>
      <c r="AS62" t="s">
        <v>120</v>
      </c>
      <c r="AT62" t="s">
        <v>217</v>
      </c>
      <c r="AU62" t="s">
        <v>346</v>
      </c>
      <c r="AV62" t="s">
        <v>207</v>
      </c>
      <c r="AW62">
        <v>1</v>
      </c>
      <c r="BB62">
        <v>0.88409090909090904</v>
      </c>
      <c r="BC62" t="s">
        <v>69</v>
      </c>
      <c r="BF62" t="s">
        <v>118</v>
      </c>
      <c r="BG62" t="s">
        <v>120</v>
      </c>
      <c r="BH62" t="s">
        <v>346</v>
      </c>
      <c r="BI62">
        <v>7849</v>
      </c>
      <c r="BJ62">
        <v>1</v>
      </c>
      <c r="BK62" t="s">
        <v>217</v>
      </c>
      <c r="BL62" t="s">
        <v>178</v>
      </c>
      <c r="BM62">
        <v>0.88409090909090904</v>
      </c>
      <c r="BN62" t="s">
        <v>69</v>
      </c>
      <c r="BO62" t="s">
        <v>181</v>
      </c>
      <c r="BP62">
        <v>1752.7660000000001</v>
      </c>
    </row>
    <row r="63" spans="1:68" ht="16.5">
      <c r="A63" s="119" t="str">
        <f t="shared" si="18"/>
        <v>명진교통</v>
      </c>
      <c r="B63" s="120" t="str">
        <f t="shared" si="1"/>
        <v>전문권</v>
      </c>
      <c r="C63" s="121" t="str">
        <f t="shared" si="19"/>
        <v>C</v>
      </c>
      <c r="D63" s="122">
        <f t="shared" si="20"/>
        <v>0.88361104612327224</v>
      </c>
      <c r="E63" s="123">
        <f t="shared" si="21"/>
        <v>5945</v>
      </c>
      <c r="F63" s="124" t="str">
        <f t="shared" si="22"/>
        <v>예비</v>
      </c>
      <c r="G63" s="125" t="str">
        <f t="shared" si="23"/>
        <v>71바5707</v>
      </c>
      <c r="H63" s="126">
        <f t="shared" si="24"/>
        <v>4</v>
      </c>
      <c r="I63" s="127">
        <f t="shared" si="25"/>
        <v>3674.0940000000001</v>
      </c>
      <c r="J63" s="128">
        <f t="shared" si="26"/>
        <v>3.4518629408624948E-2</v>
      </c>
      <c r="K63" s="128">
        <f t="shared" si="27"/>
        <v>0.40084513623653961</v>
      </c>
      <c r="L63" s="128">
        <f t="shared" si="28"/>
        <v>0.16548297348951876</v>
      </c>
      <c r="M63" s="129">
        <f t="shared" si="29"/>
        <v>15.375999999999999</v>
      </c>
      <c r="N63" s="130">
        <f t="shared" si="30"/>
        <v>0.73487504674621829</v>
      </c>
      <c r="O63" s="130">
        <f t="shared" si="31"/>
        <v>19.841626262147894</v>
      </c>
      <c r="P63" s="225">
        <f t="shared" si="32"/>
        <v>107</v>
      </c>
      <c r="Q63" s="226">
        <f t="shared" si="33"/>
        <v>27</v>
      </c>
      <c r="R63" s="226">
        <f t="shared" si="34"/>
        <v>729</v>
      </c>
      <c r="T63">
        <v>509</v>
      </c>
      <c r="U63">
        <v>5945</v>
      </c>
      <c r="V63" t="s">
        <v>348</v>
      </c>
      <c r="W63">
        <v>3674.0940000000001</v>
      </c>
      <c r="X63">
        <v>1846.2760000000001</v>
      </c>
      <c r="Y63">
        <v>1.99</v>
      </c>
      <c r="Z63">
        <v>15.375999999999999</v>
      </c>
      <c r="AA63">
        <v>281.955488</v>
      </c>
      <c r="AB63">
        <v>9.7327169999999992</v>
      </c>
      <c r="AC63">
        <v>113.02048600000001</v>
      </c>
      <c r="AD63" s="1">
        <v>608</v>
      </c>
      <c r="AE63">
        <v>27</v>
      </c>
      <c r="AF63">
        <v>729</v>
      </c>
      <c r="AG63">
        <v>101</v>
      </c>
      <c r="AH63">
        <v>13.030758000000001</v>
      </c>
      <c r="AI63">
        <v>2810.3</v>
      </c>
      <c r="AJ63">
        <v>82.6</v>
      </c>
      <c r="AK63">
        <v>107</v>
      </c>
      <c r="AL63">
        <v>58498</v>
      </c>
      <c r="AM63" t="s">
        <v>349</v>
      </c>
      <c r="AN63" t="s">
        <v>523</v>
      </c>
      <c r="AO63">
        <v>2147.0619999999999</v>
      </c>
      <c r="AR63" t="s">
        <v>118</v>
      </c>
      <c r="AS63" t="s">
        <v>91</v>
      </c>
      <c r="AT63" t="s">
        <v>258</v>
      </c>
      <c r="AU63" t="s">
        <v>348</v>
      </c>
      <c r="AV63" t="s">
        <v>48</v>
      </c>
      <c r="AW63">
        <v>4</v>
      </c>
      <c r="BB63">
        <v>0.88361104612327224</v>
      </c>
      <c r="BC63" t="s">
        <v>69</v>
      </c>
      <c r="BF63" t="s">
        <v>118</v>
      </c>
      <c r="BG63" t="s">
        <v>91</v>
      </c>
      <c r="BH63" t="s">
        <v>348</v>
      </c>
      <c r="BI63">
        <v>5945</v>
      </c>
      <c r="BJ63">
        <v>4</v>
      </c>
      <c r="BK63" t="s">
        <v>258</v>
      </c>
      <c r="BL63" t="s">
        <v>226</v>
      </c>
      <c r="BM63">
        <v>0.88361104612327224</v>
      </c>
      <c r="BN63" t="s">
        <v>69</v>
      </c>
      <c r="BO63" t="s">
        <v>181</v>
      </c>
      <c r="BP63">
        <v>3674.0940000000001</v>
      </c>
    </row>
    <row r="64" spans="1:68" ht="16.5">
      <c r="A64" s="102" t="str">
        <f t="shared" si="18"/>
        <v>명진교통</v>
      </c>
      <c r="B64" s="103" t="str">
        <f t="shared" si="1"/>
        <v>전완주</v>
      </c>
      <c r="C64" s="104" t="str">
        <f t="shared" si="19"/>
        <v>C</v>
      </c>
      <c r="D64" s="105">
        <f t="shared" si="20"/>
        <v>0.88694065675473288</v>
      </c>
      <c r="E64" s="106">
        <f t="shared" si="21"/>
        <v>6667</v>
      </c>
      <c r="F64" s="107" t="str">
        <f t="shared" si="22"/>
        <v>585</v>
      </c>
      <c r="G64" s="108" t="str">
        <f t="shared" si="23"/>
        <v>71바7254</v>
      </c>
      <c r="H64" s="109">
        <f t="shared" si="24"/>
        <v>2</v>
      </c>
      <c r="I64" s="110">
        <f t="shared" si="25"/>
        <v>1869.8000000000002</v>
      </c>
      <c r="J64" s="111">
        <f t="shared" si="26"/>
        <v>3.5952604651896369E-2</v>
      </c>
      <c r="K64" s="111">
        <f t="shared" si="27"/>
        <v>0.35943447275006729</v>
      </c>
      <c r="L64" s="111">
        <f t="shared" si="28"/>
        <v>6.1503904160872813E-2</v>
      </c>
      <c r="M64" s="112">
        <f t="shared" si="29"/>
        <v>8.4269999999999996</v>
      </c>
      <c r="N64" s="113">
        <f t="shared" si="30"/>
        <v>0</v>
      </c>
      <c r="O64" s="113">
        <f t="shared" si="31"/>
        <v>1.9253396085142795</v>
      </c>
      <c r="P64" s="227">
        <f t="shared" si="32"/>
        <v>0</v>
      </c>
      <c r="Q64" s="228">
        <f t="shared" si="33"/>
        <v>0</v>
      </c>
      <c r="R64" s="228">
        <f t="shared" si="34"/>
        <v>36</v>
      </c>
      <c r="T64">
        <v>509</v>
      </c>
      <c r="U64">
        <v>6667</v>
      </c>
      <c r="V64" t="s">
        <v>350</v>
      </c>
      <c r="W64">
        <v>1869.8</v>
      </c>
      <c r="X64">
        <v>845.31</v>
      </c>
      <c r="Y64">
        <v>2.2120000000000002</v>
      </c>
      <c r="Z64">
        <v>8.4269999999999996</v>
      </c>
      <c r="AA64">
        <v>137.015219</v>
      </c>
      <c r="AB64">
        <v>4.9260539999999997</v>
      </c>
      <c r="AC64">
        <v>49.247993000000001</v>
      </c>
      <c r="AD64" s="1">
        <v>115</v>
      </c>
      <c r="AE64">
        <v>0</v>
      </c>
      <c r="AF64">
        <v>36</v>
      </c>
      <c r="AG64">
        <v>71</v>
      </c>
      <c r="AH64">
        <v>13.646659</v>
      </c>
      <c r="AI64">
        <v>85.7</v>
      </c>
      <c r="AJ64">
        <v>0</v>
      </c>
      <c r="AK64">
        <v>0</v>
      </c>
      <c r="AL64">
        <v>0</v>
      </c>
      <c r="AM64" t="s">
        <v>351</v>
      </c>
      <c r="AN64" t="s">
        <v>524</v>
      </c>
      <c r="AO64">
        <v>1778.5550000000001</v>
      </c>
      <c r="AR64" t="s">
        <v>118</v>
      </c>
      <c r="AS64" t="s">
        <v>121</v>
      </c>
      <c r="AT64" t="s">
        <v>223</v>
      </c>
      <c r="AU64" t="s">
        <v>350</v>
      </c>
      <c r="AV64" t="s">
        <v>207</v>
      </c>
      <c r="AW64">
        <v>2</v>
      </c>
      <c r="BB64">
        <v>0.88694065675473288</v>
      </c>
      <c r="BC64" t="s">
        <v>69</v>
      </c>
      <c r="BF64" t="s">
        <v>118</v>
      </c>
      <c r="BG64" s="5" t="s">
        <v>121</v>
      </c>
      <c r="BH64" t="s">
        <v>350</v>
      </c>
      <c r="BI64">
        <v>6667</v>
      </c>
      <c r="BJ64">
        <v>2</v>
      </c>
      <c r="BK64" t="s">
        <v>223</v>
      </c>
      <c r="BL64" t="s">
        <v>227</v>
      </c>
      <c r="BM64">
        <v>0.88694065675473288</v>
      </c>
      <c r="BN64" t="s">
        <v>69</v>
      </c>
      <c r="BO64" t="s">
        <v>181</v>
      </c>
      <c r="BP64">
        <v>1869.8000000000002</v>
      </c>
    </row>
    <row r="65" spans="1:68" ht="16.5">
      <c r="A65" s="119" t="str">
        <f t="shared" si="18"/>
        <v>명진교통</v>
      </c>
      <c r="B65" s="120" t="str">
        <f t="shared" si="1"/>
        <v>정규태</v>
      </c>
      <c r="C65" s="121" t="str">
        <f t="shared" si="19"/>
        <v>C</v>
      </c>
      <c r="D65" s="122">
        <f t="shared" si="20"/>
        <v>0.88208333333333333</v>
      </c>
      <c r="E65" s="123">
        <f t="shared" si="21"/>
        <v>3016</v>
      </c>
      <c r="F65" s="124" t="str">
        <f t="shared" si="22"/>
        <v>순환52</v>
      </c>
      <c r="G65" s="125" t="str">
        <f t="shared" si="23"/>
        <v>71바5705</v>
      </c>
      <c r="H65" s="126">
        <f t="shared" si="24"/>
        <v>1</v>
      </c>
      <c r="I65" s="127">
        <f t="shared" si="25"/>
        <v>1748.2339999999999</v>
      </c>
      <c r="J65" s="128">
        <f t="shared" si="26"/>
        <v>1.0727528741939014E-2</v>
      </c>
      <c r="K65" s="128">
        <f t="shared" si="27"/>
        <v>0.46915876177342125</v>
      </c>
      <c r="L65" s="128">
        <f t="shared" si="28"/>
        <v>0.19734200341601868</v>
      </c>
      <c r="M65" s="129">
        <f t="shared" si="29"/>
        <v>12.33</v>
      </c>
      <c r="N65" s="130">
        <f t="shared" si="30"/>
        <v>0</v>
      </c>
      <c r="O65" s="130">
        <f t="shared" si="31"/>
        <v>42.843234944521157</v>
      </c>
      <c r="P65" s="225">
        <f t="shared" si="32"/>
        <v>83</v>
      </c>
      <c r="Q65" s="226">
        <f t="shared" si="33"/>
        <v>0</v>
      </c>
      <c r="R65" s="226">
        <f t="shared" si="34"/>
        <v>749</v>
      </c>
      <c r="T65">
        <v>509</v>
      </c>
      <c r="U65">
        <v>3016</v>
      </c>
      <c r="V65" t="s">
        <v>352</v>
      </c>
      <c r="W65">
        <v>1748.2339999999999</v>
      </c>
      <c r="X65">
        <v>825.64400000000001</v>
      </c>
      <c r="Y65">
        <v>2.117</v>
      </c>
      <c r="Z65">
        <v>12.33</v>
      </c>
      <c r="AA65">
        <v>133.015817</v>
      </c>
      <c r="AB65">
        <v>1.4269309999999999</v>
      </c>
      <c r="AC65">
        <v>62.405535999999998</v>
      </c>
      <c r="AD65" s="1">
        <v>345</v>
      </c>
      <c r="AE65">
        <v>0</v>
      </c>
      <c r="AF65">
        <v>749</v>
      </c>
      <c r="AG65">
        <v>93</v>
      </c>
      <c r="AH65">
        <v>13.143053</v>
      </c>
      <c r="AI65">
        <v>990.6</v>
      </c>
      <c r="AJ65">
        <v>19.399999999999999</v>
      </c>
      <c r="AK65">
        <v>83</v>
      </c>
      <c r="AL65">
        <v>57685</v>
      </c>
      <c r="AM65" t="s">
        <v>353</v>
      </c>
      <c r="AN65" t="s">
        <v>525</v>
      </c>
      <c r="AO65">
        <v>1748.2339999999999</v>
      </c>
      <c r="AR65" t="s">
        <v>118</v>
      </c>
      <c r="AS65" t="s">
        <v>125</v>
      </c>
      <c r="AT65" t="s">
        <v>256</v>
      </c>
      <c r="AU65" t="s">
        <v>352</v>
      </c>
      <c r="AV65" t="s">
        <v>207</v>
      </c>
      <c r="AW65">
        <v>1</v>
      </c>
      <c r="BB65">
        <v>0.88208333333333333</v>
      </c>
      <c r="BC65" t="s">
        <v>69</v>
      </c>
      <c r="BF65" t="s">
        <v>118</v>
      </c>
      <c r="BG65" s="5" t="s">
        <v>125</v>
      </c>
      <c r="BH65" t="s">
        <v>352</v>
      </c>
      <c r="BI65">
        <v>3016</v>
      </c>
      <c r="BJ65">
        <v>1</v>
      </c>
      <c r="BK65" t="s">
        <v>256</v>
      </c>
      <c r="BL65" t="s">
        <v>178</v>
      </c>
      <c r="BM65">
        <v>0.88208333333333333</v>
      </c>
      <c r="BN65" t="s">
        <v>69</v>
      </c>
      <c r="BO65" t="s">
        <v>181</v>
      </c>
      <c r="BP65">
        <v>1748.2339999999999</v>
      </c>
    </row>
    <row r="66" spans="1:68" ht="16.5">
      <c r="A66" s="102" t="str">
        <f t="shared" si="18"/>
        <v>명진교통</v>
      </c>
      <c r="B66" s="103" t="str">
        <f t="shared" si="1"/>
        <v>정원화</v>
      </c>
      <c r="C66" s="104" t="str">
        <f t="shared" si="19"/>
        <v>D</v>
      </c>
      <c r="D66" s="105">
        <f t="shared" si="20"/>
        <v>0.84946605532138464</v>
      </c>
      <c r="E66" s="106">
        <f t="shared" si="21"/>
        <v>1628</v>
      </c>
      <c r="F66" s="107" t="str">
        <f t="shared" si="22"/>
        <v>592</v>
      </c>
      <c r="G66" s="108" t="str">
        <f t="shared" si="23"/>
        <v>71바5352</v>
      </c>
      <c r="H66" s="109">
        <f t="shared" si="24"/>
        <v>2</v>
      </c>
      <c r="I66" s="110">
        <f t="shared" si="25"/>
        <v>451.63300000000004</v>
      </c>
      <c r="J66" s="111">
        <f t="shared" si="26"/>
        <v>3.5047344555989783E-2</v>
      </c>
      <c r="K66" s="111">
        <f t="shared" si="27"/>
        <v>0.3956920845215362</v>
      </c>
      <c r="L66" s="111">
        <f t="shared" si="28"/>
        <v>0.24356059012516798</v>
      </c>
      <c r="M66" s="112">
        <f t="shared" si="29"/>
        <v>13.467000000000001</v>
      </c>
      <c r="N66" s="113">
        <f t="shared" si="30"/>
        <v>1.3285123097736438</v>
      </c>
      <c r="O66" s="113">
        <f t="shared" si="31"/>
        <v>12.399448224554009</v>
      </c>
      <c r="P66" s="227">
        <f t="shared" si="32"/>
        <v>13</v>
      </c>
      <c r="Q66" s="228">
        <f t="shared" si="33"/>
        <v>6</v>
      </c>
      <c r="R66" s="228">
        <f t="shared" si="34"/>
        <v>56</v>
      </c>
      <c r="T66">
        <v>509</v>
      </c>
      <c r="U66">
        <v>1628</v>
      </c>
      <c r="V66" t="s">
        <v>526</v>
      </c>
      <c r="W66">
        <v>451.63299999999998</v>
      </c>
      <c r="X66">
        <v>197.25</v>
      </c>
      <c r="Y66">
        <v>2.29</v>
      </c>
      <c r="Z66">
        <v>13.467000000000001</v>
      </c>
      <c r="AA66">
        <v>34.421380999999997</v>
      </c>
      <c r="AB66">
        <v>1.206378</v>
      </c>
      <c r="AC66">
        <v>13.620267999999999</v>
      </c>
      <c r="AD66" s="1">
        <v>110</v>
      </c>
      <c r="AE66">
        <v>6</v>
      </c>
      <c r="AF66">
        <v>56</v>
      </c>
      <c r="AG66">
        <v>74</v>
      </c>
      <c r="AH66">
        <v>13.120711</v>
      </c>
      <c r="AI66">
        <v>9.1</v>
      </c>
      <c r="AJ66">
        <v>0</v>
      </c>
      <c r="AK66">
        <v>13</v>
      </c>
      <c r="AL66">
        <v>3723</v>
      </c>
      <c r="AM66" t="s">
        <v>527</v>
      </c>
      <c r="AN66" t="s">
        <v>528</v>
      </c>
      <c r="AO66">
        <v>344.81900000000002</v>
      </c>
      <c r="AR66" t="s">
        <v>118</v>
      </c>
      <c r="AS66" t="s">
        <v>123</v>
      </c>
      <c r="AT66" t="s">
        <v>238</v>
      </c>
      <c r="AU66" t="s">
        <v>526</v>
      </c>
      <c r="AV66" t="s">
        <v>48</v>
      </c>
      <c r="AW66">
        <v>2</v>
      </c>
      <c r="BB66">
        <v>0.84946605532138464</v>
      </c>
      <c r="BC66" t="s">
        <v>67</v>
      </c>
      <c r="BF66" t="s">
        <v>118</v>
      </c>
      <c r="BG66" s="5" t="s">
        <v>123</v>
      </c>
      <c r="BH66" t="s">
        <v>526</v>
      </c>
      <c r="BI66">
        <v>1628</v>
      </c>
      <c r="BJ66">
        <v>2</v>
      </c>
      <c r="BK66" t="s">
        <v>238</v>
      </c>
      <c r="BL66" t="s">
        <v>242</v>
      </c>
      <c r="BM66">
        <v>0.84946605532138464</v>
      </c>
      <c r="BN66" t="s">
        <v>67</v>
      </c>
      <c r="BO66" t="s">
        <v>183</v>
      </c>
      <c r="BP66">
        <v>451.63300000000004</v>
      </c>
    </row>
    <row r="67" spans="1:68" ht="16.5">
      <c r="A67" s="119" t="str">
        <f t="shared" si="18"/>
        <v>명진교통</v>
      </c>
      <c r="B67" s="120" t="str">
        <f t="shared" si="1"/>
        <v>조선미</v>
      </c>
      <c r="C67" s="121" t="str">
        <f t="shared" si="19"/>
        <v>D</v>
      </c>
      <c r="D67" s="122">
        <f t="shared" si="20"/>
        <v>0.84527205268975458</v>
      </c>
      <c r="E67" s="123">
        <f t="shared" si="21"/>
        <v>6794</v>
      </c>
      <c r="F67" s="124" t="str">
        <f t="shared" si="22"/>
        <v>585</v>
      </c>
      <c r="G67" s="125" t="str">
        <f t="shared" si="23"/>
        <v>71바7254</v>
      </c>
      <c r="H67" s="126">
        <f t="shared" si="24"/>
        <v>7</v>
      </c>
      <c r="I67" s="127">
        <f t="shared" si="25"/>
        <v>1696.5259999999998</v>
      </c>
      <c r="J67" s="128">
        <f t="shared" si="26"/>
        <v>3.5373225891118076E-2</v>
      </c>
      <c r="K67" s="128">
        <f t="shared" si="27"/>
        <v>0.3500467494683111</v>
      </c>
      <c r="L67" s="128">
        <f t="shared" si="28"/>
        <v>0.22929209455086455</v>
      </c>
      <c r="M67" s="129">
        <f t="shared" si="29"/>
        <v>9.9649999999999999</v>
      </c>
      <c r="N67" s="130">
        <f t="shared" si="30"/>
        <v>0</v>
      </c>
      <c r="O67" s="130">
        <f t="shared" si="31"/>
        <v>5.7765103511528855</v>
      </c>
      <c r="P67" s="225">
        <f t="shared" si="32"/>
        <v>17</v>
      </c>
      <c r="Q67" s="226">
        <f t="shared" si="33"/>
        <v>0</v>
      </c>
      <c r="R67" s="226">
        <f t="shared" si="34"/>
        <v>98</v>
      </c>
      <c r="T67">
        <v>509</v>
      </c>
      <c r="U67">
        <v>6794</v>
      </c>
      <c r="V67" t="s">
        <v>354</v>
      </c>
      <c r="W67">
        <v>1696.5260000000001</v>
      </c>
      <c r="X67">
        <v>805.96500000000003</v>
      </c>
      <c r="Y67">
        <v>2.105</v>
      </c>
      <c r="Z67">
        <v>9.9649999999999999</v>
      </c>
      <c r="AA67">
        <v>134.64217300000001</v>
      </c>
      <c r="AB67">
        <v>4.7627280000000001</v>
      </c>
      <c r="AC67">
        <v>47.131055000000003</v>
      </c>
      <c r="AD67" s="1">
        <v>389</v>
      </c>
      <c r="AE67">
        <v>0</v>
      </c>
      <c r="AF67">
        <v>98</v>
      </c>
      <c r="AG67">
        <v>81</v>
      </c>
      <c r="AH67">
        <v>12.600256999999999</v>
      </c>
      <c r="AI67">
        <v>40.1</v>
      </c>
      <c r="AJ67">
        <v>0</v>
      </c>
      <c r="AK67">
        <v>17</v>
      </c>
      <c r="AL67">
        <v>6420</v>
      </c>
      <c r="AM67" t="s">
        <v>355</v>
      </c>
      <c r="AN67" t="s">
        <v>529</v>
      </c>
      <c r="AO67">
        <v>438.113</v>
      </c>
      <c r="AR67" t="s">
        <v>118</v>
      </c>
      <c r="AS67" t="s">
        <v>121</v>
      </c>
      <c r="AT67" t="s">
        <v>223</v>
      </c>
      <c r="AU67" t="s">
        <v>354</v>
      </c>
      <c r="AV67" t="s">
        <v>207</v>
      </c>
      <c r="AW67">
        <v>7</v>
      </c>
      <c r="BB67">
        <v>0.84527205268975458</v>
      </c>
      <c r="BC67" t="s">
        <v>67</v>
      </c>
      <c r="BF67" t="s">
        <v>118</v>
      </c>
      <c r="BG67" s="5" t="s">
        <v>121</v>
      </c>
      <c r="BH67" t="s">
        <v>354</v>
      </c>
      <c r="BI67">
        <v>6794</v>
      </c>
      <c r="BJ67">
        <v>7</v>
      </c>
      <c r="BK67" t="s">
        <v>223</v>
      </c>
      <c r="BL67" t="s">
        <v>224</v>
      </c>
      <c r="BM67">
        <v>0.84527205268975458</v>
      </c>
      <c r="BN67" t="s">
        <v>67</v>
      </c>
      <c r="BO67" t="s">
        <v>183</v>
      </c>
      <c r="BP67">
        <v>1696.5259999999998</v>
      </c>
    </row>
    <row r="68" spans="1:68" ht="16.5">
      <c r="A68" s="102" t="str">
        <f t="shared" si="18"/>
        <v>명진교통</v>
      </c>
      <c r="B68" s="103" t="str">
        <f t="shared" si="1"/>
        <v>조성하</v>
      </c>
      <c r="C68" s="104" t="str">
        <f t="shared" si="19"/>
        <v>A</v>
      </c>
      <c r="D68" s="105">
        <f t="shared" si="20"/>
        <v>0.9516</v>
      </c>
      <c r="E68" s="106">
        <f t="shared" si="21"/>
        <v>1527</v>
      </c>
      <c r="F68" s="107" t="str">
        <f t="shared" si="22"/>
        <v>592</v>
      </c>
      <c r="G68" s="108" t="str">
        <f t="shared" si="23"/>
        <v>71바5353</v>
      </c>
      <c r="H68" s="109">
        <f t="shared" si="24"/>
        <v>1</v>
      </c>
      <c r="I68" s="110">
        <f t="shared" si="25"/>
        <v>3779.6260000000002</v>
      </c>
      <c r="J68" s="111">
        <f t="shared" si="26"/>
        <v>2.7156258887794445E-2</v>
      </c>
      <c r="K68" s="111">
        <f t="shared" si="27"/>
        <v>0.39861332560835094</v>
      </c>
      <c r="L68" s="111">
        <f t="shared" si="28"/>
        <v>0.2137777653132876</v>
      </c>
      <c r="M68" s="112">
        <f t="shared" si="29"/>
        <v>13.874000000000001</v>
      </c>
      <c r="N68" s="113">
        <f t="shared" si="30"/>
        <v>1.5874586533164921</v>
      </c>
      <c r="O68" s="113">
        <f t="shared" si="31"/>
        <v>22.991692828867194</v>
      </c>
      <c r="P68" s="227">
        <f t="shared" si="32"/>
        <v>141</v>
      </c>
      <c r="Q68" s="228">
        <f t="shared" si="33"/>
        <v>60</v>
      </c>
      <c r="R68" s="228">
        <f t="shared" si="34"/>
        <v>869</v>
      </c>
      <c r="T68">
        <v>509</v>
      </c>
      <c r="U68">
        <v>1527</v>
      </c>
      <c r="V68" t="s">
        <v>356</v>
      </c>
      <c r="W68">
        <v>3779.6260000000002</v>
      </c>
      <c r="X68">
        <v>1588.665</v>
      </c>
      <c r="Y68">
        <v>2.379</v>
      </c>
      <c r="Z68">
        <v>13.874000000000001</v>
      </c>
      <c r="AA68">
        <v>278.35575699999998</v>
      </c>
      <c r="AB68">
        <v>7.5591010000000001</v>
      </c>
      <c r="AC68">
        <v>110.95631400000001</v>
      </c>
      <c r="AD68" s="1">
        <v>808</v>
      </c>
      <c r="AE68">
        <v>60</v>
      </c>
      <c r="AF68">
        <v>869</v>
      </c>
      <c r="AG68">
        <v>104</v>
      </c>
      <c r="AH68">
        <v>13.5784</v>
      </c>
      <c r="AI68">
        <v>1053.5</v>
      </c>
      <c r="AJ68">
        <v>142.19999999999999</v>
      </c>
      <c r="AK68">
        <v>141</v>
      </c>
      <c r="AL68">
        <v>41859</v>
      </c>
      <c r="AM68" t="s">
        <v>357</v>
      </c>
      <c r="AN68" t="s">
        <v>530</v>
      </c>
      <c r="AO68">
        <v>3779.6260000000002</v>
      </c>
      <c r="AR68" t="s">
        <v>118</v>
      </c>
      <c r="AS68" t="s">
        <v>123</v>
      </c>
      <c r="AT68" t="s">
        <v>240</v>
      </c>
      <c r="AU68" t="s">
        <v>356</v>
      </c>
      <c r="AV68" t="s">
        <v>48</v>
      </c>
      <c r="AW68">
        <v>1</v>
      </c>
      <c r="BB68">
        <v>0.9516</v>
      </c>
      <c r="BC68" t="s">
        <v>66</v>
      </c>
      <c r="BF68" t="s">
        <v>118</v>
      </c>
      <c r="BG68" t="s">
        <v>123</v>
      </c>
      <c r="BH68" t="s">
        <v>356</v>
      </c>
      <c r="BI68">
        <v>1527</v>
      </c>
      <c r="BJ68">
        <v>1</v>
      </c>
      <c r="BK68" t="s">
        <v>240</v>
      </c>
      <c r="BL68" t="s">
        <v>178</v>
      </c>
      <c r="BM68">
        <v>0.9516</v>
      </c>
      <c r="BN68" t="s">
        <v>66</v>
      </c>
      <c r="BO68" t="s">
        <v>182</v>
      </c>
      <c r="BP68">
        <v>3779.6260000000002</v>
      </c>
    </row>
    <row r="69" spans="1:68" ht="16.5">
      <c r="A69" s="119" t="str">
        <f t="shared" si="18"/>
        <v>명진교통</v>
      </c>
      <c r="B69" s="120" t="str">
        <f t="shared" si="1"/>
        <v>주영용</v>
      </c>
      <c r="C69" s="121" t="str">
        <f t="shared" si="19"/>
        <v>B</v>
      </c>
      <c r="D69" s="122">
        <f t="shared" si="20"/>
        <v>0.93364463300467682</v>
      </c>
      <c r="E69" s="123">
        <f t="shared" si="21"/>
        <v>9266</v>
      </c>
      <c r="F69" s="124" t="str">
        <f t="shared" si="22"/>
        <v>예비</v>
      </c>
      <c r="G69" s="125" t="str">
        <f t="shared" si="23"/>
        <v>72바1890</v>
      </c>
      <c r="H69" s="126">
        <f t="shared" si="24"/>
        <v>2</v>
      </c>
      <c r="I69" s="127">
        <f t="shared" si="25"/>
        <v>4381.91</v>
      </c>
      <c r="J69" s="128">
        <f t="shared" si="26"/>
        <v>2.5389024204780709E-2</v>
      </c>
      <c r="K69" s="128">
        <f t="shared" si="27"/>
        <v>0.41886951806935596</v>
      </c>
      <c r="L69" s="128">
        <f t="shared" si="28"/>
        <v>0.22113644506619259</v>
      </c>
      <c r="M69" s="129">
        <f t="shared" si="29"/>
        <v>15.314</v>
      </c>
      <c r="N69" s="130">
        <f t="shared" si="30"/>
        <v>1.3920870122845974</v>
      </c>
      <c r="O69" s="130">
        <f t="shared" si="31"/>
        <v>19.877176847539086</v>
      </c>
      <c r="P69" s="225">
        <f t="shared" si="32"/>
        <v>153</v>
      </c>
      <c r="Q69" s="226">
        <f t="shared" si="33"/>
        <v>61</v>
      </c>
      <c r="R69" s="226">
        <f t="shared" si="34"/>
        <v>871</v>
      </c>
      <c r="T69">
        <v>509</v>
      </c>
      <c r="U69">
        <v>9266</v>
      </c>
      <c r="V69" t="s">
        <v>358</v>
      </c>
      <c r="W69">
        <v>4381.91</v>
      </c>
      <c r="X69">
        <v>2061.009</v>
      </c>
      <c r="Y69">
        <v>2.1259999999999999</v>
      </c>
      <c r="Z69">
        <v>15.314</v>
      </c>
      <c r="AA69">
        <v>327.11769199999998</v>
      </c>
      <c r="AB69">
        <v>8.305199</v>
      </c>
      <c r="AC69">
        <v>137.01963000000001</v>
      </c>
      <c r="AD69" s="1">
        <v>969</v>
      </c>
      <c r="AE69">
        <v>61</v>
      </c>
      <c r="AF69">
        <v>871</v>
      </c>
      <c r="AG69">
        <v>82</v>
      </c>
      <c r="AH69">
        <v>13.395515</v>
      </c>
      <c r="AI69">
        <v>1949</v>
      </c>
      <c r="AJ69">
        <v>3.6</v>
      </c>
      <c r="AK69">
        <v>153</v>
      </c>
      <c r="AL69">
        <v>77185</v>
      </c>
      <c r="AM69" t="s">
        <v>359</v>
      </c>
      <c r="AN69" t="s">
        <v>531</v>
      </c>
      <c r="AO69">
        <v>2901.2869999999998</v>
      </c>
      <c r="AR69" t="s">
        <v>118</v>
      </c>
      <c r="AS69" t="s">
        <v>91</v>
      </c>
      <c r="AT69" t="s">
        <v>259</v>
      </c>
      <c r="AU69" t="s">
        <v>358</v>
      </c>
      <c r="AV69" t="s">
        <v>48</v>
      </c>
      <c r="AW69">
        <v>2</v>
      </c>
      <c r="BB69">
        <v>0.93364463300467682</v>
      </c>
      <c r="BC69" t="s">
        <v>68</v>
      </c>
      <c r="BF69" t="s">
        <v>118</v>
      </c>
      <c r="BG69" s="5" t="s">
        <v>91</v>
      </c>
      <c r="BH69" t="s">
        <v>358</v>
      </c>
      <c r="BI69">
        <v>9266</v>
      </c>
      <c r="BJ69">
        <v>2</v>
      </c>
      <c r="BK69" t="s">
        <v>259</v>
      </c>
      <c r="BL69" t="s">
        <v>242</v>
      </c>
      <c r="BM69">
        <v>0.93364463300467682</v>
      </c>
      <c r="BN69" t="s">
        <v>68</v>
      </c>
      <c r="BO69" t="s">
        <v>179</v>
      </c>
      <c r="BP69">
        <v>4381.91</v>
      </c>
    </row>
    <row r="70" spans="1:68" ht="16.5">
      <c r="A70" s="102" t="str">
        <f t="shared" si="18"/>
        <v>명진교통</v>
      </c>
      <c r="B70" s="103" t="str">
        <f t="shared" ref="B70:B84" si="35">IF(BH70="NULL", E70, BH70)</f>
        <v>진병렬</v>
      </c>
      <c r="C70" s="104" t="str">
        <f t="shared" si="19"/>
        <v>C</v>
      </c>
      <c r="D70" s="105">
        <f t="shared" si="20"/>
        <v>0.86826086956521753</v>
      </c>
      <c r="E70" s="106">
        <f t="shared" si="21"/>
        <v>2636</v>
      </c>
      <c r="F70" s="107" t="str">
        <f t="shared" si="22"/>
        <v>순환52</v>
      </c>
      <c r="G70" s="108" t="str">
        <f t="shared" si="23"/>
        <v>71바5704</v>
      </c>
      <c r="H70" s="109">
        <f t="shared" si="24"/>
        <v>1</v>
      </c>
      <c r="I70" s="110">
        <f t="shared" si="25"/>
        <v>2010.047</v>
      </c>
      <c r="J70" s="111">
        <f t="shared" si="26"/>
        <v>5.8006423918623276E-2</v>
      </c>
      <c r="K70" s="111">
        <f t="shared" si="27"/>
        <v>0.35197869484079564</v>
      </c>
      <c r="L70" s="111">
        <f t="shared" si="28"/>
        <v>0.18507029935120919</v>
      </c>
      <c r="M70" s="112">
        <f t="shared" si="29"/>
        <v>15.619</v>
      </c>
      <c r="N70" s="113">
        <f t="shared" si="30"/>
        <v>0</v>
      </c>
      <c r="O70" s="113">
        <f t="shared" si="31"/>
        <v>27.362544258915339</v>
      </c>
      <c r="P70" s="227">
        <f t="shared" si="32"/>
        <v>7</v>
      </c>
      <c r="Q70" s="228">
        <f t="shared" si="33"/>
        <v>0</v>
      </c>
      <c r="R70" s="228">
        <f t="shared" si="34"/>
        <v>550</v>
      </c>
      <c r="T70">
        <v>509</v>
      </c>
      <c r="U70">
        <v>2636</v>
      </c>
      <c r="V70" t="s">
        <v>360</v>
      </c>
      <c r="W70">
        <v>2010.047</v>
      </c>
      <c r="X70">
        <v>1006.782</v>
      </c>
      <c r="Y70">
        <v>1.9970000000000001</v>
      </c>
      <c r="Z70">
        <v>15.619</v>
      </c>
      <c r="AA70">
        <v>131.25384199999999</v>
      </c>
      <c r="AB70">
        <v>7.6135659999999996</v>
      </c>
      <c r="AC70">
        <v>46.198556000000004</v>
      </c>
      <c r="AD70" s="1">
        <v>372</v>
      </c>
      <c r="AE70">
        <v>0</v>
      </c>
      <c r="AF70">
        <v>550</v>
      </c>
      <c r="AG70">
        <v>80</v>
      </c>
      <c r="AH70">
        <v>15.314195</v>
      </c>
      <c r="AI70">
        <v>557.4</v>
      </c>
      <c r="AJ70">
        <v>0</v>
      </c>
      <c r="AK70">
        <v>7</v>
      </c>
      <c r="AL70">
        <v>3540</v>
      </c>
      <c r="AM70" t="s">
        <v>361</v>
      </c>
      <c r="AN70" t="s">
        <v>532</v>
      </c>
      <c r="AO70">
        <v>2010.047</v>
      </c>
      <c r="AR70" t="s">
        <v>118</v>
      </c>
      <c r="AS70" t="s">
        <v>125</v>
      </c>
      <c r="AT70" t="s">
        <v>254</v>
      </c>
      <c r="AU70" t="s">
        <v>360</v>
      </c>
      <c r="AV70" t="s">
        <v>48</v>
      </c>
      <c r="AW70">
        <v>1</v>
      </c>
      <c r="BB70">
        <v>0.86826086956521753</v>
      </c>
      <c r="BC70" t="s">
        <v>69</v>
      </c>
      <c r="BF70" t="s">
        <v>118</v>
      </c>
      <c r="BG70" t="s">
        <v>125</v>
      </c>
      <c r="BH70" t="s">
        <v>360</v>
      </c>
      <c r="BI70">
        <v>2636</v>
      </c>
      <c r="BJ70">
        <v>1</v>
      </c>
      <c r="BK70" t="s">
        <v>254</v>
      </c>
      <c r="BL70" t="s">
        <v>178</v>
      </c>
      <c r="BM70">
        <v>0.86826086956521753</v>
      </c>
      <c r="BN70" t="s">
        <v>69</v>
      </c>
      <c r="BO70" t="s">
        <v>181</v>
      </c>
      <c r="BP70">
        <v>2010.047</v>
      </c>
    </row>
    <row r="71" spans="1:68" ht="16.5">
      <c r="A71" s="119" t="str">
        <f t="shared" si="18"/>
        <v>명진교통</v>
      </c>
      <c r="B71" s="120" t="str">
        <f t="shared" si="35"/>
        <v>진병학</v>
      </c>
      <c r="C71" s="121" t="str">
        <f t="shared" si="19"/>
        <v>A</v>
      </c>
      <c r="D71" s="122">
        <f t="shared" si="20"/>
        <v>0.97059726988222628</v>
      </c>
      <c r="E71" s="123">
        <f t="shared" si="21"/>
        <v>3618</v>
      </c>
      <c r="F71" s="124" t="str">
        <f t="shared" si="22"/>
        <v>순환52</v>
      </c>
      <c r="G71" s="125" t="str">
        <f t="shared" si="23"/>
        <v>71바5705</v>
      </c>
      <c r="H71" s="126">
        <f t="shared" si="24"/>
        <v>5</v>
      </c>
      <c r="I71" s="127">
        <f t="shared" si="25"/>
        <v>1246.8009999999999</v>
      </c>
      <c r="J71" s="128">
        <f t="shared" si="26"/>
        <v>2.0029009421707832E-2</v>
      </c>
      <c r="K71" s="128">
        <f t="shared" si="27"/>
        <v>0.44757035155600738</v>
      </c>
      <c r="L71" s="128">
        <f t="shared" si="28"/>
        <v>0.1347448389919482</v>
      </c>
      <c r="M71" s="129">
        <f t="shared" si="29"/>
        <v>11.597</v>
      </c>
      <c r="N71" s="130">
        <f t="shared" si="30"/>
        <v>0</v>
      </c>
      <c r="O71" s="130">
        <f t="shared" si="31"/>
        <v>6.1758051204642923</v>
      </c>
      <c r="P71" s="225">
        <f t="shared" si="32"/>
        <v>49</v>
      </c>
      <c r="Q71" s="226">
        <f t="shared" si="33"/>
        <v>0</v>
      </c>
      <c r="R71" s="226">
        <f t="shared" si="34"/>
        <v>77</v>
      </c>
      <c r="T71">
        <v>509</v>
      </c>
      <c r="U71">
        <v>3618</v>
      </c>
      <c r="V71" t="s">
        <v>362</v>
      </c>
      <c r="W71">
        <v>1246.8009999999999</v>
      </c>
      <c r="X71">
        <v>555.245</v>
      </c>
      <c r="Y71">
        <v>2.2450000000000001</v>
      </c>
      <c r="Z71">
        <v>11.597</v>
      </c>
      <c r="AA71">
        <v>95.999155999999999</v>
      </c>
      <c r="AB71">
        <v>1.922768</v>
      </c>
      <c r="AC71">
        <v>42.966375999999997</v>
      </c>
      <c r="AD71" s="1">
        <v>168</v>
      </c>
      <c r="AE71">
        <v>0</v>
      </c>
      <c r="AF71">
        <v>77</v>
      </c>
      <c r="AG71">
        <v>79</v>
      </c>
      <c r="AH71">
        <v>12.987624</v>
      </c>
      <c r="AI71">
        <v>980.5</v>
      </c>
      <c r="AJ71">
        <v>0</v>
      </c>
      <c r="AK71">
        <v>49</v>
      </c>
      <c r="AL71">
        <v>41405</v>
      </c>
      <c r="AM71" t="s">
        <v>363</v>
      </c>
      <c r="AN71" t="s">
        <v>533</v>
      </c>
      <c r="AO71">
        <v>615.71199999999999</v>
      </c>
      <c r="AR71" t="s">
        <v>118</v>
      </c>
      <c r="AS71" t="s">
        <v>125</v>
      </c>
      <c r="AT71" t="s">
        <v>256</v>
      </c>
      <c r="AU71" t="s">
        <v>362</v>
      </c>
      <c r="AV71" t="s">
        <v>207</v>
      </c>
      <c r="AW71">
        <v>5</v>
      </c>
      <c r="BB71">
        <v>0.97059726988222628</v>
      </c>
      <c r="BC71" t="s">
        <v>66</v>
      </c>
      <c r="BF71" t="s">
        <v>118</v>
      </c>
      <c r="BG71" s="5" t="s">
        <v>125</v>
      </c>
      <c r="BH71" t="s">
        <v>362</v>
      </c>
      <c r="BI71">
        <v>3618</v>
      </c>
      <c r="BJ71">
        <v>5</v>
      </c>
      <c r="BK71" t="s">
        <v>256</v>
      </c>
      <c r="BL71" t="s">
        <v>257</v>
      </c>
      <c r="BM71">
        <v>0.97059726988222628</v>
      </c>
      <c r="BN71" t="s">
        <v>66</v>
      </c>
      <c r="BO71" t="s">
        <v>182</v>
      </c>
      <c r="BP71">
        <v>1246.8009999999999</v>
      </c>
    </row>
    <row r="72" spans="1:68" ht="16.5">
      <c r="A72" s="102" t="str">
        <f t="shared" ref="A72:A84" si="36">BF72</f>
        <v>명진교통</v>
      </c>
      <c r="B72" s="103" t="str">
        <f t="shared" si="35"/>
        <v>차응하</v>
      </c>
      <c r="C72" s="104" t="str">
        <f t="shared" ref="C72:C84" si="37">BN72</f>
        <v>D</v>
      </c>
      <c r="D72" s="105">
        <f t="shared" ref="D72:D84" si="38">BM72</f>
        <v>0.84600000000000009</v>
      </c>
      <c r="E72" s="106">
        <f t="shared" ref="E72:E84" si="39">U72</f>
        <v>2946</v>
      </c>
      <c r="F72" s="107" t="str">
        <f t="shared" ref="F72:F84" si="40">BG72</f>
        <v>585</v>
      </c>
      <c r="G72" s="108" t="str">
        <f t="shared" ref="G72:G84" si="41">BK72</f>
        <v>71바7258</v>
      </c>
      <c r="H72" s="109">
        <f t="shared" ref="H72:H84" si="42">BJ72</f>
        <v>1</v>
      </c>
      <c r="I72" s="110">
        <f t="shared" ref="I72:I84" si="43">BP72</f>
        <v>1560.2670000000001</v>
      </c>
      <c r="J72" s="111">
        <f t="shared" ref="J72:J84" si="44">AB72/AA72</f>
        <v>2.2854436199047982E-2</v>
      </c>
      <c r="K72" s="111">
        <f t="shared" ref="K72:K84" si="45">AC72/AA72</f>
        <v>0.41864038657187952</v>
      </c>
      <c r="L72" s="111">
        <f t="shared" ref="L72:L84" si="46">AD72/I72</f>
        <v>0.23649798399889249</v>
      </c>
      <c r="M72" s="112">
        <f t="shared" ref="M72:M84" si="47">Z72</f>
        <v>12.026999999999999</v>
      </c>
      <c r="N72" s="113">
        <f t="shared" ref="N72:N84" si="48">AE72*100/W72</f>
        <v>0</v>
      </c>
      <c r="O72" s="113">
        <f t="shared" ref="O72:O84" si="49">AF72*100/W72</f>
        <v>1.5381982699114958</v>
      </c>
      <c r="P72" s="227">
        <f t="shared" ref="P72:P84" si="50">AK72</f>
        <v>58</v>
      </c>
      <c r="Q72" s="228">
        <f t="shared" ref="Q72:Q84" si="51">AE72</f>
        <v>0</v>
      </c>
      <c r="R72" s="228">
        <f t="shared" ref="R72:R84" si="52">AF72</f>
        <v>24</v>
      </c>
      <c r="T72">
        <v>509</v>
      </c>
      <c r="U72">
        <v>2946</v>
      </c>
      <c r="V72" t="s">
        <v>364</v>
      </c>
      <c r="W72">
        <v>1560.2670000000001</v>
      </c>
      <c r="X72">
        <v>737.70500000000004</v>
      </c>
      <c r="Y72">
        <v>2.1150000000000002</v>
      </c>
      <c r="Z72">
        <v>12.026999999999999</v>
      </c>
      <c r="AA72">
        <v>133.281914</v>
      </c>
      <c r="AB72">
        <v>3.0460829999999999</v>
      </c>
      <c r="AC72">
        <v>55.797192000000003</v>
      </c>
      <c r="AD72" s="1">
        <v>369</v>
      </c>
      <c r="AE72">
        <v>0</v>
      </c>
      <c r="AF72">
        <v>24</v>
      </c>
      <c r="AG72">
        <v>78</v>
      </c>
      <c r="AH72">
        <v>11.706517</v>
      </c>
      <c r="AI72">
        <v>10.7</v>
      </c>
      <c r="AJ72">
        <v>0</v>
      </c>
      <c r="AK72">
        <v>58</v>
      </c>
      <c r="AL72">
        <v>15400</v>
      </c>
      <c r="AM72" t="s">
        <v>365</v>
      </c>
      <c r="AN72" t="s">
        <v>534</v>
      </c>
      <c r="AO72">
        <v>1560.2670000000001</v>
      </c>
      <c r="AR72" t="s">
        <v>118</v>
      </c>
      <c r="AS72" t="s">
        <v>121</v>
      </c>
      <c r="AT72" t="s">
        <v>226</v>
      </c>
      <c r="AU72" t="s">
        <v>364</v>
      </c>
      <c r="AV72" t="s">
        <v>48</v>
      </c>
      <c r="AW72">
        <v>1</v>
      </c>
      <c r="BB72">
        <v>0.84600000000000009</v>
      </c>
      <c r="BC72" t="s">
        <v>67</v>
      </c>
      <c r="BF72" t="s">
        <v>118</v>
      </c>
      <c r="BG72" t="s">
        <v>121</v>
      </c>
      <c r="BH72" t="s">
        <v>364</v>
      </c>
      <c r="BI72">
        <v>2946</v>
      </c>
      <c r="BJ72">
        <v>1</v>
      </c>
      <c r="BK72" t="s">
        <v>226</v>
      </c>
      <c r="BL72" t="s">
        <v>178</v>
      </c>
      <c r="BM72">
        <v>0.84600000000000009</v>
      </c>
      <c r="BN72" t="s">
        <v>67</v>
      </c>
      <c r="BO72" t="s">
        <v>183</v>
      </c>
      <c r="BP72">
        <v>1560.2670000000001</v>
      </c>
    </row>
    <row r="73" spans="1:68" ht="16.5">
      <c r="A73" s="119" t="str">
        <f t="shared" si="36"/>
        <v>명진교통</v>
      </c>
      <c r="B73" s="120" t="str">
        <f t="shared" si="35"/>
        <v>최영규</v>
      </c>
      <c r="C73" s="121" t="str">
        <f t="shared" si="37"/>
        <v>S</v>
      </c>
      <c r="D73" s="122">
        <f t="shared" si="38"/>
        <v>1.1839904602183731</v>
      </c>
      <c r="E73" s="123">
        <f t="shared" si="39"/>
        <v>4236</v>
      </c>
      <c r="F73" s="124" t="str">
        <f t="shared" si="40"/>
        <v>522</v>
      </c>
      <c r="G73" s="125" t="str">
        <f t="shared" si="41"/>
        <v>71바5713</v>
      </c>
      <c r="H73" s="126">
        <f t="shared" si="42"/>
        <v>2</v>
      </c>
      <c r="I73" s="127">
        <f t="shared" si="43"/>
        <v>2092.7179999999998</v>
      </c>
      <c r="J73" s="128">
        <f t="shared" si="44"/>
        <v>2.1017254328683559E-2</v>
      </c>
      <c r="K73" s="128">
        <f t="shared" si="45"/>
        <v>0.36328974455859936</v>
      </c>
      <c r="L73" s="128">
        <f t="shared" si="46"/>
        <v>0.27954076946822271</v>
      </c>
      <c r="M73" s="129">
        <f t="shared" si="47"/>
        <v>9.5519999999999996</v>
      </c>
      <c r="N73" s="130">
        <f t="shared" si="48"/>
        <v>0</v>
      </c>
      <c r="O73" s="130">
        <f t="shared" si="49"/>
        <v>1.9113898767057962</v>
      </c>
      <c r="P73" s="225">
        <f t="shared" si="50"/>
        <v>51</v>
      </c>
      <c r="Q73" s="226">
        <f t="shared" si="51"/>
        <v>0</v>
      </c>
      <c r="R73" s="226">
        <f t="shared" si="52"/>
        <v>40</v>
      </c>
      <c r="T73">
        <v>509</v>
      </c>
      <c r="U73">
        <v>4236</v>
      </c>
      <c r="V73" t="s">
        <v>443</v>
      </c>
      <c r="W73">
        <v>2092.7179999999998</v>
      </c>
      <c r="X73">
        <v>800.00199999999995</v>
      </c>
      <c r="Y73">
        <v>2.6160000000000001</v>
      </c>
      <c r="Z73">
        <v>9.5519999999999996</v>
      </c>
      <c r="AA73">
        <v>141.04663500000001</v>
      </c>
      <c r="AB73">
        <v>2.964413</v>
      </c>
      <c r="AC73">
        <v>51.240796000000003</v>
      </c>
      <c r="AD73" s="1">
        <v>585</v>
      </c>
      <c r="AE73">
        <v>0</v>
      </c>
      <c r="AF73">
        <v>40</v>
      </c>
      <c r="AG73">
        <v>85</v>
      </c>
      <c r="AH73">
        <v>14.837064</v>
      </c>
      <c r="AI73">
        <v>682.1</v>
      </c>
      <c r="AJ73">
        <v>0</v>
      </c>
      <c r="AK73">
        <v>51</v>
      </c>
      <c r="AL73">
        <v>9394</v>
      </c>
      <c r="AM73" t="s">
        <v>444</v>
      </c>
      <c r="AN73" t="s">
        <v>535</v>
      </c>
      <c r="AO73">
        <v>1993.152</v>
      </c>
      <c r="AR73" t="s">
        <v>118</v>
      </c>
      <c r="AS73" t="s">
        <v>119</v>
      </c>
      <c r="AT73" t="s">
        <v>209</v>
      </c>
      <c r="AU73" t="s">
        <v>443</v>
      </c>
      <c r="AV73" t="s">
        <v>48</v>
      </c>
      <c r="AW73">
        <v>2</v>
      </c>
      <c r="BB73">
        <v>1.1839904602183731</v>
      </c>
      <c r="BC73" t="s">
        <v>71</v>
      </c>
      <c r="BF73" t="s">
        <v>118</v>
      </c>
      <c r="BG73" s="5" t="s">
        <v>119</v>
      </c>
      <c r="BH73" t="s">
        <v>443</v>
      </c>
      <c r="BI73">
        <v>4236</v>
      </c>
      <c r="BJ73">
        <v>2</v>
      </c>
      <c r="BK73" t="s">
        <v>209</v>
      </c>
      <c r="BL73" t="s">
        <v>233</v>
      </c>
      <c r="BM73">
        <v>1.1839904602183731</v>
      </c>
      <c r="BN73" t="s">
        <v>71</v>
      </c>
      <c r="BO73" t="s">
        <v>180</v>
      </c>
      <c r="BP73">
        <v>2092.7179999999998</v>
      </c>
    </row>
    <row r="74" spans="1:68" ht="16.5">
      <c r="A74" s="102" t="str">
        <f t="shared" si="36"/>
        <v>명진교통</v>
      </c>
      <c r="B74" s="103" t="str">
        <f t="shared" si="35"/>
        <v>최영주</v>
      </c>
      <c r="C74" s="104" t="str">
        <f t="shared" si="37"/>
        <v>B</v>
      </c>
      <c r="D74" s="105">
        <f t="shared" si="38"/>
        <v>0.94990849432136082</v>
      </c>
      <c r="E74" s="106">
        <f t="shared" si="39"/>
        <v>2535</v>
      </c>
      <c r="F74" s="107" t="str">
        <f t="shared" si="40"/>
        <v>585</v>
      </c>
      <c r="G74" s="108" t="str">
        <f t="shared" si="41"/>
        <v>71바7252</v>
      </c>
      <c r="H74" s="109">
        <f t="shared" si="42"/>
        <v>3</v>
      </c>
      <c r="I74" s="110">
        <f t="shared" si="43"/>
        <v>1183.7439999999999</v>
      </c>
      <c r="J74" s="111">
        <f t="shared" si="44"/>
        <v>2.1724690887326415E-2</v>
      </c>
      <c r="K74" s="111">
        <f t="shared" si="45"/>
        <v>0.35879995343942428</v>
      </c>
      <c r="L74" s="111">
        <f t="shared" si="46"/>
        <v>0.29482725994809689</v>
      </c>
      <c r="M74" s="112">
        <f t="shared" si="47"/>
        <v>8.19</v>
      </c>
      <c r="N74" s="113">
        <f t="shared" si="48"/>
        <v>0</v>
      </c>
      <c r="O74" s="113">
        <f t="shared" si="49"/>
        <v>3.7170198961937717</v>
      </c>
      <c r="P74" s="227">
        <f t="shared" si="50"/>
        <v>8</v>
      </c>
      <c r="Q74" s="228">
        <f t="shared" si="51"/>
        <v>0</v>
      </c>
      <c r="R74" s="228">
        <f t="shared" si="52"/>
        <v>44</v>
      </c>
      <c r="T74">
        <v>509</v>
      </c>
      <c r="U74">
        <v>2535</v>
      </c>
      <c r="V74" t="s">
        <v>366</v>
      </c>
      <c r="W74">
        <v>1183.7439999999999</v>
      </c>
      <c r="X74">
        <v>471.94600000000003</v>
      </c>
      <c r="Y74">
        <v>2.508</v>
      </c>
      <c r="Z74">
        <v>8.19</v>
      </c>
      <c r="AA74">
        <v>86.459412</v>
      </c>
      <c r="AB74">
        <v>1.878304</v>
      </c>
      <c r="AC74">
        <v>31.021633000000001</v>
      </c>
      <c r="AD74" s="1">
        <v>349</v>
      </c>
      <c r="AE74">
        <v>0</v>
      </c>
      <c r="AF74">
        <v>44</v>
      </c>
      <c r="AG74">
        <v>100</v>
      </c>
      <c r="AH74">
        <v>13.691326</v>
      </c>
      <c r="AI74">
        <v>152.9</v>
      </c>
      <c r="AJ74">
        <v>16.2</v>
      </c>
      <c r="AK74">
        <v>8</v>
      </c>
      <c r="AL74">
        <v>1824</v>
      </c>
      <c r="AM74" t="s">
        <v>367</v>
      </c>
      <c r="AN74" t="s">
        <v>536</v>
      </c>
      <c r="AO74">
        <v>963.49400000000003</v>
      </c>
      <c r="AR74" t="s">
        <v>118</v>
      </c>
      <c r="AS74" t="s">
        <v>121</v>
      </c>
      <c r="AT74" t="s">
        <v>222</v>
      </c>
      <c r="AU74" t="s">
        <v>366</v>
      </c>
      <c r="AV74" t="s">
        <v>48</v>
      </c>
      <c r="AW74">
        <v>3</v>
      </c>
      <c r="BB74">
        <v>0.94990849432136082</v>
      </c>
      <c r="BC74" t="s">
        <v>68</v>
      </c>
      <c r="BF74" t="s">
        <v>118</v>
      </c>
      <c r="BG74" s="5" t="s">
        <v>121</v>
      </c>
      <c r="BH74" t="s">
        <v>366</v>
      </c>
      <c r="BI74">
        <v>2535</v>
      </c>
      <c r="BJ74">
        <v>3</v>
      </c>
      <c r="BK74" t="s">
        <v>222</v>
      </c>
      <c r="BL74" t="s">
        <v>223</v>
      </c>
      <c r="BM74">
        <v>0.94990849432136082</v>
      </c>
      <c r="BN74" t="s">
        <v>68</v>
      </c>
      <c r="BO74" t="s">
        <v>179</v>
      </c>
      <c r="BP74">
        <v>1183.7439999999999</v>
      </c>
    </row>
    <row r="75" spans="1:68" ht="16.5">
      <c r="A75" s="119" t="str">
        <f t="shared" si="36"/>
        <v>명진교통</v>
      </c>
      <c r="B75" s="120" t="str">
        <f t="shared" si="35"/>
        <v>최용철</v>
      </c>
      <c r="C75" s="121" t="str">
        <f t="shared" si="37"/>
        <v>A</v>
      </c>
      <c r="D75" s="122">
        <f t="shared" si="38"/>
        <v>0.95954545454545459</v>
      </c>
      <c r="E75" s="123">
        <f t="shared" si="39"/>
        <v>8168</v>
      </c>
      <c r="F75" s="124" t="str">
        <f t="shared" si="40"/>
        <v>565</v>
      </c>
      <c r="G75" s="125" t="str">
        <f t="shared" si="41"/>
        <v>71바5805</v>
      </c>
      <c r="H75" s="126">
        <f t="shared" si="42"/>
        <v>1</v>
      </c>
      <c r="I75" s="127">
        <f t="shared" si="43"/>
        <v>1309.308</v>
      </c>
      <c r="J75" s="128">
        <f t="shared" si="44"/>
        <v>2.2781679754577806E-2</v>
      </c>
      <c r="K75" s="128">
        <f t="shared" si="45"/>
        <v>0.35194783781135924</v>
      </c>
      <c r="L75" s="128">
        <f t="shared" si="46"/>
        <v>0.17795659997494859</v>
      </c>
      <c r="M75" s="129">
        <f t="shared" si="47"/>
        <v>5.718</v>
      </c>
      <c r="N75" s="130">
        <f t="shared" si="48"/>
        <v>0</v>
      </c>
      <c r="O75" s="130">
        <f t="shared" si="49"/>
        <v>9.3942754493213201</v>
      </c>
      <c r="P75" s="225">
        <f t="shared" si="50"/>
        <v>12</v>
      </c>
      <c r="Q75" s="226">
        <f t="shared" si="51"/>
        <v>0</v>
      </c>
      <c r="R75" s="226">
        <f t="shared" si="52"/>
        <v>123</v>
      </c>
      <c r="T75">
        <v>509</v>
      </c>
      <c r="U75">
        <v>8168</v>
      </c>
      <c r="V75" t="s">
        <v>368</v>
      </c>
      <c r="W75">
        <v>1309.308</v>
      </c>
      <c r="X75">
        <v>620.23699999999997</v>
      </c>
      <c r="Y75">
        <v>2.1110000000000002</v>
      </c>
      <c r="Z75">
        <v>5.718</v>
      </c>
      <c r="AA75">
        <v>98.274404000000004</v>
      </c>
      <c r="AB75">
        <v>2.2388560000000002</v>
      </c>
      <c r="AC75">
        <v>34.587463999999997</v>
      </c>
      <c r="AD75" s="1">
        <v>233</v>
      </c>
      <c r="AE75">
        <v>0</v>
      </c>
      <c r="AF75">
        <v>123</v>
      </c>
      <c r="AG75">
        <v>83</v>
      </c>
      <c r="AH75">
        <v>13.322979999999999</v>
      </c>
      <c r="AI75">
        <v>28</v>
      </c>
      <c r="AJ75">
        <v>0</v>
      </c>
      <c r="AK75">
        <v>12</v>
      </c>
      <c r="AL75">
        <v>4814</v>
      </c>
      <c r="AM75" t="s">
        <v>369</v>
      </c>
      <c r="AN75" t="s">
        <v>537</v>
      </c>
      <c r="AO75">
        <v>1309.308</v>
      </c>
      <c r="AR75" t="s">
        <v>118</v>
      </c>
      <c r="AS75" t="s">
        <v>120</v>
      </c>
      <c r="AT75" t="s">
        <v>217</v>
      </c>
      <c r="AU75" t="s">
        <v>368</v>
      </c>
      <c r="AV75" t="s">
        <v>207</v>
      </c>
      <c r="AW75">
        <v>1</v>
      </c>
      <c r="BB75">
        <v>0.95954545454545459</v>
      </c>
      <c r="BC75" t="s">
        <v>66</v>
      </c>
      <c r="BF75" t="s">
        <v>118</v>
      </c>
      <c r="BG75" t="s">
        <v>120</v>
      </c>
      <c r="BH75" t="s">
        <v>368</v>
      </c>
      <c r="BI75">
        <v>8168</v>
      </c>
      <c r="BJ75">
        <v>1</v>
      </c>
      <c r="BK75" t="s">
        <v>217</v>
      </c>
      <c r="BL75" t="s">
        <v>178</v>
      </c>
      <c r="BM75">
        <v>0.95954545454545459</v>
      </c>
      <c r="BN75" t="s">
        <v>66</v>
      </c>
      <c r="BO75" t="s">
        <v>182</v>
      </c>
      <c r="BP75">
        <v>1309.308</v>
      </c>
    </row>
    <row r="76" spans="1:68" ht="16.5">
      <c r="A76" s="102" t="str">
        <f t="shared" si="36"/>
        <v>명진교통</v>
      </c>
      <c r="B76" s="103" t="str">
        <f t="shared" si="35"/>
        <v>최정환</v>
      </c>
      <c r="C76" s="104" t="str">
        <f t="shared" si="37"/>
        <v>D</v>
      </c>
      <c r="D76" s="105">
        <f t="shared" si="38"/>
        <v>0.84818181818181815</v>
      </c>
      <c r="E76" s="106">
        <f t="shared" si="39"/>
        <v>6268</v>
      </c>
      <c r="F76" s="107" t="str">
        <f t="shared" si="40"/>
        <v>565</v>
      </c>
      <c r="G76" s="108" t="str">
        <f t="shared" si="41"/>
        <v>71바5804</v>
      </c>
      <c r="H76" s="109">
        <f t="shared" si="42"/>
        <v>1</v>
      </c>
      <c r="I76" s="110">
        <f t="shared" si="43"/>
        <v>2409.1</v>
      </c>
      <c r="J76" s="111">
        <f t="shared" si="44"/>
        <v>1.2115057675351395E-2</v>
      </c>
      <c r="K76" s="111">
        <f t="shared" si="45"/>
        <v>0.42487818399019145</v>
      </c>
      <c r="L76" s="111">
        <f t="shared" si="46"/>
        <v>0.14154663567307293</v>
      </c>
      <c r="M76" s="112">
        <f t="shared" si="47"/>
        <v>6.5330000000000004</v>
      </c>
      <c r="N76" s="113">
        <f t="shared" si="48"/>
        <v>0.1245278319704454</v>
      </c>
      <c r="O76" s="113">
        <f t="shared" si="49"/>
        <v>4.3169648416421076</v>
      </c>
      <c r="P76" s="227">
        <f t="shared" si="50"/>
        <v>174</v>
      </c>
      <c r="Q76" s="228">
        <f t="shared" si="51"/>
        <v>3</v>
      </c>
      <c r="R76" s="228">
        <f t="shared" si="52"/>
        <v>104</v>
      </c>
      <c r="T76">
        <v>509</v>
      </c>
      <c r="U76">
        <v>6268</v>
      </c>
      <c r="V76" t="s">
        <v>370</v>
      </c>
      <c r="W76">
        <v>2409.1</v>
      </c>
      <c r="X76">
        <v>1291.367</v>
      </c>
      <c r="Y76">
        <v>1.8660000000000001</v>
      </c>
      <c r="Z76">
        <v>6.5330000000000004</v>
      </c>
      <c r="AA76">
        <v>213.597745</v>
      </c>
      <c r="AB76">
        <v>2.5877490000000001</v>
      </c>
      <c r="AC76">
        <v>90.753022000000001</v>
      </c>
      <c r="AD76" s="1">
        <v>341</v>
      </c>
      <c r="AE76">
        <v>3</v>
      </c>
      <c r="AF76">
        <v>104</v>
      </c>
      <c r="AG76">
        <v>76</v>
      </c>
      <c r="AH76">
        <v>11.278677</v>
      </c>
      <c r="AI76">
        <v>1432</v>
      </c>
      <c r="AJ76">
        <v>0</v>
      </c>
      <c r="AK76">
        <v>174</v>
      </c>
      <c r="AL76">
        <v>46618</v>
      </c>
      <c r="AM76" t="s">
        <v>371</v>
      </c>
      <c r="AN76" t="s">
        <v>538</v>
      </c>
      <c r="AO76">
        <v>2409.1</v>
      </c>
      <c r="AR76" t="s">
        <v>118</v>
      </c>
      <c r="AS76" t="s">
        <v>120</v>
      </c>
      <c r="AT76" t="s">
        <v>215</v>
      </c>
      <c r="AU76" t="s">
        <v>370</v>
      </c>
      <c r="AV76" t="s">
        <v>207</v>
      </c>
      <c r="AW76">
        <v>1</v>
      </c>
      <c r="BB76">
        <v>0.84818181818181815</v>
      </c>
      <c r="BC76" t="s">
        <v>67</v>
      </c>
      <c r="BF76" t="s">
        <v>118</v>
      </c>
      <c r="BG76" s="5" t="s">
        <v>120</v>
      </c>
      <c r="BH76" t="s">
        <v>370</v>
      </c>
      <c r="BI76">
        <v>6268</v>
      </c>
      <c r="BJ76">
        <v>1</v>
      </c>
      <c r="BK76" t="s">
        <v>215</v>
      </c>
      <c r="BL76" t="s">
        <v>178</v>
      </c>
      <c r="BM76">
        <v>0.84818181818181815</v>
      </c>
      <c r="BN76" t="s">
        <v>67</v>
      </c>
      <c r="BO76" t="s">
        <v>183</v>
      </c>
      <c r="BP76">
        <v>2409.1</v>
      </c>
    </row>
    <row r="77" spans="1:68" ht="16.5">
      <c r="A77" s="119" t="str">
        <f t="shared" si="36"/>
        <v>명진교통</v>
      </c>
      <c r="B77" s="120" t="str">
        <f t="shared" si="35"/>
        <v>최해령</v>
      </c>
      <c r="C77" s="121" t="str">
        <f t="shared" si="37"/>
        <v>F</v>
      </c>
      <c r="D77" s="122">
        <f t="shared" si="38"/>
        <v>0.76047519701688859</v>
      </c>
      <c r="E77" s="123">
        <f t="shared" si="39"/>
        <v>2029</v>
      </c>
      <c r="F77" s="124" t="str">
        <f t="shared" si="40"/>
        <v>594</v>
      </c>
      <c r="G77" s="125" t="str">
        <f t="shared" si="41"/>
        <v>71바5359</v>
      </c>
      <c r="H77" s="126">
        <f t="shared" si="42"/>
        <v>2</v>
      </c>
      <c r="I77" s="127">
        <f t="shared" si="43"/>
        <v>5815.3549999999996</v>
      </c>
      <c r="J77" s="128">
        <f t="shared" si="44"/>
        <v>3.2607095189151565E-2</v>
      </c>
      <c r="K77" s="128">
        <f t="shared" si="45"/>
        <v>0.46487016507279899</v>
      </c>
      <c r="L77" s="128">
        <f t="shared" si="46"/>
        <v>0.28252789382591437</v>
      </c>
      <c r="M77" s="129">
        <f t="shared" si="47"/>
        <v>15.004</v>
      </c>
      <c r="N77" s="130">
        <f t="shared" si="48"/>
        <v>0.18915440243974788</v>
      </c>
      <c r="O77" s="130">
        <f t="shared" si="49"/>
        <v>29.181365540022924</v>
      </c>
      <c r="P77" s="225">
        <f t="shared" si="50"/>
        <v>266</v>
      </c>
      <c r="Q77" s="226">
        <f t="shared" si="51"/>
        <v>11</v>
      </c>
      <c r="R77" s="226">
        <f t="shared" si="52"/>
        <v>1697</v>
      </c>
      <c r="T77">
        <v>509</v>
      </c>
      <c r="U77">
        <v>2029</v>
      </c>
      <c r="V77" t="s">
        <v>372</v>
      </c>
      <c r="W77">
        <v>5815.3549999999996</v>
      </c>
      <c r="X77">
        <v>3056.67</v>
      </c>
      <c r="Y77">
        <v>1.903</v>
      </c>
      <c r="Z77">
        <v>15.004</v>
      </c>
      <c r="AA77">
        <v>433.17627399999998</v>
      </c>
      <c r="AB77">
        <v>14.12462</v>
      </c>
      <c r="AC77">
        <v>201.37072599999999</v>
      </c>
      <c r="AD77" s="1">
        <v>1643</v>
      </c>
      <c r="AE77">
        <v>11</v>
      </c>
      <c r="AF77">
        <v>1697</v>
      </c>
      <c r="AG77">
        <v>92</v>
      </c>
      <c r="AH77">
        <v>13.424915</v>
      </c>
      <c r="AI77">
        <v>1490.3</v>
      </c>
      <c r="AJ77">
        <v>9.1</v>
      </c>
      <c r="AK77">
        <v>266</v>
      </c>
      <c r="AL77">
        <v>142717</v>
      </c>
      <c r="AM77" t="s">
        <v>373</v>
      </c>
      <c r="AN77" t="s">
        <v>539</v>
      </c>
      <c r="AO77">
        <v>5702.3429999999998</v>
      </c>
      <c r="AR77" t="s">
        <v>118</v>
      </c>
      <c r="AS77" t="s">
        <v>124</v>
      </c>
      <c r="AT77" t="s">
        <v>246</v>
      </c>
      <c r="AU77" t="s">
        <v>372</v>
      </c>
      <c r="AV77" t="s">
        <v>48</v>
      </c>
      <c r="AW77">
        <v>2</v>
      </c>
      <c r="BB77">
        <v>0.76047519701688859</v>
      </c>
      <c r="BC77" t="s">
        <v>70</v>
      </c>
      <c r="BF77" t="s">
        <v>118</v>
      </c>
      <c r="BG77" t="s">
        <v>124</v>
      </c>
      <c r="BH77" t="s">
        <v>372</v>
      </c>
      <c r="BI77">
        <v>2029</v>
      </c>
      <c r="BJ77">
        <v>2</v>
      </c>
      <c r="BK77" t="s">
        <v>246</v>
      </c>
      <c r="BL77" t="s">
        <v>242</v>
      </c>
      <c r="BM77">
        <v>0.76047519701688859</v>
      </c>
      <c r="BN77" t="s">
        <v>70</v>
      </c>
      <c r="BO77" t="s">
        <v>196</v>
      </c>
      <c r="BP77">
        <v>5815.3549999999996</v>
      </c>
    </row>
    <row r="78" spans="1:68" ht="16.5">
      <c r="A78" s="102" t="str">
        <f t="shared" si="36"/>
        <v>명진교통</v>
      </c>
      <c r="B78" s="103" t="str">
        <f t="shared" si="35"/>
        <v>한상남</v>
      </c>
      <c r="C78" s="104" t="str">
        <f t="shared" si="37"/>
        <v>C</v>
      </c>
      <c r="D78" s="105">
        <f t="shared" si="38"/>
        <v>0.8667999999999999</v>
      </c>
      <c r="E78" s="106">
        <f t="shared" si="39"/>
        <v>7042</v>
      </c>
      <c r="F78" s="107" t="str">
        <f t="shared" si="40"/>
        <v>585</v>
      </c>
      <c r="G78" s="108" t="str">
        <f t="shared" si="41"/>
        <v>72바1948</v>
      </c>
      <c r="H78" s="109">
        <f t="shared" si="42"/>
        <v>1</v>
      </c>
      <c r="I78" s="110">
        <f t="shared" si="43"/>
        <v>1647.393</v>
      </c>
      <c r="J78" s="111">
        <f t="shared" si="44"/>
        <v>2.6768018435960019E-2</v>
      </c>
      <c r="K78" s="111">
        <f t="shared" si="45"/>
        <v>0.35313998664036639</v>
      </c>
      <c r="L78" s="111">
        <f t="shared" si="46"/>
        <v>0.23673768190104</v>
      </c>
      <c r="M78" s="112">
        <f t="shared" si="47"/>
        <v>10.906000000000001</v>
      </c>
      <c r="N78" s="113">
        <f t="shared" si="48"/>
        <v>0</v>
      </c>
      <c r="O78" s="113">
        <f t="shared" si="49"/>
        <v>0.54631772746393847</v>
      </c>
      <c r="P78" s="227">
        <f t="shared" si="50"/>
        <v>4</v>
      </c>
      <c r="Q78" s="228">
        <f t="shared" si="51"/>
        <v>0</v>
      </c>
      <c r="R78" s="228">
        <f t="shared" si="52"/>
        <v>9</v>
      </c>
      <c r="T78">
        <v>509</v>
      </c>
      <c r="U78">
        <v>7042</v>
      </c>
      <c r="V78" t="s">
        <v>374</v>
      </c>
      <c r="W78">
        <v>1647.393</v>
      </c>
      <c r="X78">
        <v>760.08399999999995</v>
      </c>
      <c r="Y78">
        <v>2.1669999999999998</v>
      </c>
      <c r="Z78">
        <v>10.906000000000001</v>
      </c>
      <c r="AA78">
        <v>123.217451</v>
      </c>
      <c r="AB78">
        <v>3.2982870000000002</v>
      </c>
      <c r="AC78">
        <v>43.513008999999997</v>
      </c>
      <c r="AD78" s="1">
        <v>390</v>
      </c>
      <c r="AE78">
        <v>0</v>
      </c>
      <c r="AF78">
        <v>9</v>
      </c>
      <c r="AG78">
        <v>97</v>
      </c>
      <c r="AH78">
        <v>13.369802</v>
      </c>
      <c r="AI78">
        <v>705.3</v>
      </c>
      <c r="AJ78">
        <v>101.5</v>
      </c>
      <c r="AK78">
        <v>4</v>
      </c>
      <c r="AL78">
        <v>854</v>
      </c>
      <c r="AM78" t="s">
        <v>375</v>
      </c>
      <c r="AN78" t="s">
        <v>540</v>
      </c>
      <c r="AO78">
        <v>1647.393</v>
      </c>
      <c r="AR78" t="s">
        <v>118</v>
      </c>
      <c r="AS78" t="s">
        <v>121</v>
      </c>
      <c r="AT78" t="s">
        <v>227</v>
      </c>
      <c r="AU78" t="s">
        <v>374</v>
      </c>
      <c r="AV78" t="s">
        <v>48</v>
      </c>
      <c r="AW78">
        <v>1</v>
      </c>
      <c r="BB78">
        <v>0.8667999999999999</v>
      </c>
      <c r="BC78" t="s">
        <v>69</v>
      </c>
      <c r="BF78" t="s">
        <v>118</v>
      </c>
      <c r="BG78" t="s">
        <v>121</v>
      </c>
      <c r="BH78" t="s">
        <v>374</v>
      </c>
      <c r="BI78">
        <v>7042</v>
      </c>
      <c r="BJ78">
        <v>1</v>
      </c>
      <c r="BK78" t="s">
        <v>227</v>
      </c>
      <c r="BL78" t="s">
        <v>178</v>
      </c>
      <c r="BM78">
        <v>0.8667999999999999</v>
      </c>
      <c r="BN78" t="s">
        <v>69</v>
      </c>
      <c r="BO78" t="s">
        <v>181</v>
      </c>
      <c r="BP78">
        <v>1647.393</v>
      </c>
    </row>
    <row r="79" spans="1:68" ht="16.5">
      <c r="A79" s="119" t="str">
        <f t="shared" si="36"/>
        <v>명진교통</v>
      </c>
      <c r="B79" s="120" t="str">
        <f t="shared" si="35"/>
        <v>허영준</v>
      </c>
      <c r="C79" s="121" t="str">
        <f t="shared" si="37"/>
        <v>D</v>
      </c>
      <c r="D79" s="122">
        <f t="shared" si="38"/>
        <v>0.82022818876182479</v>
      </c>
      <c r="E79" s="123">
        <f t="shared" si="39"/>
        <v>4686</v>
      </c>
      <c r="F79" s="124" t="str">
        <f t="shared" si="40"/>
        <v>565</v>
      </c>
      <c r="G79" s="125" t="str">
        <f t="shared" si="41"/>
        <v>71바5804</v>
      </c>
      <c r="H79" s="126">
        <f t="shared" si="42"/>
        <v>2</v>
      </c>
      <c r="I79" s="127">
        <f t="shared" si="43"/>
        <v>1392.1170000000002</v>
      </c>
      <c r="J79" s="128">
        <f t="shared" si="44"/>
        <v>1.5657238402765439E-2</v>
      </c>
      <c r="K79" s="128">
        <f t="shared" si="45"/>
        <v>0.44933477057184201</v>
      </c>
      <c r="L79" s="128">
        <f t="shared" si="46"/>
        <v>0.21909078044445973</v>
      </c>
      <c r="M79" s="129">
        <f t="shared" si="47"/>
        <v>7.5640000000000001</v>
      </c>
      <c r="N79" s="130">
        <f t="shared" si="48"/>
        <v>0.71833042768675337</v>
      </c>
      <c r="O79" s="130">
        <f t="shared" si="49"/>
        <v>5.8903095070313771</v>
      </c>
      <c r="P79" s="225">
        <f t="shared" si="50"/>
        <v>112</v>
      </c>
      <c r="Q79" s="226">
        <f t="shared" si="51"/>
        <v>10</v>
      </c>
      <c r="R79" s="226">
        <f t="shared" si="52"/>
        <v>82</v>
      </c>
      <c r="T79">
        <v>509</v>
      </c>
      <c r="U79">
        <v>4686</v>
      </c>
      <c r="V79" t="s">
        <v>376</v>
      </c>
      <c r="W79">
        <v>1392.117</v>
      </c>
      <c r="X79">
        <v>771.70100000000002</v>
      </c>
      <c r="Y79">
        <v>1.804</v>
      </c>
      <c r="Z79">
        <v>7.5640000000000001</v>
      </c>
      <c r="AA79">
        <v>124.222481</v>
      </c>
      <c r="AB79">
        <v>1.9449810000000001</v>
      </c>
      <c r="AC79">
        <v>55.817480000000003</v>
      </c>
      <c r="AD79" s="1">
        <v>305</v>
      </c>
      <c r="AE79">
        <v>10</v>
      </c>
      <c r="AF79">
        <v>82</v>
      </c>
      <c r="AG79">
        <v>78</v>
      </c>
      <c r="AH79">
        <v>11.206643</v>
      </c>
      <c r="AI79">
        <v>225.3</v>
      </c>
      <c r="AJ79">
        <v>0</v>
      </c>
      <c r="AK79">
        <v>112</v>
      </c>
      <c r="AL79">
        <v>36694</v>
      </c>
      <c r="AM79" t="s">
        <v>377</v>
      </c>
      <c r="AN79" t="s">
        <v>541</v>
      </c>
      <c r="AO79">
        <v>1332.9380000000001</v>
      </c>
      <c r="AR79" t="s">
        <v>118</v>
      </c>
      <c r="AS79" t="s">
        <v>120</v>
      </c>
      <c r="AT79" t="s">
        <v>215</v>
      </c>
      <c r="AU79" t="s">
        <v>376</v>
      </c>
      <c r="AV79" t="s">
        <v>207</v>
      </c>
      <c r="AW79">
        <v>2</v>
      </c>
      <c r="BB79">
        <v>0.82022818876182479</v>
      </c>
      <c r="BC79" t="s">
        <v>67</v>
      </c>
      <c r="BF79" t="s">
        <v>118</v>
      </c>
      <c r="BG79" s="5" t="s">
        <v>120</v>
      </c>
      <c r="BH79" t="s">
        <v>376</v>
      </c>
      <c r="BI79">
        <v>4686</v>
      </c>
      <c r="BJ79">
        <v>2</v>
      </c>
      <c r="BK79" t="s">
        <v>215</v>
      </c>
      <c r="BL79" t="s">
        <v>214</v>
      </c>
      <c r="BM79">
        <v>0.82022818876182479</v>
      </c>
      <c r="BN79" t="s">
        <v>67</v>
      </c>
      <c r="BO79" t="s">
        <v>183</v>
      </c>
      <c r="BP79">
        <v>1392.1170000000002</v>
      </c>
    </row>
    <row r="80" spans="1:68" ht="16.5">
      <c r="A80" s="102" t="str">
        <f t="shared" si="36"/>
        <v>명진교통</v>
      </c>
      <c r="B80" s="103" t="str">
        <f t="shared" si="35"/>
        <v>홍기철</v>
      </c>
      <c r="C80" s="104" t="str">
        <f t="shared" si="37"/>
        <v>A</v>
      </c>
      <c r="D80" s="105">
        <f t="shared" si="38"/>
        <v>0.96719582219044753</v>
      </c>
      <c r="E80" s="106">
        <f t="shared" si="39"/>
        <v>2478</v>
      </c>
      <c r="F80" s="107" t="str">
        <f t="shared" si="40"/>
        <v>565</v>
      </c>
      <c r="G80" s="108" t="str">
        <f t="shared" si="41"/>
        <v>71바5801</v>
      </c>
      <c r="H80" s="109">
        <f t="shared" si="42"/>
        <v>2</v>
      </c>
      <c r="I80" s="110">
        <f t="shared" si="43"/>
        <v>1197.326</v>
      </c>
      <c r="J80" s="111">
        <f t="shared" si="44"/>
        <v>1.5270842855380683E-2</v>
      </c>
      <c r="K80" s="111">
        <f t="shared" si="45"/>
        <v>0.38372024610350153</v>
      </c>
      <c r="L80" s="111">
        <f t="shared" si="46"/>
        <v>0.16119252400766373</v>
      </c>
      <c r="M80" s="112">
        <f t="shared" si="47"/>
        <v>4.8310000000000004</v>
      </c>
      <c r="N80" s="113">
        <f t="shared" si="48"/>
        <v>0</v>
      </c>
      <c r="O80" s="113">
        <f t="shared" si="49"/>
        <v>3.0902193721676467</v>
      </c>
      <c r="P80" s="227">
        <f t="shared" si="50"/>
        <v>47</v>
      </c>
      <c r="Q80" s="228">
        <f t="shared" si="51"/>
        <v>0</v>
      </c>
      <c r="R80" s="228">
        <f t="shared" si="52"/>
        <v>37</v>
      </c>
      <c r="T80">
        <v>509</v>
      </c>
      <c r="U80">
        <v>2478</v>
      </c>
      <c r="V80" t="s">
        <v>378</v>
      </c>
      <c r="W80">
        <v>1197.326</v>
      </c>
      <c r="X80">
        <v>562.66200000000003</v>
      </c>
      <c r="Y80">
        <v>2.1280000000000001</v>
      </c>
      <c r="Z80">
        <v>4.8310000000000004</v>
      </c>
      <c r="AA80">
        <v>98.733581000000001</v>
      </c>
      <c r="AB80">
        <v>1.5077449999999999</v>
      </c>
      <c r="AC80">
        <v>37.886074000000001</v>
      </c>
      <c r="AD80" s="1">
        <v>193</v>
      </c>
      <c r="AE80">
        <v>0</v>
      </c>
      <c r="AF80">
        <v>37</v>
      </c>
      <c r="AG80">
        <v>88</v>
      </c>
      <c r="AH80">
        <v>12.126836000000001</v>
      </c>
      <c r="AI80">
        <v>423.1</v>
      </c>
      <c r="AJ80">
        <v>11</v>
      </c>
      <c r="AK80">
        <v>47</v>
      </c>
      <c r="AL80">
        <v>19736</v>
      </c>
      <c r="AM80" t="s">
        <v>379</v>
      </c>
      <c r="AN80" t="s">
        <v>542</v>
      </c>
      <c r="AO80">
        <v>1101.3969999999999</v>
      </c>
      <c r="AR80" t="s">
        <v>118</v>
      </c>
      <c r="AS80" t="s">
        <v>120</v>
      </c>
      <c r="AT80" t="s">
        <v>211</v>
      </c>
      <c r="AU80" t="s">
        <v>378</v>
      </c>
      <c r="AV80" t="s">
        <v>207</v>
      </c>
      <c r="AW80">
        <v>2</v>
      </c>
      <c r="BB80">
        <v>0.96719582219044753</v>
      </c>
      <c r="BC80" t="s">
        <v>66</v>
      </c>
      <c r="BF80" t="s">
        <v>118</v>
      </c>
      <c r="BG80" s="5" t="s">
        <v>120</v>
      </c>
      <c r="BH80" t="s">
        <v>378</v>
      </c>
      <c r="BI80">
        <v>2478</v>
      </c>
      <c r="BJ80">
        <v>2</v>
      </c>
      <c r="BK80" t="s">
        <v>211</v>
      </c>
      <c r="BL80" t="s">
        <v>214</v>
      </c>
      <c r="BM80">
        <v>0.96719582219044753</v>
      </c>
      <c r="BN80" t="s">
        <v>66</v>
      </c>
      <c r="BO80" t="s">
        <v>182</v>
      </c>
      <c r="BP80">
        <v>1197.326</v>
      </c>
    </row>
    <row r="81" spans="1:68" ht="16.5">
      <c r="A81" s="119" t="str">
        <f t="shared" si="36"/>
        <v>명진교통</v>
      </c>
      <c r="B81" s="120" t="str">
        <f t="shared" si="35"/>
        <v>홍승표</v>
      </c>
      <c r="C81" s="121" t="str">
        <f t="shared" si="37"/>
        <v>C</v>
      </c>
      <c r="D81" s="122">
        <f t="shared" si="38"/>
        <v>0.8884242059295917</v>
      </c>
      <c r="E81" s="123">
        <f t="shared" si="39"/>
        <v>519</v>
      </c>
      <c r="F81" s="124" t="str">
        <f t="shared" si="40"/>
        <v>585</v>
      </c>
      <c r="G81" s="125" t="str">
        <f t="shared" si="41"/>
        <v>71바7255</v>
      </c>
      <c r="H81" s="126">
        <f t="shared" si="42"/>
        <v>3</v>
      </c>
      <c r="I81" s="127">
        <f t="shared" si="43"/>
        <v>1625.1320000000001</v>
      </c>
      <c r="J81" s="128">
        <f t="shared" si="44"/>
        <v>4.5203259097308338E-2</v>
      </c>
      <c r="K81" s="128">
        <f t="shared" si="45"/>
        <v>0.36317149297975931</v>
      </c>
      <c r="L81" s="128">
        <f t="shared" si="46"/>
        <v>0.18398505475247548</v>
      </c>
      <c r="M81" s="129">
        <f t="shared" si="47"/>
        <v>12.282</v>
      </c>
      <c r="N81" s="130">
        <f t="shared" si="48"/>
        <v>0</v>
      </c>
      <c r="O81" s="130">
        <f t="shared" si="49"/>
        <v>6.2148797759197407</v>
      </c>
      <c r="P81" s="225">
        <f t="shared" si="50"/>
        <v>5</v>
      </c>
      <c r="Q81" s="226">
        <f t="shared" si="51"/>
        <v>0</v>
      </c>
      <c r="R81" s="226">
        <f t="shared" si="52"/>
        <v>101</v>
      </c>
      <c r="T81">
        <v>509</v>
      </c>
      <c r="U81">
        <v>519</v>
      </c>
      <c r="V81" t="s">
        <v>380</v>
      </c>
      <c r="W81">
        <v>1625.1320000000001</v>
      </c>
      <c r="X81">
        <v>730.82</v>
      </c>
      <c r="Y81">
        <v>2.2240000000000002</v>
      </c>
      <c r="Z81">
        <v>12.282</v>
      </c>
      <c r="AA81">
        <v>123.31856399999999</v>
      </c>
      <c r="AB81">
        <v>5.5744009999999999</v>
      </c>
      <c r="AC81">
        <v>44.785786999999999</v>
      </c>
      <c r="AD81" s="1">
        <v>299</v>
      </c>
      <c r="AE81">
        <v>0</v>
      </c>
      <c r="AF81">
        <v>101</v>
      </c>
      <c r="AG81">
        <v>76</v>
      </c>
      <c r="AH81">
        <v>13.178324</v>
      </c>
      <c r="AI81">
        <v>62.7</v>
      </c>
      <c r="AJ81">
        <v>0</v>
      </c>
      <c r="AK81">
        <v>5</v>
      </c>
      <c r="AL81">
        <v>1585</v>
      </c>
      <c r="AM81" t="s">
        <v>381</v>
      </c>
      <c r="AN81" t="s">
        <v>543</v>
      </c>
      <c r="AO81">
        <v>1412.047</v>
      </c>
      <c r="AR81" t="s">
        <v>118</v>
      </c>
      <c r="AS81" t="s">
        <v>121</v>
      </c>
      <c r="AT81" t="s">
        <v>224</v>
      </c>
      <c r="AU81" t="s">
        <v>380</v>
      </c>
      <c r="AV81" t="s">
        <v>48</v>
      </c>
      <c r="AW81">
        <v>3</v>
      </c>
      <c r="BB81">
        <v>0.8884242059295917</v>
      </c>
      <c r="BC81" t="s">
        <v>69</v>
      </c>
      <c r="BF81" t="s">
        <v>118</v>
      </c>
      <c r="BG81" s="5" t="s">
        <v>121</v>
      </c>
      <c r="BH81" t="s">
        <v>380</v>
      </c>
      <c r="BI81">
        <v>519</v>
      </c>
      <c r="BJ81">
        <v>3</v>
      </c>
      <c r="BK81" t="s">
        <v>224</v>
      </c>
      <c r="BL81" t="s">
        <v>227</v>
      </c>
      <c r="BM81">
        <v>0.8884242059295917</v>
      </c>
      <c r="BN81" t="s">
        <v>69</v>
      </c>
      <c r="BO81" t="s">
        <v>181</v>
      </c>
      <c r="BP81">
        <v>1625.1320000000001</v>
      </c>
    </row>
    <row r="82" spans="1:68" ht="16.5">
      <c r="A82" s="102" t="str">
        <f t="shared" si="36"/>
        <v>명진교통</v>
      </c>
      <c r="B82" s="103" t="str">
        <f t="shared" si="35"/>
        <v>황남규</v>
      </c>
      <c r="C82" s="104" t="str">
        <f t="shared" si="37"/>
        <v>F</v>
      </c>
      <c r="D82" s="105">
        <f t="shared" si="38"/>
        <v>0.77259020760296404</v>
      </c>
      <c r="E82" s="106">
        <f t="shared" si="39"/>
        <v>869</v>
      </c>
      <c r="F82" s="107" t="str">
        <f t="shared" si="40"/>
        <v>596</v>
      </c>
      <c r="G82" s="108" t="str">
        <f t="shared" si="41"/>
        <v>71바5360</v>
      </c>
      <c r="H82" s="109">
        <f t="shared" si="42"/>
        <v>3</v>
      </c>
      <c r="I82" s="110">
        <f t="shared" si="43"/>
        <v>786.505</v>
      </c>
      <c r="J82" s="111">
        <f t="shared" si="44"/>
        <v>2.3695190748714855E-2</v>
      </c>
      <c r="K82" s="111">
        <f t="shared" si="45"/>
        <v>0.37043144495252139</v>
      </c>
      <c r="L82" s="111">
        <f t="shared" si="46"/>
        <v>8.9001341377359336E-2</v>
      </c>
      <c r="M82" s="112">
        <f t="shared" si="47"/>
        <v>12.663</v>
      </c>
      <c r="N82" s="113">
        <f t="shared" si="48"/>
        <v>0</v>
      </c>
      <c r="O82" s="113">
        <f t="shared" si="49"/>
        <v>14.621648940566176</v>
      </c>
      <c r="P82" s="227">
        <f t="shared" si="50"/>
        <v>5</v>
      </c>
      <c r="Q82" s="228">
        <f t="shared" si="51"/>
        <v>0</v>
      </c>
      <c r="R82" s="228">
        <f t="shared" si="52"/>
        <v>115</v>
      </c>
      <c r="T82">
        <v>509</v>
      </c>
      <c r="U82">
        <v>869</v>
      </c>
      <c r="V82" t="s">
        <v>395</v>
      </c>
      <c r="W82">
        <v>786.505</v>
      </c>
      <c r="X82">
        <v>401.06799999999998</v>
      </c>
      <c r="Y82">
        <v>1.9610000000000001</v>
      </c>
      <c r="Z82">
        <v>12.663</v>
      </c>
      <c r="AA82">
        <v>59.399141999999998</v>
      </c>
      <c r="AB82">
        <v>1.4074739999999999</v>
      </c>
      <c r="AC82">
        <v>22.003309999999999</v>
      </c>
      <c r="AD82" s="1">
        <v>70</v>
      </c>
      <c r="AE82">
        <v>0</v>
      </c>
      <c r="AF82">
        <v>115</v>
      </c>
      <c r="AG82">
        <v>71</v>
      </c>
      <c r="AH82">
        <v>13.241016</v>
      </c>
      <c r="AI82">
        <v>37.5</v>
      </c>
      <c r="AJ82">
        <v>0</v>
      </c>
      <c r="AK82">
        <v>5</v>
      </c>
      <c r="AL82">
        <v>622</v>
      </c>
      <c r="AM82" t="s">
        <v>396</v>
      </c>
      <c r="AN82" t="s">
        <v>544</v>
      </c>
      <c r="AO82">
        <v>372.76400000000001</v>
      </c>
      <c r="AR82" t="s">
        <v>118</v>
      </c>
      <c r="AS82" t="s">
        <v>250</v>
      </c>
      <c r="AT82" t="s">
        <v>251</v>
      </c>
      <c r="AU82" t="s">
        <v>395</v>
      </c>
      <c r="AV82" t="s">
        <v>48</v>
      </c>
      <c r="AW82">
        <v>3</v>
      </c>
      <c r="BB82">
        <v>0.77259020760296404</v>
      </c>
      <c r="BC82" t="s">
        <v>70</v>
      </c>
      <c r="BF82" t="s">
        <v>118</v>
      </c>
      <c r="BG82" t="s">
        <v>250</v>
      </c>
      <c r="BH82" t="s">
        <v>395</v>
      </c>
      <c r="BI82">
        <v>869</v>
      </c>
      <c r="BJ82">
        <v>3</v>
      </c>
      <c r="BK82" t="s">
        <v>251</v>
      </c>
      <c r="BL82" t="s">
        <v>224</v>
      </c>
      <c r="BM82">
        <v>0.77259020760296404</v>
      </c>
      <c r="BN82" t="s">
        <v>70</v>
      </c>
      <c r="BO82" t="s">
        <v>196</v>
      </c>
      <c r="BP82">
        <v>786.505</v>
      </c>
    </row>
    <row r="83" spans="1:68" ht="16.5">
      <c r="A83" s="119" t="str">
        <f t="shared" si="36"/>
        <v>명진교통</v>
      </c>
      <c r="B83" s="120" t="str">
        <f t="shared" si="35"/>
        <v>황도성</v>
      </c>
      <c r="C83" s="121" t="str">
        <f t="shared" si="37"/>
        <v>C</v>
      </c>
      <c r="D83" s="122">
        <f t="shared" si="38"/>
        <v>0.89411325631923799</v>
      </c>
      <c r="E83" s="123">
        <f t="shared" si="39"/>
        <v>6469</v>
      </c>
      <c r="F83" s="124" t="str">
        <f t="shared" si="40"/>
        <v>596</v>
      </c>
      <c r="G83" s="125" t="str">
        <f t="shared" si="41"/>
        <v>71바5360</v>
      </c>
      <c r="H83" s="126">
        <f t="shared" si="42"/>
        <v>3</v>
      </c>
      <c r="I83" s="127">
        <f t="shared" si="43"/>
        <v>682.87200000000007</v>
      </c>
      <c r="J83" s="128">
        <f t="shared" si="44"/>
        <v>2.5347032101705511E-2</v>
      </c>
      <c r="K83" s="128">
        <f t="shared" si="45"/>
        <v>0.3304700653175387</v>
      </c>
      <c r="L83" s="128">
        <f t="shared" si="46"/>
        <v>0.22405370259726565</v>
      </c>
      <c r="M83" s="129">
        <f t="shared" si="47"/>
        <v>8.5630000000000006</v>
      </c>
      <c r="N83" s="130">
        <f t="shared" si="48"/>
        <v>0</v>
      </c>
      <c r="O83" s="130">
        <f t="shared" si="49"/>
        <v>3.2216872268887875</v>
      </c>
      <c r="P83" s="225">
        <f t="shared" si="50"/>
        <v>0</v>
      </c>
      <c r="Q83" s="226">
        <f t="shared" si="51"/>
        <v>0</v>
      </c>
      <c r="R83" s="226">
        <f t="shared" si="52"/>
        <v>22</v>
      </c>
      <c r="T83">
        <v>509</v>
      </c>
      <c r="U83">
        <v>6469</v>
      </c>
      <c r="V83" t="s">
        <v>382</v>
      </c>
      <c r="W83">
        <v>682.87199999999996</v>
      </c>
      <c r="X83">
        <v>302.649</v>
      </c>
      <c r="Y83">
        <v>2.2559999999999998</v>
      </c>
      <c r="Z83">
        <v>8.5630000000000006</v>
      </c>
      <c r="AA83">
        <v>51.067754000000001</v>
      </c>
      <c r="AB83">
        <v>1.294416</v>
      </c>
      <c r="AC83">
        <v>16.876363999999999</v>
      </c>
      <c r="AD83" s="1">
        <v>153</v>
      </c>
      <c r="AE83">
        <v>0</v>
      </c>
      <c r="AF83">
        <v>22</v>
      </c>
      <c r="AG83">
        <v>72</v>
      </c>
      <c r="AH83">
        <v>13.371881999999999</v>
      </c>
      <c r="AI83">
        <v>2.1</v>
      </c>
      <c r="AJ83">
        <v>0</v>
      </c>
      <c r="AK83">
        <v>0</v>
      </c>
      <c r="AL83">
        <v>0</v>
      </c>
      <c r="AM83" t="s">
        <v>383</v>
      </c>
      <c r="AN83" t="s">
        <v>545</v>
      </c>
      <c r="AO83">
        <v>413.26</v>
      </c>
      <c r="AR83" t="s">
        <v>118</v>
      </c>
      <c r="AS83" t="s">
        <v>250</v>
      </c>
      <c r="AT83" t="s">
        <v>251</v>
      </c>
      <c r="AU83" t="s">
        <v>382</v>
      </c>
      <c r="AV83" t="s">
        <v>48</v>
      </c>
      <c r="AW83">
        <v>3</v>
      </c>
      <c r="BB83">
        <v>0.89411325631923799</v>
      </c>
      <c r="BC83" t="s">
        <v>69</v>
      </c>
      <c r="BF83" t="s">
        <v>118</v>
      </c>
      <c r="BG83" t="s">
        <v>250</v>
      </c>
      <c r="BH83" t="s">
        <v>382</v>
      </c>
      <c r="BI83">
        <v>6469</v>
      </c>
      <c r="BJ83">
        <v>3</v>
      </c>
      <c r="BK83" t="s">
        <v>251</v>
      </c>
      <c r="BL83" t="s">
        <v>226</v>
      </c>
      <c r="BM83">
        <v>0.89411325631923799</v>
      </c>
      <c r="BN83" t="s">
        <v>69</v>
      </c>
      <c r="BO83" t="s">
        <v>181</v>
      </c>
      <c r="BP83">
        <v>682.87200000000007</v>
      </c>
    </row>
    <row r="84" spans="1:68" ht="16.5">
      <c r="A84" s="102" t="str">
        <f t="shared" si="36"/>
        <v>명진교통</v>
      </c>
      <c r="B84" s="103" t="str">
        <f t="shared" si="35"/>
        <v>황운용</v>
      </c>
      <c r="C84" s="104" t="str">
        <f t="shared" si="37"/>
        <v>C</v>
      </c>
      <c r="D84" s="105">
        <f t="shared" si="38"/>
        <v>0.89481219674560109</v>
      </c>
      <c r="E84" s="106">
        <f t="shared" si="39"/>
        <v>1737</v>
      </c>
      <c r="F84" s="107" t="str">
        <f t="shared" si="40"/>
        <v>522</v>
      </c>
      <c r="G84" s="108" t="str">
        <f t="shared" si="41"/>
        <v>71바5713</v>
      </c>
      <c r="H84" s="109">
        <f t="shared" si="42"/>
        <v>2</v>
      </c>
      <c r="I84" s="110">
        <f t="shared" si="43"/>
        <v>2324.1549999999997</v>
      </c>
      <c r="J84" s="111">
        <f t="shared" si="44"/>
        <v>5.8178366464373193E-3</v>
      </c>
      <c r="K84" s="111">
        <f t="shared" si="45"/>
        <v>0.5037434266559504</v>
      </c>
      <c r="L84" s="111">
        <f t="shared" si="46"/>
        <v>0.20867799264678993</v>
      </c>
      <c r="M84" s="112">
        <f t="shared" si="47"/>
        <v>15.247</v>
      </c>
      <c r="N84" s="113">
        <f t="shared" si="48"/>
        <v>0</v>
      </c>
      <c r="O84" s="113">
        <f t="shared" si="49"/>
        <v>9.3367266813099814</v>
      </c>
      <c r="P84" s="227">
        <f t="shared" si="50"/>
        <v>146</v>
      </c>
      <c r="Q84" s="228">
        <f t="shared" si="51"/>
        <v>0</v>
      </c>
      <c r="R84" s="228">
        <f t="shared" si="52"/>
        <v>217</v>
      </c>
      <c r="T84">
        <v>509</v>
      </c>
      <c r="U84">
        <v>1737</v>
      </c>
      <c r="V84" t="s">
        <v>384</v>
      </c>
      <c r="W84">
        <v>2324.1550000000002</v>
      </c>
      <c r="X84">
        <v>1165.752</v>
      </c>
      <c r="Y84">
        <v>1.994</v>
      </c>
      <c r="Z84">
        <v>15.247</v>
      </c>
      <c r="AA84">
        <v>191.55470800000001</v>
      </c>
      <c r="AB84">
        <v>1.1144339999999999</v>
      </c>
      <c r="AC84">
        <v>96.494425000000007</v>
      </c>
      <c r="AD84" s="1">
        <v>485</v>
      </c>
      <c r="AE84">
        <v>0</v>
      </c>
      <c r="AF84">
        <v>217</v>
      </c>
      <c r="AG84">
        <v>86</v>
      </c>
      <c r="AH84">
        <v>12.133113</v>
      </c>
      <c r="AI84">
        <v>5063.3</v>
      </c>
      <c r="AJ84">
        <v>31.9</v>
      </c>
      <c r="AK84">
        <v>146</v>
      </c>
      <c r="AL84">
        <v>110138</v>
      </c>
      <c r="AM84" t="s">
        <v>385</v>
      </c>
      <c r="AN84" t="s">
        <v>546</v>
      </c>
      <c r="AO84">
        <v>2074.7359999999999</v>
      </c>
      <c r="AR84" t="s">
        <v>118</v>
      </c>
      <c r="AS84" t="s">
        <v>119</v>
      </c>
      <c r="AT84" t="s">
        <v>209</v>
      </c>
      <c r="AU84" t="s">
        <v>384</v>
      </c>
      <c r="AV84" t="s">
        <v>48</v>
      </c>
      <c r="AW84">
        <v>2</v>
      </c>
      <c r="BB84">
        <v>0.89481219674560109</v>
      </c>
      <c r="BC84" t="s">
        <v>69</v>
      </c>
      <c r="BF84" t="s">
        <v>118</v>
      </c>
      <c r="BG84" t="s">
        <v>119</v>
      </c>
      <c r="BH84" t="s">
        <v>384</v>
      </c>
      <c r="BI84">
        <v>1737</v>
      </c>
      <c r="BJ84">
        <v>2</v>
      </c>
      <c r="BK84" t="s">
        <v>209</v>
      </c>
      <c r="BL84" t="s">
        <v>233</v>
      </c>
      <c r="BM84">
        <v>0.89481219674560109</v>
      </c>
      <c r="BN84" t="s">
        <v>69</v>
      </c>
      <c r="BO84" t="s">
        <v>181</v>
      </c>
      <c r="BP84">
        <v>2324.1549999999997</v>
      </c>
    </row>
  </sheetData>
  <sortState xmlns:xlrd2="http://schemas.microsoft.com/office/spreadsheetml/2017/richdata2" ref="T4:AN84">
    <sortCondition ref="AB4:AB84"/>
    <sortCondition descending="1" ref="AD4:AD84"/>
  </sortState>
  <phoneticPr fontId="3" type="noConversion"/>
  <conditionalFormatting sqref="C5:D84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0"/>
      <c r="C1" s="94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03" t="s">
        <v>547</v>
      </c>
      <c r="B2" s="304"/>
      <c r="C2" s="305"/>
      <c r="D2" s="306"/>
      <c r="E2" s="303"/>
      <c r="F2" s="307"/>
      <c r="G2" s="303"/>
      <c r="H2" s="303"/>
      <c r="I2" s="303"/>
      <c r="J2" s="303"/>
      <c r="K2" s="308"/>
      <c r="L2" s="308"/>
      <c r="M2" s="308"/>
      <c r="N2" s="308"/>
      <c r="O2" s="308"/>
      <c r="P2" s="308"/>
      <c r="Q2" s="308"/>
      <c r="R2" s="308"/>
    </row>
    <row r="3" spans="1:18" ht="16.5">
      <c r="A3" s="308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</row>
    <row r="4" spans="1:18" ht="26.25">
      <c r="A4" s="309" t="s">
        <v>548</v>
      </c>
      <c r="B4" s="310"/>
      <c r="C4" s="311"/>
      <c r="D4" s="312"/>
      <c r="E4" s="313"/>
      <c r="F4" s="314"/>
      <c r="G4" s="308"/>
      <c r="H4" s="313"/>
      <c r="I4" s="308"/>
      <c r="J4" s="308"/>
      <c r="K4" s="308"/>
      <c r="L4" s="308"/>
      <c r="M4" s="308"/>
      <c r="N4" s="308"/>
      <c r="O4" s="308"/>
      <c r="P4" s="308"/>
      <c r="Q4" s="308"/>
      <c r="R4" s="308"/>
    </row>
    <row r="5" spans="1:18" ht="26.25">
      <c r="A5" s="315" t="s">
        <v>549</v>
      </c>
      <c r="B5" s="308"/>
      <c r="C5" s="308"/>
      <c r="D5" s="308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</row>
    <row r="6" spans="1:18" ht="17.25">
      <c r="A6" s="316" t="s">
        <v>550</v>
      </c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  <c r="R6" s="308"/>
    </row>
    <row r="7" spans="1:18" ht="17.25">
      <c r="A7" s="316"/>
      <c r="B7" s="308"/>
      <c r="C7" s="308"/>
      <c r="D7" s="308"/>
      <c r="E7" s="308"/>
      <c r="F7" s="308"/>
      <c r="G7" s="308"/>
      <c r="H7" s="308"/>
      <c r="I7" s="308"/>
      <c r="J7" s="308"/>
      <c r="K7" s="308"/>
      <c r="L7" s="308"/>
      <c r="M7" s="308"/>
      <c r="N7" s="308"/>
      <c r="O7" s="308"/>
      <c r="P7" s="308"/>
      <c r="Q7" s="308"/>
      <c r="R7" s="308"/>
    </row>
    <row r="8" spans="1:18" ht="17.25">
      <c r="A8" s="317" t="s">
        <v>201</v>
      </c>
      <c r="B8" s="318"/>
      <c r="C8" s="318"/>
      <c r="D8" s="318"/>
      <c r="E8" s="318"/>
      <c r="F8" s="318"/>
      <c r="G8" s="318"/>
      <c r="H8" s="318"/>
      <c r="I8" s="318"/>
      <c r="J8" s="318"/>
      <c r="K8" s="318"/>
      <c r="L8" s="318"/>
      <c r="M8" s="318"/>
      <c r="N8" s="318"/>
      <c r="O8" s="318"/>
      <c r="P8" s="318"/>
      <c r="Q8" s="318"/>
      <c r="R8" s="318"/>
    </row>
    <row r="9" spans="1:18" ht="16.5">
      <c r="A9" s="318"/>
      <c r="B9" s="318"/>
      <c r="C9" s="318"/>
      <c r="D9" s="318"/>
      <c r="E9" s="318"/>
      <c r="F9" s="318"/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8"/>
    </row>
    <row r="10" spans="1:18" ht="16.5">
      <c r="A10" s="318" t="s">
        <v>551</v>
      </c>
      <c r="B10" s="318"/>
      <c r="C10" s="318"/>
      <c r="D10" s="318"/>
      <c r="E10" s="318"/>
      <c r="F10" s="318"/>
      <c r="G10" s="318"/>
      <c r="H10" s="318"/>
      <c r="I10" s="318"/>
      <c r="J10" s="318"/>
      <c r="K10" s="318"/>
      <c r="L10" s="318"/>
      <c r="M10" s="318"/>
      <c r="N10" s="318"/>
      <c r="O10" s="318"/>
      <c r="P10" s="318"/>
      <c r="Q10" s="318"/>
      <c r="R10" s="318"/>
    </row>
    <row r="11" spans="1:18" ht="16.5">
      <c r="A11" s="318"/>
      <c r="B11" s="318"/>
      <c r="C11" s="318"/>
      <c r="D11" s="318"/>
      <c r="E11" s="318"/>
      <c r="F11" s="318"/>
      <c r="G11" s="318"/>
      <c r="H11" s="318"/>
      <c r="I11" s="318"/>
      <c r="J11" s="318"/>
      <c r="K11" s="318"/>
      <c r="L11" s="318"/>
      <c r="M11" s="318"/>
      <c r="N11" s="318"/>
      <c r="O11" s="318"/>
      <c r="P11" s="318"/>
      <c r="Q11" s="318"/>
      <c r="R11" s="318"/>
    </row>
    <row r="12" spans="1:18" ht="16.5">
      <c r="A12" s="308"/>
      <c r="B12" s="308"/>
      <c r="C12" s="308"/>
      <c r="D12" s="308"/>
      <c r="E12" s="308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</row>
    <row r="13" spans="1:18" ht="37.5" customHeight="1">
      <c r="A13" s="240" t="s">
        <v>0</v>
      </c>
      <c r="B13" s="241" t="s">
        <v>74</v>
      </c>
      <c r="C13" s="242" t="s">
        <v>65</v>
      </c>
      <c r="D13" s="242" t="s">
        <v>162</v>
      </c>
      <c r="E13" s="243" t="s">
        <v>148</v>
      </c>
      <c r="F13" s="241" t="s">
        <v>153</v>
      </c>
      <c r="G13" s="243" t="s">
        <v>151</v>
      </c>
      <c r="H13" s="243" t="s">
        <v>155</v>
      </c>
      <c r="I13" s="244" t="s">
        <v>157</v>
      </c>
      <c r="J13" s="243" t="s">
        <v>11</v>
      </c>
      <c r="K13" s="243" t="s">
        <v>12</v>
      </c>
      <c r="L13" s="243" t="s">
        <v>13</v>
      </c>
      <c r="M13" s="243" t="s">
        <v>106</v>
      </c>
      <c r="N13" s="243" t="s">
        <v>6</v>
      </c>
      <c r="O13" s="243" t="s">
        <v>7</v>
      </c>
      <c r="P13" s="243" t="s">
        <v>184</v>
      </c>
      <c r="Q13" s="245" t="s">
        <v>186</v>
      </c>
      <c r="R13" s="245" t="s">
        <v>187</v>
      </c>
    </row>
    <row r="14" spans="1:18" ht="16.5">
      <c r="A14" s="246" t="s">
        <v>118</v>
      </c>
      <c r="B14" s="247">
        <v>1171</v>
      </c>
      <c r="C14" s="248" t="s">
        <v>70</v>
      </c>
      <c r="D14" s="249">
        <v>0.76471427617714527</v>
      </c>
      <c r="E14" s="250">
        <v>1171</v>
      </c>
      <c r="F14" s="251" t="s">
        <v>122</v>
      </c>
      <c r="G14" s="319" t="s">
        <v>234</v>
      </c>
      <c r="H14" s="252">
        <v>4</v>
      </c>
      <c r="I14" s="253">
        <v>899.37400000000002</v>
      </c>
      <c r="J14" s="254">
        <v>1.4051676557488551E-2</v>
      </c>
      <c r="K14" s="254">
        <v>0.4596015123673497</v>
      </c>
      <c r="L14" s="254">
        <v>0.26038037142557713</v>
      </c>
      <c r="M14" s="255">
        <v>19.803999999999998</v>
      </c>
      <c r="N14" s="256">
        <v>0</v>
      </c>
      <c r="O14" s="256">
        <v>18.346094060980192</v>
      </c>
      <c r="P14" s="257">
        <v>34</v>
      </c>
      <c r="Q14" s="258">
        <v>0</v>
      </c>
      <c r="R14" s="258">
        <v>336</v>
      </c>
    </row>
    <row r="15" spans="1:18" ht="16.5">
      <c r="A15" s="246" t="s">
        <v>118</v>
      </c>
      <c r="B15" s="247">
        <v>1622</v>
      </c>
      <c r="C15" s="248" t="s">
        <v>67</v>
      </c>
      <c r="D15" s="249">
        <v>0.83941702322544287</v>
      </c>
      <c r="E15" s="250">
        <v>1622</v>
      </c>
      <c r="F15" s="251" t="s">
        <v>120</v>
      </c>
      <c r="G15" s="319" t="s">
        <v>211</v>
      </c>
      <c r="H15" s="252">
        <v>4</v>
      </c>
      <c r="I15" s="253">
        <v>751.52300000000002</v>
      </c>
      <c r="J15" s="254">
        <v>2.1664329805802924E-2</v>
      </c>
      <c r="K15" s="254">
        <v>0.43484347943058327</v>
      </c>
      <c r="L15" s="254">
        <v>0.14370817659605895</v>
      </c>
      <c r="M15" s="255">
        <v>7.0830000000000002</v>
      </c>
      <c r="N15" s="256">
        <v>0.13306312647783233</v>
      </c>
      <c r="O15" s="256">
        <v>13.439375774261066</v>
      </c>
      <c r="P15" s="257">
        <v>42</v>
      </c>
      <c r="Q15" s="258">
        <v>1</v>
      </c>
      <c r="R15" s="258">
        <v>101</v>
      </c>
    </row>
    <row r="16" spans="1:18" ht="16.5">
      <c r="A16" s="246" t="s">
        <v>118</v>
      </c>
      <c r="B16" s="247">
        <v>5785</v>
      </c>
      <c r="C16" s="248" t="s">
        <v>67</v>
      </c>
      <c r="D16" s="249">
        <v>0.83201643665145397</v>
      </c>
      <c r="E16" s="250">
        <v>5785</v>
      </c>
      <c r="F16" s="251" t="s">
        <v>120</v>
      </c>
      <c r="G16" s="319" t="s">
        <v>218</v>
      </c>
      <c r="H16" s="252">
        <v>5</v>
      </c>
      <c r="I16" s="253">
        <v>2339.8649999999998</v>
      </c>
      <c r="J16" s="254">
        <v>2.3014522044299553E-2</v>
      </c>
      <c r="K16" s="254">
        <v>0.39109469846402711</v>
      </c>
      <c r="L16" s="254">
        <v>0.15342765501428501</v>
      </c>
      <c r="M16" s="255">
        <v>8.6479999999999997</v>
      </c>
      <c r="N16" s="256">
        <v>4.2737508360525076E-2</v>
      </c>
      <c r="O16" s="256">
        <v>18.163441053223156</v>
      </c>
      <c r="P16" s="257">
        <v>70</v>
      </c>
      <c r="Q16" s="258">
        <v>1</v>
      </c>
      <c r="R16" s="258">
        <v>425</v>
      </c>
    </row>
    <row r="17" spans="1:18" ht="16.5">
      <c r="A17" s="246" t="s">
        <v>118</v>
      </c>
      <c r="B17" s="247" t="s">
        <v>266</v>
      </c>
      <c r="C17" s="248" t="s">
        <v>70</v>
      </c>
      <c r="D17" s="249">
        <v>0.79464485967349263</v>
      </c>
      <c r="E17" s="250">
        <v>4187</v>
      </c>
      <c r="F17" s="251" t="s">
        <v>121</v>
      </c>
      <c r="G17" s="319" t="s">
        <v>227</v>
      </c>
      <c r="H17" s="252">
        <v>2</v>
      </c>
      <c r="I17" s="253">
        <v>1740.7260000000001</v>
      </c>
      <c r="J17" s="254">
        <v>3.2846201742092053E-2</v>
      </c>
      <c r="K17" s="254">
        <v>0.43156341650697128</v>
      </c>
      <c r="L17" s="254">
        <v>9.6511455565091803E-2</v>
      </c>
      <c r="M17" s="255">
        <v>13.022</v>
      </c>
      <c r="N17" s="256">
        <v>5.7447294979221311E-2</v>
      </c>
      <c r="O17" s="256">
        <v>6.8936753975065574</v>
      </c>
      <c r="P17" s="257">
        <v>70</v>
      </c>
      <c r="Q17" s="258">
        <v>1</v>
      </c>
      <c r="R17" s="258">
        <v>120</v>
      </c>
    </row>
    <row r="18" spans="1:18" ht="16.5">
      <c r="A18" s="246" t="s">
        <v>118</v>
      </c>
      <c r="B18" s="247" t="s">
        <v>268</v>
      </c>
      <c r="C18" s="248" t="s">
        <v>70</v>
      </c>
      <c r="D18" s="249">
        <v>0.79293622112787121</v>
      </c>
      <c r="E18" s="250">
        <v>8205</v>
      </c>
      <c r="F18" s="251" t="s">
        <v>119</v>
      </c>
      <c r="G18" s="319" t="s">
        <v>205</v>
      </c>
      <c r="H18" s="252">
        <v>2</v>
      </c>
      <c r="I18" s="253">
        <v>1733.5490000000002</v>
      </c>
      <c r="J18" s="254">
        <v>3.5676474675980967E-3</v>
      </c>
      <c r="K18" s="254">
        <v>0.48131914610626936</v>
      </c>
      <c r="L18" s="254">
        <v>0.26881270734199031</v>
      </c>
      <c r="M18" s="255">
        <v>18.652000000000001</v>
      </c>
      <c r="N18" s="256">
        <v>0</v>
      </c>
      <c r="O18" s="256">
        <v>10.037212677576463</v>
      </c>
      <c r="P18" s="257">
        <v>100</v>
      </c>
      <c r="Q18" s="258">
        <v>0</v>
      </c>
      <c r="R18" s="258">
        <v>174</v>
      </c>
    </row>
    <row r="19" spans="1:18" ht="16.5">
      <c r="A19" s="246" t="s">
        <v>118</v>
      </c>
      <c r="B19" s="247" t="s">
        <v>270</v>
      </c>
      <c r="C19" s="248" t="s">
        <v>67</v>
      </c>
      <c r="D19" s="249">
        <v>0.81939473588139944</v>
      </c>
      <c r="E19" s="250">
        <v>2293</v>
      </c>
      <c r="F19" s="251" t="s">
        <v>120</v>
      </c>
      <c r="G19" s="319" t="s">
        <v>215</v>
      </c>
      <c r="H19" s="252">
        <v>4</v>
      </c>
      <c r="I19" s="253">
        <v>550.33299999999997</v>
      </c>
      <c r="J19" s="254">
        <v>1.805117881359827E-2</v>
      </c>
      <c r="K19" s="254">
        <v>0.37876384244624534</v>
      </c>
      <c r="L19" s="254">
        <v>0.16353734920493593</v>
      </c>
      <c r="M19" s="255">
        <v>6.7939999999999996</v>
      </c>
      <c r="N19" s="256">
        <v>0</v>
      </c>
      <c r="O19" s="256">
        <v>8.5402837918133212</v>
      </c>
      <c r="P19" s="257">
        <v>26</v>
      </c>
      <c r="Q19" s="258">
        <v>0</v>
      </c>
      <c r="R19" s="258">
        <v>47</v>
      </c>
    </row>
    <row r="20" spans="1:18" ht="16.5">
      <c r="A20" s="246" t="s">
        <v>118</v>
      </c>
      <c r="B20" s="247" t="s">
        <v>389</v>
      </c>
      <c r="C20" s="248" t="s">
        <v>67</v>
      </c>
      <c r="D20" s="249">
        <v>0.84</v>
      </c>
      <c r="E20" s="250">
        <v>3277</v>
      </c>
      <c r="F20" s="251" t="s">
        <v>120</v>
      </c>
      <c r="G20" s="319" t="s">
        <v>386</v>
      </c>
      <c r="H20" s="252">
        <v>1</v>
      </c>
      <c r="I20" s="253">
        <v>3451.277</v>
      </c>
      <c r="J20" s="254">
        <v>2.2683683266688383E-2</v>
      </c>
      <c r="K20" s="254">
        <v>0.42827799385025439</v>
      </c>
      <c r="L20" s="254">
        <v>0.17384869426591953</v>
      </c>
      <c r="M20" s="255">
        <v>7.5629999999999997</v>
      </c>
      <c r="N20" s="256">
        <v>5.7949564755306514E-2</v>
      </c>
      <c r="O20" s="256">
        <v>22.86110329596842</v>
      </c>
      <c r="P20" s="257">
        <v>200</v>
      </c>
      <c r="Q20" s="258">
        <v>2</v>
      </c>
      <c r="R20" s="258">
        <v>789</v>
      </c>
    </row>
    <row r="21" spans="1:18" ht="16.5">
      <c r="A21" s="246" t="s">
        <v>118</v>
      </c>
      <c r="B21" s="247" t="s">
        <v>276</v>
      </c>
      <c r="C21" s="248" t="s">
        <v>70</v>
      </c>
      <c r="D21" s="249">
        <v>0.76566438443946216</v>
      </c>
      <c r="E21" s="250">
        <v>8708</v>
      </c>
      <c r="F21" s="251" t="s">
        <v>121</v>
      </c>
      <c r="G21" s="319" t="s">
        <v>224</v>
      </c>
      <c r="H21" s="252">
        <v>7</v>
      </c>
      <c r="I21" s="253">
        <v>1571.9350000000002</v>
      </c>
      <c r="J21" s="254">
        <v>3.4386121988188821E-2</v>
      </c>
      <c r="K21" s="254">
        <v>0.40655261166683287</v>
      </c>
      <c r="L21" s="254">
        <v>0.22710862726512229</v>
      </c>
      <c r="M21" s="255">
        <v>13.749000000000001</v>
      </c>
      <c r="N21" s="256">
        <v>0</v>
      </c>
      <c r="O21" s="256">
        <v>9.0334524010216697</v>
      </c>
      <c r="P21" s="257">
        <v>42</v>
      </c>
      <c r="Q21" s="258">
        <v>0</v>
      </c>
      <c r="R21" s="258">
        <v>142</v>
      </c>
    </row>
    <row r="22" spans="1:18" ht="16.5">
      <c r="A22" s="246" t="s">
        <v>118</v>
      </c>
      <c r="B22" s="247" t="s">
        <v>278</v>
      </c>
      <c r="C22" s="248" t="s">
        <v>70</v>
      </c>
      <c r="D22" s="249">
        <v>0.76680506273527937</v>
      </c>
      <c r="E22" s="250">
        <v>7697</v>
      </c>
      <c r="F22" s="251" t="s">
        <v>119</v>
      </c>
      <c r="G22" s="319" t="s">
        <v>204</v>
      </c>
      <c r="H22" s="252">
        <v>2</v>
      </c>
      <c r="I22" s="253">
        <v>919.60599999999999</v>
      </c>
      <c r="J22" s="254">
        <v>1.8302790535990168E-2</v>
      </c>
      <c r="K22" s="254">
        <v>0.42322058891561476</v>
      </c>
      <c r="L22" s="254">
        <v>0.21095991109235912</v>
      </c>
      <c r="M22" s="255">
        <v>13.992000000000001</v>
      </c>
      <c r="N22" s="256">
        <v>0</v>
      </c>
      <c r="O22" s="256">
        <v>3.914719999652025</v>
      </c>
      <c r="P22" s="257">
        <v>42</v>
      </c>
      <c r="Q22" s="258">
        <v>0</v>
      </c>
      <c r="R22" s="258">
        <v>36</v>
      </c>
    </row>
    <row r="23" spans="1:18" ht="16.5">
      <c r="A23" s="246" t="s">
        <v>118</v>
      </c>
      <c r="B23" s="247" t="s">
        <v>407</v>
      </c>
      <c r="C23" s="248" t="s">
        <v>70</v>
      </c>
      <c r="D23" s="249">
        <v>0.75447342892517533</v>
      </c>
      <c r="E23" s="250">
        <v>7843</v>
      </c>
      <c r="F23" s="251" t="s">
        <v>122</v>
      </c>
      <c r="G23" s="319" t="s">
        <v>233</v>
      </c>
      <c r="H23" s="252">
        <v>4</v>
      </c>
      <c r="I23" s="253">
        <v>2187.41</v>
      </c>
      <c r="J23" s="254">
        <v>4.8191886023023107E-3</v>
      </c>
      <c r="K23" s="254">
        <v>0.47285189062583277</v>
      </c>
      <c r="L23" s="254">
        <v>0.2564676946708665</v>
      </c>
      <c r="M23" s="255">
        <v>16.29</v>
      </c>
      <c r="N23" s="256">
        <v>0</v>
      </c>
      <c r="O23" s="256">
        <v>38.081566784461991</v>
      </c>
      <c r="P23" s="257">
        <v>101</v>
      </c>
      <c r="Q23" s="258">
        <v>0</v>
      </c>
      <c r="R23" s="258">
        <v>833</v>
      </c>
    </row>
    <row r="24" spans="1:18" ht="16.5">
      <c r="A24" s="246" t="s">
        <v>118</v>
      </c>
      <c r="B24" s="247" t="s">
        <v>473</v>
      </c>
      <c r="C24" s="248" t="s">
        <v>70</v>
      </c>
      <c r="D24" s="249">
        <v>0.76343980909584785</v>
      </c>
      <c r="E24" s="250">
        <v>5879</v>
      </c>
      <c r="F24" s="251" t="s">
        <v>122</v>
      </c>
      <c r="G24" s="319" t="s">
        <v>233</v>
      </c>
      <c r="H24" s="252">
        <v>3</v>
      </c>
      <c r="I24" s="253">
        <v>1331.1780000000001</v>
      </c>
      <c r="J24" s="254">
        <v>5.4683880414047193E-3</v>
      </c>
      <c r="K24" s="254">
        <v>0.48227627200404311</v>
      </c>
      <c r="L24" s="254">
        <v>0.25466166057431838</v>
      </c>
      <c r="M24" s="255">
        <v>15.625999999999999</v>
      </c>
      <c r="N24" s="256">
        <v>0</v>
      </c>
      <c r="O24" s="256">
        <v>25.616408925027304</v>
      </c>
      <c r="P24" s="257">
        <v>73</v>
      </c>
      <c r="Q24" s="258">
        <v>0</v>
      </c>
      <c r="R24" s="258">
        <v>341</v>
      </c>
    </row>
    <row r="25" spans="1:18" ht="16.5">
      <c r="A25" s="246" t="s">
        <v>118</v>
      </c>
      <c r="B25" s="247" t="s">
        <v>284</v>
      </c>
      <c r="C25" s="248" t="s">
        <v>67</v>
      </c>
      <c r="D25" s="249">
        <v>0.82619262528388893</v>
      </c>
      <c r="E25" s="250">
        <v>8855</v>
      </c>
      <c r="F25" s="251" t="s">
        <v>250</v>
      </c>
      <c r="G25" s="319" t="s">
        <v>251</v>
      </c>
      <c r="H25" s="252">
        <v>2</v>
      </c>
      <c r="I25" s="253">
        <v>1954.1420000000001</v>
      </c>
      <c r="J25" s="254">
        <v>5.0767287309241793E-2</v>
      </c>
      <c r="K25" s="254">
        <v>0.39422896619907066</v>
      </c>
      <c r="L25" s="254">
        <v>0.21441635254756305</v>
      </c>
      <c r="M25" s="255">
        <v>10.039</v>
      </c>
      <c r="N25" s="256">
        <v>0.86994701510944439</v>
      </c>
      <c r="O25" s="256">
        <v>7.3177895976853264</v>
      </c>
      <c r="P25" s="257">
        <v>60</v>
      </c>
      <c r="Q25" s="258">
        <v>17</v>
      </c>
      <c r="R25" s="258">
        <v>143</v>
      </c>
    </row>
    <row r="26" spans="1:18" ht="16.5">
      <c r="A26" s="246" t="s">
        <v>118</v>
      </c>
      <c r="B26" s="247" t="s">
        <v>292</v>
      </c>
      <c r="C26" s="248" t="s">
        <v>70</v>
      </c>
      <c r="D26" s="249">
        <v>0.71562976192723216</v>
      </c>
      <c r="E26" s="250">
        <v>4985</v>
      </c>
      <c r="F26" s="251" t="s">
        <v>119</v>
      </c>
      <c r="G26" s="319" t="s">
        <v>204</v>
      </c>
      <c r="H26" s="252">
        <v>3</v>
      </c>
      <c r="I26" s="253">
        <v>607.07299999999998</v>
      </c>
      <c r="J26" s="254">
        <v>5.1470728567069753E-3</v>
      </c>
      <c r="K26" s="254">
        <v>0.50531989429731017</v>
      </c>
      <c r="L26" s="254">
        <v>0.18778631235452739</v>
      </c>
      <c r="M26" s="255">
        <v>18.898</v>
      </c>
      <c r="N26" s="256">
        <v>0</v>
      </c>
      <c r="O26" s="256">
        <v>22.237852778825612</v>
      </c>
      <c r="P26" s="257">
        <v>54</v>
      </c>
      <c r="Q26" s="258">
        <v>0</v>
      </c>
      <c r="R26" s="258">
        <v>135</v>
      </c>
    </row>
    <row r="27" spans="1:18" ht="16.5">
      <c r="A27" s="246" t="s">
        <v>118</v>
      </c>
      <c r="B27" s="247" t="s">
        <v>294</v>
      </c>
      <c r="C27" s="248" t="s">
        <v>67</v>
      </c>
      <c r="D27" s="249">
        <v>0.84259259259259256</v>
      </c>
      <c r="E27" s="250">
        <v>953</v>
      </c>
      <c r="F27" s="251" t="s">
        <v>122</v>
      </c>
      <c r="G27" s="319" t="s">
        <v>228</v>
      </c>
      <c r="H27" s="252">
        <v>1</v>
      </c>
      <c r="I27" s="253">
        <v>5905.6059999999998</v>
      </c>
      <c r="J27" s="254">
        <v>1.8473170142606788E-2</v>
      </c>
      <c r="K27" s="254">
        <v>0.4070958808954982</v>
      </c>
      <c r="L27" s="254">
        <v>0.23638556314119161</v>
      </c>
      <c r="M27" s="255">
        <v>12.129</v>
      </c>
      <c r="N27" s="256">
        <v>0.55879108765467933</v>
      </c>
      <c r="O27" s="256">
        <v>17.271724527508269</v>
      </c>
      <c r="P27" s="257">
        <v>250</v>
      </c>
      <c r="Q27" s="258">
        <v>33</v>
      </c>
      <c r="R27" s="258">
        <v>1020</v>
      </c>
    </row>
    <row r="28" spans="1:18" ht="16.5">
      <c r="A28" s="246" t="s">
        <v>118</v>
      </c>
      <c r="B28" s="247" t="s">
        <v>296</v>
      </c>
      <c r="C28" s="248" t="s">
        <v>70</v>
      </c>
      <c r="D28" s="249">
        <v>0.78592592592592581</v>
      </c>
      <c r="E28" s="250">
        <v>6158</v>
      </c>
      <c r="F28" s="251" t="s">
        <v>123</v>
      </c>
      <c r="G28" s="319" t="s">
        <v>238</v>
      </c>
      <c r="H28" s="252">
        <v>1</v>
      </c>
      <c r="I28" s="253">
        <v>1064.692</v>
      </c>
      <c r="J28" s="254">
        <v>2.0114913557122693E-2</v>
      </c>
      <c r="K28" s="254">
        <v>0.43517874152773928</v>
      </c>
      <c r="L28" s="254">
        <v>0.24983751169352264</v>
      </c>
      <c r="M28" s="255">
        <v>16.359000000000002</v>
      </c>
      <c r="N28" s="256">
        <v>1.7845536549537331</v>
      </c>
      <c r="O28" s="256">
        <v>32.309813542320221</v>
      </c>
      <c r="P28" s="257">
        <v>53</v>
      </c>
      <c r="Q28" s="258">
        <v>19</v>
      </c>
      <c r="R28" s="258">
        <v>344</v>
      </c>
    </row>
    <row r="29" spans="1:18" ht="16.5">
      <c r="A29" s="246" t="s">
        <v>118</v>
      </c>
      <c r="B29" s="247" t="s">
        <v>298</v>
      </c>
      <c r="C29" s="248" t="s">
        <v>70</v>
      </c>
      <c r="D29" s="249">
        <v>0.76280683635200353</v>
      </c>
      <c r="E29" s="250">
        <v>6956</v>
      </c>
      <c r="F29" s="251" t="s">
        <v>122</v>
      </c>
      <c r="G29" s="319" t="s">
        <v>234</v>
      </c>
      <c r="H29" s="252">
        <v>2</v>
      </c>
      <c r="I29" s="253">
        <v>1608.367</v>
      </c>
      <c r="J29" s="254">
        <v>1.3284197347469546E-2</v>
      </c>
      <c r="K29" s="254">
        <v>0.3750686509437724</v>
      </c>
      <c r="L29" s="254">
        <v>0.19398557667497532</v>
      </c>
      <c r="M29" s="255">
        <v>15.92</v>
      </c>
      <c r="N29" s="256">
        <v>0.31087432159451173</v>
      </c>
      <c r="O29" s="256">
        <v>8.7044810046463272</v>
      </c>
      <c r="P29" s="257">
        <v>63</v>
      </c>
      <c r="Q29" s="258">
        <v>5</v>
      </c>
      <c r="R29" s="258">
        <v>140</v>
      </c>
    </row>
    <row r="30" spans="1:18" ht="16.5">
      <c r="A30" s="246" t="s">
        <v>118</v>
      </c>
      <c r="B30" s="247" t="s">
        <v>302</v>
      </c>
      <c r="C30" s="248" t="s">
        <v>67</v>
      </c>
      <c r="D30" s="249">
        <v>0.83647633022333012</v>
      </c>
      <c r="E30" s="250">
        <v>9271</v>
      </c>
      <c r="F30" s="251" t="s">
        <v>121</v>
      </c>
      <c r="G30" s="319" t="s">
        <v>222</v>
      </c>
      <c r="H30" s="252">
        <v>2</v>
      </c>
      <c r="I30" s="253">
        <v>1142.22</v>
      </c>
      <c r="J30" s="254">
        <v>2.8598979590826971E-2</v>
      </c>
      <c r="K30" s="254">
        <v>0.40054547757933151</v>
      </c>
      <c r="L30" s="254">
        <v>0.24776312794382868</v>
      </c>
      <c r="M30" s="255">
        <v>9.7010000000000005</v>
      </c>
      <c r="N30" s="256">
        <v>0</v>
      </c>
      <c r="O30" s="256">
        <v>4.99028208226086</v>
      </c>
      <c r="P30" s="257">
        <v>30</v>
      </c>
      <c r="Q30" s="258">
        <v>0</v>
      </c>
      <c r="R30" s="258">
        <v>57</v>
      </c>
    </row>
    <row r="31" spans="1:18" ht="16.5">
      <c r="A31" s="246" t="s">
        <v>118</v>
      </c>
      <c r="B31" s="247" t="s">
        <v>486</v>
      </c>
      <c r="C31" s="248" t="s">
        <v>70</v>
      </c>
      <c r="D31" s="249">
        <v>0.74160000000000004</v>
      </c>
      <c r="E31" s="250">
        <v>2448</v>
      </c>
      <c r="F31" s="251" t="s">
        <v>124</v>
      </c>
      <c r="G31" s="319" t="s">
        <v>248</v>
      </c>
      <c r="H31" s="252">
        <v>1</v>
      </c>
      <c r="I31" s="253">
        <v>426.65</v>
      </c>
      <c r="J31" s="254">
        <v>2.5581829878597698E-2</v>
      </c>
      <c r="K31" s="254">
        <v>0.4350331585283671</v>
      </c>
      <c r="L31" s="254">
        <v>0.18985116606117428</v>
      </c>
      <c r="M31" s="255">
        <v>15.409000000000001</v>
      </c>
      <c r="N31" s="256">
        <v>0</v>
      </c>
      <c r="O31" s="256">
        <v>14.29743349349584</v>
      </c>
      <c r="P31" s="257">
        <v>20</v>
      </c>
      <c r="Q31" s="258">
        <v>0</v>
      </c>
      <c r="R31" s="258">
        <v>61</v>
      </c>
    </row>
    <row r="32" spans="1:18" ht="16.5">
      <c r="A32" s="246" t="s">
        <v>118</v>
      </c>
      <c r="B32" s="247" t="s">
        <v>304</v>
      </c>
      <c r="C32" s="248" t="s">
        <v>67</v>
      </c>
      <c r="D32" s="249">
        <v>0.82681818181818167</v>
      </c>
      <c r="E32" s="250">
        <v>9582</v>
      </c>
      <c r="F32" s="251" t="s">
        <v>120</v>
      </c>
      <c r="G32" s="319" t="s">
        <v>214</v>
      </c>
      <c r="H32" s="252">
        <v>1</v>
      </c>
      <c r="I32" s="253">
        <v>1150.203</v>
      </c>
      <c r="J32" s="254">
        <v>9.1651376337191191E-3</v>
      </c>
      <c r="K32" s="254">
        <v>0.37388779570704628</v>
      </c>
      <c r="L32" s="254">
        <v>0.15823293801181182</v>
      </c>
      <c r="M32" s="255">
        <v>4.9859999999999998</v>
      </c>
      <c r="N32" s="256">
        <v>0</v>
      </c>
      <c r="O32" s="256">
        <v>3.8254116881976485</v>
      </c>
      <c r="P32" s="257">
        <v>41</v>
      </c>
      <c r="Q32" s="258">
        <v>0</v>
      </c>
      <c r="R32" s="258">
        <v>44</v>
      </c>
    </row>
    <row r="33" spans="1:18" ht="16.5">
      <c r="A33" s="246" t="s">
        <v>118</v>
      </c>
      <c r="B33" s="247" t="s">
        <v>490</v>
      </c>
      <c r="C33" s="248" t="s">
        <v>70</v>
      </c>
      <c r="D33" s="249">
        <v>0.75625163013481767</v>
      </c>
      <c r="E33" s="250">
        <v>6391</v>
      </c>
      <c r="F33" s="251" t="s">
        <v>122</v>
      </c>
      <c r="G33" s="319" t="s">
        <v>234</v>
      </c>
      <c r="H33" s="252">
        <v>6</v>
      </c>
      <c r="I33" s="253">
        <v>655.87400000000002</v>
      </c>
      <c r="J33" s="254">
        <v>1.9182404042284305E-2</v>
      </c>
      <c r="K33" s="254">
        <v>0.42947612976246946</v>
      </c>
      <c r="L33" s="254">
        <v>0.16814250952022888</v>
      </c>
      <c r="M33" s="255">
        <v>16.523</v>
      </c>
      <c r="N33" s="256">
        <v>0</v>
      </c>
      <c r="O33" s="256">
        <v>30.036256963990034</v>
      </c>
      <c r="P33" s="257">
        <v>23</v>
      </c>
      <c r="Q33" s="258">
        <v>0</v>
      </c>
      <c r="R33" s="258">
        <v>223</v>
      </c>
    </row>
    <row r="34" spans="1:18" ht="16.5">
      <c r="A34" s="246" t="s">
        <v>118</v>
      </c>
      <c r="B34" s="247" t="s">
        <v>306</v>
      </c>
      <c r="C34" s="248" t="s">
        <v>67</v>
      </c>
      <c r="D34" s="249">
        <v>0.82615384615384613</v>
      </c>
      <c r="E34" s="250">
        <v>2848</v>
      </c>
      <c r="F34" s="251" t="s">
        <v>123</v>
      </c>
      <c r="G34" s="319" t="s">
        <v>241</v>
      </c>
      <c r="H34" s="252">
        <v>1</v>
      </c>
      <c r="I34" s="253">
        <v>4951.3950000000004</v>
      </c>
      <c r="J34" s="254">
        <v>3.8737244972749184E-2</v>
      </c>
      <c r="K34" s="254">
        <v>0.38006447109484581</v>
      </c>
      <c r="L34" s="254">
        <v>0.15207835367608522</v>
      </c>
      <c r="M34" s="255">
        <v>16.347999999999999</v>
      </c>
      <c r="N34" s="256">
        <v>2.2215961360384293</v>
      </c>
      <c r="O34" s="256">
        <v>21.630267833610525</v>
      </c>
      <c r="P34" s="257">
        <v>140</v>
      </c>
      <c r="Q34" s="258">
        <v>110</v>
      </c>
      <c r="R34" s="258">
        <v>1071</v>
      </c>
    </row>
    <row r="35" spans="1:18" ht="16.5">
      <c r="A35" s="246" t="s">
        <v>118</v>
      </c>
      <c r="B35" s="247" t="s">
        <v>308</v>
      </c>
      <c r="C35" s="248" t="s">
        <v>67</v>
      </c>
      <c r="D35" s="249">
        <v>0.84521739130434792</v>
      </c>
      <c r="E35" s="250">
        <v>1212</v>
      </c>
      <c r="F35" s="251" t="s">
        <v>125</v>
      </c>
      <c r="G35" s="319" t="s">
        <v>254</v>
      </c>
      <c r="H35" s="252">
        <v>1</v>
      </c>
      <c r="I35" s="253">
        <v>2494.2370000000001</v>
      </c>
      <c r="J35" s="254">
        <v>4.8662039682066449E-2</v>
      </c>
      <c r="K35" s="254">
        <v>0.38748078858331431</v>
      </c>
      <c r="L35" s="254">
        <v>0.21248983155971143</v>
      </c>
      <c r="M35" s="255">
        <v>14.78</v>
      </c>
      <c r="N35" s="256">
        <v>0</v>
      </c>
      <c r="O35" s="256">
        <v>8.9406098939274816</v>
      </c>
      <c r="P35" s="257">
        <v>59</v>
      </c>
      <c r="Q35" s="258">
        <v>0</v>
      </c>
      <c r="R35" s="258">
        <v>223</v>
      </c>
    </row>
    <row r="36" spans="1:18" ht="16.5">
      <c r="A36" s="246" t="s">
        <v>118</v>
      </c>
      <c r="B36" s="247" t="s">
        <v>312</v>
      </c>
      <c r="C36" s="248" t="s">
        <v>70</v>
      </c>
      <c r="D36" s="249">
        <v>0.76396976436183728</v>
      </c>
      <c r="E36" s="250">
        <v>8977</v>
      </c>
      <c r="F36" s="251" t="s">
        <v>250</v>
      </c>
      <c r="G36" s="319" t="s">
        <v>253</v>
      </c>
      <c r="H36" s="252">
        <v>2</v>
      </c>
      <c r="I36" s="253">
        <v>4777.7829999999994</v>
      </c>
      <c r="J36" s="254">
        <v>7.7261540513982041E-2</v>
      </c>
      <c r="K36" s="254">
        <v>0.37610910104950346</v>
      </c>
      <c r="L36" s="254">
        <v>0.22583696245727358</v>
      </c>
      <c r="M36" s="255">
        <v>12.526</v>
      </c>
      <c r="N36" s="256">
        <v>0.41860419361867213</v>
      </c>
      <c r="O36" s="256">
        <v>10.590686098552405</v>
      </c>
      <c r="P36" s="257">
        <v>103</v>
      </c>
      <c r="Q36" s="258">
        <v>20</v>
      </c>
      <c r="R36" s="258">
        <v>506</v>
      </c>
    </row>
    <row r="37" spans="1:18" ht="16.5">
      <c r="A37" s="246" t="s">
        <v>118</v>
      </c>
      <c r="B37" s="247" t="s">
        <v>408</v>
      </c>
      <c r="C37" s="248" t="s">
        <v>67</v>
      </c>
      <c r="D37" s="249">
        <v>0.82731591805699889</v>
      </c>
      <c r="E37" s="250">
        <v>4949</v>
      </c>
      <c r="F37" s="251" t="s">
        <v>121</v>
      </c>
      <c r="G37" s="319" t="s">
        <v>225</v>
      </c>
      <c r="H37" s="252">
        <v>2</v>
      </c>
      <c r="I37" s="253">
        <v>1667.6469999999999</v>
      </c>
      <c r="J37" s="254">
        <v>6.4023263898571006E-2</v>
      </c>
      <c r="K37" s="254">
        <v>0.39015752002608062</v>
      </c>
      <c r="L37" s="254">
        <v>7.9753089232913202E-2</v>
      </c>
      <c r="M37" s="255">
        <v>13.397</v>
      </c>
      <c r="N37" s="256">
        <v>5.9964728746551281E-2</v>
      </c>
      <c r="O37" s="256">
        <v>17.569665522739527</v>
      </c>
      <c r="P37" s="257">
        <v>67</v>
      </c>
      <c r="Q37" s="258">
        <v>1</v>
      </c>
      <c r="R37" s="258">
        <v>293</v>
      </c>
    </row>
    <row r="38" spans="1:18" ht="16.5">
      <c r="A38" s="246" t="s">
        <v>118</v>
      </c>
      <c r="B38" s="247" t="s">
        <v>316</v>
      </c>
      <c r="C38" s="248" t="s">
        <v>70</v>
      </c>
      <c r="D38" s="249">
        <v>0.73585428637943429</v>
      </c>
      <c r="E38" s="250">
        <v>2158</v>
      </c>
      <c r="F38" s="251" t="s">
        <v>119</v>
      </c>
      <c r="G38" s="319" t="s">
        <v>206</v>
      </c>
      <c r="H38" s="252">
        <v>2</v>
      </c>
      <c r="I38" s="253">
        <v>1170.616</v>
      </c>
      <c r="J38" s="254">
        <v>5.2775164847350033E-3</v>
      </c>
      <c r="K38" s="254">
        <v>0.46804594229528723</v>
      </c>
      <c r="L38" s="254">
        <v>0.22039678254867523</v>
      </c>
      <c r="M38" s="255">
        <v>16.131</v>
      </c>
      <c r="N38" s="256">
        <v>0</v>
      </c>
      <c r="O38" s="256">
        <v>21.868828035837542</v>
      </c>
      <c r="P38" s="257">
        <v>54</v>
      </c>
      <c r="Q38" s="258">
        <v>0</v>
      </c>
      <c r="R38" s="258">
        <v>256</v>
      </c>
    </row>
    <row r="39" spans="1:18" ht="16.5">
      <c r="A39" s="246" t="s">
        <v>118</v>
      </c>
      <c r="B39" s="247" t="s">
        <v>391</v>
      </c>
      <c r="C39" s="248" t="s">
        <v>67</v>
      </c>
      <c r="D39" s="249">
        <v>0.84727272727272729</v>
      </c>
      <c r="E39" s="250">
        <v>3175</v>
      </c>
      <c r="F39" s="251" t="s">
        <v>120</v>
      </c>
      <c r="G39" s="319" t="s">
        <v>211</v>
      </c>
      <c r="H39" s="252">
        <v>1</v>
      </c>
      <c r="I39" s="253">
        <v>1841.607</v>
      </c>
      <c r="J39" s="254">
        <v>1.5668116569090097E-2</v>
      </c>
      <c r="K39" s="254">
        <v>0.43224965944172028</v>
      </c>
      <c r="L39" s="254">
        <v>0.19873947047334203</v>
      </c>
      <c r="M39" s="255">
        <v>6.4429999999999996</v>
      </c>
      <c r="N39" s="256">
        <v>0</v>
      </c>
      <c r="O39" s="256">
        <v>4.1268305344191241</v>
      </c>
      <c r="P39" s="257">
        <v>115</v>
      </c>
      <c r="Q39" s="258">
        <v>0</v>
      </c>
      <c r="R39" s="258">
        <v>76</v>
      </c>
    </row>
    <row r="40" spans="1:18" ht="16.5">
      <c r="A40" s="246" t="s">
        <v>118</v>
      </c>
      <c r="B40" s="247" t="s">
        <v>501</v>
      </c>
      <c r="C40" s="248" t="s">
        <v>67</v>
      </c>
      <c r="D40" s="249">
        <v>0.80811476868576659</v>
      </c>
      <c r="E40" s="250">
        <v>7432</v>
      </c>
      <c r="F40" s="251" t="s">
        <v>120</v>
      </c>
      <c r="G40" s="319" t="s">
        <v>214</v>
      </c>
      <c r="H40" s="252">
        <v>2</v>
      </c>
      <c r="I40" s="253">
        <v>811.18499999999995</v>
      </c>
      <c r="J40" s="254">
        <v>2.2394366448712334E-2</v>
      </c>
      <c r="K40" s="254">
        <v>0.37187260394288901</v>
      </c>
      <c r="L40" s="254">
        <v>0.19600954159655321</v>
      </c>
      <c r="M40" s="255">
        <v>6.4960000000000004</v>
      </c>
      <c r="N40" s="256">
        <v>0</v>
      </c>
      <c r="O40" s="256">
        <v>4.3146754439492847</v>
      </c>
      <c r="P40" s="257">
        <v>12</v>
      </c>
      <c r="Q40" s="258">
        <v>0</v>
      </c>
      <c r="R40" s="258">
        <v>35</v>
      </c>
    </row>
    <row r="41" spans="1:18" ht="16.5">
      <c r="A41" s="246" t="s">
        <v>118</v>
      </c>
      <c r="B41" s="247" t="s">
        <v>320</v>
      </c>
      <c r="C41" s="248" t="s">
        <v>67</v>
      </c>
      <c r="D41" s="249">
        <v>0.84777511458580512</v>
      </c>
      <c r="E41" s="250">
        <v>1208</v>
      </c>
      <c r="F41" s="251" t="s">
        <v>121</v>
      </c>
      <c r="G41" s="319" t="s">
        <v>224</v>
      </c>
      <c r="H41" s="252">
        <v>5</v>
      </c>
      <c r="I41" s="253">
        <v>1441.278</v>
      </c>
      <c r="J41" s="254">
        <v>2.7621105783392705E-2</v>
      </c>
      <c r="K41" s="254">
        <v>0.39616858789221071</v>
      </c>
      <c r="L41" s="254">
        <v>0.19635351403407253</v>
      </c>
      <c r="M41" s="255">
        <v>12.874000000000001</v>
      </c>
      <c r="N41" s="256">
        <v>6.9382867149848954E-2</v>
      </c>
      <c r="O41" s="256">
        <v>5.7587779734374633</v>
      </c>
      <c r="P41" s="257">
        <v>6</v>
      </c>
      <c r="Q41" s="258">
        <v>1</v>
      </c>
      <c r="R41" s="258">
        <v>83</v>
      </c>
    </row>
    <row r="42" spans="1:18" ht="16.5">
      <c r="A42" s="246" t="s">
        <v>118</v>
      </c>
      <c r="B42" s="247" t="s">
        <v>511</v>
      </c>
      <c r="C42" s="248" t="s">
        <v>67</v>
      </c>
      <c r="D42" s="249">
        <v>0.82722648504256702</v>
      </c>
      <c r="E42" s="250">
        <v>1247</v>
      </c>
      <c r="F42" s="251" t="s">
        <v>125</v>
      </c>
      <c r="G42" s="319" t="s">
        <v>257</v>
      </c>
      <c r="H42" s="252">
        <v>3</v>
      </c>
      <c r="I42" s="253">
        <v>763.18799999999999</v>
      </c>
      <c r="J42" s="254">
        <v>4.2467030651856232E-2</v>
      </c>
      <c r="K42" s="254">
        <v>0.39068705236861961</v>
      </c>
      <c r="L42" s="254">
        <v>8.909993343710855E-2</v>
      </c>
      <c r="M42" s="255">
        <v>14.819000000000001</v>
      </c>
      <c r="N42" s="256">
        <v>0</v>
      </c>
      <c r="O42" s="256">
        <v>9.5651399131013584</v>
      </c>
      <c r="P42" s="257">
        <v>18</v>
      </c>
      <c r="Q42" s="258">
        <v>0</v>
      </c>
      <c r="R42" s="258">
        <v>73</v>
      </c>
    </row>
    <row r="43" spans="1:18" ht="16.5">
      <c r="A43" s="246" t="s">
        <v>118</v>
      </c>
      <c r="B43" s="247" t="s">
        <v>334</v>
      </c>
      <c r="C43" s="248" t="s">
        <v>67</v>
      </c>
      <c r="D43" s="249">
        <v>0.82752753947449209</v>
      </c>
      <c r="E43" s="250">
        <v>5625</v>
      </c>
      <c r="F43" s="251" t="s">
        <v>250</v>
      </c>
      <c r="G43" s="319" t="s">
        <v>251</v>
      </c>
      <c r="H43" s="252">
        <v>2</v>
      </c>
      <c r="I43" s="253">
        <v>1605.337</v>
      </c>
      <c r="J43" s="254">
        <v>4.522059918337603E-2</v>
      </c>
      <c r="K43" s="254">
        <v>0.35657885515510301</v>
      </c>
      <c r="L43" s="254">
        <v>0.22923535681293086</v>
      </c>
      <c r="M43" s="255">
        <v>11.138999999999999</v>
      </c>
      <c r="N43" s="256">
        <v>0.74750659830303545</v>
      </c>
      <c r="O43" s="256">
        <v>11.710936706747555</v>
      </c>
      <c r="P43" s="257">
        <v>15</v>
      </c>
      <c r="Q43" s="258">
        <v>12</v>
      </c>
      <c r="R43" s="258">
        <v>188</v>
      </c>
    </row>
    <row r="44" spans="1:18" ht="16.5">
      <c r="A44" s="246" t="s">
        <v>118</v>
      </c>
      <c r="B44" s="247" t="s">
        <v>336</v>
      </c>
      <c r="C44" s="248" t="s">
        <v>67</v>
      </c>
      <c r="D44" s="249">
        <v>0.82185185185185172</v>
      </c>
      <c r="E44" s="250">
        <v>9700</v>
      </c>
      <c r="F44" s="251" t="s">
        <v>123</v>
      </c>
      <c r="G44" s="319" t="s">
        <v>236</v>
      </c>
      <c r="H44" s="252">
        <v>1</v>
      </c>
      <c r="I44" s="253">
        <v>4615.5940000000001</v>
      </c>
      <c r="J44" s="254">
        <v>2.3322120320082278E-2</v>
      </c>
      <c r="K44" s="254">
        <v>0.42939540897025508</v>
      </c>
      <c r="L44" s="254">
        <v>0.14386014021163906</v>
      </c>
      <c r="M44" s="255">
        <v>14.542999999999999</v>
      </c>
      <c r="N44" s="256">
        <v>2.2098997442149373</v>
      </c>
      <c r="O44" s="256">
        <v>26.042151887709359</v>
      </c>
      <c r="P44" s="257">
        <v>295</v>
      </c>
      <c r="Q44" s="258">
        <v>102</v>
      </c>
      <c r="R44" s="258">
        <v>1202</v>
      </c>
    </row>
    <row r="45" spans="1:18" ht="16.5">
      <c r="A45" s="246" t="s">
        <v>118</v>
      </c>
      <c r="B45" s="247" t="s">
        <v>338</v>
      </c>
      <c r="C45" s="248" t="s">
        <v>67</v>
      </c>
      <c r="D45" s="249">
        <v>0.83360000000000001</v>
      </c>
      <c r="E45" s="250">
        <v>2987</v>
      </c>
      <c r="F45" s="251" t="s">
        <v>122</v>
      </c>
      <c r="G45" s="319" t="s">
        <v>233</v>
      </c>
      <c r="H45" s="252">
        <v>1</v>
      </c>
      <c r="I45" s="253">
        <v>723.596</v>
      </c>
      <c r="J45" s="254">
        <v>4.0676335324022012E-2</v>
      </c>
      <c r="K45" s="254">
        <v>0.39680151934674779</v>
      </c>
      <c r="L45" s="254">
        <v>0.26395944698422874</v>
      </c>
      <c r="M45" s="255">
        <v>13.051</v>
      </c>
      <c r="N45" s="256">
        <v>0.13819866334252814</v>
      </c>
      <c r="O45" s="256">
        <v>21.006196828064279</v>
      </c>
      <c r="P45" s="257">
        <v>20</v>
      </c>
      <c r="Q45" s="258">
        <v>1</v>
      </c>
      <c r="R45" s="258">
        <v>152</v>
      </c>
    </row>
    <row r="46" spans="1:18" ht="16.5">
      <c r="A46" s="246" t="s">
        <v>118</v>
      </c>
      <c r="B46" s="247" t="s">
        <v>342</v>
      </c>
      <c r="C46" s="248" t="s">
        <v>70</v>
      </c>
      <c r="D46" s="249">
        <v>0.77779374927830702</v>
      </c>
      <c r="E46" s="250">
        <v>9033</v>
      </c>
      <c r="F46" s="251" t="s">
        <v>119</v>
      </c>
      <c r="G46" s="319" t="s">
        <v>206</v>
      </c>
      <c r="H46" s="252">
        <v>2</v>
      </c>
      <c r="I46" s="253">
        <v>1863.3220000000001</v>
      </c>
      <c r="J46" s="254">
        <v>1.4914882751209241E-2</v>
      </c>
      <c r="K46" s="254">
        <v>0.45636694356247604</v>
      </c>
      <c r="L46" s="254">
        <v>0.24579755941270484</v>
      </c>
      <c r="M46" s="255">
        <v>15.334</v>
      </c>
      <c r="N46" s="256">
        <v>0</v>
      </c>
      <c r="O46" s="256">
        <v>14.919589850814834</v>
      </c>
      <c r="P46" s="257">
        <v>108</v>
      </c>
      <c r="Q46" s="258">
        <v>0</v>
      </c>
      <c r="R46" s="258">
        <v>278</v>
      </c>
    </row>
    <row r="47" spans="1:18" ht="16.5">
      <c r="A47" s="246" t="s">
        <v>118</v>
      </c>
      <c r="B47" s="247" t="s">
        <v>344</v>
      </c>
      <c r="C47" s="248" t="s">
        <v>67</v>
      </c>
      <c r="D47" s="249">
        <v>0.82710140954040012</v>
      </c>
      <c r="E47" s="250">
        <v>8699</v>
      </c>
      <c r="F47" s="251" t="s">
        <v>122</v>
      </c>
      <c r="G47" s="319" t="s">
        <v>231</v>
      </c>
      <c r="H47" s="252">
        <v>2</v>
      </c>
      <c r="I47" s="253">
        <v>3592.24</v>
      </c>
      <c r="J47" s="254">
        <v>1.5156687738132637E-2</v>
      </c>
      <c r="K47" s="254">
        <v>0.39910622318628647</v>
      </c>
      <c r="L47" s="254">
        <v>0.2229806471727947</v>
      </c>
      <c r="M47" s="255">
        <v>12.254</v>
      </c>
      <c r="N47" s="256">
        <v>0.41756675500523355</v>
      </c>
      <c r="O47" s="256">
        <v>25.916976593991496</v>
      </c>
      <c r="P47" s="257">
        <v>124</v>
      </c>
      <c r="Q47" s="258">
        <v>15</v>
      </c>
      <c r="R47" s="258">
        <v>931</v>
      </c>
    </row>
    <row r="48" spans="1:18" ht="16.5">
      <c r="A48" s="246" t="s">
        <v>118</v>
      </c>
      <c r="B48" s="247" t="s">
        <v>526</v>
      </c>
      <c r="C48" s="248" t="s">
        <v>67</v>
      </c>
      <c r="D48" s="249">
        <v>0.84946605532138464</v>
      </c>
      <c r="E48" s="250">
        <v>1628</v>
      </c>
      <c r="F48" s="251" t="s">
        <v>123</v>
      </c>
      <c r="G48" s="319" t="s">
        <v>238</v>
      </c>
      <c r="H48" s="252">
        <v>2</v>
      </c>
      <c r="I48" s="253">
        <v>451.63300000000004</v>
      </c>
      <c r="J48" s="254">
        <v>3.5047344555989783E-2</v>
      </c>
      <c r="K48" s="254">
        <v>0.3956920845215362</v>
      </c>
      <c r="L48" s="254">
        <v>0.24356059012516801</v>
      </c>
      <c r="M48" s="255">
        <v>13.467000000000001</v>
      </c>
      <c r="N48" s="256">
        <v>1.3285123097736435</v>
      </c>
      <c r="O48" s="256">
        <v>12.399448224554007</v>
      </c>
      <c r="P48" s="257">
        <v>13</v>
      </c>
      <c r="Q48" s="258">
        <v>6</v>
      </c>
      <c r="R48" s="258">
        <v>56</v>
      </c>
    </row>
    <row r="49" spans="1:18" ht="16.5">
      <c r="A49" s="246" t="s">
        <v>118</v>
      </c>
      <c r="B49" s="247" t="s">
        <v>354</v>
      </c>
      <c r="C49" s="248" t="s">
        <v>67</v>
      </c>
      <c r="D49" s="249">
        <v>0.84527205268975458</v>
      </c>
      <c r="E49" s="250">
        <v>6794</v>
      </c>
      <c r="F49" s="251" t="s">
        <v>121</v>
      </c>
      <c r="G49" s="319" t="s">
        <v>223</v>
      </c>
      <c r="H49" s="252">
        <v>7</v>
      </c>
      <c r="I49" s="253">
        <v>1696.5259999999998</v>
      </c>
      <c r="J49" s="254">
        <v>3.5373225891118076E-2</v>
      </c>
      <c r="K49" s="254">
        <v>0.3500467494683111</v>
      </c>
      <c r="L49" s="254">
        <v>0.22929209455086452</v>
      </c>
      <c r="M49" s="255">
        <v>9.9649999999999999</v>
      </c>
      <c r="N49" s="256">
        <v>0</v>
      </c>
      <c r="O49" s="256">
        <v>5.7765103511528855</v>
      </c>
      <c r="P49" s="257">
        <v>17</v>
      </c>
      <c r="Q49" s="258">
        <v>0</v>
      </c>
      <c r="R49" s="258">
        <v>98</v>
      </c>
    </row>
    <row r="50" spans="1:18" ht="16.5">
      <c r="A50" s="246" t="s">
        <v>118</v>
      </c>
      <c r="B50" s="247" t="s">
        <v>364</v>
      </c>
      <c r="C50" s="248" t="s">
        <v>67</v>
      </c>
      <c r="D50" s="249">
        <v>0.84600000000000009</v>
      </c>
      <c r="E50" s="250">
        <v>2946</v>
      </c>
      <c r="F50" s="251" t="s">
        <v>121</v>
      </c>
      <c r="G50" s="319" t="s">
        <v>226</v>
      </c>
      <c r="H50" s="252">
        <v>1</v>
      </c>
      <c r="I50" s="253">
        <v>1560.2670000000001</v>
      </c>
      <c r="J50" s="254">
        <v>2.2854436199047982E-2</v>
      </c>
      <c r="K50" s="254">
        <v>0.41864038657187952</v>
      </c>
      <c r="L50" s="254">
        <v>0.23649798399889249</v>
      </c>
      <c r="M50" s="255">
        <v>12.026999999999999</v>
      </c>
      <c r="N50" s="256">
        <v>0</v>
      </c>
      <c r="O50" s="256">
        <v>1.5381982699114958</v>
      </c>
      <c r="P50" s="257">
        <v>58</v>
      </c>
      <c r="Q50" s="258">
        <v>0</v>
      </c>
      <c r="R50" s="258">
        <v>24</v>
      </c>
    </row>
    <row r="51" spans="1:18" ht="16.5">
      <c r="A51" s="246" t="s">
        <v>118</v>
      </c>
      <c r="B51" s="247" t="s">
        <v>370</v>
      </c>
      <c r="C51" s="248" t="s">
        <v>67</v>
      </c>
      <c r="D51" s="249">
        <v>0.84818181818181815</v>
      </c>
      <c r="E51" s="250">
        <v>6268</v>
      </c>
      <c r="F51" s="251" t="s">
        <v>120</v>
      </c>
      <c r="G51" s="319" t="s">
        <v>215</v>
      </c>
      <c r="H51" s="252">
        <v>1</v>
      </c>
      <c r="I51" s="253">
        <v>2409.1</v>
      </c>
      <c r="J51" s="254">
        <v>1.2115057675351395E-2</v>
      </c>
      <c r="K51" s="254">
        <v>0.42487818399019145</v>
      </c>
      <c r="L51" s="254">
        <v>0.14154663567307293</v>
      </c>
      <c r="M51" s="255">
        <v>6.5330000000000004</v>
      </c>
      <c r="N51" s="256">
        <v>0.1245278319704454</v>
      </c>
      <c r="O51" s="256">
        <v>4.3169648416421076</v>
      </c>
      <c r="P51" s="257">
        <v>174</v>
      </c>
      <c r="Q51" s="258">
        <v>3</v>
      </c>
      <c r="R51" s="258">
        <v>104</v>
      </c>
    </row>
    <row r="52" spans="1:18" ht="16.5">
      <c r="A52" s="246" t="s">
        <v>118</v>
      </c>
      <c r="B52" s="247" t="s">
        <v>372</v>
      </c>
      <c r="C52" s="248" t="s">
        <v>70</v>
      </c>
      <c r="D52" s="249">
        <v>0.76047519701688859</v>
      </c>
      <c r="E52" s="250">
        <v>2029</v>
      </c>
      <c r="F52" s="251" t="s">
        <v>124</v>
      </c>
      <c r="G52" s="319" t="s">
        <v>246</v>
      </c>
      <c r="H52" s="252">
        <v>2</v>
      </c>
      <c r="I52" s="253">
        <v>5815.3549999999996</v>
      </c>
      <c r="J52" s="254">
        <v>3.2607095189151565E-2</v>
      </c>
      <c r="K52" s="254">
        <v>0.46487016507279899</v>
      </c>
      <c r="L52" s="254">
        <v>0.28252789382591437</v>
      </c>
      <c r="M52" s="255">
        <v>15.004</v>
      </c>
      <c r="N52" s="256">
        <v>0.18915440243974788</v>
      </c>
      <c r="O52" s="256">
        <v>29.181365540022924</v>
      </c>
      <c r="P52" s="257">
        <v>266</v>
      </c>
      <c r="Q52" s="258">
        <v>11</v>
      </c>
      <c r="R52" s="258">
        <v>1697</v>
      </c>
    </row>
    <row r="53" spans="1:18" ht="16.5">
      <c r="A53" s="246" t="s">
        <v>118</v>
      </c>
      <c r="B53" s="247" t="s">
        <v>376</v>
      </c>
      <c r="C53" s="248" t="s">
        <v>67</v>
      </c>
      <c r="D53" s="249">
        <v>0.82022818876182479</v>
      </c>
      <c r="E53" s="250">
        <v>4686</v>
      </c>
      <c r="F53" s="251" t="s">
        <v>120</v>
      </c>
      <c r="G53" s="319" t="s">
        <v>215</v>
      </c>
      <c r="H53" s="252">
        <v>2</v>
      </c>
      <c r="I53" s="253">
        <v>1392.1170000000002</v>
      </c>
      <c r="J53" s="254">
        <v>1.5657238402765439E-2</v>
      </c>
      <c r="K53" s="254">
        <v>0.44933477057184201</v>
      </c>
      <c r="L53" s="254">
        <v>0.21909078044445979</v>
      </c>
      <c r="M53" s="255">
        <v>7.5640000000000001</v>
      </c>
      <c r="N53" s="256">
        <v>0.71833042768675326</v>
      </c>
      <c r="O53" s="256">
        <v>5.8903095070313762</v>
      </c>
      <c r="P53" s="257">
        <v>112</v>
      </c>
      <c r="Q53" s="258">
        <v>10</v>
      </c>
      <c r="R53" s="258">
        <v>82</v>
      </c>
    </row>
    <row r="54" spans="1:18" ht="16.5">
      <c r="A54" s="246" t="s">
        <v>118</v>
      </c>
      <c r="B54" s="247" t="s">
        <v>395</v>
      </c>
      <c r="C54" s="248" t="s">
        <v>70</v>
      </c>
      <c r="D54" s="249">
        <v>0.77259020760296404</v>
      </c>
      <c r="E54" s="250">
        <v>869</v>
      </c>
      <c r="F54" s="251" t="s">
        <v>250</v>
      </c>
      <c r="G54" s="319" t="s">
        <v>251</v>
      </c>
      <c r="H54" s="252">
        <v>3</v>
      </c>
      <c r="I54" s="253">
        <v>786.505</v>
      </c>
      <c r="J54" s="254">
        <v>2.3695190748714855E-2</v>
      </c>
      <c r="K54" s="254">
        <v>0.37043144495252139</v>
      </c>
      <c r="L54" s="254">
        <v>8.9001341377359336E-2</v>
      </c>
      <c r="M54" s="255">
        <v>12.663</v>
      </c>
      <c r="N54" s="256">
        <v>0</v>
      </c>
      <c r="O54" s="256">
        <v>14.621648940566176</v>
      </c>
      <c r="P54" s="257">
        <v>5</v>
      </c>
      <c r="Q54" s="258">
        <v>0</v>
      </c>
      <c r="R54" s="258">
        <v>115</v>
      </c>
    </row>
  </sheetData>
  <phoneticPr fontId="3" type="noConversion"/>
  <conditionalFormatting sqref="C14:D5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47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0"/>
      <c r="C1" s="94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335" t="s">
        <v>552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</row>
    <row r="4" spans="1:13" ht="17.25">
      <c r="A4" s="168" t="s">
        <v>191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</row>
    <row r="5" spans="1:13" ht="26.25">
      <c r="A5" s="165" t="s">
        <v>188</v>
      </c>
    </row>
    <row r="6" spans="1:13" ht="26.25">
      <c r="A6" s="165" t="s">
        <v>189</v>
      </c>
    </row>
    <row r="7" spans="1:13" ht="26.25">
      <c r="A7" s="165"/>
    </row>
    <row r="8" spans="1:13" ht="17.25">
      <c r="A8" s="166" t="s">
        <v>190</v>
      </c>
    </row>
    <row r="9" spans="1:13" ht="40.5">
      <c r="A9" s="240" t="s">
        <v>0</v>
      </c>
      <c r="B9" s="241" t="s">
        <v>74</v>
      </c>
      <c r="C9" s="242" t="s">
        <v>65</v>
      </c>
      <c r="D9" s="242" t="s">
        <v>162</v>
      </c>
      <c r="E9" s="243" t="s">
        <v>148</v>
      </c>
      <c r="F9" s="241" t="s">
        <v>153</v>
      </c>
      <c r="G9" s="243" t="s">
        <v>151</v>
      </c>
      <c r="H9" s="243" t="s">
        <v>155</v>
      </c>
      <c r="I9" s="244" t="s">
        <v>157</v>
      </c>
      <c r="J9" s="243" t="s">
        <v>11</v>
      </c>
      <c r="K9" s="243" t="s">
        <v>12</v>
      </c>
      <c r="L9" s="243" t="s">
        <v>13</v>
      </c>
      <c r="M9" s="243" t="s">
        <v>184</v>
      </c>
    </row>
    <row r="10" spans="1:13" ht="16.5">
      <c r="A10" s="246" t="s">
        <v>118</v>
      </c>
      <c r="B10" s="247" t="s">
        <v>262</v>
      </c>
      <c r="C10" s="248" t="s">
        <v>69</v>
      </c>
      <c r="D10" s="249">
        <v>0.8843478260869565</v>
      </c>
      <c r="E10" s="250">
        <v>7172</v>
      </c>
      <c r="F10" s="251" t="s">
        <v>119</v>
      </c>
      <c r="G10" s="259" t="s">
        <v>210</v>
      </c>
      <c r="H10" s="252">
        <v>1</v>
      </c>
      <c r="I10" s="253">
        <v>2102.4609999999998</v>
      </c>
      <c r="J10" s="254">
        <v>8.3321408637890126E-3</v>
      </c>
      <c r="K10" s="254">
        <v>0.46439402538992131</v>
      </c>
      <c r="L10" s="254">
        <v>0.15886144855956902</v>
      </c>
      <c r="M10" s="260">
        <v>92</v>
      </c>
    </row>
    <row r="11" spans="1:13" ht="16.5">
      <c r="A11" s="246" t="s">
        <v>118</v>
      </c>
      <c r="B11" s="247" t="s">
        <v>266</v>
      </c>
      <c r="C11" s="248" t="s">
        <v>70</v>
      </c>
      <c r="D11" s="249">
        <v>0.79464485967349263</v>
      </c>
      <c r="E11" s="250">
        <v>4187</v>
      </c>
      <c r="F11" s="251" t="s">
        <v>121</v>
      </c>
      <c r="G11" s="259" t="s">
        <v>227</v>
      </c>
      <c r="H11" s="252">
        <v>2</v>
      </c>
      <c r="I11" s="253">
        <v>1740.7260000000001</v>
      </c>
      <c r="J11" s="254">
        <v>3.2846201742092053E-2</v>
      </c>
      <c r="K11" s="254">
        <v>0.43156341650697128</v>
      </c>
      <c r="L11" s="254">
        <v>9.6511455565091803E-2</v>
      </c>
      <c r="M11" s="260">
        <v>70</v>
      </c>
    </row>
    <row r="12" spans="1:13" ht="16.5">
      <c r="A12" s="246" t="s">
        <v>118</v>
      </c>
      <c r="B12" s="247" t="s">
        <v>268</v>
      </c>
      <c r="C12" s="248" t="s">
        <v>70</v>
      </c>
      <c r="D12" s="249">
        <v>0.79293622112787121</v>
      </c>
      <c r="E12" s="250">
        <v>8205</v>
      </c>
      <c r="F12" s="251" t="s">
        <v>119</v>
      </c>
      <c r="G12" s="259" t="s">
        <v>205</v>
      </c>
      <c r="H12" s="252">
        <v>2</v>
      </c>
      <c r="I12" s="253">
        <v>1733.5490000000002</v>
      </c>
      <c r="J12" s="254">
        <v>3.5676474675980967E-3</v>
      </c>
      <c r="K12" s="254">
        <v>0.48131914610626936</v>
      </c>
      <c r="L12" s="254">
        <v>0.26881270734199031</v>
      </c>
      <c r="M12" s="260">
        <v>100</v>
      </c>
    </row>
    <row r="13" spans="1:13" ht="16.5">
      <c r="A13" s="246" t="s">
        <v>118</v>
      </c>
      <c r="B13" s="247" t="s">
        <v>389</v>
      </c>
      <c r="C13" s="248" t="s">
        <v>67</v>
      </c>
      <c r="D13" s="249">
        <v>0.84</v>
      </c>
      <c r="E13" s="250">
        <v>3277</v>
      </c>
      <c r="F13" s="251" t="s">
        <v>120</v>
      </c>
      <c r="G13" s="259" t="s">
        <v>386</v>
      </c>
      <c r="H13" s="252">
        <v>1</v>
      </c>
      <c r="I13" s="253">
        <v>3451.277</v>
      </c>
      <c r="J13" s="254">
        <v>2.2683683266688383E-2</v>
      </c>
      <c r="K13" s="254">
        <v>0.42827799385025439</v>
      </c>
      <c r="L13" s="254">
        <v>0.17384869426591953</v>
      </c>
      <c r="M13" s="260">
        <v>200</v>
      </c>
    </row>
    <row r="14" spans="1:13" ht="16.5">
      <c r="A14" s="246" t="s">
        <v>118</v>
      </c>
      <c r="B14" s="247" t="s">
        <v>276</v>
      </c>
      <c r="C14" s="248" t="s">
        <v>70</v>
      </c>
      <c r="D14" s="249">
        <v>0.76566438443946216</v>
      </c>
      <c r="E14" s="250">
        <v>8708</v>
      </c>
      <c r="F14" s="251" t="s">
        <v>121</v>
      </c>
      <c r="G14" s="259" t="s">
        <v>224</v>
      </c>
      <c r="H14" s="252">
        <v>7</v>
      </c>
      <c r="I14" s="253">
        <v>1571.9350000000002</v>
      </c>
      <c r="J14" s="254">
        <v>3.4386121988188821E-2</v>
      </c>
      <c r="K14" s="254">
        <v>0.40655261166683287</v>
      </c>
      <c r="L14" s="254">
        <v>0.22710862726512229</v>
      </c>
      <c r="M14" s="260">
        <v>42</v>
      </c>
    </row>
    <row r="15" spans="1:13" ht="16.5">
      <c r="A15" s="246" t="s">
        <v>118</v>
      </c>
      <c r="B15" s="247" t="s">
        <v>278</v>
      </c>
      <c r="C15" s="248" t="s">
        <v>70</v>
      </c>
      <c r="D15" s="249">
        <v>0.76680506273527937</v>
      </c>
      <c r="E15" s="250">
        <v>7697</v>
      </c>
      <c r="F15" s="251" t="s">
        <v>119</v>
      </c>
      <c r="G15" s="259" t="s">
        <v>204</v>
      </c>
      <c r="H15" s="252">
        <v>2</v>
      </c>
      <c r="I15" s="253">
        <v>919.60599999999999</v>
      </c>
      <c r="J15" s="254">
        <v>1.8302790535990168E-2</v>
      </c>
      <c r="K15" s="254">
        <v>0.42322058891561476</v>
      </c>
      <c r="L15" s="254">
        <v>0.21095991109235912</v>
      </c>
      <c r="M15" s="260">
        <v>42</v>
      </c>
    </row>
    <row r="16" spans="1:13" ht="16.5">
      <c r="A16" s="246" t="s">
        <v>118</v>
      </c>
      <c r="B16" s="247" t="s">
        <v>407</v>
      </c>
      <c r="C16" s="248" t="s">
        <v>70</v>
      </c>
      <c r="D16" s="249">
        <v>0.75447342892517533</v>
      </c>
      <c r="E16" s="250">
        <v>7843</v>
      </c>
      <c r="F16" s="251" t="s">
        <v>122</v>
      </c>
      <c r="G16" s="259" t="s">
        <v>233</v>
      </c>
      <c r="H16" s="252">
        <v>4</v>
      </c>
      <c r="I16" s="253">
        <v>2187.41</v>
      </c>
      <c r="J16" s="254">
        <v>4.8191886023023107E-3</v>
      </c>
      <c r="K16" s="254">
        <v>0.47285189062583277</v>
      </c>
      <c r="L16" s="254">
        <v>0.2564676946708665</v>
      </c>
      <c r="M16" s="260">
        <v>101</v>
      </c>
    </row>
    <row r="17" spans="1:13" ht="16.5">
      <c r="A17" s="246" t="s">
        <v>118</v>
      </c>
      <c r="B17" s="247" t="s">
        <v>280</v>
      </c>
      <c r="C17" s="248" t="s">
        <v>69</v>
      </c>
      <c r="D17" s="249">
        <v>0.86058659378534874</v>
      </c>
      <c r="E17" s="250">
        <v>2211</v>
      </c>
      <c r="F17" s="251" t="s">
        <v>125</v>
      </c>
      <c r="G17" s="259" t="s">
        <v>257</v>
      </c>
      <c r="H17" s="252">
        <v>5</v>
      </c>
      <c r="I17" s="253">
        <v>1137.1610000000001</v>
      </c>
      <c r="J17" s="254">
        <v>2.6459267311275261E-2</v>
      </c>
      <c r="K17" s="254">
        <v>0.42120825194769146</v>
      </c>
      <c r="L17" s="254">
        <v>0.22160450455124647</v>
      </c>
      <c r="M17" s="260">
        <v>34</v>
      </c>
    </row>
    <row r="18" spans="1:13" ht="16.5">
      <c r="A18" s="246" t="s">
        <v>118</v>
      </c>
      <c r="B18" s="247" t="s">
        <v>473</v>
      </c>
      <c r="C18" s="248" t="s">
        <v>70</v>
      </c>
      <c r="D18" s="249">
        <v>0.76343980909584785</v>
      </c>
      <c r="E18" s="250">
        <v>5879</v>
      </c>
      <c r="F18" s="251" t="s">
        <v>122</v>
      </c>
      <c r="G18" s="259" t="s">
        <v>233</v>
      </c>
      <c r="H18" s="252">
        <v>3</v>
      </c>
      <c r="I18" s="253">
        <v>1331.1780000000001</v>
      </c>
      <c r="J18" s="254">
        <v>5.4683880414047193E-3</v>
      </c>
      <c r="K18" s="254">
        <v>0.48227627200404311</v>
      </c>
      <c r="L18" s="254">
        <v>0.25466166057431838</v>
      </c>
      <c r="M18" s="260">
        <v>73</v>
      </c>
    </row>
    <row r="19" spans="1:13" ht="16.5">
      <c r="A19" s="246" t="s">
        <v>118</v>
      </c>
      <c r="B19" s="247" t="s">
        <v>284</v>
      </c>
      <c r="C19" s="248" t="s">
        <v>67</v>
      </c>
      <c r="D19" s="249">
        <v>0.82619262528388893</v>
      </c>
      <c r="E19" s="250">
        <v>8855</v>
      </c>
      <c r="F19" s="251" t="s">
        <v>250</v>
      </c>
      <c r="G19" s="259" t="s">
        <v>251</v>
      </c>
      <c r="H19" s="252">
        <v>2</v>
      </c>
      <c r="I19" s="253">
        <v>1954.1420000000001</v>
      </c>
      <c r="J19" s="254">
        <v>5.0767287309241793E-2</v>
      </c>
      <c r="K19" s="254">
        <v>0.39422896619907066</v>
      </c>
      <c r="L19" s="254">
        <v>0.21441635254756305</v>
      </c>
      <c r="M19" s="260">
        <v>60</v>
      </c>
    </row>
    <row r="20" spans="1:13" ht="16.5">
      <c r="A20" s="246" t="s">
        <v>118</v>
      </c>
      <c r="B20" s="247" t="s">
        <v>290</v>
      </c>
      <c r="C20" s="248" t="s">
        <v>69</v>
      </c>
      <c r="D20" s="249">
        <v>0.87643393004483594</v>
      </c>
      <c r="E20" s="250">
        <v>2650</v>
      </c>
      <c r="F20" s="251" t="s">
        <v>119</v>
      </c>
      <c r="G20" s="259" t="s">
        <v>206</v>
      </c>
      <c r="H20" s="252">
        <v>5</v>
      </c>
      <c r="I20" s="253">
        <v>766.45200000000011</v>
      </c>
      <c r="J20" s="254">
        <v>7.3689636523173854E-2</v>
      </c>
      <c r="K20" s="254">
        <v>0.39682762870653554</v>
      </c>
      <c r="L20" s="254">
        <v>0.15265143805482925</v>
      </c>
      <c r="M20" s="260">
        <v>35</v>
      </c>
    </row>
    <row r="21" spans="1:13" ht="16.5">
      <c r="A21" s="246" t="s">
        <v>118</v>
      </c>
      <c r="B21" s="247" t="s">
        <v>292</v>
      </c>
      <c r="C21" s="248" t="s">
        <v>70</v>
      </c>
      <c r="D21" s="249">
        <v>0.71562976192723216</v>
      </c>
      <c r="E21" s="250">
        <v>4985</v>
      </c>
      <c r="F21" s="251" t="s">
        <v>119</v>
      </c>
      <c r="G21" s="259" t="s">
        <v>204</v>
      </c>
      <c r="H21" s="252">
        <v>3</v>
      </c>
      <c r="I21" s="253">
        <v>607.07299999999998</v>
      </c>
      <c r="J21" s="254">
        <v>5.1470728567069753E-3</v>
      </c>
      <c r="K21" s="254">
        <v>0.50531989429731017</v>
      </c>
      <c r="L21" s="254">
        <v>0.18778631235452739</v>
      </c>
      <c r="M21" s="260">
        <v>54</v>
      </c>
    </row>
    <row r="22" spans="1:13" ht="16.5">
      <c r="A22" s="246" t="s">
        <v>118</v>
      </c>
      <c r="B22" s="247" t="s">
        <v>294</v>
      </c>
      <c r="C22" s="248" t="s">
        <v>67</v>
      </c>
      <c r="D22" s="249">
        <v>0.84259259259259256</v>
      </c>
      <c r="E22" s="250">
        <v>953</v>
      </c>
      <c r="F22" s="251" t="s">
        <v>122</v>
      </c>
      <c r="G22" s="259" t="s">
        <v>228</v>
      </c>
      <c r="H22" s="252">
        <v>1</v>
      </c>
      <c r="I22" s="253">
        <v>5905.6059999999998</v>
      </c>
      <c r="J22" s="254">
        <v>1.8473170142606788E-2</v>
      </c>
      <c r="K22" s="254">
        <v>0.4070958808954982</v>
      </c>
      <c r="L22" s="254">
        <v>0.23638556314119161</v>
      </c>
      <c r="M22" s="260">
        <v>250</v>
      </c>
    </row>
    <row r="23" spans="1:13" ht="16.5">
      <c r="A23" s="246" t="s">
        <v>118</v>
      </c>
      <c r="B23" s="247" t="s">
        <v>296</v>
      </c>
      <c r="C23" s="248" t="s">
        <v>70</v>
      </c>
      <c r="D23" s="249">
        <v>0.78592592592592581</v>
      </c>
      <c r="E23" s="250">
        <v>6158</v>
      </c>
      <c r="F23" s="251" t="s">
        <v>123</v>
      </c>
      <c r="G23" s="259" t="s">
        <v>238</v>
      </c>
      <c r="H23" s="252">
        <v>1</v>
      </c>
      <c r="I23" s="253">
        <v>1064.692</v>
      </c>
      <c r="J23" s="254">
        <v>2.0114913557122693E-2</v>
      </c>
      <c r="K23" s="254">
        <v>0.43517874152773928</v>
      </c>
      <c r="L23" s="254">
        <v>0.24983751169352264</v>
      </c>
      <c r="M23" s="260">
        <v>53</v>
      </c>
    </row>
    <row r="24" spans="1:13" ht="16.5">
      <c r="A24" s="246" t="s">
        <v>118</v>
      </c>
      <c r="B24" s="247" t="s">
        <v>298</v>
      </c>
      <c r="C24" s="248" t="s">
        <v>70</v>
      </c>
      <c r="D24" s="249">
        <v>0.76280683635200353</v>
      </c>
      <c r="E24" s="250">
        <v>6956</v>
      </c>
      <c r="F24" s="251" t="s">
        <v>122</v>
      </c>
      <c r="G24" s="259" t="s">
        <v>234</v>
      </c>
      <c r="H24" s="252">
        <v>2</v>
      </c>
      <c r="I24" s="253">
        <v>1608.367</v>
      </c>
      <c r="J24" s="254">
        <v>1.3284197347469546E-2</v>
      </c>
      <c r="K24" s="254">
        <v>0.3750686509437724</v>
      </c>
      <c r="L24" s="254">
        <v>0.19398557667497532</v>
      </c>
      <c r="M24" s="260">
        <v>63</v>
      </c>
    </row>
    <row r="25" spans="1:13" ht="16.5">
      <c r="A25" s="246" t="s">
        <v>118</v>
      </c>
      <c r="B25" s="247" t="s">
        <v>302</v>
      </c>
      <c r="C25" s="248" t="s">
        <v>67</v>
      </c>
      <c r="D25" s="249">
        <v>0.83647633022333012</v>
      </c>
      <c r="E25" s="250">
        <v>9271</v>
      </c>
      <c r="F25" s="251" t="s">
        <v>121</v>
      </c>
      <c r="G25" s="259" t="s">
        <v>222</v>
      </c>
      <c r="H25" s="252">
        <v>2</v>
      </c>
      <c r="I25" s="253">
        <v>1142.22</v>
      </c>
      <c r="J25" s="254">
        <v>2.8598979590826971E-2</v>
      </c>
      <c r="K25" s="254">
        <v>0.40054547757933151</v>
      </c>
      <c r="L25" s="254">
        <v>0.24776312794382868</v>
      </c>
      <c r="M25" s="260">
        <v>30</v>
      </c>
    </row>
    <row r="26" spans="1:13" ht="16.5">
      <c r="A26" s="246" t="s">
        <v>118</v>
      </c>
      <c r="B26" s="247" t="s">
        <v>304</v>
      </c>
      <c r="C26" s="248" t="s">
        <v>67</v>
      </c>
      <c r="D26" s="249">
        <v>0.82681818181818167</v>
      </c>
      <c r="E26" s="250">
        <v>9582</v>
      </c>
      <c r="F26" s="251" t="s">
        <v>120</v>
      </c>
      <c r="G26" s="259" t="s">
        <v>214</v>
      </c>
      <c r="H26" s="252">
        <v>1</v>
      </c>
      <c r="I26" s="253">
        <v>1150.203</v>
      </c>
      <c r="J26" s="254">
        <v>9.1651376337191191E-3</v>
      </c>
      <c r="K26" s="254">
        <v>0.37388779570704628</v>
      </c>
      <c r="L26" s="254">
        <v>0.15823293801181182</v>
      </c>
      <c r="M26" s="260">
        <v>41</v>
      </c>
    </row>
    <row r="27" spans="1:13" ht="16.5">
      <c r="A27" s="246" t="s">
        <v>118</v>
      </c>
      <c r="B27" s="247" t="s">
        <v>306</v>
      </c>
      <c r="C27" s="248" t="s">
        <v>67</v>
      </c>
      <c r="D27" s="249">
        <v>0.82615384615384613</v>
      </c>
      <c r="E27" s="250">
        <v>2848</v>
      </c>
      <c r="F27" s="251" t="s">
        <v>123</v>
      </c>
      <c r="G27" s="259" t="s">
        <v>241</v>
      </c>
      <c r="H27" s="252">
        <v>1</v>
      </c>
      <c r="I27" s="253">
        <v>4951.3950000000004</v>
      </c>
      <c r="J27" s="254">
        <v>3.8737244972749184E-2</v>
      </c>
      <c r="K27" s="254">
        <v>0.38006447109484581</v>
      </c>
      <c r="L27" s="254">
        <v>0.15207835367608522</v>
      </c>
      <c r="M27" s="260">
        <v>140</v>
      </c>
    </row>
    <row r="28" spans="1:13" ht="16.5">
      <c r="A28" s="246" t="s">
        <v>118</v>
      </c>
      <c r="B28" s="247" t="s">
        <v>308</v>
      </c>
      <c r="C28" s="248" t="s">
        <v>67</v>
      </c>
      <c r="D28" s="249">
        <v>0.84521739130434792</v>
      </c>
      <c r="E28" s="250">
        <v>1212</v>
      </c>
      <c r="F28" s="251" t="s">
        <v>125</v>
      </c>
      <c r="G28" s="259" t="s">
        <v>254</v>
      </c>
      <c r="H28" s="252">
        <v>1</v>
      </c>
      <c r="I28" s="253">
        <v>2494.2370000000001</v>
      </c>
      <c r="J28" s="254">
        <v>4.8662039682066449E-2</v>
      </c>
      <c r="K28" s="254">
        <v>0.38748078858331431</v>
      </c>
      <c r="L28" s="254">
        <v>0.21248983155971143</v>
      </c>
      <c r="M28" s="260">
        <v>59</v>
      </c>
    </row>
    <row r="29" spans="1:13" ht="16.5">
      <c r="A29" s="246" t="s">
        <v>118</v>
      </c>
      <c r="B29" s="247" t="s">
        <v>310</v>
      </c>
      <c r="C29" s="248" t="s">
        <v>69</v>
      </c>
      <c r="D29" s="249">
        <v>0.88095283810942471</v>
      </c>
      <c r="E29" s="250">
        <v>322</v>
      </c>
      <c r="F29" s="251" t="s">
        <v>122</v>
      </c>
      <c r="G29" s="259" t="s">
        <v>233</v>
      </c>
      <c r="H29" s="252">
        <v>6</v>
      </c>
      <c r="I29" s="253">
        <v>834.92600000000004</v>
      </c>
      <c r="J29" s="254">
        <v>5.3557505579520347E-3</v>
      </c>
      <c r="K29" s="254">
        <v>0.47071504888410753</v>
      </c>
      <c r="L29" s="254">
        <v>0.12321652713642488</v>
      </c>
      <c r="M29" s="260">
        <v>41</v>
      </c>
    </row>
    <row r="30" spans="1:13" ht="16.5">
      <c r="A30" s="246" t="s">
        <v>118</v>
      </c>
      <c r="B30" s="247" t="s">
        <v>312</v>
      </c>
      <c r="C30" s="248" t="s">
        <v>70</v>
      </c>
      <c r="D30" s="249">
        <v>0.76396976436183728</v>
      </c>
      <c r="E30" s="250">
        <v>8977</v>
      </c>
      <c r="F30" s="251" t="s">
        <v>250</v>
      </c>
      <c r="G30" s="259" t="s">
        <v>253</v>
      </c>
      <c r="H30" s="252">
        <v>2</v>
      </c>
      <c r="I30" s="253">
        <v>4777.7829999999994</v>
      </c>
      <c r="J30" s="254">
        <v>7.7261540513982041E-2</v>
      </c>
      <c r="K30" s="254">
        <v>0.37610910104950346</v>
      </c>
      <c r="L30" s="254">
        <v>0.22583696245727358</v>
      </c>
      <c r="M30" s="260">
        <v>103</v>
      </c>
    </row>
    <row r="31" spans="1:13" ht="16.5">
      <c r="A31" s="246" t="s">
        <v>118</v>
      </c>
      <c r="B31" s="247" t="s">
        <v>408</v>
      </c>
      <c r="C31" s="248" t="s">
        <v>67</v>
      </c>
      <c r="D31" s="249">
        <v>0.82731591805699889</v>
      </c>
      <c r="E31" s="250">
        <v>4949</v>
      </c>
      <c r="F31" s="251" t="s">
        <v>121</v>
      </c>
      <c r="G31" s="259" t="s">
        <v>225</v>
      </c>
      <c r="H31" s="252">
        <v>2</v>
      </c>
      <c r="I31" s="253">
        <v>1667.6469999999999</v>
      </c>
      <c r="J31" s="254">
        <v>6.4023263898571006E-2</v>
      </c>
      <c r="K31" s="254">
        <v>0.39015752002608062</v>
      </c>
      <c r="L31" s="254">
        <v>7.9753089232913202E-2</v>
      </c>
      <c r="M31" s="260">
        <v>67</v>
      </c>
    </row>
    <row r="32" spans="1:13" ht="16.5">
      <c r="A32" s="246" t="s">
        <v>118</v>
      </c>
      <c r="B32" s="247" t="s">
        <v>316</v>
      </c>
      <c r="C32" s="248" t="s">
        <v>70</v>
      </c>
      <c r="D32" s="249">
        <v>0.73585428637943429</v>
      </c>
      <c r="E32" s="250">
        <v>2158</v>
      </c>
      <c r="F32" s="251" t="s">
        <v>119</v>
      </c>
      <c r="G32" s="259" t="s">
        <v>206</v>
      </c>
      <c r="H32" s="252">
        <v>2</v>
      </c>
      <c r="I32" s="253">
        <v>1170.616</v>
      </c>
      <c r="J32" s="254">
        <v>5.2775164847350033E-3</v>
      </c>
      <c r="K32" s="254">
        <v>0.46804594229528723</v>
      </c>
      <c r="L32" s="254">
        <v>0.22039678254867523</v>
      </c>
      <c r="M32" s="260">
        <v>54</v>
      </c>
    </row>
    <row r="33" spans="1:13" ht="16.5">
      <c r="A33" s="246" t="s">
        <v>118</v>
      </c>
      <c r="B33" s="247" t="s">
        <v>391</v>
      </c>
      <c r="C33" s="248" t="s">
        <v>67</v>
      </c>
      <c r="D33" s="249">
        <v>0.84727272727272729</v>
      </c>
      <c r="E33" s="250">
        <v>3175</v>
      </c>
      <c r="F33" s="251" t="s">
        <v>120</v>
      </c>
      <c r="G33" s="259" t="s">
        <v>211</v>
      </c>
      <c r="H33" s="252">
        <v>1</v>
      </c>
      <c r="I33" s="253">
        <v>1841.607</v>
      </c>
      <c r="J33" s="254">
        <v>1.5668116569090097E-2</v>
      </c>
      <c r="K33" s="254">
        <v>0.43224965944172028</v>
      </c>
      <c r="L33" s="254">
        <v>0.19873947047334203</v>
      </c>
      <c r="M33" s="260">
        <v>115</v>
      </c>
    </row>
    <row r="34" spans="1:13" ht="16.5">
      <c r="A34" s="246" t="s">
        <v>118</v>
      </c>
      <c r="B34" s="247" t="s">
        <v>318</v>
      </c>
      <c r="C34" s="248" t="s">
        <v>69</v>
      </c>
      <c r="D34" s="249">
        <v>0.86523809523809514</v>
      </c>
      <c r="E34" s="250">
        <v>2407</v>
      </c>
      <c r="F34" s="251" t="s">
        <v>119</v>
      </c>
      <c r="G34" s="259" t="s">
        <v>208</v>
      </c>
      <c r="H34" s="252">
        <v>1</v>
      </c>
      <c r="I34" s="253">
        <v>4694.6959999999999</v>
      </c>
      <c r="J34" s="254">
        <v>1.2346141866857141E-2</v>
      </c>
      <c r="K34" s="254">
        <v>0.49440657351564493</v>
      </c>
      <c r="L34" s="254">
        <v>0.188084595892897</v>
      </c>
      <c r="M34" s="260">
        <v>317</v>
      </c>
    </row>
    <row r="35" spans="1:13" ht="16.5">
      <c r="A35" s="246" t="s">
        <v>118</v>
      </c>
      <c r="B35" s="247" t="s">
        <v>393</v>
      </c>
      <c r="C35" s="248" t="s">
        <v>69</v>
      </c>
      <c r="D35" s="249">
        <v>0.85911258897178888</v>
      </c>
      <c r="E35" s="250">
        <v>6033</v>
      </c>
      <c r="F35" s="251" t="s">
        <v>120</v>
      </c>
      <c r="G35" s="259" t="s">
        <v>217</v>
      </c>
      <c r="H35" s="252">
        <v>3</v>
      </c>
      <c r="I35" s="253">
        <v>591.12199999999996</v>
      </c>
      <c r="J35" s="254">
        <v>2.4971784554573405E-2</v>
      </c>
      <c r="K35" s="254">
        <v>0.44315749489326695</v>
      </c>
      <c r="L35" s="254">
        <v>0.18524911796158608</v>
      </c>
      <c r="M35" s="260">
        <v>34</v>
      </c>
    </row>
    <row r="36" spans="1:13" ht="16.5">
      <c r="A36" s="246" t="s">
        <v>118</v>
      </c>
      <c r="B36" s="247" t="s">
        <v>324</v>
      </c>
      <c r="C36" s="248" t="s">
        <v>69</v>
      </c>
      <c r="D36" s="249">
        <v>0.85347826086956535</v>
      </c>
      <c r="E36" s="250">
        <v>1061</v>
      </c>
      <c r="F36" s="251" t="s">
        <v>119</v>
      </c>
      <c r="G36" s="259" t="s">
        <v>210</v>
      </c>
      <c r="H36" s="252">
        <v>1</v>
      </c>
      <c r="I36" s="253">
        <v>2257.9989999999998</v>
      </c>
      <c r="J36" s="254">
        <v>1.2696009062697331E-2</v>
      </c>
      <c r="K36" s="254">
        <v>0.42755088039243438</v>
      </c>
      <c r="L36" s="254">
        <v>0.13020377776960929</v>
      </c>
      <c r="M36" s="260">
        <v>82</v>
      </c>
    </row>
    <row r="37" spans="1:13" ht="16.5">
      <c r="A37" s="246" t="s">
        <v>118</v>
      </c>
      <c r="B37" s="247" t="s">
        <v>336</v>
      </c>
      <c r="C37" s="248" t="s">
        <v>67</v>
      </c>
      <c r="D37" s="249">
        <v>0.82185185185185172</v>
      </c>
      <c r="E37" s="250">
        <v>9700</v>
      </c>
      <c r="F37" s="251" t="s">
        <v>123</v>
      </c>
      <c r="G37" s="259" t="s">
        <v>236</v>
      </c>
      <c r="H37" s="252">
        <v>1</v>
      </c>
      <c r="I37" s="253">
        <v>4615.5940000000001</v>
      </c>
      <c r="J37" s="254">
        <v>2.3322120320082278E-2</v>
      </c>
      <c r="K37" s="254">
        <v>0.42939540897025508</v>
      </c>
      <c r="L37" s="254">
        <v>0.14386014021163906</v>
      </c>
      <c r="M37" s="260">
        <v>295</v>
      </c>
    </row>
    <row r="38" spans="1:13" ht="16.5">
      <c r="A38" s="246" t="s">
        <v>118</v>
      </c>
      <c r="B38" s="247" t="s">
        <v>342</v>
      </c>
      <c r="C38" s="248" t="s">
        <v>70</v>
      </c>
      <c r="D38" s="249">
        <v>0.77779374927830702</v>
      </c>
      <c r="E38" s="250">
        <v>9033</v>
      </c>
      <c r="F38" s="251" t="s">
        <v>119</v>
      </c>
      <c r="G38" s="259" t="s">
        <v>206</v>
      </c>
      <c r="H38" s="252">
        <v>2</v>
      </c>
      <c r="I38" s="253">
        <v>1863.3220000000001</v>
      </c>
      <c r="J38" s="254">
        <v>1.4914882751209241E-2</v>
      </c>
      <c r="K38" s="254">
        <v>0.45636694356247604</v>
      </c>
      <c r="L38" s="254">
        <v>0.24579755941270484</v>
      </c>
      <c r="M38" s="260">
        <v>108</v>
      </c>
    </row>
    <row r="39" spans="1:13" ht="16.5">
      <c r="A39" s="246" t="s">
        <v>118</v>
      </c>
      <c r="B39" s="247" t="s">
        <v>344</v>
      </c>
      <c r="C39" s="248" t="s">
        <v>67</v>
      </c>
      <c r="D39" s="249">
        <v>0.82710140954040012</v>
      </c>
      <c r="E39" s="250">
        <v>8699</v>
      </c>
      <c r="F39" s="251" t="s">
        <v>122</v>
      </c>
      <c r="G39" s="259" t="s">
        <v>231</v>
      </c>
      <c r="H39" s="252">
        <v>2</v>
      </c>
      <c r="I39" s="253">
        <v>3592.24</v>
      </c>
      <c r="J39" s="254">
        <v>1.5156687738132637E-2</v>
      </c>
      <c r="K39" s="254">
        <v>0.39910622318628647</v>
      </c>
      <c r="L39" s="254">
        <v>0.2229806471727947</v>
      </c>
      <c r="M39" s="260">
        <v>124</v>
      </c>
    </row>
    <row r="40" spans="1:13" ht="16.5">
      <c r="A40" s="246" t="s">
        <v>118</v>
      </c>
      <c r="B40" s="247" t="s">
        <v>346</v>
      </c>
      <c r="C40" s="248" t="s">
        <v>69</v>
      </c>
      <c r="D40" s="249">
        <v>0.88409090909090904</v>
      </c>
      <c r="E40" s="250">
        <v>7849</v>
      </c>
      <c r="F40" s="251" t="s">
        <v>120</v>
      </c>
      <c r="G40" s="259" t="s">
        <v>217</v>
      </c>
      <c r="H40" s="252">
        <v>1</v>
      </c>
      <c r="I40" s="253">
        <v>1752.7660000000001</v>
      </c>
      <c r="J40" s="254">
        <v>1.3021177832239657E-2</v>
      </c>
      <c r="K40" s="254">
        <v>0.3925627466319454</v>
      </c>
      <c r="L40" s="254">
        <v>0.22649914478030722</v>
      </c>
      <c r="M40" s="260">
        <v>37</v>
      </c>
    </row>
    <row r="41" spans="1:13" ht="16.5">
      <c r="A41" s="246" t="s">
        <v>118</v>
      </c>
      <c r="B41" s="247" t="s">
        <v>348</v>
      </c>
      <c r="C41" s="248" t="s">
        <v>69</v>
      </c>
      <c r="D41" s="249">
        <v>0.88361104612327224</v>
      </c>
      <c r="E41" s="250">
        <v>5945</v>
      </c>
      <c r="F41" s="251" t="s">
        <v>91</v>
      </c>
      <c r="G41" s="259" t="s">
        <v>258</v>
      </c>
      <c r="H41" s="252">
        <v>4</v>
      </c>
      <c r="I41" s="253">
        <v>3674.0940000000001</v>
      </c>
      <c r="J41" s="254">
        <v>3.4518629408624948E-2</v>
      </c>
      <c r="K41" s="254">
        <v>0.40084513623653961</v>
      </c>
      <c r="L41" s="254">
        <v>0.16548297348951876</v>
      </c>
      <c r="M41" s="260">
        <v>107</v>
      </c>
    </row>
    <row r="42" spans="1:13" ht="16.5">
      <c r="A42" s="246" t="s">
        <v>118</v>
      </c>
      <c r="B42" s="247" t="s">
        <v>352</v>
      </c>
      <c r="C42" s="248" t="s">
        <v>69</v>
      </c>
      <c r="D42" s="249">
        <v>0.88208333333333333</v>
      </c>
      <c r="E42" s="250">
        <v>3016</v>
      </c>
      <c r="F42" s="251" t="s">
        <v>125</v>
      </c>
      <c r="G42" s="259" t="s">
        <v>256</v>
      </c>
      <c r="H42" s="252">
        <v>1</v>
      </c>
      <c r="I42" s="253">
        <v>1748.2339999999999</v>
      </c>
      <c r="J42" s="254">
        <v>1.0727528741939014E-2</v>
      </c>
      <c r="K42" s="254">
        <v>0.46915876177342125</v>
      </c>
      <c r="L42" s="254">
        <v>0.19734200341601868</v>
      </c>
      <c r="M42" s="260">
        <v>83</v>
      </c>
    </row>
    <row r="43" spans="1:13" ht="16.5">
      <c r="A43" s="246" t="s">
        <v>118</v>
      </c>
      <c r="B43" s="247" t="s">
        <v>364</v>
      </c>
      <c r="C43" s="248" t="s">
        <v>67</v>
      </c>
      <c r="D43" s="249">
        <v>0.84600000000000009</v>
      </c>
      <c r="E43" s="250">
        <v>2946</v>
      </c>
      <c r="F43" s="251" t="s">
        <v>121</v>
      </c>
      <c r="G43" s="259" t="s">
        <v>226</v>
      </c>
      <c r="H43" s="252">
        <v>1</v>
      </c>
      <c r="I43" s="253">
        <v>1560.2670000000001</v>
      </c>
      <c r="J43" s="254">
        <v>2.2854436199047982E-2</v>
      </c>
      <c r="K43" s="254">
        <v>0.41864038657187952</v>
      </c>
      <c r="L43" s="254">
        <v>0.23649798399889249</v>
      </c>
      <c r="M43" s="260">
        <v>58</v>
      </c>
    </row>
    <row r="44" spans="1:13" ht="16.5">
      <c r="A44" s="246" t="s">
        <v>118</v>
      </c>
      <c r="B44" s="247" t="s">
        <v>370</v>
      </c>
      <c r="C44" s="248" t="s">
        <v>67</v>
      </c>
      <c r="D44" s="249">
        <v>0.84818181818181815</v>
      </c>
      <c r="E44" s="250">
        <v>6268</v>
      </c>
      <c r="F44" s="251" t="s">
        <v>120</v>
      </c>
      <c r="G44" s="259" t="s">
        <v>215</v>
      </c>
      <c r="H44" s="252">
        <v>1</v>
      </c>
      <c r="I44" s="253">
        <v>2409.1</v>
      </c>
      <c r="J44" s="254">
        <v>1.2115057675351395E-2</v>
      </c>
      <c r="K44" s="254">
        <v>0.42487818399019145</v>
      </c>
      <c r="L44" s="254">
        <v>0.14154663567307293</v>
      </c>
      <c r="M44" s="260">
        <v>174</v>
      </c>
    </row>
    <row r="45" spans="1:13" ht="16.5">
      <c r="A45" s="246" t="s">
        <v>118</v>
      </c>
      <c r="B45" s="247" t="s">
        <v>372</v>
      </c>
      <c r="C45" s="248" t="s">
        <v>70</v>
      </c>
      <c r="D45" s="249">
        <v>0.76047519701688859</v>
      </c>
      <c r="E45" s="250">
        <v>2029</v>
      </c>
      <c r="F45" s="251" t="s">
        <v>124</v>
      </c>
      <c r="G45" s="259" t="s">
        <v>246</v>
      </c>
      <c r="H45" s="252">
        <v>2</v>
      </c>
      <c r="I45" s="253">
        <v>5815.3549999999996</v>
      </c>
      <c r="J45" s="254">
        <v>3.2607095189151565E-2</v>
      </c>
      <c r="K45" s="254">
        <v>0.46487016507279899</v>
      </c>
      <c r="L45" s="254">
        <v>0.28252789382591437</v>
      </c>
      <c r="M45" s="260">
        <v>266</v>
      </c>
    </row>
    <row r="46" spans="1:13" ht="16.5">
      <c r="A46" s="246" t="s">
        <v>118</v>
      </c>
      <c r="B46" s="247" t="s">
        <v>376</v>
      </c>
      <c r="C46" s="248" t="s">
        <v>67</v>
      </c>
      <c r="D46" s="249">
        <v>0.82022818876182479</v>
      </c>
      <c r="E46" s="250">
        <v>4686</v>
      </c>
      <c r="F46" s="251" t="s">
        <v>120</v>
      </c>
      <c r="G46" s="259" t="s">
        <v>215</v>
      </c>
      <c r="H46" s="252">
        <v>2</v>
      </c>
      <c r="I46" s="253">
        <v>1392.1170000000002</v>
      </c>
      <c r="J46" s="254">
        <v>1.5657238402765439E-2</v>
      </c>
      <c r="K46" s="254">
        <v>0.44933477057184201</v>
      </c>
      <c r="L46" s="254">
        <v>0.21909078044445979</v>
      </c>
      <c r="M46" s="260">
        <v>112</v>
      </c>
    </row>
    <row r="47" spans="1:13" ht="16.5">
      <c r="A47" s="246" t="s">
        <v>118</v>
      </c>
      <c r="B47" s="247" t="s">
        <v>384</v>
      </c>
      <c r="C47" s="248" t="s">
        <v>69</v>
      </c>
      <c r="D47" s="249">
        <v>0.89481219674560109</v>
      </c>
      <c r="E47" s="250">
        <v>1737</v>
      </c>
      <c r="F47" s="251" t="s">
        <v>119</v>
      </c>
      <c r="G47" s="259" t="s">
        <v>209</v>
      </c>
      <c r="H47" s="252">
        <v>2</v>
      </c>
      <c r="I47" s="253">
        <v>2324.1549999999997</v>
      </c>
      <c r="J47" s="254">
        <v>5.8178366464373193E-3</v>
      </c>
      <c r="K47" s="254">
        <v>0.5037434266559504</v>
      </c>
      <c r="L47" s="254">
        <v>0.20867799264678988</v>
      </c>
      <c r="M47" s="260">
        <v>146</v>
      </c>
    </row>
  </sheetData>
  <mergeCells count="1">
    <mergeCell ref="A2:M2"/>
  </mergeCells>
  <phoneticPr fontId="3" type="noConversion"/>
  <conditionalFormatting sqref="C10:D47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2024-10-04T00:28:58Z</dcterms:modified>
</cp:coreProperties>
</file>