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9월\"/>
    </mc:Choice>
  </mc:AlternateContent>
  <xr:revisionPtr revIDLastSave="0" documentId="13_ncr:1_{C9C1E825-E0B3-4E01-9753-EA88E5BC6800}" xr6:coauthVersionLast="47" xr6:coauthVersionMax="47" xr10:uidLastSave="{00000000-0000-0000-0000-000000000000}"/>
  <bookViews>
    <workbookView xWindow="28680" yWindow="-1575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r:id="rId8"/>
  </sheets>
  <definedNames>
    <definedName name="_xlnm._FilterDatabase" localSheetId="6" hidden="1">'D,F등급 명단'!$A$13:$R$13</definedName>
    <definedName name="_xlnm._FilterDatabase" localSheetId="4" hidden="1">운전자별!$A$4:$BQ$4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운전자별!$A$1:$R$93</definedName>
    <definedName name="_xlnm.Print_Area" localSheetId="1">종합!$A$1:$L$123</definedName>
    <definedName name="_xlnm.Print_Area" localSheetId="3">차량별!$A$1:$T$44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3" i="60" l="1"/>
  <c r="B43" i="60"/>
  <c r="C43" i="60"/>
  <c r="D43" i="60"/>
  <c r="E43" i="60"/>
  <c r="G43" i="60"/>
  <c r="F43" i="60" s="1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F44" i="60" s="1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E112" i="12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A9" i="7" l="1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F16" i="60" l="1"/>
  <c r="F42" i="60"/>
  <c r="F34" i="60"/>
  <c r="F26" i="60"/>
  <c r="F18" i="60"/>
  <c r="F32" i="60"/>
  <c r="F35" i="60"/>
  <c r="F11" i="60"/>
  <c r="F40" i="60"/>
  <c r="F24" i="60"/>
  <c r="F27" i="60"/>
  <c r="F19" i="60"/>
  <c r="F39" i="60"/>
  <c r="F15" i="60"/>
  <c r="F12" i="60"/>
  <c r="F41" i="60"/>
  <c r="F33" i="60"/>
  <c r="F25" i="60"/>
  <c r="F17" i="60"/>
  <c r="F31" i="60"/>
  <c r="F20" i="60"/>
  <c r="F38" i="60"/>
  <c r="F30" i="60"/>
  <c r="F22" i="60"/>
  <c r="F14" i="60"/>
  <c r="F28" i="60"/>
  <c r="F23" i="60"/>
  <c r="F36" i="60"/>
  <c r="F37" i="60"/>
  <c r="F29" i="60"/>
  <c r="F21" i="60"/>
  <c r="F13" i="60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B6" i="60"/>
  <c r="B5" i="60"/>
  <c r="F9" i="60" l="1"/>
  <c r="F7" i="60"/>
  <c r="F8" i="60"/>
  <c r="F10" i="60"/>
  <c r="J51" i="12" a="1"/>
  <c r="J51" i="12" l="1"/>
  <c r="A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6" i="7"/>
  <c r="A5" i="7"/>
  <c r="C6" i="7"/>
  <c r="D6" i="7"/>
  <c r="E6" i="7"/>
  <c r="B6" i="7" s="1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6" i="60" l="1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12" i="12" l="1"/>
  <c r="B113" i="12" l="1"/>
  <c r="B114" i="12"/>
  <c r="B115" i="12"/>
  <c r="H114" i="12" l="1"/>
  <c r="I114" i="12"/>
  <c r="J10" i="12"/>
  <c r="J31" i="12" s="1"/>
  <c r="K27" i="12"/>
  <c r="D27" i="12" l="1"/>
  <c r="D51" i="12" a="1"/>
  <c r="G51" i="12" a="1"/>
  <c r="H51" i="12" a="1"/>
  <c r="I51" i="12" a="1"/>
  <c r="F51" i="12" a="1"/>
  <c r="N51" i="12" a="1"/>
  <c r="E51" i="12" a="1"/>
  <c r="N51" i="12" l="1"/>
  <c r="K51" i="12" s="1" a="1"/>
  <c r="K51" i="12" s="1"/>
  <c r="E51" i="12"/>
  <c r="F51" i="12"/>
  <c r="G51" i="12"/>
  <c r="D51" i="12"/>
  <c r="I51" i="12"/>
  <c r="H51" i="12"/>
  <c r="E27" i="12" l="1"/>
  <c r="F27" i="12" l="1"/>
  <c r="G27" i="12" l="1"/>
  <c r="H27" i="12" l="1"/>
  <c r="I27" i="12" l="1"/>
  <c r="J27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F115" i="12" l="1"/>
  <c r="E113" i="12"/>
  <c r="J113" i="12"/>
  <c r="G113" i="12"/>
  <c r="I115" i="12"/>
  <c r="J114" i="12"/>
  <c r="F113" i="12"/>
  <c r="E115" i="12"/>
  <c r="E114" i="12"/>
  <c r="D113" i="12"/>
  <c r="F112" i="12"/>
  <c r="I112" i="12"/>
  <c r="G112" i="12"/>
  <c r="G115" i="12"/>
  <c r="D115" i="12"/>
  <c r="D112" i="12"/>
  <c r="F114" i="12"/>
  <c r="G114" i="12"/>
  <c r="I113" i="12"/>
  <c r="H115" i="12"/>
  <c r="D114" i="12"/>
  <c r="H113" i="12"/>
  <c r="J115" i="12"/>
  <c r="J112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<sst xmlns="http://schemas.openxmlformats.org/spreadsheetml/2006/main" count="2734" uniqueCount="579">
  <si>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</si>
  <si>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</si>
  <si>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</si>
  <si>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</si>
  <si>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</si>
  <si>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</si>
  <si>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</si>
  <si>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</si>
  <si>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</si>
  <si>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</si>
  <si>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</si>
  <si>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</si>
  <si>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</si>
  <si>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</si>
  <si>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</si>
  <si>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</si>
  <si>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</si>
  <si>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</si>
  <si>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</si>
  <si>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</si>
  <si>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</si>
  <si>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</si>
  <si>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</si>
  <si>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</si>
  <si>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</si>
  <si>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</si>
  <si>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</si>
  <si>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</si>
  <si>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</si>
  <si>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</si>
  <si>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</si>
  <si>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</si>
  <si>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</si>
  <si>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</si>
  <si>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</si>
  <si>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</si>
  <si>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</si>
  <si>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</si>
  <si>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</si>
  <si>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</si>
  <si>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</si>
  <si>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</si>
  <si>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</si>
  <si>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</si>
  <si>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</si>
  <si>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</si>
  <si>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</si>
  <si>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</si>
  <si>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</si>
  <si>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</si>
  <si>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</si>
  <si>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</si>
  <si>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</si>
  <si>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</si>
  <si>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</si>
  <si>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</si>
  <si>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</si>
  <si>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</si>
  <si>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</si>
  <si>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</si>
  <si>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</si>
  <si>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</si>
  <si>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</si>
  <si>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</si>
  <si>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</si>
  <si>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</si>
  <si>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</si>
  <si>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</si>
  <si>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</si>
  <si>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</si>
  <si>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</si>
  <si>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</si>
  <si>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</si>
  <si>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</si>
  <si>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</si>
  <si>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</si>
  <si>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</si>
  <si>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</si>
  <si>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</si>
  <si>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</si>
  <si>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</si>
  <si>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</si>
  <si>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</si>
  <si>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</si>
  <si>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</si>
  <si>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</si>
  <si>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</si>
  <si>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</si>
  <si>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</si>
  <si>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</si>
  <si>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</si>
  <si>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304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</si>
  <si>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</si>
  <si>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</si>
  <si>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</si>
  <si>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</si>
  <si>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</si>
  <si>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</si>
  <si>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</si>
  <si>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</si>
  <si>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</si>
  <si>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</si>
  <si>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</si>
  <si>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</si>
  <si>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</si>
  <si>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</si>
  <si>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</si>
  <si>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</si>
  <si>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</si>
  <si>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</si>
  <si>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</si>
  <si>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</si>
  <si>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</si>
  <si>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</si>
  <si>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</si>
  <si>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</si>
  <si>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</si>
  <si>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</si>
  <si>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</si>
  <si>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미래교통</t>
  </si>
  <si>
    <t>111</t>
  </si>
  <si>
    <t>111-2</t>
  </si>
  <si>
    <t>117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</si>
  <si>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</si>
  <si>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</si>
  <si>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</si>
  <si>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</si>
  <si>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</si>
  <si>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</si>
  <si>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</si>
  <si>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</si>
  <si>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</si>
  <si>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</si>
  <si>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</si>
  <si>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</si>
  <si>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</si>
  <si>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</si>
  <si>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</si>
  <si>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</si>
  <si>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</si>
  <si>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</si>
  <si>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</si>
  <si>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</si>
  <si>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</si>
  <si>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</si>
  <si>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</si>
  <si>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</si>
  <si>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</si>
  <si>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</si>
  <si>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</si>
  <si>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</si>
  <si>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</si>
  <si>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</si>
  <si>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</si>
  <si>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</si>
  <si>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</si>
  <si>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</si>
  <si>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</si>
  <si>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</si>
  <si>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</si>
  <si>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</si>
  <si>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</si>
  <si>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</si>
  <si>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</si>
  <si>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</si>
  <si>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</si>
  <si>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</si>
  <si>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</si>
  <si>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</si>
  <si>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</si>
  <si>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</si>
  <si>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</si>
  <si>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</si>
  <si>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</si>
  <si>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</si>
  <si>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</si>
  <si>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</si>
  <si>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</si>
  <si>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</si>
  <si>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</si>
  <si>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</si>
  <si>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</si>
  <si>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</si>
  <si>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</si>
  <si>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</si>
  <si>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</si>
  <si>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</si>
  <si>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</si>
  <si>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</si>
  <si>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</si>
  <si>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</si>
  <si>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</si>
  <si>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</si>
  <si>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</si>
  <si>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미래교통</t>
    <phoneticPr fontId="2" type="noConversion"/>
  </si>
  <si>
    <t>70바5075</t>
  </si>
  <si>
    <t>111111</t>
  </si>
  <si>
    <t>미래교통111D1</t>
  </si>
  <si>
    <t>70바5078</t>
  </si>
  <si>
    <t>70바5080</t>
  </si>
  <si>
    <t>70바5905</t>
  </si>
  <si>
    <t>미래교통111C2</t>
  </si>
  <si>
    <t>70바5924</t>
  </si>
  <si>
    <t>70바5931</t>
  </si>
  <si>
    <t>70바5994</t>
  </si>
  <si>
    <t>70바6001</t>
  </si>
  <si>
    <t>70바6067</t>
  </si>
  <si>
    <t>70바6092</t>
  </si>
  <si>
    <t>70바6093</t>
  </si>
  <si>
    <t>70바6094</t>
  </si>
  <si>
    <t>미래교통111C1</t>
  </si>
  <si>
    <t>72바1605</t>
  </si>
  <si>
    <t>72바1606</t>
  </si>
  <si>
    <t>미래교통111D3</t>
  </si>
  <si>
    <t>미래교통111D2</t>
  </si>
  <si>
    <t>70바5027</t>
  </si>
  <si>
    <t>111-2111-2</t>
  </si>
  <si>
    <t>70바5028</t>
  </si>
  <si>
    <t>미래교통111-2C2</t>
  </si>
  <si>
    <t>70바5029</t>
  </si>
  <si>
    <t>미래교통111-2D1</t>
  </si>
  <si>
    <t>70바5072</t>
  </si>
  <si>
    <t>70바5092</t>
  </si>
  <si>
    <t>70바5100</t>
  </si>
  <si>
    <t>70바6029</t>
  </si>
  <si>
    <t>70바6045</t>
  </si>
  <si>
    <t>70바6046</t>
  </si>
  <si>
    <t>70바6053</t>
  </si>
  <si>
    <t>70바6055</t>
  </si>
  <si>
    <t>미래교통111-2C3</t>
  </si>
  <si>
    <t>72바1546</t>
  </si>
  <si>
    <t>미래교통111-2B1</t>
  </si>
  <si>
    <t>72바1548</t>
  </si>
  <si>
    <t>미래교통111-2C1</t>
  </si>
  <si>
    <t>75아1243</t>
  </si>
  <si>
    <t>117117</t>
  </si>
  <si>
    <t>75아1244</t>
  </si>
  <si>
    <t>70바5915</t>
  </si>
  <si>
    <t>304304</t>
  </si>
  <si>
    <t>70바5930</t>
  </si>
  <si>
    <t>70바5998</t>
  </si>
  <si>
    <t>70바6003</t>
  </si>
  <si>
    <t>70바5058</t>
  </si>
  <si>
    <t>예비예비</t>
  </si>
  <si>
    <t>70바6043</t>
  </si>
  <si>
    <t>72바1333</t>
  </si>
  <si>
    <t>강민채</t>
  </si>
  <si>
    <t>5109995</t>
  </si>
  <si>
    <t>고유희</t>
  </si>
  <si>
    <t>5102964</t>
  </si>
  <si>
    <t>공영모</t>
  </si>
  <si>
    <t>5107022</t>
  </si>
  <si>
    <t>김근태</t>
  </si>
  <si>
    <t>5106459</t>
  </si>
  <si>
    <t>김기덕</t>
  </si>
  <si>
    <t>5101010</t>
  </si>
  <si>
    <t>김기평</t>
  </si>
  <si>
    <t>5106150</t>
  </si>
  <si>
    <t>김길수</t>
  </si>
  <si>
    <t>510868</t>
  </si>
  <si>
    <t>김동수</t>
  </si>
  <si>
    <t>510923</t>
  </si>
  <si>
    <t>김문중</t>
  </si>
  <si>
    <t>5102279</t>
  </si>
  <si>
    <t>김성수</t>
  </si>
  <si>
    <t>5103789</t>
  </si>
  <si>
    <t>김성철</t>
  </si>
  <si>
    <t>5101219</t>
  </si>
  <si>
    <t>김영수</t>
  </si>
  <si>
    <t>5107716</t>
  </si>
  <si>
    <t>김영승</t>
  </si>
  <si>
    <t>5108816</t>
  </si>
  <si>
    <t>김영천</t>
  </si>
  <si>
    <t>510925</t>
  </si>
  <si>
    <t>김영철</t>
  </si>
  <si>
    <t>510622</t>
  </si>
  <si>
    <t>김용주</t>
  </si>
  <si>
    <t>5109768</t>
  </si>
  <si>
    <t>김재동</t>
  </si>
  <si>
    <t>5107992</t>
  </si>
  <si>
    <t>김진호</t>
  </si>
  <si>
    <t>5105353</t>
  </si>
  <si>
    <t>김학구</t>
  </si>
  <si>
    <t>5102292</t>
  </si>
  <si>
    <t>김현호</t>
  </si>
  <si>
    <t>5109374</t>
  </si>
  <si>
    <t>김홍국</t>
  </si>
  <si>
    <t>5105011</t>
  </si>
  <si>
    <t>나정식</t>
  </si>
  <si>
    <t>5103131</t>
  </si>
  <si>
    <t>남송우</t>
  </si>
  <si>
    <t>5108987</t>
  </si>
  <si>
    <t>문기연</t>
  </si>
  <si>
    <t>5108644</t>
  </si>
  <si>
    <t>민경환</t>
  </si>
  <si>
    <t>5107235</t>
  </si>
  <si>
    <t>박명산</t>
  </si>
  <si>
    <t>5106849</t>
  </si>
  <si>
    <t>박용춘</t>
  </si>
  <si>
    <t>5101969</t>
  </si>
  <si>
    <t>박종구</t>
  </si>
  <si>
    <t>5107293</t>
  </si>
  <si>
    <t>박준욱</t>
  </si>
  <si>
    <t>5103877</t>
  </si>
  <si>
    <t>백명기</t>
  </si>
  <si>
    <t>510484</t>
  </si>
  <si>
    <t>변창희</t>
  </si>
  <si>
    <t>5103924</t>
  </si>
  <si>
    <t>서영호</t>
  </si>
  <si>
    <t>5106530</t>
  </si>
  <si>
    <t>송원태</t>
  </si>
  <si>
    <t>5106125</t>
  </si>
  <si>
    <t>신동호</t>
  </si>
  <si>
    <t>5102960</t>
  </si>
  <si>
    <t>심동규</t>
  </si>
  <si>
    <t>5109346</t>
  </si>
  <si>
    <t>안치구</t>
  </si>
  <si>
    <t>5102238</t>
  </si>
  <si>
    <t>오쌍석</t>
  </si>
  <si>
    <t>5107953</t>
  </si>
  <si>
    <t>오한호</t>
  </si>
  <si>
    <t>5108157</t>
  </si>
  <si>
    <t>유재해</t>
  </si>
  <si>
    <t>5103079</t>
  </si>
  <si>
    <t>이동현</t>
  </si>
  <si>
    <t>5106037</t>
  </si>
  <si>
    <t>이병덕</t>
  </si>
  <si>
    <t>5107026</t>
  </si>
  <si>
    <t>이상택</t>
  </si>
  <si>
    <t>5107090</t>
  </si>
  <si>
    <t>이석찬</t>
  </si>
  <si>
    <t>5103126</t>
  </si>
  <si>
    <t>이은성</t>
  </si>
  <si>
    <t>5102740</t>
  </si>
  <si>
    <t>이정철</t>
  </si>
  <si>
    <t>5106211</t>
  </si>
  <si>
    <t>이제용</t>
  </si>
  <si>
    <t>5103778</t>
  </si>
  <si>
    <t>이지만</t>
  </si>
  <si>
    <t>5102200</t>
  </si>
  <si>
    <t>이창신</t>
  </si>
  <si>
    <t>5104818</t>
  </si>
  <si>
    <t>이태경</t>
  </si>
  <si>
    <t>510814</t>
  </si>
  <si>
    <t>임대성</t>
  </si>
  <si>
    <t>5107566</t>
  </si>
  <si>
    <t>장동운</t>
  </si>
  <si>
    <t>5103902</t>
  </si>
  <si>
    <t>장진우</t>
  </si>
  <si>
    <t>5103827</t>
  </si>
  <si>
    <t>전우홍</t>
  </si>
  <si>
    <t>5107042</t>
  </si>
  <si>
    <t>전은식</t>
  </si>
  <si>
    <t>5109095</t>
  </si>
  <si>
    <t>정계수</t>
  </si>
  <si>
    <t>5103615</t>
  </si>
  <si>
    <t>정해권</t>
  </si>
  <si>
    <t>5109883</t>
  </si>
  <si>
    <t>채익현</t>
  </si>
  <si>
    <t>5109519</t>
  </si>
  <si>
    <t>천병태</t>
  </si>
  <si>
    <t>5109962</t>
  </si>
  <si>
    <t>천영석</t>
  </si>
  <si>
    <t>5108736</t>
  </si>
  <si>
    <t>최봉근</t>
  </si>
  <si>
    <t>5105509</t>
  </si>
  <si>
    <t>최익환</t>
  </si>
  <si>
    <t>5106599</t>
  </si>
  <si>
    <t>최재근</t>
  </si>
  <si>
    <t>5105006</t>
  </si>
  <si>
    <t>최재찬</t>
  </si>
  <si>
    <t>5104591</t>
  </si>
  <si>
    <t>편무길</t>
  </si>
  <si>
    <t>5107389</t>
  </si>
  <si>
    <t>허재선</t>
  </si>
  <si>
    <t>5104400</t>
  </si>
  <si>
    <t>홍인기</t>
  </si>
  <si>
    <t>5109911</t>
  </si>
  <si>
    <t>홍재영</t>
  </si>
  <si>
    <t>5101800</t>
  </si>
  <si>
    <t>홍재웅</t>
  </si>
  <si>
    <t>5102876</t>
  </si>
  <si>
    <t>황재훈</t>
  </si>
  <si>
    <t>510558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</si>
  <si>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</si>
  <si>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</si>
  <si>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</si>
  <si>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70바5076</t>
  </si>
  <si>
    <t>70바6004</t>
  </si>
  <si>
    <t>미래교통111-2B2</t>
  </si>
  <si>
    <t>미래교통111-2C5</t>
  </si>
  <si>
    <t>미래교통111-2B3</t>
  </si>
  <si>
    <t>70바6084</t>
  </si>
  <si>
    <t>미래교통111-2C4</t>
  </si>
  <si>
    <t>미래교통111-2B4</t>
  </si>
  <si>
    <t>김성균</t>
  </si>
  <si>
    <t>5104916</t>
  </si>
  <si>
    <t>김성채</t>
  </si>
  <si>
    <t>5102095</t>
  </si>
  <si>
    <t>노석현</t>
  </si>
  <si>
    <t>5107421</t>
  </si>
  <si>
    <t>류남열</t>
  </si>
  <si>
    <t>5101544</t>
  </si>
  <si>
    <t>박재철</t>
  </si>
  <si>
    <t>5105279</t>
  </si>
  <si>
    <t>박호연</t>
  </si>
  <si>
    <t>5106253</t>
  </si>
  <si>
    <t>양종국</t>
  </si>
  <si>
    <t>51075</t>
  </si>
  <si>
    <t>오영욱</t>
  </si>
  <si>
    <t>5104636</t>
  </si>
  <si>
    <t>이동석</t>
  </si>
  <si>
    <t>5105929</t>
  </si>
  <si>
    <t>이신행</t>
  </si>
  <si>
    <t>5101284</t>
  </si>
  <si>
    <t>이용남</t>
  </si>
  <si>
    <t>5107049</t>
  </si>
  <si>
    <t>전용춘</t>
  </si>
  <si>
    <t>5108777</t>
  </si>
  <si>
    <t>전윤호</t>
  </si>
  <si>
    <t>5103455</t>
  </si>
  <si>
    <t>지생규</t>
  </si>
  <si>
    <t>5101641</t>
  </si>
  <si>
    <t>최원진</t>
  </si>
  <si>
    <t>5107878</t>
  </si>
  <si>
    <t>0%(0명)</t>
  </si>
  <si>
    <t>50%(1명)</t>
  </si>
  <si>
    <t>개선율(유카전)</t>
  </si>
  <si>
    <t>순위</t>
  </si>
  <si>
    <t>인천전체</t>
  </si>
  <si>
    <t>43%(6명)</t>
  </si>
  <si>
    <t>미래교통111F2</t>
  </si>
  <si>
    <t>미래교통111F5</t>
  </si>
  <si>
    <t>미래교통111D5</t>
  </si>
  <si>
    <t>미래교통111D8</t>
  </si>
  <si>
    <t>미래교통111D7</t>
  </si>
  <si>
    <t>미래교통111F6</t>
  </si>
  <si>
    <t>미래교통111F3</t>
  </si>
  <si>
    <t>미래교통111-2D4</t>
  </si>
  <si>
    <t>미래교통111-2D2</t>
  </si>
  <si>
    <t>미래교통111-2C6</t>
  </si>
  <si>
    <t>미래교통111-2D3</t>
  </si>
  <si>
    <t>미래교통117A1</t>
  </si>
  <si>
    <t>미래교통117C1</t>
  </si>
  <si>
    <t>미래교통304D5</t>
  </si>
  <si>
    <t>미래교통304D1</t>
  </si>
  <si>
    <t>미래교통304D2</t>
  </si>
  <si>
    <t>미래교통304C1</t>
  </si>
  <si>
    <t>미래교통예비C5</t>
  </si>
  <si>
    <t>미래교통예비S2</t>
  </si>
  <si>
    <t>미래교통예비B6</t>
  </si>
  <si>
    <t>NULL</t>
  </si>
  <si>
    <t>5107594</t>
  </si>
  <si>
    <t>24'09</t>
    <phoneticPr fontId="2" type="noConversion"/>
  </si>
  <si>
    <t>10위/(32개사)</t>
  </si>
  <si>
    <t>4%(4명)</t>
  </si>
  <si>
    <t>10%(9명)</t>
  </si>
  <si>
    <t>40%(35명)</t>
  </si>
  <si>
    <t>27%(25명)</t>
  </si>
  <si>
    <t>14%(12명)</t>
  </si>
  <si>
    <t>36%(5명)</t>
  </si>
  <si>
    <t>50%(2명)</t>
  </si>
  <si>
    <t>47%(8명)</t>
  </si>
  <si>
    <t>21%(3명)</t>
  </si>
  <si>
    <t>41%(7명)</t>
  </si>
  <si>
    <t>12%(2명)</t>
  </si>
  <si>
    <t>-</t>
    <phoneticPr fontId="2" type="noConversion"/>
  </si>
  <si>
    <t>NEW</t>
  </si>
  <si>
    <t>new</t>
  </si>
  <si>
    <t>72바1607</t>
  </si>
  <si>
    <t>1212</t>
  </si>
  <si>
    <t>미추홀교통12C4</t>
  </si>
  <si>
    <t>미추홀교통12C13</t>
  </si>
  <si>
    <t>미추홀교통12C2</t>
  </si>
  <si>
    <t>미추홀교통12B3</t>
  </si>
  <si>
    <t>미추홀교통12C10</t>
  </si>
  <si>
    <t>5105941</t>
  </si>
  <si>
    <t>5105941325.388</t>
  </si>
  <si>
    <t>5107594521.636</t>
  </si>
  <si>
    <t>51099953815.194</t>
  </si>
  <si>
    <t>51029642834.438</t>
  </si>
  <si>
    <t>51070223837.415</t>
  </si>
  <si>
    <t>51064593171.554</t>
  </si>
  <si>
    <t>51010103481.334</t>
  </si>
  <si>
    <t>51061503357.885</t>
  </si>
  <si>
    <t>5108683890.639</t>
  </si>
  <si>
    <t>5109233199.411</t>
  </si>
  <si>
    <t>51022794728.015</t>
  </si>
  <si>
    <t>5104916256.755</t>
  </si>
  <si>
    <t>51037893486.747</t>
  </si>
  <si>
    <t>51020953795.808</t>
  </si>
  <si>
    <t>51012191711.677</t>
  </si>
  <si>
    <t>5107716744.632</t>
  </si>
  <si>
    <t>51088163941.506</t>
  </si>
  <si>
    <t>5109251544.906</t>
  </si>
  <si>
    <t>5106223212.112</t>
  </si>
  <si>
    <t>51097683895.459</t>
  </si>
  <si>
    <t>51079921062.556</t>
  </si>
  <si>
    <t>51053533641.387</t>
  </si>
  <si>
    <t>51022921842.277</t>
  </si>
  <si>
    <t>5109374927.834</t>
  </si>
  <si>
    <t>51050112690.922</t>
  </si>
  <si>
    <t>51031313720.826</t>
  </si>
  <si>
    <t>51089873531.075</t>
  </si>
  <si>
    <t>51074211905.3</t>
  </si>
  <si>
    <t>5101544756.56</t>
  </si>
  <si>
    <t>5108644763.615</t>
  </si>
  <si>
    <t>51072353332.351</t>
  </si>
  <si>
    <t>51068492964.064</t>
  </si>
  <si>
    <t>5101969666.051</t>
  </si>
  <si>
    <t>51052791300.03</t>
  </si>
  <si>
    <t>51072933320.81</t>
  </si>
  <si>
    <t>5103877972.935</t>
  </si>
  <si>
    <t>51062531097.236</t>
  </si>
  <si>
    <t>510484790.281</t>
  </si>
  <si>
    <t>51039243422.502</t>
  </si>
  <si>
    <t>51065302802.146</t>
  </si>
  <si>
    <t>51061253089.191</t>
  </si>
  <si>
    <t>51029603294.933</t>
  </si>
  <si>
    <t>신현봉</t>
  </si>
  <si>
    <t>5108026</t>
  </si>
  <si>
    <t>51080261830.929</t>
  </si>
  <si>
    <t>51093461945.217</t>
  </si>
  <si>
    <t>5102238632.073</t>
  </si>
  <si>
    <t>51075487.817</t>
  </si>
  <si>
    <t>51079533386.301</t>
  </si>
  <si>
    <t>5104636249.678</t>
  </si>
  <si>
    <t>51081571041.957</t>
  </si>
  <si>
    <t>유상우</t>
  </si>
  <si>
    <t>5109363</t>
  </si>
  <si>
    <t>5109363497.916</t>
  </si>
  <si>
    <t>51030792644.917</t>
  </si>
  <si>
    <t>5105929222.19</t>
  </si>
  <si>
    <t>51060373537.128</t>
  </si>
  <si>
    <t>51070261085.362</t>
  </si>
  <si>
    <t>51070901898.108</t>
  </si>
  <si>
    <t>51031263666.243</t>
  </si>
  <si>
    <t>5101284745.876</t>
  </si>
  <si>
    <t>5107049250.238</t>
  </si>
  <si>
    <t>5102740392.621</t>
  </si>
  <si>
    <t>51062113903.34</t>
  </si>
  <si>
    <t>51037782942.317</t>
  </si>
  <si>
    <t>5102200485.284</t>
  </si>
  <si>
    <t>51048184112.884</t>
  </si>
  <si>
    <t>510814709.753</t>
  </si>
  <si>
    <t>51075661451.547</t>
  </si>
  <si>
    <t>51039023993.444</t>
  </si>
  <si>
    <t>5103827151.491</t>
  </si>
  <si>
    <t>5108777324.188</t>
  </si>
  <si>
    <t>51070423222.95</t>
  </si>
  <si>
    <t>5103455658.038</t>
  </si>
  <si>
    <t>51090952989.395</t>
  </si>
  <si>
    <t>5103615651.238</t>
  </si>
  <si>
    <t>51098833560.329</t>
  </si>
  <si>
    <t>51016413680.933</t>
  </si>
  <si>
    <t>51095193786.8</t>
  </si>
  <si>
    <t>51099623536.089</t>
  </si>
  <si>
    <t>51087363968.247</t>
  </si>
  <si>
    <t>51055094058.578</t>
  </si>
  <si>
    <t>51078784541.311</t>
  </si>
  <si>
    <t>5106599565.612</t>
  </si>
  <si>
    <t>51050061797.499</t>
  </si>
  <si>
    <t>51045911447.62</t>
  </si>
  <si>
    <t>51073891163.052</t>
  </si>
  <si>
    <t>한성철</t>
  </si>
  <si>
    <t>5109941</t>
  </si>
  <si>
    <t>51099412109.584</t>
  </si>
  <si>
    <t>5104400249.309</t>
  </si>
  <si>
    <t>5109911496.845</t>
  </si>
  <si>
    <t>5101800711.205</t>
  </si>
  <si>
    <t>51028763721.823</t>
  </si>
  <si>
    <t>5105583827.661</t>
  </si>
  <si>
    <t>[24년 10월] 특별관리 운행사원 명단</t>
  </si>
  <si>
    <t>사원님, 10월에는 꼭 "C등급" 이상 달성 바랍니다.</t>
  </si>
  <si>
    <t>9~10 9월 연속 ,D/F 등급시 11월초, 대면교육대상입니다.</t>
  </si>
  <si>
    <t>[24.09월 D,F 등급 운행사원]</t>
  </si>
  <si>
    <t>10월 한달간, 연비등급관리 대장에 서명할 수 있도록 적극 활용하십시오.</t>
  </si>
  <si>
    <t>[24년 10월] 급감속관리 명단</t>
    <phoneticPr fontId="2" type="noConversion"/>
  </si>
  <si>
    <t>분석기간: 24.09.01-24.09.30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</si>
</sst>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0&quot;대&quot;"/>
    <numFmt numFmtId="185" formatCode="[$-409]yyyy&quot;-&quot;m&quot;-&quot;d\ h:mm\ AM/PM;@"/>
    <numFmt numFmtId="186" formatCode="0&quot;위&quot;"/>
    <numFmt numFmtId="187" formatCode="0&quot;월&quot;"/>
    <numFmt numFmtId="188" formatCode="000#"/>
    <numFmt numFmtId="189" formatCode="0.00&quot;회&quot;"/>
    <numFmt numFmtId="190" formatCode="0&quot;회&quot;"/>
    <numFmt numFmtId="191" formatCode="&quot;유카전(&quot;0&quot;월)&quot;"/>
    <numFmt numFmtId="192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5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11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5" fontId="28" fillId="3" borderId="1" xfId="562" applyFont="1" applyFill="1" applyBorder="1">
      <alignment vertical="center"/>
    </xf>
    <xf numFmtId="185" fontId="14" fillId="3" borderId="2" xfId="562" applyFont="1" applyFill="1" applyBorder="1">
      <alignment vertical="center"/>
    </xf>
    <xf numFmtId="185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5" fontId="28" fillId="3" borderId="1" xfId="562" applyFont="1" applyFill="1" applyBorder="1" applyAlignment="1">
      <alignment horizontal="center" vertical="center"/>
    </xf>
    <xf numFmtId="185" fontId="7" fillId="3" borderId="2" xfId="562" applyFont="1" applyFill="1" applyBorder="1" applyAlignment="1">
      <alignment horizontal="center" vertical="center"/>
    </xf>
    <xf numFmtId="185" fontId="7" fillId="3" borderId="3" xfId="562" applyFont="1" applyFill="1" applyBorder="1" applyAlignment="1">
      <alignment horizontal="center" vertical="center"/>
    </xf>
    <xf numFmtId="185" fontId="14" fillId="3" borderId="2" xfId="562" applyFont="1" applyFill="1" applyBorder="1" applyAlignment="1">
      <alignment horizontal="left" vertical="center"/>
    </xf>
    <xf numFmtId="185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4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4" fontId="51" fillId="0" borderId="0" xfId="0" applyNumberFormat="1" applyFont="1" applyAlignment="1">
      <alignment horizontal="left" vertical="center" indent="1"/>
    </xf>
    <xf numFmtId="184" fontId="51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187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6" fontId="13" fillId="6" borderId="0" xfId="0" applyNumberFormat="1" applyFont="1" applyFill="1" applyAlignment="1">
      <alignment horizontal="center" vertical="center"/>
    </xf>
    <xf numFmtId="187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6" fontId="16" fillId="0" borderId="0" xfId="0" applyNumberFormat="1" applyFont="1" applyAlignment="1">
      <alignment horizontal="center" vertical="center"/>
    </xf>
    <xf numFmtId="186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7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6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5" fontId="7" fillId="3" borderId="8" xfId="562" applyFont="1" applyFill="1" applyBorder="1" applyAlignment="1">
      <alignment horizontal="center" vertical="center"/>
    </xf>
    <xf numFmtId="185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88" fontId="6" fillId="6" borderId="0" xfId="0" applyNumberFormat="1" applyFont="1" applyFill="1" applyAlignment="1">
      <alignment horizontal="center" vertical="center"/>
    </xf>
    <xf numFmtId="184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4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89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88" fontId="6" fillId="13" borderId="0" xfId="0" applyNumberFormat="1" applyFont="1" applyFill="1" applyAlignment="1">
      <alignment horizontal="center" vertical="center"/>
    </xf>
    <xf numFmtId="184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4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89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5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4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4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4" fontId="70" fillId="0" borderId="40" xfId="0" applyNumberFormat="1" applyFont="1" applyBorder="1" applyAlignment="1">
      <alignment horizontal="center" vertical="center"/>
    </xf>
    <xf numFmtId="184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0" fontId="6" fillId="13" borderId="0" xfId="0" applyNumberFormat="1" applyFont="1" applyFill="1" applyAlignment="1">
      <alignment horizontal="right" vertical="center"/>
    </xf>
    <xf numFmtId="190" fontId="24" fillId="13" borderId="0" xfId="0" applyNumberFormat="1" applyFont="1" applyFill="1" applyAlignment="1">
      <alignment horizontal="right" vertical="center"/>
    </xf>
    <xf numFmtId="190" fontId="6" fillId="6" borderId="0" xfId="0" applyNumberFormat="1" applyFont="1" applyFill="1" applyAlignment="1">
      <alignment horizontal="right" vertical="center"/>
    </xf>
    <xf numFmtId="190" fontId="24" fillId="6" borderId="0" xfId="0" applyNumberFormat="1" applyFont="1" applyFill="1" applyAlignment="1">
      <alignment horizontal="right" vertical="center"/>
    </xf>
    <xf numFmtId="184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4" fontId="11" fillId="6" borderId="0" xfId="0" applyNumberFormat="1" applyFont="1" applyFill="1">
      <alignment vertical="center"/>
    </xf>
    <xf numFmtId="49" fontId="76" fillId="14" borderId="0" xfId="0" applyNumberFormat="1" applyFont="1" applyFill="1" applyAlignment="1">
      <alignment horizontal="center" vertical="center" wrapText="1"/>
    </xf>
    <xf numFmtId="49" fontId="60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9" fontId="65" fillId="15" borderId="0" xfId="563" applyFont="1" applyFill="1" applyBorder="1" applyAlignment="1">
      <alignment horizontal="center" vertical="center" wrapText="1"/>
    </xf>
    <xf numFmtId="49" fontId="65" fillId="15" borderId="0" xfId="562" applyNumberFormat="1" applyFont="1" applyFill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180" fontId="60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9" fontId="74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8" fontId="6" fillId="16" borderId="0" xfId="562" applyNumberFormat="1" applyFont="1" applyFill="1" applyAlignment="1">
      <alignment horizontal="center" vertical="center"/>
    </xf>
    <xf numFmtId="184" fontId="38" fillId="16" borderId="0" xfId="4" applyNumberFormat="1" applyFont="1" applyFill="1" applyBorder="1" applyAlignment="1">
      <alignment horizontal="center" vertical="center"/>
    </xf>
    <xf numFmtId="184" fontId="6" fillId="16" borderId="0" xfId="562" applyNumberFormat="1" applyFont="1" applyFill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89" fontId="6" fillId="16" borderId="0" xfId="562" applyNumberFormat="1" applyFont="1" applyFill="1" applyAlignment="1">
      <alignment horizontal="right" vertical="center"/>
    </xf>
    <xf numFmtId="0" fontId="6" fillId="16" borderId="0" xfId="562" applyNumberFormat="1" applyFont="1" applyFill="1" applyAlignment="1">
      <alignment horizontal="center" vertical="center"/>
    </xf>
    <xf numFmtId="0" fontId="3" fillId="7" borderId="0" xfId="569" applyFill="1">
      <alignment vertical="center"/>
    </xf>
    <xf numFmtId="0" fontId="33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58" fillId="2" borderId="0" xfId="569" applyFont="1" applyFill="1">
      <alignment vertical="center"/>
    </xf>
    <xf numFmtId="0" fontId="3" fillId="2" borderId="0" xfId="569" applyFill="1">
      <alignment vertical="center"/>
    </xf>
    <xf numFmtId="0" fontId="68" fillId="0" borderId="0" xfId="569" applyFont="1">
      <alignment vertical="center"/>
    </xf>
    <xf numFmtId="0" fontId="69" fillId="0" borderId="0" xfId="569" applyFont="1">
      <alignment vertical="center"/>
    </xf>
    <xf numFmtId="49" fontId="77" fillId="15" borderId="0" xfId="562" applyNumberFormat="1" applyFont="1" applyFill="1" applyAlignment="1">
      <alignment horizontal="center" vertical="center" wrapText="1"/>
    </xf>
    <xf numFmtId="189" fontId="77" fillId="16" borderId="0" xfId="562" applyNumberFormat="1" applyFont="1" applyFill="1" applyAlignment="1">
      <alignment horizontal="right" vertical="center"/>
    </xf>
    <xf numFmtId="184" fontId="36" fillId="0" borderId="0" xfId="0" applyNumberFormat="1" applyFont="1" applyAlignment="1">
      <alignment horizontal="center" vertical="center"/>
    </xf>
    <xf numFmtId="191" fontId="78" fillId="17" borderId="42" xfId="562" applyNumberFormat="1" applyFont="1" applyFill="1" applyBorder="1" applyAlignment="1">
      <alignment horizontal="center" vertical="center"/>
    </xf>
    <xf numFmtId="177" fontId="79" fillId="0" borderId="43" xfId="4" applyNumberFormat="1" applyFont="1" applyFill="1" applyBorder="1" applyAlignment="1">
      <alignment horizontal="center" vertical="center" wrapText="1"/>
    </xf>
    <xf numFmtId="177" fontId="80" fillId="18" borderId="43" xfId="4" applyNumberFormat="1" applyFont="1" applyFill="1" applyBorder="1" applyAlignment="1">
      <alignment horizontal="center" vertical="center" wrapText="1"/>
    </xf>
    <xf numFmtId="9" fontId="80" fillId="0" borderId="44" xfId="563" applyFont="1" applyFill="1" applyBorder="1" applyAlignment="1">
      <alignment horizontal="center" vertical="center"/>
    </xf>
    <xf numFmtId="192" fontId="78" fillId="17" borderId="45" xfId="562" applyNumberFormat="1" applyFont="1" applyFill="1" applyBorder="1" applyAlignment="1">
      <alignment horizontal="center" vertical="center"/>
    </xf>
    <xf numFmtId="9" fontId="81" fillId="0" borderId="46" xfId="563" applyFont="1" applyFill="1" applyBorder="1" applyAlignment="1">
      <alignment horizontal="center" vertical="center"/>
    </xf>
    <xf numFmtId="178" fontId="81" fillId="0" borderId="46" xfId="563" applyNumberFormat="1" applyFont="1" applyFill="1" applyBorder="1" applyAlignment="1">
      <alignment horizontal="center" vertical="center"/>
    </xf>
    <xf numFmtId="0" fontId="82" fillId="17" borderId="45" xfId="562" applyNumberFormat="1" applyFont="1" applyFill="1" applyBorder="1" applyAlignment="1">
      <alignment horizontal="center" vertical="center"/>
    </xf>
    <xf numFmtId="178" fontId="79" fillId="0" borderId="47" xfId="563" applyNumberFormat="1" applyFont="1" applyFill="1" applyBorder="1" applyAlignment="1">
      <alignment horizontal="right" vertical="center" wrapText="1"/>
    </xf>
    <xf numFmtId="10" fontId="80" fillId="18" borderId="47" xfId="563" applyNumberFormat="1" applyFont="1" applyFill="1" applyBorder="1" applyAlignment="1">
      <alignment horizontal="center" vertical="center" wrapText="1"/>
    </xf>
    <xf numFmtId="178" fontId="80" fillId="0" borderId="46" xfId="563" applyNumberFormat="1" applyFont="1" applyFill="1" applyBorder="1" applyAlignment="1">
      <alignment horizontal="right" vertical="center"/>
    </xf>
    <xf numFmtId="0" fontId="78" fillId="17" borderId="48" xfId="562" applyNumberFormat="1" applyFont="1" applyFill="1" applyBorder="1" applyAlignment="1">
      <alignment horizontal="center" vertical="center"/>
    </xf>
    <xf numFmtId="10" fontId="79" fillId="0" borderId="49" xfId="563" applyNumberFormat="1" applyFont="1" applyFill="1" applyBorder="1" applyAlignment="1">
      <alignment horizontal="center" vertical="center" wrapText="1"/>
    </xf>
    <xf numFmtId="186" fontId="83" fillId="18" borderId="49" xfId="563" applyNumberFormat="1" applyFont="1" applyFill="1" applyBorder="1" applyAlignment="1">
      <alignment horizontal="centerContinuous" vertical="center"/>
    </xf>
    <xf numFmtId="186" fontId="83" fillId="18" borderId="50" xfId="563" applyNumberFormat="1" applyFont="1" applyFill="1" applyBorder="1" applyAlignment="1">
      <alignment horizontal="centerContinuous" vertical="center"/>
    </xf>
    <xf numFmtId="0" fontId="19" fillId="0" borderId="0" xfId="569" applyFont="1">
      <alignment vertical="center"/>
    </xf>
    <xf numFmtId="0" fontId="34" fillId="0" borderId="0" xfId="569" applyFont="1">
      <alignment vertical="center"/>
    </xf>
    <xf numFmtId="9" fontId="19" fillId="0" borderId="0" xfId="570" applyFont="1" applyAlignment="1">
      <alignment horizontal="center" vertical="center"/>
    </xf>
    <xf numFmtId="9" fontId="19" fillId="0" borderId="0" xfId="570" applyFont="1" applyFill="1" applyAlignment="1">
      <alignment horizontal="center" vertical="center"/>
    </xf>
    <xf numFmtId="0" fontId="37" fillId="0" borderId="0" xfId="569" applyFont="1">
      <alignment vertical="center"/>
    </xf>
    <xf numFmtId="0" fontId="75" fillId="0" borderId="0" xfId="569" applyFont="1">
      <alignment vertical="center"/>
    </xf>
    <xf numFmtId="0" fontId="35" fillId="0" borderId="0" xfId="569" applyFont="1">
      <alignment vertical="center"/>
    </xf>
    <xf numFmtId="9" fontId="7" fillId="0" borderId="0" xfId="570" applyFont="1" applyAlignment="1">
      <alignment horizontal="center" vertical="center"/>
    </xf>
    <xf numFmtId="9" fontId="0" fillId="0" borderId="0" xfId="570" applyFont="1" applyFill="1" applyAlignment="1">
      <alignment horizontal="center" vertical="center"/>
    </xf>
    <xf numFmtId="0" fontId="20" fillId="0" borderId="0" xfId="569" applyFont="1">
      <alignment vertical="center"/>
    </xf>
    <xf numFmtId="0" fontId="15" fillId="0" borderId="0" xfId="569" applyFont="1">
      <alignment vertical="center"/>
    </xf>
    <xf numFmtId="49" fontId="60" fillId="15" borderId="0" xfId="569" applyNumberFormat="1" applyFont="1" applyFill="1" applyAlignment="1">
      <alignment horizontal="center" vertical="center" wrapText="1"/>
    </xf>
    <xf numFmtId="49" fontId="38" fillId="15" borderId="0" xfId="569" applyNumberFormat="1" applyFont="1" applyFill="1" applyAlignment="1">
      <alignment horizontal="center" vertical="center" wrapText="1"/>
    </xf>
    <xf numFmtId="9" fontId="65" fillId="15" borderId="0" xfId="570" applyFont="1" applyFill="1" applyBorder="1" applyAlignment="1">
      <alignment horizontal="center" vertical="center" wrapText="1"/>
    </xf>
    <xf numFmtId="49" fontId="65" fillId="15" borderId="0" xfId="569" applyNumberFormat="1" applyFont="1" applyFill="1" applyAlignment="1">
      <alignment horizontal="center" vertical="center" wrapText="1"/>
    </xf>
    <xf numFmtId="49" fontId="73" fillId="15" borderId="0" xfId="569" applyNumberFormat="1" applyFont="1" applyFill="1" applyAlignment="1">
      <alignment horizontal="center" vertical="center" wrapText="1"/>
    </xf>
    <xf numFmtId="180" fontId="60" fillId="16" borderId="0" xfId="569" applyNumberFormat="1" applyFont="1" applyFill="1" applyAlignment="1">
      <alignment horizontal="center" vertical="center"/>
    </xf>
    <xf numFmtId="183" fontId="32" fillId="16" borderId="0" xfId="569" applyNumberFormat="1" applyFont="1" applyFill="1" applyAlignment="1">
      <alignment horizontal="center" vertical="center"/>
    </xf>
    <xf numFmtId="9" fontId="74" fillId="16" borderId="0" xfId="570" applyFont="1" applyFill="1" applyBorder="1" applyAlignment="1">
      <alignment horizontal="center" vertical="center"/>
    </xf>
    <xf numFmtId="9" fontId="6" fillId="16" borderId="0" xfId="570" applyFont="1" applyFill="1" applyBorder="1" applyAlignment="1">
      <alignment horizontal="center" vertical="center"/>
    </xf>
    <xf numFmtId="188" fontId="6" fillId="16" borderId="0" xfId="569" applyNumberFormat="1" applyFont="1" applyFill="1" applyAlignment="1">
      <alignment horizontal="center" vertical="center"/>
    </xf>
    <xf numFmtId="0" fontId="6" fillId="16" borderId="0" xfId="569" applyFont="1" applyFill="1" applyAlignment="1">
      <alignment horizontal="center" vertical="center"/>
    </xf>
    <xf numFmtId="184" fontId="6" fillId="16" borderId="0" xfId="569" applyNumberFormat="1" applyFont="1" applyFill="1" applyAlignment="1">
      <alignment horizontal="center" vertical="center"/>
    </xf>
    <xf numFmtId="10" fontId="6" fillId="16" borderId="0" xfId="570" applyNumberFormat="1" applyFont="1" applyFill="1" applyBorder="1" applyAlignment="1">
      <alignment horizontal="right" vertical="center"/>
    </xf>
    <xf numFmtId="179" fontId="6" fillId="16" borderId="0" xfId="569" applyNumberFormat="1" applyFont="1" applyFill="1" applyAlignment="1">
      <alignment horizontal="right" vertical="center"/>
    </xf>
    <xf numFmtId="189" fontId="6" fillId="16" borderId="0" xfId="569" applyNumberFormat="1" applyFont="1" applyFill="1" applyAlignment="1">
      <alignment horizontal="right" vertical="center"/>
    </xf>
    <xf numFmtId="190" fontId="6" fillId="16" borderId="0" xfId="569" applyNumberFormat="1" applyFont="1" applyFill="1" applyAlignment="1">
      <alignment horizontal="right" vertical="center"/>
    </xf>
    <xf numFmtId="190" fontId="73" fillId="16" borderId="0" xfId="569" applyNumberFormat="1" applyFont="1" applyFill="1" applyAlignment="1">
      <alignment horizontal="right" vertical="center"/>
    </xf>
    <xf numFmtId="41" fontId="29" fillId="0" borderId="0" xfId="1" applyFont="1" applyFill="1" applyBorder="1">
      <alignment vertical="center"/>
    </xf>
    <xf numFmtId="9" fontId="29" fillId="0" borderId="0" xfId="2" applyFont="1" applyFill="1" applyBorder="1">
      <alignment vertical="center"/>
    </xf>
    <xf numFmtId="184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0" fontId="29" fillId="0" borderId="0" xfId="0" quotePrefix="1" applyFont="1">
      <alignment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9" fontId="29" fillId="0" borderId="0" xfId="2" applyFont="1" applyFill="1" applyBorder="1" applyAlignment="1">
      <alignment vertical="center" wrapText="1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4" fontId="51" fillId="0" borderId="0" xfId="0" applyNumberFormat="1" applyFont="1" applyAlignment="1">
      <alignment horizontal="left" vertical="center" indent="1"/>
    </xf>
    <xf numFmtId="0" fontId="19" fillId="0" borderId="0" xfId="569" applyFont="1" applyAlignment="1">
      <alignment horizontal="center" vertical="center"/>
    </xf>
  </cellXfs>
  <cellStyles count="571">
    <cellStyle name="나쁨 2" xfId="568" xr:uid="{36DE47BD-DE44-4837-B5DD-124A751050AA}"/>
    <cellStyle name="백분율" xfId="2" builtinId="5"/>
    <cellStyle name="백분율 2" xfId="563" xr:uid="{D6A3D204-8C70-4A7D-BF58-53F115410276}"/>
    <cellStyle name="백분율 2 2" xfId="570" xr:uid="{2E554FA6-57C9-41A9-B0B2-F85ADEA050B8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B45B059F-D46C-49E7-AC97-29D3FD3916DB}"/>
    <cellStyle name="표준 2 4" xfId="3" xr:uid="{F025CCA9-607F-40C4-B9F4-A4606A80B63C}"/>
    <cellStyle name="표준 3" xfId="565" xr:uid="{60C4FBB4-F171-472B-9713-681973E66964}"/>
  </cellStyles>
  <dxfs count="4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미래교통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B4D1-4630-BD6A-9A0ECC71B44A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D15-4D30-ADCF-FBD32E93BA2F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62D8-480E-B654-C2796E1C6EA9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03B1-4BB5-93BB-734CCA6C9370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2F21-4F0E-866D-4009BFFF7E4A}"/>
              </c:ext>
            </c:extLst>
          </c:dPt>
          <c:dPt>
            <c:idx val="8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F21-4F0E-866D-4009BFFF7E4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종합!$H$11:$H$19</c:f>
              <c:numCache>
                <c:formatCode>"유카후("0"월)"</c:formatCode>
                <c:ptCount val="9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종합!$J$11:$J$19</c:f>
              <c:numCache>
                <c:formatCode>_-* #,##0.00_-;\-* #,##0.00_-;_-* "-"_-;_-@_-</c:formatCode>
                <c:ptCount val="9"/>
                <c:pt idx="0">
                  <c:v>2.1292535923242086</c:v>
                </c:pt>
                <c:pt idx="1">
                  <c:v>2.5221333415580491</c:v>
                </c:pt>
                <c:pt idx="2">
                  <c:v>2.5209626868221813</c:v>
                </c:pt>
                <c:pt idx="3">
                  <c:v>2.4322706225879216</c:v>
                </c:pt>
                <c:pt idx="4">
                  <c:v>2.3767468664211013</c:v>
                </c:pt>
                <c:pt idx="5">
                  <c:v>2.3068305863345056</c:v>
                </c:pt>
                <c:pt idx="6">
                  <c:v>2.2470184197801015</c:v>
                </c:pt>
                <c:pt idx="7">
                  <c:v>2.1717360650584303</c:v>
                </c:pt>
                <c:pt idx="8">
                  <c:v>2.2526615401717471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5499999999999998"/>
          <c:min val="2.1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종합!$H$33:$H$38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종합!$N$27:$N$32</c:f>
              <c:numCache>
                <c:formatCode>0%</c:formatCode>
                <c:ptCount val="6"/>
                <c:pt idx="0">
                  <c:v>4.3956043956043959E-2</c:v>
                </c:pt>
                <c:pt idx="1">
                  <c:v>4.3956043956043959E-2</c:v>
                </c:pt>
                <c:pt idx="2">
                  <c:v>9.8901098901098897E-2</c:v>
                </c:pt>
                <c:pt idx="3">
                  <c:v>0.39560439560439559</c:v>
                </c:pt>
                <c:pt idx="4">
                  <c:v>0.27472527472527475</c:v>
                </c:pt>
                <c:pt idx="5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종합!$M$65:$Q$65</c:f>
              <c:strCache>
                <c:ptCount val="4"/>
                <c:pt idx="0">
                  <c:v> 117 </c:v>
                </c:pt>
                <c:pt idx="1">
                  <c:v> 111-2 </c:v>
                </c:pt>
                <c:pt idx="2">
                  <c:v> 304 </c:v>
                </c:pt>
                <c:pt idx="3">
                  <c:v> 111 </c:v>
                </c:pt>
              </c:strCache>
            </c:strRef>
          </c:cat>
          <c:val>
            <c:numRef>
              <c:f>종합!$M$72:$Q$72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0.11764705882352941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종합!$M$65:$Q$65</c:f>
              <c:strCache>
                <c:ptCount val="4"/>
                <c:pt idx="0">
                  <c:v> 117 </c:v>
                </c:pt>
                <c:pt idx="1">
                  <c:v> 111-2 </c:v>
                </c:pt>
                <c:pt idx="2">
                  <c:v> 304 </c:v>
                </c:pt>
                <c:pt idx="3">
                  <c:v> 111 </c:v>
                </c:pt>
              </c:strCache>
            </c:strRef>
          </c:cat>
          <c:val>
            <c:numRef>
              <c:f>종합!$M$71:$Q$71</c:f>
              <c:numCache>
                <c:formatCode>0%</c:formatCode>
                <c:ptCount val="5"/>
                <c:pt idx="0">
                  <c:v>0</c:v>
                </c:pt>
                <c:pt idx="1">
                  <c:v>0.21428571428571427</c:v>
                </c:pt>
                <c:pt idx="2">
                  <c:v>0.5</c:v>
                </c:pt>
                <c:pt idx="3">
                  <c:v>0.41176470588235292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종합!$M$65:$Q$65</c:f>
              <c:strCache>
                <c:ptCount val="4"/>
                <c:pt idx="0">
                  <c:v> 117 </c:v>
                </c:pt>
                <c:pt idx="1">
                  <c:v> 111-2 </c:v>
                </c:pt>
                <c:pt idx="2">
                  <c:v> 304 </c:v>
                </c:pt>
                <c:pt idx="3">
                  <c:v> 111 </c:v>
                </c:pt>
              </c:strCache>
            </c:strRef>
          </c:cat>
          <c:val>
            <c:numRef>
              <c:f>종합!$M$70:$Q$70</c:f>
              <c:numCache>
                <c:formatCode>0%</c:formatCode>
                <c:ptCount val="5"/>
                <c:pt idx="0">
                  <c:v>0</c:v>
                </c:pt>
                <c:pt idx="1">
                  <c:v>0.42857142857142855</c:v>
                </c:pt>
                <c:pt idx="2">
                  <c:v>0.5</c:v>
                </c:pt>
                <c:pt idx="3">
                  <c:v>0.47058823529411764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종합!$M$65:$Q$65</c:f>
              <c:strCache>
                <c:ptCount val="4"/>
                <c:pt idx="0">
                  <c:v> 117 </c:v>
                </c:pt>
                <c:pt idx="1">
                  <c:v> 111-2 </c:v>
                </c:pt>
                <c:pt idx="2">
                  <c:v> 304 </c:v>
                </c:pt>
                <c:pt idx="3">
                  <c:v> 111 </c:v>
                </c:pt>
              </c:strCache>
            </c:strRef>
          </c:cat>
          <c:val>
            <c:numRef>
              <c:f>종합!$M$69:$Q$69</c:f>
              <c:numCache>
                <c:formatCode>0%</c:formatCode>
                <c:ptCount val="5"/>
                <c:pt idx="0">
                  <c:v>0</c:v>
                </c:pt>
                <c:pt idx="1">
                  <c:v>0.35714285714285715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종합!$M$65:$Q$65</c:f>
              <c:strCache>
                <c:ptCount val="4"/>
                <c:pt idx="0">
                  <c:v> 117 </c:v>
                </c:pt>
                <c:pt idx="1">
                  <c:v> 111-2 </c:v>
                </c:pt>
                <c:pt idx="2">
                  <c:v> 304 </c:v>
                </c:pt>
                <c:pt idx="3">
                  <c:v> 111 </c:v>
                </c:pt>
              </c:strCache>
            </c:strRef>
          </c:cat>
          <c:val>
            <c:numRef>
              <c:f>종합!$M$68:$Q$68</c:f>
              <c:numCache>
                <c:formatCode>0%</c:formatCode>
                <c:ptCount val="5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종합!$M$65:$Q$65</c:f>
              <c:strCache>
                <c:ptCount val="4"/>
                <c:pt idx="0">
                  <c:v> 117 </c:v>
                </c:pt>
                <c:pt idx="1">
                  <c:v> 111-2 </c:v>
                </c:pt>
                <c:pt idx="2">
                  <c:v> 304 </c:v>
                </c:pt>
                <c:pt idx="3">
                  <c:v> 111 </c:v>
                </c:pt>
              </c:strCache>
            </c:strRef>
          </c:cat>
          <c:val>
            <c:numRef>
              <c:f>종합!$M$67:$Q$67</c:f>
              <c:numCache>
                <c:formatCode>0%</c:formatCode>
                <c:ptCount val="5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종합!$M$65:$Q$65</c:f>
              <c:strCache>
                <c:ptCount val="4"/>
                <c:pt idx="0">
                  <c:v> 117 </c:v>
                </c:pt>
                <c:pt idx="1">
                  <c:v> 111-2 </c:v>
                </c:pt>
                <c:pt idx="2">
                  <c:v> 304 </c:v>
                </c:pt>
                <c:pt idx="3">
                  <c:v> 111 </c:v>
                </c:pt>
              </c:strCache>
            </c:strRef>
          </c:cat>
          <c:val>
            <c:numRef>
              <c:f>종합!$M$66:$P$66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121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1053353</xdr:colOff>
      <xdr:row>20</xdr:row>
      <xdr:rowOff>280147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739588</xdr:colOff>
      <xdr:row>8</xdr:row>
      <xdr:rowOff>246529</xdr:rowOff>
    </xdr:from>
    <xdr:to>
      <xdr:col>2</xdr:col>
      <xdr:colOff>168089</xdr:colOff>
      <xdr:row>16</xdr:row>
      <xdr:rowOff>268942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40441" y="2431676"/>
          <a:ext cx="358589" cy="293594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134466</xdr:colOff>
      <xdr:row>11</xdr:row>
      <xdr:rowOff>67238</xdr:rowOff>
    </xdr:from>
    <xdr:to>
      <xdr:col>2</xdr:col>
      <xdr:colOff>235323</xdr:colOff>
      <xdr:row>12</xdr:row>
      <xdr:rowOff>257739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35319" y="370915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30</xdr:row>
      <xdr:rowOff>0</xdr:rowOff>
    </xdr:from>
    <xdr:to>
      <xdr:col>6</xdr:col>
      <xdr:colOff>790016</xdr:colOff>
      <xdr:row>38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53</xdr:row>
      <xdr:rowOff>303679</xdr:rowOff>
    </xdr:from>
    <xdr:to>
      <xdr:col>10</xdr:col>
      <xdr:colOff>829235</xdr:colOff>
      <xdr:row>62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55</xdr:row>
      <xdr:rowOff>145773</xdr:rowOff>
    </xdr:from>
    <xdr:to>
      <xdr:col>10</xdr:col>
      <xdr:colOff>794931</xdr:colOff>
      <xdr:row>60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30</xdr:row>
      <xdr:rowOff>33618</xdr:rowOff>
    </xdr:from>
    <xdr:to>
      <xdr:col>6</xdr:col>
      <xdr:colOff>761218</xdr:colOff>
      <xdr:row>30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76618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849408</xdr:colOff>
      <xdr:row>13</xdr:row>
      <xdr:rowOff>277904</xdr:rowOff>
    </xdr:from>
    <xdr:to>
      <xdr:col>6</xdr:col>
      <xdr:colOff>132236</xdr:colOff>
      <xdr:row>16</xdr:row>
      <xdr:rowOff>177053</xdr:rowOff>
    </xdr:to>
    <xdr:sp macro="" textlink="$K$18">
      <xdr:nvSpPr>
        <xdr:cNvPr id="15" name="TextBox 14">
          <a:extLst>
            <a:ext uri="{FF2B5EF4-FFF2-40B4-BE49-F238E27FC236}">
              <a16:creationId xmlns:a16="http://schemas.microsoft.com/office/drawing/2014/main" id="{AA69FC47-C168-46ED-812E-45DCAA14FF09}"/>
            </a:ext>
          </a:extLst>
        </xdr:cNvPr>
        <xdr:cNvSpPr txBox="1"/>
      </xdr:nvSpPr>
      <xdr:spPr>
        <a:xfrm>
          <a:off x="3628467" y="4502522"/>
          <a:ext cx="1030945" cy="773207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CC5BE98-6ACF-4EC1-9868-70F5152A8CC4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591671</xdr:colOff>
      <xdr:row>14</xdr:row>
      <xdr:rowOff>31376</xdr:rowOff>
    </xdr:from>
    <xdr:to>
      <xdr:col>5</xdr:col>
      <xdr:colOff>851647</xdr:colOff>
      <xdr:row>15</xdr:row>
      <xdr:rowOff>224117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6ECDEB58-AAE0-45DB-BCED-FD622ECD6F04}"/>
            </a:ext>
          </a:extLst>
        </xdr:cNvPr>
        <xdr:cNvCxnSpPr/>
      </xdr:nvCxnSpPr>
      <xdr:spPr>
        <a:xfrm>
          <a:off x="4244789" y="4547347"/>
          <a:ext cx="259976" cy="48409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38101</xdr:colOff>
      <xdr:row>14</xdr:row>
      <xdr:rowOff>26893</xdr:rowOff>
    </xdr:from>
    <xdr:to>
      <xdr:col>6</xdr:col>
      <xdr:colOff>1069046</xdr:colOff>
      <xdr:row>15</xdr:row>
      <xdr:rowOff>217394</xdr:rowOff>
    </xdr:to>
    <xdr:sp macro="" textlink="$K$19">
      <xdr:nvSpPr>
        <xdr:cNvPr id="12" name="TextBox 11">
          <a:extLst>
            <a:ext uri="{FF2B5EF4-FFF2-40B4-BE49-F238E27FC236}">
              <a16:creationId xmlns:a16="http://schemas.microsoft.com/office/drawing/2014/main" id="{B4EE35D6-D937-4D43-8F17-42C5A7BC1147}"/>
            </a:ext>
          </a:extLst>
        </xdr:cNvPr>
        <xdr:cNvSpPr txBox="1"/>
      </xdr:nvSpPr>
      <xdr:spPr>
        <a:xfrm>
          <a:off x="4565277" y="454286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20DE1C5C-139C-4558-BFB7-190FEBADF154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3.7%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206187</xdr:colOff>
      <xdr:row>13</xdr:row>
      <xdr:rowOff>280147</xdr:rowOff>
    </xdr:from>
    <xdr:to>
      <xdr:col>6</xdr:col>
      <xdr:colOff>470648</xdr:colOff>
      <xdr:row>15</xdr:row>
      <xdr:rowOff>228599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CE5C097C-8AE3-4086-B502-D57B4AEC0DE0}"/>
            </a:ext>
          </a:extLst>
        </xdr:cNvPr>
        <xdr:cNvCxnSpPr/>
      </xdr:nvCxnSpPr>
      <xdr:spPr>
        <a:xfrm flipV="1">
          <a:off x="4733363" y="4504765"/>
          <a:ext cx="264461" cy="53115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6986143-B19F-452A-AF4F-A126F84A3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4028C423-149C-47D4-ABFF-25555A82B16A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1F6F81BC-96A1-4072-9F71-632524E80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 codeName="Sheet1"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 codeName="Sheet2">
    <tabColor rgb="FF0070C0"/>
    <pageSetUpPr fitToPage="1"/>
  </sheetPr>
  <dimension ref="A1:AH123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B2" sqref="B2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.7109375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3" width="9.140625" style="4"/>
    <col min="34" max="34" width="9.140625" style="31"/>
    <col min="35" max="16384" width="9.140625" style="4"/>
  </cols>
  <sheetData>
    <row r="1" spans="1:16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6" ht="38.25" customHeight="1">
      <c r="B2" s="58" t="s">
        <v>112</v>
      </c>
      <c r="C2" s="56"/>
      <c r="D2" s="56"/>
      <c r="E2" s="56"/>
      <c r="F2" s="56"/>
      <c r="G2" s="56"/>
      <c r="H2" s="56"/>
      <c r="I2" s="56"/>
      <c r="J2" s="56"/>
      <c r="K2" s="64" t="s">
        <v>578</v>
      </c>
      <c r="L2" s="57"/>
    </row>
    <row r="3" spans="1:16" ht="15.75" customHeight="1">
      <c r="B3" s="60"/>
      <c r="C3" s="60"/>
      <c r="D3" s="60"/>
      <c r="E3" s="60"/>
      <c r="F3" s="60"/>
      <c r="G3" s="60"/>
    </row>
    <row r="4" spans="1:16" ht="16.5" customHeight="1">
      <c r="B4" s="61" t="s">
        <v>114</v>
      </c>
      <c r="C4" s="308" t="s">
        <v>38</v>
      </c>
      <c r="D4" s="308"/>
      <c r="E4" s="61" t="s">
        <v>113</v>
      </c>
      <c r="F4" s="61" t="s">
        <v>64</v>
      </c>
      <c r="G4" s="93" t="s">
        <v>116</v>
      </c>
      <c r="H4" s="38"/>
      <c r="I4" s="38"/>
      <c r="J4" s="96" t="s">
        <v>35</v>
      </c>
      <c r="K4" s="96" t="s">
        <v>36</v>
      </c>
    </row>
    <row r="5" spans="1:16" ht="48.75" customHeight="1">
      <c r="B5" s="63" t="s">
        <v>453</v>
      </c>
      <c r="C5" s="309" t="s">
        <v>194</v>
      </c>
      <c r="D5" s="309"/>
      <c r="E5" s="62">
        <v>4</v>
      </c>
      <c r="F5" s="63">
        <v>48</v>
      </c>
      <c r="G5" s="253" t="s">
        <v>187</v>
      </c>
      <c r="H5" s="38"/>
      <c r="I5" s="38"/>
      <c r="J5" s="95" t="s">
        <v>50</v>
      </c>
      <c r="K5" s="94"/>
    </row>
    <row r="6" spans="1:16" ht="15.75" customHeight="1">
      <c r="B6" s="49"/>
      <c r="C6" s="49"/>
      <c r="D6" s="49"/>
      <c r="E6" s="49"/>
      <c r="F6" s="49"/>
      <c r="G6" s="49"/>
      <c r="H6" s="49"/>
      <c r="I6" s="49"/>
      <c r="M6" s="297"/>
    </row>
    <row r="7" spans="1:16" ht="16.5" customHeight="1">
      <c r="B7" s="51" t="s">
        <v>127</v>
      </c>
      <c r="C7" s="51"/>
      <c r="D7" s="50"/>
      <c r="E7" s="50"/>
      <c r="F7" s="50"/>
      <c r="G7" s="50"/>
      <c r="H7" s="50"/>
      <c r="I7" s="50"/>
      <c r="J7" s="50"/>
      <c r="K7" s="50"/>
    </row>
    <row r="8" spans="1:16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16" ht="69" customHeight="1">
      <c r="B9" s="6"/>
      <c r="C9" s="6"/>
      <c r="E9" s="7"/>
      <c r="F9" s="6"/>
      <c r="G9" s="6"/>
      <c r="H9" s="6"/>
      <c r="I9" s="6"/>
      <c r="J9" s="6"/>
      <c r="K9" s="6"/>
      <c r="O9" s="307"/>
      <c r="P9" s="307"/>
    </row>
    <row r="10" spans="1:16" ht="23.25" customHeight="1" thickBot="1">
      <c r="G10" s="6"/>
      <c r="H10" s="190" t="s">
        <v>93</v>
      </c>
      <c r="I10" s="191" t="s">
        <v>94</v>
      </c>
      <c r="J10" s="192" t="str">
        <f>C5</f>
        <v>미래교통</v>
      </c>
      <c r="K10" s="193" t="s">
        <v>95</v>
      </c>
    </row>
    <row r="11" spans="1:16" ht="23.25" customHeight="1" thickTop="1">
      <c r="G11" s="6"/>
      <c r="H11" s="254">
        <v>1</v>
      </c>
      <c r="I11" s="255">
        <v>2.0099999999999998</v>
      </c>
      <c r="J11" s="256">
        <v>2.1292535923242086</v>
      </c>
      <c r="K11" s="257"/>
      <c r="M11" s="2"/>
    </row>
    <row r="12" spans="1:16" ht="23.25" customHeight="1">
      <c r="G12" s="6"/>
      <c r="H12" s="258">
        <v>2</v>
      </c>
      <c r="I12" s="255">
        <v>2.3662575846193561</v>
      </c>
      <c r="J12" s="256">
        <v>2.5221333415580491</v>
      </c>
      <c r="K12" s="259">
        <v>0.18451524545978981</v>
      </c>
      <c r="M12" s="298"/>
    </row>
    <row r="13" spans="1:16" ht="23.25" customHeight="1">
      <c r="G13" s="6"/>
      <c r="H13" s="258">
        <v>3</v>
      </c>
      <c r="I13" s="255">
        <v>2.37</v>
      </c>
      <c r="J13" s="256">
        <v>2.5209626868221813</v>
      </c>
      <c r="K13" s="260">
        <v>-4.6415259517751384E-4</v>
      </c>
      <c r="M13" s="298"/>
    </row>
    <row r="14" spans="1:16" ht="23.25" customHeight="1">
      <c r="G14" s="6"/>
      <c r="H14" s="258">
        <v>4</v>
      </c>
      <c r="I14" s="255">
        <v>2.33</v>
      </c>
      <c r="J14" s="256">
        <v>2.4322706225879216</v>
      </c>
      <c r="K14" s="260">
        <v>-3.5181823474769947E-2</v>
      </c>
      <c r="M14" s="298"/>
    </row>
    <row r="15" spans="1:16" ht="23.25" customHeight="1">
      <c r="G15" s="6"/>
      <c r="H15" s="258">
        <v>5</v>
      </c>
      <c r="I15" s="255">
        <v>2.2850259626150282</v>
      </c>
      <c r="J15" s="256">
        <v>2.3767468664211013</v>
      </c>
      <c r="K15" s="260">
        <v>-2.2827951647807709E-2</v>
      </c>
      <c r="M15" s="298"/>
    </row>
    <row r="16" spans="1:16" ht="23.25" customHeight="1">
      <c r="G16" s="6"/>
      <c r="H16" s="258">
        <v>6</v>
      </c>
      <c r="I16" s="255">
        <v>2.0664933427553414</v>
      </c>
      <c r="J16" s="256">
        <v>2.3068305863345056</v>
      </c>
      <c r="K16" s="260">
        <v>-2.941679699861155E-2</v>
      </c>
      <c r="M16" s="298"/>
    </row>
    <row r="17" spans="2:15" ht="23.25" customHeight="1">
      <c r="G17" s="6"/>
      <c r="H17" s="258">
        <v>7</v>
      </c>
      <c r="I17" s="255">
        <v>2.13</v>
      </c>
      <c r="J17" s="256">
        <v>2.2470184197801015</v>
      </c>
      <c r="K17" s="260">
        <v>-2.5928287455839527E-2</v>
      </c>
      <c r="M17" s="298"/>
    </row>
    <row r="18" spans="2:15" ht="23.25" customHeight="1">
      <c r="G18" s="6"/>
      <c r="H18" s="258">
        <v>8</v>
      </c>
      <c r="I18" s="255">
        <v>2.08</v>
      </c>
      <c r="J18" s="256">
        <v>2.1717360650584303</v>
      </c>
      <c r="K18" s="260">
        <v>-3.3503221005655393E-2</v>
      </c>
      <c r="M18" s="298"/>
    </row>
    <row r="19" spans="2:15" ht="23.25" customHeight="1">
      <c r="G19" s="6"/>
      <c r="H19" s="258">
        <v>9</v>
      </c>
      <c r="I19" s="255">
        <v>2.13</v>
      </c>
      <c r="J19" s="256">
        <v>2.2526615401717471</v>
      </c>
      <c r="K19" s="260">
        <v>3.7263034129858541E-2</v>
      </c>
      <c r="M19" s="298"/>
    </row>
    <row r="20" spans="2:15" ht="23.25" customHeight="1">
      <c r="G20" s="6"/>
      <c r="H20" s="261" t="s">
        <v>427</v>
      </c>
      <c r="I20" s="262">
        <v>5.9701492537313383E-2</v>
      </c>
      <c r="J20" s="263">
        <v>5.7958313792408012E-2</v>
      </c>
      <c r="K20" s="264">
        <v>-1.7431787449053715E-3</v>
      </c>
      <c r="M20" s="298"/>
    </row>
    <row r="21" spans="2:15" ht="23.25" customHeight="1">
      <c r="H21" s="265" t="s">
        <v>428</v>
      </c>
      <c r="I21" s="266"/>
      <c r="J21" s="267" t="s">
        <v>454</v>
      </c>
      <c r="K21" s="268"/>
      <c r="M21" s="298"/>
    </row>
    <row r="22" spans="2:15" ht="9" customHeight="1">
      <c r="M22" s="298"/>
    </row>
    <row r="23" spans="2:15" ht="16.5" customHeight="1">
      <c r="B23" s="51" t="s">
        <v>128</v>
      </c>
      <c r="C23" s="51"/>
      <c r="D23" s="50"/>
      <c r="E23" s="50"/>
      <c r="F23" s="50"/>
      <c r="G23" s="50"/>
      <c r="H23" s="50"/>
      <c r="I23" s="50"/>
      <c r="J23" s="50"/>
      <c r="K23" s="50"/>
      <c r="M23" s="298"/>
    </row>
    <row r="24" spans="2:15" ht="27.75" customHeight="1">
      <c r="B24" s="55" t="s">
        <v>62</v>
      </c>
      <c r="C24" s="55" t="s">
        <v>102</v>
      </c>
      <c r="D24" s="55" t="s">
        <v>104</v>
      </c>
      <c r="E24" s="55" t="s">
        <v>105</v>
      </c>
      <c r="F24" s="55" t="s">
        <v>106</v>
      </c>
      <c r="G24" s="55" t="s">
        <v>107</v>
      </c>
      <c r="H24" s="55" t="s">
        <v>6</v>
      </c>
      <c r="I24" s="55" t="s">
        <v>7</v>
      </c>
      <c r="J24" s="55" t="s">
        <v>108</v>
      </c>
      <c r="K24" s="55" t="s">
        <v>72</v>
      </c>
      <c r="M24" s="298"/>
    </row>
    <row r="25" spans="2:15" ht="23.25" customHeight="1">
      <c r="B25" s="75" t="s">
        <v>429</v>
      </c>
      <c r="C25" s="76">
        <v>9</v>
      </c>
      <c r="D25" s="77">
        <v>2.1929773979701906E-2</v>
      </c>
      <c r="E25" s="77">
        <v>0.35443444266069357</v>
      </c>
      <c r="F25" s="77">
        <v>0.17354309130607254</v>
      </c>
      <c r="G25" s="78">
        <v>14.094085500311389</v>
      </c>
      <c r="H25" s="79">
        <v>0.2233632246242625</v>
      </c>
      <c r="I25" s="79">
        <v>15.78444596090093</v>
      </c>
      <c r="J25" s="80">
        <v>2.130414149109618</v>
      </c>
      <c r="K25" s="81" t="s">
        <v>67</v>
      </c>
      <c r="M25" s="298"/>
      <c r="N25" s="299" t="s">
        <v>119</v>
      </c>
    </row>
    <row r="26" spans="2:15" ht="22.5" customHeight="1">
      <c r="B26" s="222" t="s">
        <v>119</v>
      </c>
      <c r="C26" s="68">
        <v>9</v>
      </c>
      <c r="D26" s="69">
        <v>2.8477594078980664E-2</v>
      </c>
      <c r="E26" s="69">
        <v>0.32070266803677949</v>
      </c>
      <c r="F26" s="69">
        <v>0.15713665882504835</v>
      </c>
      <c r="G26" s="70">
        <v>21.539574999999992</v>
      </c>
      <c r="H26" s="71">
        <v>0.13358251704419447</v>
      </c>
      <c r="I26" s="71">
        <v>24.041737440735314</v>
      </c>
      <c r="J26" s="72">
        <v>2.2526615401717471</v>
      </c>
      <c r="K26" s="73" t="s">
        <v>69</v>
      </c>
      <c r="M26" s="298"/>
      <c r="N26" s="39" t="s">
        <v>69</v>
      </c>
      <c r="O26" s="39">
        <v>89</v>
      </c>
    </row>
    <row r="27" spans="2:15" ht="22.5" customHeight="1">
      <c r="B27" s="52" t="s">
        <v>109</v>
      </c>
      <c r="C27" s="52"/>
      <c r="D27" s="66">
        <f>D26/D25-1</f>
        <v>0.29858128521248739</v>
      </c>
      <c r="E27" s="66">
        <f t="shared" ref="E27:J27" si="0">E26/E25-1</f>
        <v>-9.5170701726090767E-2</v>
      </c>
      <c r="F27" s="66">
        <f t="shared" si="0"/>
        <v>-9.4538090554631582E-2</v>
      </c>
      <c r="G27" s="66">
        <f t="shared" si="0"/>
        <v>0.52827049328770603</v>
      </c>
      <c r="H27" s="66">
        <f t="shared" si="0"/>
        <v>-0.40194937072159254</v>
      </c>
      <c r="I27" s="66">
        <f t="shared" si="0"/>
        <v>0.52312836955368702</v>
      </c>
      <c r="J27" s="66">
        <f t="shared" si="0"/>
        <v>5.7381984208667136E-2</v>
      </c>
      <c r="K27" s="67" t="str">
        <f>J21</f>
        <v>10위/(32개사)</v>
      </c>
      <c r="M27" s="2" t="s">
        <v>185</v>
      </c>
      <c r="N27" s="300">
        <v>4.3956043956043959E-2</v>
      </c>
      <c r="O27" s="39">
        <v>4</v>
      </c>
    </row>
    <row r="28" spans="2:15" ht="22.5" customHeight="1">
      <c r="M28" s="2" t="s">
        <v>186</v>
      </c>
      <c r="N28" s="300">
        <v>4.3956043956043959E-2</v>
      </c>
      <c r="O28" s="39">
        <v>4</v>
      </c>
    </row>
    <row r="29" spans="2:15" ht="17.25" customHeight="1">
      <c r="B29" s="51" t="s">
        <v>129</v>
      </c>
      <c r="C29" s="51"/>
      <c r="D29" s="50"/>
      <c r="E29" s="50"/>
      <c r="F29" s="50"/>
      <c r="G29" s="50"/>
      <c r="H29" s="50"/>
      <c r="I29" s="50"/>
      <c r="J29" s="50"/>
      <c r="K29" s="50"/>
      <c r="M29" s="2" t="s">
        <v>118</v>
      </c>
      <c r="N29" s="300">
        <v>9.8901098901098897E-2</v>
      </c>
      <c r="O29" s="39">
        <v>9</v>
      </c>
    </row>
    <row r="30" spans="2:15" ht="22.5" customHeight="1">
      <c r="B30" s="59"/>
      <c r="C30" s="59"/>
      <c r="M30" s="2" t="s">
        <v>187</v>
      </c>
      <c r="N30" s="300">
        <v>0.39560439560439559</v>
      </c>
      <c r="O30" s="39">
        <v>35</v>
      </c>
    </row>
    <row r="31" spans="2:15" ht="22.5" customHeight="1" thickBot="1">
      <c r="H31" s="194" t="s">
        <v>93</v>
      </c>
      <c r="I31" s="195" t="s">
        <v>94</v>
      </c>
      <c r="J31" s="196" t="str">
        <f>J10</f>
        <v>미래교통</v>
      </c>
      <c r="K31" s="197" t="s">
        <v>117</v>
      </c>
      <c r="M31" s="2" t="s">
        <v>188</v>
      </c>
      <c r="N31" s="300">
        <v>0.27472527472527475</v>
      </c>
      <c r="O31" s="39">
        <v>25</v>
      </c>
    </row>
    <row r="32" spans="2:15" ht="22.5" customHeight="1" thickTop="1">
      <c r="H32" s="202" t="s">
        <v>111</v>
      </c>
      <c r="I32" s="203" t="s">
        <v>67</v>
      </c>
      <c r="J32" s="204" t="s">
        <v>69</v>
      </c>
      <c r="K32" s="205"/>
      <c r="M32" s="2" t="s">
        <v>76</v>
      </c>
      <c r="N32" s="300">
        <v>0.14285714285714285</v>
      </c>
      <c r="O32" s="39">
        <v>12</v>
      </c>
    </row>
    <row r="33" spans="2:14" ht="21" customHeight="1">
      <c r="H33" s="198" t="s">
        <v>96</v>
      </c>
      <c r="I33" s="199">
        <v>4.0834575260804772E-2</v>
      </c>
      <c r="J33" s="200" t="s">
        <v>455</v>
      </c>
      <c r="K33" s="201">
        <v>3.1214686952391879E-3</v>
      </c>
      <c r="M33" s="2"/>
    </row>
    <row r="34" spans="2:14" ht="21" customHeight="1">
      <c r="H34" s="182" t="s">
        <v>97</v>
      </c>
      <c r="I34" s="174">
        <v>6.9448584202682559E-2</v>
      </c>
      <c r="J34" s="183" t="s">
        <v>455</v>
      </c>
      <c r="K34" s="184">
        <v>-2.5492540246638599E-2</v>
      </c>
      <c r="L34" s="4"/>
      <c r="M34" s="2"/>
    </row>
    <row r="35" spans="2:14" ht="21" customHeight="1">
      <c r="H35" s="181" t="s">
        <v>98</v>
      </c>
      <c r="I35" s="174">
        <v>0.12071535022354694</v>
      </c>
      <c r="J35" s="183" t="s">
        <v>456</v>
      </c>
      <c r="K35" s="184">
        <v>-2.1814251322448047E-2</v>
      </c>
      <c r="L35" s="4"/>
      <c r="M35" s="2"/>
    </row>
    <row r="36" spans="2:14" ht="21" customHeight="1">
      <c r="H36" s="181" t="s">
        <v>101</v>
      </c>
      <c r="I36" s="174">
        <v>0.21818181818181817</v>
      </c>
      <c r="J36" s="183" t="s">
        <v>457</v>
      </c>
      <c r="K36" s="184">
        <v>0.17742257742257742</v>
      </c>
      <c r="L36" s="4"/>
      <c r="M36" s="2"/>
    </row>
    <row r="37" spans="2:14" ht="21" customHeight="1">
      <c r="H37" s="185" t="s">
        <v>99</v>
      </c>
      <c r="I37" s="174">
        <v>0.23487332339791356</v>
      </c>
      <c r="J37" s="183" t="s">
        <v>458</v>
      </c>
      <c r="K37" s="184">
        <v>3.985195132736119E-2</v>
      </c>
      <c r="L37" s="4"/>
      <c r="M37" s="2"/>
    </row>
    <row r="38" spans="2:14" ht="21" customHeight="1">
      <c r="H38" s="186" t="s">
        <v>100</v>
      </c>
      <c r="I38" s="187">
        <v>0.31594634873323396</v>
      </c>
      <c r="J38" s="188" t="s">
        <v>459</v>
      </c>
      <c r="K38" s="189">
        <v>-0.17308920587609111</v>
      </c>
      <c r="L38" s="4"/>
      <c r="M38" s="2"/>
    </row>
    <row r="39" spans="2:14" ht="22.5" customHeight="1">
      <c r="L39" s="4"/>
      <c r="M39" s="2"/>
    </row>
    <row r="40" spans="2:14" ht="18" customHeight="1">
      <c r="B40" s="51" t="s">
        <v>130</v>
      </c>
      <c r="C40" s="51"/>
      <c r="D40" s="50"/>
      <c r="E40" s="50"/>
      <c r="F40" s="50"/>
      <c r="G40" s="50"/>
      <c r="H40" s="50"/>
      <c r="I40" s="50"/>
      <c r="J40" s="50"/>
      <c r="K40" s="50"/>
      <c r="L40" s="4"/>
      <c r="M40" s="2"/>
    </row>
    <row r="41" spans="2:14" ht="30.75" customHeight="1">
      <c r="B41" s="55" t="s">
        <v>62</v>
      </c>
      <c r="C41" s="55" t="s">
        <v>103</v>
      </c>
      <c r="D41" s="55" t="s">
        <v>104</v>
      </c>
      <c r="E41" s="55" t="s">
        <v>105</v>
      </c>
      <c r="F41" s="55" t="s">
        <v>106</v>
      </c>
      <c r="G41" s="55" t="s">
        <v>107</v>
      </c>
      <c r="H41" s="55" t="s">
        <v>6</v>
      </c>
      <c r="I41" s="55" t="s">
        <v>7</v>
      </c>
      <c r="J41" s="55" t="s">
        <v>108</v>
      </c>
      <c r="K41" s="55" t="s">
        <v>72</v>
      </c>
      <c r="L41" s="4"/>
      <c r="M41" s="2"/>
      <c r="N41" s="39" t="s">
        <v>123</v>
      </c>
    </row>
    <row r="42" spans="2:14" ht="22.5" customHeight="1">
      <c r="B42" s="224" t="s">
        <v>119</v>
      </c>
      <c r="C42" s="76">
        <v>1</v>
      </c>
      <c r="D42" s="77">
        <v>5.9373915244577073E-2</v>
      </c>
      <c r="E42" s="77">
        <v>0.41107287946070992</v>
      </c>
      <c r="F42" s="77">
        <v>0.16119323120964546</v>
      </c>
      <c r="G42" s="78">
        <v>24.053725000000004</v>
      </c>
      <c r="H42" s="79">
        <v>2.6442519748962741</v>
      </c>
      <c r="I42" s="79">
        <v>52.544932393999034</v>
      </c>
      <c r="J42" s="80">
        <v>2.1659981232572716</v>
      </c>
      <c r="K42" s="82" t="s">
        <v>76</v>
      </c>
      <c r="L42" s="4"/>
      <c r="M42" s="2"/>
      <c r="N42" s="39">
        <v>1</v>
      </c>
    </row>
    <row r="43" spans="2:14" ht="22.5" customHeight="1">
      <c r="B43" s="222" t="s">
        <v>119</v>
      </c>
      <c r="C43" s="68">
        <v>2</v>
      </c>
      <c r="D43" s="69">
        <v>5.6641787308846163E-2</v>
      </c>
      <c r="E43" s="69">
        <v>0.3367999559769761</v>
      </c>
      <c r="F43" s="69">
        <v>0.15238819154414668</v>
      </c>
      <c r="G43" s="70">
        <v>17.645113636363639</v>
      </c>
      <c r="H43" s="71">
        <v>1.0746039662033198</v>
      </c>
      <c r="I43" s="71">
        <v>18.61434949648503</v>
      </c>
      <c r="J43" s="72">
        <v>2.4738951708032944</v>
      </c>
      <c r="K43" s="73" t="s">
        <v>186</v>
      </c>
      <c r="M43" s="2"/>
      <c r="N43" s="39">
        <v>5</v>
      </c>
    </row>
    <row r="44" spans="2:14" ht="22.5" customHeight="1">
      <c r="B44" s="222" t="s">
        <v>119</v>
      </c>
      <c r="C44" s="68">
        <v>3</v>
      </c>
      <c r="D44" s="69">
        <v>2.0753837977128348E-2</v>
      </c>
      <c r="E44" s="69">
        <v>0.3296664495585932</v>
      </c>
      <c r="F44" s="69">
        <v>0.17037138009809369</v>
      </c>
      <c r="G44" s="70">
        <v>17.52631818181818</v>
      </c>
      <c r="H44" s="71">
        <v>0.29942803193937434</v>
      </c>
      <c r="I44" s="71">
        <v>19.751010749725719</v>
      </c>
      <c r="J44" s="72">
        <v>2.5052108972037881</v>
      </c>
      <c r="K44" s="73" t="s">
        <v>68</v>
      </c>
      <c r="M44" s="2"/>
      <c r="N44" s="39">
        <v>4</v>
      </c>
    </row>
    <row r="45" spans="2:14" ht="22.5" customHeight="1">
      <c r="B45" s="222" t="s">
        <v>119</v>
      </c>
      <c r="C45" s="68">
        <v>4</v>
      </c>
      <c r="D45" s="69">
        <v>1.8464188394091072E-2</v>
      </c>
      <c r="E45" s="69">
        <v>0.32412015109151915</v>
      </c>
      <c r="F45" s="69">
        <v>0.17584398786108946</v>
      </c>
      <c r="G45" s="70">
        <v>18.776299999999999</v>
      </c>
      <c r="H45" s="71">
        <v>0.16698138461043632</v>
      </c>
      <c r="I45" s="71">
        <v>20.177911243907548</v>
      </c>
      <c r="J45" s="72">
        <v>2.4322706225879216</v>
      </c>
      <c r="K45" s="73" t="s">
        <v>187</v>
      </c>
      <c r="M45" s="2"/>
      <c r="N45" s="39">
        <v>3</v>
      </c>
    </row>
    <row r="46" spans="2:14" ht="22.5" customHeight="1">
      <c r="B46" s="222" t="s">
        <v>119</v>
      </c>
      <c r="C46" s="68">
        <v>5</v>
      </c>
      <c r="D46" s="69">
        <v>2.1225785242393672E-2</v>
      </c>
      <c r="E46" s="69">
        <v>0.32285417811496736</v>
      </c>
      <c r="F46" s="69">
        <v>0.17121390504149236</v>
      </c>
      <c r="G46" s="70">
        <v>19.617874999999998</v>
      </c>
      <c r="H46" s="71">
        <v>0.190361876908795</v>
      </c>
      <c r="I46" s="71">
        <v>22.23584535249676</v>
      </c>
      <c r="J46" s="72">
        <v>2.3833447036000162</v>
      </c>
      <c r="K46" s="73" t="s">
        <v>187</v>
      </c>
      <c r="M46" s="2"/>
      <c r="N46" s="39">
        <v>3</v>
      </c>
    </row>
    <row r="47" spans="2:14" ht="22.5" customHeight="1">
      <c r="B47" s="222" t="s">
        <v>119</v>
      </c>
      <c r="C47" s="68">
        <v>6</v>
      </c>
      <c r="D47" s="69">
        <v>2.3743427410071131E-2</v>
      </c>
      <c r="E47" s="69">
        <v>0.32212099654116993</v>
      </c>
      <c r="F47" s="69">
        <v>0.16277915395079245</v>
      </c>
      <c r="G47" s="70">
        <v>20.744025641025647</v>
      </c>
      <c r="H47" s="71">
        <v>0.15063708882158799</v>
      </c>
      <c r="I47" s="71">
        <v>23.662711598259385</v>
      </c>
      <c r="J47" s="72">
        <v>2.3066106766471299</v>
      </c>
      <c r="K47" s="73" t="s">
        <v>69</v>
      </c>
      <c r="M47" s="2"/>
      <c r="N47" s="39">
        <v>3</v>
      </c>
    </row>
    <row r="48" spans="2:14" ht="22.5" customHeight="1">
      <c r="B48" s="222" t="s">
        <v>119</v>
      </c>
      <c r="C48" s="68">
        <v>7</v>
      </c>
      <c r="D48" s="69">
        <v>2.7747201486470058E-2</v>
      </c>
      <c r="E48" s="69">
        <v>0.32155639157209953</v>
      </c>
      <c r="F48" s="69">
        <v>0.15967557685265357</v>
      </c>
      <c r="G48" s="70">
        <v>21.055150000000005</v>
      </c>
      <c r="H48" s="71">
        <v>0.1234892774211151</v>
      </c>
      <c r="I48" s="71">
        <v>22.753884651628393</v>
      </c>
      <c r="J48" s="72">
        <v>2.2494808139592393</v>
      </c>
      <c r="K48" s="73" t="s">
        <v>69</v>
      </c>
      <c r="M48" s="2"/>
      <c r="N48" s="39">
        <v>3</v>
      </c>
    </row>
    <row r="49" spans="2:16" ht="22.5" customHeight="1">
      <c r="B49" s="222" t="s">
        <v>119</v>
      </c>
      <c r="C49" s="68">
        <v>8</v>
      </c>
      <c r="D49" s="69">
        <v>3.1654186542287126E-2</v>
      </c>
      <c r="E49" s="69">
        <v>0.32433326241764399</v>
      </c>
      <c r="F49" s="69">
        <v>0.15149752836345928</v>
      </c>
      <c r="G49" s="70">
        <v>22.395974358974364</v>
      </c>
      <c r="H49" s="71">
        <v>8.9591623044473628E-2</v>
      </c>
      <c r="I49" s="71">
        <v>24.022754686290948</v>
      </c>
      <c r="J49" s="72">
        <v>2.1717360650584303</v>
      </c>
      <c r="K49" s="73" t="s">
        <v>67</v>
      </c>
      <c r="M49" s="2"/>
      <c r="N49" s="39">
        <v>2</v>
      </c>
    </row>
    <row r="50" spans="2:16" ht="22.5" customHeight="1">
      <c r="B50" s="222" t="s">
        <v>119</v>
      </c>
      <c r="C50" s="68">
        <v>9</v>
      </c>
      <c r="D50" s="69">
        <v>2.8477594078980664E-2</v>
      </c>
      <c r="E50" s="69">
        <v>0.32070266803677949</v>
      </c>
      <c r="F50" s="69">
        <v>0.15713665882504835</v>
      </c>
      <c r="G50" s="70">
        <v>21.539574999999992</v>
      </c>
      <c r="H50" s="71">
        <v>0.13358251704419447</v>
      </c>
      <c r="I50" s="71">
        <v>24.041737440735314</v>
      </c>
      <c r="J50" s="72">
        <v>2.2526615401717471</v>
      </c>
      <c r="K50" s="73" t="s">
        <v>69</v>
      </c>
      <c r="M50" s="2"/>
      <c r="N50" s="39">
        <v>3</v>
      </c>
    </row>
    <row r="51" spans="2:16" ht="25.5" customHeight="1">
      <c r="B51" s="52" t="s">
        <v>109</v>
      </c>
      <c r="C51" s="52"/>
      <c r="D51" s="66" cm="1">
        <f t="array" aca="1" ref="D51" ca="1">(INDIRECT(ADDRESS(ROW()-1,COLUMN()))/INDIRECT(ADDRESS(ROW()-2,COLUMN())))-1</f>
        <v>-0.10035299624783667</v>
      </c>
      <c r="E51" s="66" cm="1">
        <f t="array" aca="1" ref="E51" ca="1">(INDIRECT(ADDRESS(ROW()-1,COLUMN()))/INDIRECT(ADDRESS(ROW()-2,COLUMN())))-1</f>
        <v>-1.1194024176864659E-2</v>
      </c>
      <c r="F51" s="66" cm="1">
        <f t="array" aca="1" ref="F51" ca="1">(INDIRECT(ADDRESS(ROW()-1,COLUMN()))/INDIRECT(ADDRESS(ROW()-2,COLUMN())))-1</f>
        <v>3.7222590510256781E-2</v>
      </c>
      <c r="G51" s="66" cm="1">
        <f t="array" aca="1" ref="G51" ca="1">(INDIRECT(ADDRESS(ROW()-1,COLUMN()))/INDIRECT(ADDRESS(ROW()-2,COLUMN())))-1</f>
        <v>-3.8238986402089781E-2</v>
      </c>
      <c r="H51" s="66" cm="1">
        <f t="array" aca="1" ref="H51" ca="1">(INDIRECT(ADDRESS(ROW()-1,COLUMN()))/INDIRECT(ADDRESS(ROW()-2,COLUMN())))-1</f>
        <v>0.49101570554072427</v>
      </c>
      <c r="I51" s="66" cm="1">
        <f t="array" aca="1" ref="I51" ca="1">(INDIRECT(ADDRESS(ROW()-1,COLUMN()))/INDIRECT(ADDRESS(ROW()-2,COLUMN())))-1</f>
        <v>7.9019890484088862E-4</v>
      </c>
      <c r="J51" s="66" cm="1">
        <f t="array" aca="1" ref="J51" ca="1">(INDIRECT(ADDRESS(ROW()-1,COLUMN()))/INDIRECT(ADDRESS(ROW()-2,COLUMN())))-1</f>
        <v>3.7263034129858541E-2</v>
      </c>
      <c r="K51" s="74" t="str" cm="1">
        <f t="array" aca="1" ref="K51" ca="1">_xlfn.IFS(N51=0,"등급유지",N51&gt;0,N51&amp;"등급 상승",N51&lt;0,N51&amp;"등급 하락")</f>
        <v>1등급 상승</v>
      </c>
      <c r="M51" s="301"/>
      <c r="N51" s="39" cm="1">
        <f t="array" aca="1" ref="N51" ca="1">(INDIRECT(ADDRESS(ROW()-1,COLUMN()))-INDIRECT(ADDRESS(ROW()-2,COLUMN())))</f>
        <v>1</v>
      </c>
      <c r="O51" s="39" t="s">
        <v>124</v>
      </c>
    </row>
    <row r="52" spans="2:16" ht="25.5" customHeight="1">
      <c r="B52" s="47"/>
      <c r="C52" s="47"/>
      <c r="D52" s="48"/>
      <c r="E52" s="48"/>
      <c r="F52" s="48"/>
      <c r="G52" s="48"/>
      <c r="H52" s="48"/>
      <c r="I52" s="48"/>
      <c r="J52" s="48"/>
      <c r="K52" s="48"/>
      <c r="M52" s="301"/>
      <c r="N52" s="2"/>
      <c r="O52" s="2"/>
    </row>
    <row r="53" spans="2:16" ht="18" customHeight="1">
      <c r="B53" s="51" t="s">
        <v>131</v>
      </c>
      <c r="C53" s="51"/>
      <c r="D53" s="50"/>
      <c r="E53" s="50"/>
      <c r="F53" s="50"/>
      <c r="G53" s="50"/>
      <c r="H53" s="50"/>
      <c r="I53" s="50"/>
      <c r="J53" s="50"/>
      <c r="K53" s="50"/>
      <c r="M53" s="301"/>
    </row>
    <row r="54" spans="2:16" ht="21" customHeight="1">
      <c r="B54" s="47"/>
      <c r="C54" s="47"/>
      <c r="D54" s="48"/>
      <c r="E54" s="48"/>
      <c r="F54" s="48"/>
      <c r="G54" s="48"/>
      <c r="H54" s="48"/>
      <c r="I54" s="48"/>
      <c r="J54" s="48"/>
      <c r="K54" s="48"/>
      <c r="M54" s="301"/>
    </row>
    <row r="55" spans="2:16" ht="25.5" customHeight="1">
      <c r="B55" s="47"/>
      <c r="C55" s="47"/>
      <c r="D55" s="48"/>
      <c r="E55" s="48"/>
      <c r="F55" s="48"/>
      <c r="G55" s="48"/>
      <c r="H55" s="48"/>
      <c r="I55" s="48"/>
      <c r="J55" s="48"/>
      <c r="K55" s="48"/>
      <c r="M55" s="301"/>
      <c r="N55" s="302"/>
      <c r="P55" s="303"/>
    </row>
    <row r="56" spans="2:16" ht="25.5" customHeight="1">
      <c r="B56" s="47"/>
      <c r="C56" s="47"/>
      <c r="D56" s="48"/>
      <c r="M56" s="301"/>
      <c r="N56" s="302"/>
      <c r="P56" s="303"/>
    </row>
    <row r="57" spans="2:16" ht="25.5" customHeight="1">
      <c r="B57" s="47"/>
      <c r="C57" s="47"/>
      <c r="D57" s="48"/>
      <c r="M57" s="301"/>
      <c r="N57" s="302"/>
      <c r="P57" s="303"/>
    </row>
    <row r="58" spans="2:16" ht="25.5" customHeight="1">
      <c r="B58" s="47"/>
      <c r="C58" s="47"/>
      <c r="D58" s="48"/>
      <c r="M58" s="301"/>
      <c r="N58" s="302"/>
      <c r="P58" s="303"/>
    </row>
    <row r="59" spans="2:16" ht="25.5" customHeight="1">
      <c r="B59" s="47"/>
      <c r="C59" s="47"/>
      <c r="D59" s="48"/>
      <c r="M59" s="301"/>
      <c r="N59" s="302"/>
      <c r="P59" s="303"/>
    </row>
    <row r="60" spans="2:16" ht="25.5" customHeight="1">
      <c r="B60" s="47"/>
      <c r="C60" s="47"/>
      <c r="D60" s="48"/>
      <c r="M60" s="301"/>
      <c r="N60" s="302"/>
      <c r="P60" s="303"/>
    </row>
    <row r="61" spans="2:16" ht="25.5" customHeight="1">
      <c r="B61" s="47"/>
      <c r="C61" s="47"/>
      <c r="D61" s="48"/>
      <c r="M61" s="301"/>
      <c r="N61" s="302"/>
      <c r="P61" s="303"/>
    </row>
    <row r="62" spans="2:16" ht="25.5" customHeight="1">
      <c r="B62" s="47"/>
      <c r="C62" s="47"/>
      <c r="D62" s="48"/>
      <c r="E62" s="48"/>
      <c r="F62" s="48"/>
      <c r="G62" s="48"/>
      <c r="H62" s="48"/>
      <c r="I62" s="48"/>
      <c r="J62" s="48"/>
      <c r="K62" s="48"/>
      <c r="M62" s="301"/>
      <c r="N62" s="302"/>
      <c r="P62" s="303"/>
    </row>
    <row r="63" spans="2:16" ht="25.5" customHeight="1">
      <c r="B63" s="47"/>
      <c r="C63" s="47"/>
      <c r="D63" s="48"/>
      <c r="E63" s="48"/>
      <c r="F63" s="48"/>
      <c r="G63" s="48"/>
      <c r="H63" s="48"/>
      <c r="I63" s="48"/>
      <c r="J63" s="48"/>
      <c r="K63" s="48"/>
      <c r="M63" s="301"/>
      <c r="N63" s="302"/>
      <c r="P63" s="303"/>
    </row>
    <row r="64" spans="2:16" ht="25.5" customHeight="1" thickBot="1">
      <c r="B64" s="206" t="s">
        <v>93</v>
      </c>
      <c r="C64" s="207" t="s">
        <v>122</v>
      </c>
      <c r="D64" s="207" t="s">
        <v>121</v>
      </c>
      <c r="E64" s="207" t="s">
        <v>91</v>
      </c>
      <c r="F64" s="207" t="s">
        <v>120</v>
      </c>
      <c r="G64" s="207"/>
      <c r="H64" s="207"/>
      <c r="I64" s="207"/>
      <c r="J64" s="207"/>
      <c r="K64" s="208"/>
      <c r="M64" s="304">
        <v>1</v>
      </c>
      <c r="N64" s="305">
        <v>2</v>
      </c>
      <c r="O64" s="305">
        <v>3</v>
      </c>
      <c r="P64" s="304">
        <v>4</v>
      </c>
    </row>
    <row r="65" spans="2:16" ht="25.5" customHeight="1" thickTop="1">
      <c r="B65" s="211" t="s">
        <v>111</v>
      </c>
      <c r="C65" s="212" t="s">
        <v>66</v>
      </c>
      <c r="D65" s="213" t="s">
        <v>69</v>
      </c>
      <c r="E65" s="213" t="s">
        <v>67</v>
      </c>
      <c r="F65" s="213" t="s">
        <v>67</v>
      </c>
      <c r="G65" s="213"/>
      <c r="H65" s="213"/>
      <c r="I65" s="213"/>
      <c r="J65" s="213"/>
      <c r="K65" s="213"/>
      <c r="M65" s="304" t="s">
        <v>122</v>
      </c>
      <c r="N65" s="304" t="s">
        <v>121</v>
      </c>
      <c r="O65" s="304" t="s">
        <v>91</v>
      </c>
      <c r="P65" s="304" t="s">
        <v>120</v>
      </c>
    </row>
    <row r="66" spans="2:16" ht="25.5" customHeight="1">
      <c r="B66" s="209" t="s">
        <v>96</v>
      </c>
      <c r="C66" s="199" t="s">
        <v>426</v>
      </c>
      <c r="D66" s="199" t="s">
        <v>425</v>
      </c>
      <c r="E66" s="199" t="s">
        <v>425</v>
      </c>
      <c r="F66" s="199" t="s">
        <v>425</v>
      </c>
      <c r="G66" s="199"/>
      <c r="H66" s="199"/>
      <c r="I66" s="199"/>
      <c r="J66" s="199"/>
      <c r="K66" s="210"/>
      <c r="M66" s="301"/>
      <c r="N66" s="302"/>
      <c r="P66" s="303"/>
    </row>
    <row r="67" spans="2:16" ht="25.5" customHeight="1">
      <c r="B67" s="173" t="s">
        <v>97</v>
      </c>
      <c r="C67" s="175" t="s">
        <v>426</v>
      </c>
      <c r="D67" s="175" t="s">
        <v>425</v>
      </c>
      <c r="E67" s="175" t="s">
        <v>425</v>
      </c>
      <c r="F67" s="175" t="s">
        <v>425</v>
      </c>
      <c r="G67" s="175"/>
      <c r="H67" s="175"/>
      <c r="I67" s="175"/>
      <c r="J67" s="175"/>
      <c r="K67" s="176"/>
      <c r="M67" s="306">
        <v>0.5</v>
      </c>
      <c r="N67" s="306">
        <v>0</v>
      </c>
      <c r="O67" s="306">
        <v>0</v>
      </c>
      <c r="P67" s="306">
        <v>0</v>
      </c>
    </row>
    <row r="68" spans="2:16" ht="25.5" customHeight="1">
      <c r="B68" s="172" t="s">
        <v>98</v>
      </c>
      <c r="C68" s="175" t="s">
        <v>425</v>
      </c>
      <c r="D68" s="175" t="s">
        <v>460</v>
      </c>
      <c r="E68" s="175" t="s">
        <v>425</v>
      </c>
      <c r="F68" s="175" t="s">
        <v>425</v>
      </c>
      <c r="G68" s="175"/>
      <c r="H68" s="175"/>
      <c r="I68" s="175"/>
      <c r="J68" s="175"/>
      <c r="K68" s="176"/>
      <c r="M68" s="306">
        <v>0.5</v>
      </c>
      <c r="N68" s="306">
        <v>0</v>
      </c>
      <c r="O68" s="306">
        <v>0</v>
      </c>
      <c r="P68" s="306">
        <v>0</v>
      </c>
    </row>
    <row r="69" spans="2:16" ht="25.5" customHeight="1">
      <c r="B69" s="172" t="s">
        <v>101</v>
      </c>
      <c r="C69" s="175" t="s">
        <v>425</v>
      </c>
      <c r="D69" s="175" t="s">
        <v>430</v>
      </c>
      <c r="E69" s="175" t="s">
        <v>461</v>
      </c>
      <c r="F69" s="175" t="s">
        <v>462</v>
      </c>
      <c r="G69" s="175"/>
      <c r="H69" s="175"/>
      <c r="I69" s="175"/>
      <c r="J69" s="175"/>
      <c r="K69" s="176"/>
      <c r="M69" s="306">
        <v>0</v>
      </c>
      <c r="N69" s="306">
        <v>0.35714285714285715</v>
      </c>
      <c r="O69" s="306">
        <v>0</v>
      </c>
      <c r="P69" s="306">
        <v>0</v>
      </c>
    </row>
    <row r="70" spans="2:16" ht="25.5" customHeight="1">
      <c r="B70" s="177" t="s">
        <v>99</v>
      </c>
      <c r="C70" s="175" t="s">
        <v>425</v>
      </c>
      <c r="D70" s="175" t="s">
        <v>463</v>
      </c>
      <c r="E70" s="175" t="s">
        <v>461</v>
      </c>
      <c r="F70" s="175" t="s">
        <v>464</v>
      </c>
      <c r="G70" s="175"/>
      <c r="H70" s="175"/>
      <c r="I70" s="175"/>
      <c r="J70" s="175"/>
      <c r="K70" s="176"/>
      <c r="M70" s="306">
        <v>0</v>
      </c>
      <c r="N70" s="306">
        <v>0.42857142857142855</v>
      </c>
      <c r="O70" s="306">
        <v>0.5</v>
      </c>
      <c r="P70" s="306">
        <v>0.47058823529411764</v>
      </c>
    </row>
    <row r="71" spans="2:16" ht="25.5" customHeight="1">
      <c r="B71" s="178" t="s">
        <v>100</v>
      </c>
      <c r="C71" s="179" t="s">
        <v>425</v>
      </c>
      <c r="D71" s="179" t="s">
        <v>425</v>
      </c>
      <c r="E71" s="179" t="s">
        <v>425</v>
      </c>
      <c r="F71" s="179" t="s">
        <v>465</v>
      </c>
      <c r="G71" s="179"/>
      <c r="H71" s="179"/>
      <c r="I71" s="179"/>
      <c r="J71" s="179"/>
      <c r="K71" s="180"/>
      <c r="M71" s="306">
        <v>0</v>
      </c>
      <c r="N71" s="306">
        <v>0.21428571428571427</v>
      </c>
      <c r="O71" s="306">
        <v>0.5</v>
      </c>
      <c r="P71" s="306">
        <v>0.41176470588235292</v>
      </c>
    </row>
    <row r="72" spans="2:16" ht="15.75" customHeight="1">
      <c r="B72" s="47"/>
      <c r="C72" s="47"/>
      <c r="D72" s="48"/>
      <c r="E72" s="48"/>
      <c r="F72" s="48"/>
      <c r="G72" s="48"/>
      <c r="H72" s="48"/>
      <c r="I72" s="48"/>
      <c r="J72" s="48"/>
      <c r="K72" s="48"/>
      <c r="M72" s="306">
        <v>0</v>
      </c>
      <c r="N72" s="306">
        <v>0</v>
      </c>
      <c r="O72" s="306">
        <v>0</v>
      </c>
      <c r="P72" s="306">
        <v>0.11764705882352941</v>
      </c>
    </row>
    <row r="73" spans="2:16" ht="17.25" customHeight="1">
      <c r="B73" s="51" t="s">
        <v>132</v>
      </c>
      <c r="C73" s="51"/>
      <c r="D73" s="50"/>
      <c r="E73" s="50"/>
      <c r="F73" s="50"/>
      <c r="G73" s="50"/>
      <c r="H73" s="50"/>
      <c r="I73" s="50"/>
      <c r="J73" s="50"/>
      <c r="K73" s="50"/>
      <c r="M73" s="301"/>
      <c r="N73" s="302"/>
      <c r="P73" s="303"/>
    </row>
    <row r="74" spans="2:16" ht="30.75" customHeight="1">
      <c r="B74" s="55" t="s">
        <v>75</v>
      </c>
      <c r="C74" s="55" t="s">
        <v>103</v>
      </c>
      <c r="D74" s="55" t="s">
        <v>104</v>
      </c>
      <c r="E74" s="55" t="s">
        <v>105</v>
      </c>
      <c r="F74" s="55" t="s">
        <v>106</v>
      </c>
      <c r="G74" s="55" t="s">
        <v>107</v>
      </c>
      <c r="H74" s="55" t="s">
        <v>6</v>
      </c>
      <c r="I74" s="55" t="s">
        <v>7</v>
      </c>
      <c r="J74" s="55" t="s">
        <v>108</v>
      </c>
      <c r="K74" s="55" t="s">
        <v>110</v>
      </c>
      <c r="M74" s="301"/>
      <c r="N74" s="302"/>
      <c r="P74" s="303"/>
    </row>
    <row r="75" spans="2:16" ht="20.25" customHeight="1">
      <c r="B75" s="86" t="s">
        <v>122</v>
      </c>
      <c r="C75" s="65">
        <v>1</v>
      </c>
      <c r="D75" s="87">
        <v>8.3346098257112602E-2</v>
      </c>
      <c r="E75" s="87">
        <v>0.37309714432957375</v>
      </c>
      <c r="F75" s="87">
        <v>9.3139369761223417E-2</v>
      </c>
      <c r="G75" s="88">
        <v>28.378999999999998</v>
      </c>
      <c r="H75" s="89">
        <v>0.65097408972898096</v>
      </c>
      <c r="I75" s="89">
        <v>20.688099642815526</v>
      </c>
      <c r="J75" s="90">
        <v>2.2491530913232625</v>
      </c>
      <c r="K75" s="73"/>
      <c r="M75" s="301"/>
      <c r="N75" s="302"/>
      <c r="P75" s="303"/>
    </row>
    <row r="76" spans="2:16" ht="20.25" customHeight="1">
      <c r="B76" s="86" t="s">
        <v>122</v>
      </c>
      <c r="C76" s="65">
        <v>2</v>
      </c>
      <c r="D76" s="87">
        <v>8.809661292857883E-2</v>
      </c>
      <c r="E76" s="87">
        <v>0.29842234194663486</v>
      </c>
      <c r="F76" s="87">
        <v>0.12972345756477596</v>
      </c>
      <c r="G76" s="88">
        <v>22.111499999999999</v>
      </c>
      <c r="H76" s="89">
        <v>2.2203415928930419E-2</v>
      </c>
      <c r="I76" s="89">
        <v>6.0615325485980041</v>
      </c>
      <c r="J76" s="90">
        <v>2.5279567288195479</v>
      </c>
      <c r="K76" s="73"/>
      <c r="M76" s="301"/>
      <c r="N76" s="302"/>
      <c r="P76" s="303"/>
    </row>
    <row r="77" spans="2:16" ht="20.25" customHeight="1">
      <c r="B77" s="86" t="s">
        <v>122</v>
      </c>
      <c r="C77" s="65">
        <v>3</v>
      </c>
      <c r="D77" s="87">
        <v>2.2139110450778678E-2</v>
      </c>
      <c r="E77" s="87">
        <v>0.23966387915087353</v>
      </c>
      <c r="F77" s="87">
        <v>0.1319389126893907</v>
      </c>
      <c r="G77" s="88">
        <v>20.457500000000003</v>
      </c>
      <c r="H77" s="89">
        <v>2.0298294259906261E-2</v>
      </c>
      <c r="I77" s="89">
        <v>3.4710083184439711</v>
      </c>
      <c r="J77" s="90">
        <v>2.6782850500018571</v>
      </c>
      <c r="K77" s="73"/>
      <c r="M77" s="301"/>
      <c r="N77" s="302"/>
      <c r="P77" s="303"/>
    </row>
    <row r="78" spans="2:16" ht="20.25" customHeight="1">
      <c r="B78" s="86" t="s">
        <v>122</v>
      </c>
      <c r="C78" s="65">
        <v>4</v>
      </c>
      <c r="D78" s="87">
        <v>1.3998623809256776E-2</v>
      </c>
      <c r="E78" s="87">
        <v>0.24472650344844574</v>
      </c>
      <c r="F78" s="87">
        <v>0.10164202888619542</v>
      </c>
      <c r="G78" s="88">
        <v>19.763500000000001</v>
      </c>
      <c r="H78" s="89">
        <v>3.2734952942413985E-2</v>
      </c>
      <c r="I78" s="89">
        <v>3.0552622746253051</v>
      </c>
      <c r="J78" s="90">
        <v>2.7517053066729602</v>
      </c>
      <c r="K78" s="73"/>
      <c r="M78" s="301"/>
      <c r="N78" s="302"/>
      <c r="P78" s="303"/>
    </row>
    <row r="79" spans="2:16" ht="20.25" customHeight="1">
      <c r="B79" s="86" t="s">
        <v>122</v>
      </c>
      <c r="C79" s="65">
        <v>5</v>
      </c>
      <c r="D79" s="87">
        <v>1.638046733397731E-2</v>
      </c>
      <c r="E79" s="87">
        <v>0.25223073220611519</v>
      </c>
      <c r="F79" s="87">
        <v>0.10328892038706652</v>
      </c>
      <c r="G79" s="88">
        <v>20.975999999999999</v>
      </c>
      <c r="H79" s="89">
        <v>5.5264269870019542E-3</v>
      </c>
      <c r="I79" s="89">
        <v>4.2885073419135162</v>
      </c>
      <c r="J79" s="90">
        <v>2.6750450340573519</v>
      </c>
      <c r="K79" s="73"/>
      <c r="M79" s="301"/>
      <c r="N79" s="302"/>
      <c r="P79" s="303"/>
    </row>
    <row r="80" spans="2:16" ht="20.25" customHeight="1">
      <c r="B80" s="86" t="s">
        <v>122</v>
      </c>
      <c r="C80" s="65">
        <v>6</v>
      </c>
      <c r="D80" s="87">
        <v>1.0860684122518682E-2</v>
      </c>
      <c r="E80" s="87">
        <v>0.25354495060699905</v>
      </c>
      <c r="F80" s="87">
        <v>0.11274680438917307</v>
      </c>
      <c r="G80" s="88">
        <v>21.820500000000003</v>
      </c>
      <c r="H80" s="89">
        <v>0</v>
      </c>
      <c r="I80" s="89">
        <v>3.8053875994614885</v>
      </c>
      <c r="J80" s="90">
        <v>2.5799615118887336</v>
      </c>
      <c r="K80" s="73"/>
      <c r="M80" s="301"/>
      <c r="N80" s="302"/>
      <c r="P80" s="303"/>
    </row>
    <row r="81" spans="2:16" ht="20.25" customHeight="1">
      <c r="B81" s="86" t="s">
        <v>122</v>
      </c>
      <c r="C81" s="65">
        <v>7</v>
      </c>
      <c r="D81" s="87">
        <v>8.189626331150791E-3</v>
      </c>
      <c r="E81" s="87">
        <v>0.2332267345044616</v>
      </c>
      <c r="F81" s="87">
        <v>0.11499451924715447</v>
      </c>
      <c r="G81" s="88">
        <v>22.519500000000001</v>
      </c>
      <c r="H81" s="89">
        <v>4.2559037471189666E-3</v>
      </c>
      <c r="I81" s="89">
        <v>3.6047504738097644</v>
      </c>
      <c r="J81" s="90">
        <v>2.494190338811717</v>
      </c>
      <c r="K81" s="73"/>
      <c r="M81" s="301"/>
      <c r="N81" s="302"/>
      <c r="P81" s="303"/>
    </row>
    <row r="82" spans="2:16" ht="20.25" customHeight="1">
      <c r="B82" s="86" t="s">
        <v>122</v>
      </c>
      <c r="C82" s="65">
        <v>8</v>
      </c>
      <c r="D82" s="87">
        <v>2.6340885376328754E-2</v>
      </c>
      <c r="E82" s="87">
        <v>0.22597113551617279</v>
      </c>
      <c r="F82" s="87">
        <v>9.0254178060988677E-2</v>
      </c>
      <c r="G82" s="88">
        <v>23.576999999999998</v>
      </c>
      <c r="H82" s="89">
        <v>0</v>
      </c>
      <c r="I82" s="89">
        <v>2.7369240061249931</v>
      </c>
      <c r="J82" s="90">
        <v>2.4683774795012021</v>
      </c>
      <c r="K82" s="73"/>
      <c r="M82" s="301"/>
      <c r="N82" s="302"/>
      <c r="P82" s="303"/>
    </row>
    <row r="83" spans="2:16" ht="20.25" customHeight="1">
      <c r="B83" s="86" t="s">
        <v>122</v>
      </c>
      <c r="C83" s="65">
        <v>9</v>
      </c>
      <c r="D83" s="87">
        <v>1.5346919812030724E-2</v>
      </c>
      <c r="E83" s="87">
        <v>0.23750637471891795</v>
      </c>
      <c r="F83" s="87">
        <v>8.9001265089410919E-2</v>
      </c>
      <c r="G83" s="88">
        <v>21.6905</v>
      </c>
      <c r="H83" s="89">
        <v>0</v>
      </c>
      <c r="I83" s="89">
        <v>3.0929011062371532</v>
      </c>
      <c r="J83" s="90">
        <v>2.5525948680809334</v>
      </c>
      <c r="K83" s="73" t="s">
        <v>66</v>
      </c>
      <c r="M83" s="301"/>
      <c r="N83" s="302"/>
      <c r="P83" s="303"/>
    </row>
    <row r="84" spans="2:16" ht="20.25" customHeight="1">
      <c r="B84" s="86" t="s">
        <v>121</v>
      </c>
      <c r="C84" s="65">
        <v>1</v>
      </c>
      <c r="D84" s="87">
        <v>6.6139866691780527E-2</v>
      </c>
      <c r="E84" s="87">
        <v>0.44567788482005993</v>
      </c>
      <c r="F84" s="87">
        <v>0.2092790222105628</v>
      </c>
      <c r="G84" s="88">
        <v>20.173181818181817</v>
      </c>
      <c r="H84" s="89">
        <v>5.671445374573433</v>
      </c>
      <c r="I84" s="89">
        <v>76.82523777064354</v>
      </c>
      <c r="J84" s="90">
        <v>1.6097896049269946</v>
      </c>
      <c r="K84" s="73"/>
      <c r="M84" s="301"/>
      <c r="N84" s="302"/>
      <c r="P84" s="303"/>
    </row>
    <row r="85" spans="2:16" ht="20.25" customHeight="1">
      <c r="B85" s="86" t="s">
        <v>121</v>
      </c>
      <c r="C85" s="65">
        <v>2</v>
      </c>
      <c r="D85" s="87">
        <v>4.9888190100036901E-2</v>
      </c>
      <c r="E85" s="87">
        <v>0.39156173876016842</v>
      </c>
      <c r="F85" s="87">
        <v>0.1787688106251612</v>
      </c>
      <c r="G85" s="88">
        <v>14.835714285714285</v>
      </c>
      <c r="H85" s="89">
        <v>4.3319202203111189</v>
      </c>
      <c r="I85" s="89">
        <v>32.532104042237883</v>
      </c>
      <c r="J85" s="90">
        <v>1.8733317831935787</v>
      </c>
      <c r="K85" s="73"/>
      <c r="M85" s="301"/>
      <c r="N85" s="302"/>
      <c r="P85" s="303"/>
    </row>
    <row r="86" spans="2:16" ht="20.25" customHeight="1">
      <c r="B86" s="86" t="s">
        <v>121</v>
      </c>
      <c r="C86" s="65">
        <v>3</v>
      </c>
      <c r="D86" s="87">
        <v>1.7947595113198052E-2</v>
      </c>
      <c r="E86" s="87">
        <v>0.4041939227623193</v>
      </c>
      <c r="F86" s="87">
        <v>0.20275797778109342</v>
      </c>
      <c r="G86" s="88">
        <v>15.422687500000002</v>
      </c>
      <c r="H86" s="89">
        <v>0.93103793250554689</v>
      </c>
      <c r="I86" s="89">
        <v>32.143394497297294</v>
      </c>
      <c r="J86" s="90">
        <v>1.8751241361526074</v>
      </c>
      <c r="K86" s="73"/>
      <c r="M86" s="301"/>
      <c r="N86" s="302"/>
      <c r="P86" s="303"/>
    </row>
    <row r="87" spans="2:16" ht="20.25" customHeight="1">
      <c r="B87" s="86" t="s">
        <v>121</v>
      </c>
      <c r="C87" s="65">
        <v>4</v>
      </c>
      <c r="D87" s="87">
        <v>1.4289218898955019E-2</v>
      </c>
      <c r="E87" s="87">
        <v>0.39976006612317466</v>
      </c>
      <c r="F87" s="87">
        <v>0.2020328058822716</v>
      </c>
      <c r="G87" s="88">
        <v>15.723916666666668</v>
      </c>
      <c r="H87" s="89">
        <v>0.33852024297903693</v>
      </c>
      <c r="I87" s="89">
        <v>27.068536530381735</v>
      </c>
      <c r="J87" s="90">
        <v>1.8395153510532039</v>
      </c>
      <c r="K87" s="73"/>
      <c r="M87" s="301"/>
      <c r="N87" s="302"/>
      <c r="P87" s="303"/>
    </row>
    <row r="88" spans="2:16" ht="20.25" customHeight="1">
      <c r="B88" s="86" t="s">
        <v>121</v>
      </c>
      <c r="C88" s="65">
        <v>5</v>
      </c>
      <c r="D88" s="87">
        <v>1.7610861572482706E-2</v>
      </c>
      <c r="E88" s="87">
        <v>0.39550639507124774</v>
      </c>
      <c r="F88" s="87">
        <v>0.20065962588176964</v>
      </c>
      <c r="G88" s="88">
        <v>16.390384615384612</v>
      </c>
      <c r="H88" s="89">
        <v>0.58210571440202941</v>
      </c>
      <c r="I88" s="89">
        <v>27.297791861687529</v>
      </c>
      <c r="J88" s="90">
        <v>1.8329983104379974</v>
      </c>
      <c r="K88" s="73"/>
      <c r="M88" s="301"/>
      <c r="N88" s="302"/>
      <c r="P88" s="303"/>
    </row>
    <row r="89" spans="2:16" ht="20.25" customHeight="1">
      <c r="B89" s="86" t="s">
        <v>121</v>
      </c>
      <c r="C89" s="65">
        <v>6</v>
      </c>
      <c r="D89" s="87">
        <v>2.1578291534812243E-2</v>
      </c>
      <c r="E89" s="87">
        <v>0.39192258188887008</v>
      </c>
      <c r="F89" s="87">
        <v>0.18440888609745529</v>
      </c>
      <c r="G89" s="88">
        <v>17.424230769230768</v>
      </c>
      <c r="H89" s="89">
        <v>0.57047774913080773</v>
      </c>
      <c r="I89" s="89">
        <v>29.063106150924302</v>
      </c>
      <c r="J89" s="90">
        <v>1.8041713389268748</v>
      </c>
      <c r="K89" s="73"/>
      <c r="M89" s="301"/>
      <c r="N89" s="302"/>
      <c r="P89" s="303"/>
    </row>
    <row r="90" spans="2:16" ht="20.25" customHeight="1">
      <c r="B90" s="86" t="s">
        <v>121</v>
      </c>
      <c r="C90" s="65">
        <v>7</v>
      </c>
      <c r="D90" s="87">
        <v>2.2765650658792661E-2</v>
      </c>
      <c r="E90" s="87">
        <v>0.39069671352981472</v>
      </c>
      <c r="F90" s="87">
        <v>0.18093932657729117</v>
      </c>
      <c r="G90" s="88">
        <v>17.408642857142855</v>
      </c>
      <c r="H90" s="89">
        <v>0.49086780382686379</v>
      </c>
      <c r="I90" s="89">
        <v>25.328389099844088</v>
      </c>
      <c r="J90" s="90">
        <v>1.756895007647155</v>
      </c>
      <c r="K90" s="73"/>
      <c r="M90" s="301"/>
      <c r="N90" s="302"/>
      <c r="P90" s="303"/>
    </row>
    <row r="91" spans="2:16" ht="20.25" customHeight="1">
      <c r="B91" s="86" t="s">
        <v>121</v>
      </c>
      <c r="C91" s="65">
        <v>8</v>
      </c>
      <c r="D91" s="87">
        <v>3.0290731897407587E-2</v>
      </c>
      <c r="E91" s="87">
        <v>0.39220406856857282</v>
      </c>
      <c r="F91" s="87">
        <v>0.18214408341675734</v>
      </c>
      <c r="G91" s="88">
        <v>18.076857142857143</v>
      </c>
      <c r="H91" s="89">
        <v>0.27170664377085346</v>
      </c>
      <c r="I91" s="89">
        <v>27.316580907999324</v>
      </c>
      <c r="J91" s="90">
        <v>1.7340812235118954</v>
      </c>
      <c r="K91" s="73"/>
      <c r="M91" s="301"/>
      <c r="N91" s="302"/>
      <c r="P91" s="303"/>
    </row>
    <row r="92" spans="2:16" ht="20.25" customHeight="1">
      <c r="B92" s="86" t="s">
        <v>121</v>
      </c>
      <c r="C92" s="65">
        <v>9</v>
      </c>
      <c r="D92" s="87">
        <v>2.452347326900705E-2</v>
      </c>
      <c r="E92" s="87">
        <v>0.39425052475270295</v>
      </c>
      <c r="F92" s="87">
        <v>0.19597963062616894</v>
      </c>
      <c r="G92" s="88">
        <v>17.711285714285715</v>
      </c>
      <c r="H92" s="89">
        <v>0.30773045710579899</v>
      </c>
      <c r="I92" s="89">
        <v>30.207218741062785</v>
      </c>
      <c r="J92" s="90">
        <v>1.7585742104059316</v>
      </c>
      <c r="K92" s="73" t="s">
        <v>69</v>
      </c>
      <c r="M92" s="301"/>
      <c r="N92" s="302"/>
      <c r="P92" s="303"/>
    </row>
    <row r="93" spans="2:16" ht="20.25" customHeight="1">
      <c r="B93" s="86" t="s">
        <v>91</v>
      </c>
      <c r="C93" s="65">
        <v>1</v>
      </c>
      <c r="D93" s="87">
        <v>5.7892194739185387E-2</v>
      </c>
      <c r="E93" s="87">
        <v>0.36216696314186286</v>
      </c>
      <c r="F93" s="87">
        <v>0.17236274869641663</v>
      </c>
      <c r="G93" s="88">
        <v>24.331</v>
      </c>
      <c r="H93" s="89">
        <v>2.5672508169040151</v>
      </c>
      <c r="I93" s="89">
        <v>40.139035165364248</v>
      </c>
      <c r="J93" s="90">
        <v>2.3865294171707228</v>
      </c>
      <c r="K93" s="73"/>
    </row>
    <row r="94" spans="2:16" ht="20.25" customHeight="1">
      <c r="B94" s="86" t="s">
        <v>91</v>
      </c>
      <c r="C94" s="65">
        <v>2</v>
      </c>
      <c r="D94" s="87">
        <v>4.5923296198700655E-2</v>
      </c>
      <c r="E94" s="87">
        <v>0.3049147575176348</v>
      </c>
      <c r="F94" s="87">
        <v>0.14934668364988654</v>
      </c>
      <c r="G94" s="88">
        <v>18.424599999999998</v>
      </c>
      <c r="H94" s="89">
        <v>0.24748997847565099</v>
      </c>
      <c r="I94" s="89">
        <v>11.411575730217622</v>
      </c>
      <c r="J94" s="90">
        <v>2.7835662178712774</v>
      </c>
      <c r="K94" s="73"/>
    </row>
    <row r="95" spans="2:16" ht="20.25" customHeight="1">
      <c r="B95" s="86" t="s">
        <v>91</v>
      </c>
      <c r="C95" s="65">
        <v>3</v>
      </c>
      <c r="D95" s="87">
        <v>2.007905144262739E-2</v>
      </c>
      <c r="E95" s="87">
        <v>0.30552004284860484</v>
      </c>
      <c r="F95" s="87">
        <v>0.18564005661883809</v>
      </c>
      <c r="G95" s="88">
        <v>19.2988</v>
      </c>
      <c r="H95" s="89">
        <v>0.22297035032227955</v>
      </c>
      <c r="I95" s="89">
        <v>13.118472054528343</v>
      </c>
      <c r="J95" s="90">
        <v>2.7494844662351614</v>
      </c>
      <c r="K95" s="73"/>
    </row>
    <row r="96" spans="2:16" ht="20.25" customHeight="1">
      <c r="B96" s="86" t="s">
        <v>91</v>
      </c>
      <c r="C96" s="65">
        <v>4</v>
      </c>
      <c r="D96" s="87">
        <v>1.4639674844721043E-2</v>
      </c>
      <c r="E96" s="87">
        <v>0.30698897339751074</v>
      </c>
      <c r="F96" s="87">
        <v>0.19877298955199321</v>
      </c>
      <c r="G96" s="88">
        <v>20.334600000000002</v>
      </c>
      <c r="H96" s="89">
        <v>0.26359287342639243</v>
      </c>
      <c r="I96" s="89">
        <v>13.881759234173559</v>
      </c>
      <c r="J96" s="90">
        <v>2.6416193939363253</v>
      </c>
      <c r="K96" s="73"/>
    </row>
    <row r="97" spans="2:11" ht="20.25" customHeight="1">
      <c r="B97" s="86" t="s">
        <v>91</v>
      </c>
      <c r="C97" s="65">
        <v>5</v>
      </c>
      <c r="D97" s="87">
        <v>1.6636619888156266E-2</v>
      </c>
      <c r="E97" s="87">
        <v>0.30894393962718525</v>
      </c>
      <c r="F97" s="87">
        <v>0.18642451235202945</v>
      </c>
      <c r="G97" s="88">
        <v>20.672800000000002</v>
      </c>
      <c r="H97" s="89">
        <v>0.15616713076609795</v>
      </c>
      <c r="I97" s="89">
        <v>12.889644555606811</v>
      </c>
      <c r="J97" s="90">
        <v>2.5954444215887253</v>
      </c>
      <c r="K97" s="73"/>
    </row>
    <row r="98" spans="2:11" ht="20.25" customHeight="1">
      <c r="B98" s="86" t="s">
        <v>91</v>
      </c>
      <c r="C98" s="65">
        <v>6</v>
      </c>
      <c r="D98" s="87">
        <v>1.8103023534919816E-2</v>
      </c>
      <c r="E98" s="87">
        <v>0.30956862699443011</v>
      </c>
      <c r="F98" s="87">
        <v>0.17550178183798151</v>
      </c>
      <c r="G98" s="88">
        <v>20.725200000000001</v>
      </c>
      <c r="H98" s="89">
        <v>0.11175067976342062</v>
      </c>
      <c r="I98" s="89">
        <v>11.091698421597922</v>
      </c>
      <c r="J98" s="90">
        <v>2.5523888655522486</v>
      </c>
      <c r="K98" s="73"/>
    </row>
    <row r="99" spans="2:11" ht="20.25" customHeight="1">
      <c r="B99" s="86" t="s">
        <v>91</v>
      </c>
      <c r="C99" s="65">
        <v>7</v>
      </c>
      <c r="D99" s="87">
        <v>2.3246748550626705E-2</v>
      </c>
      <c r="E99" s="87">
        <v>0.30724598614787291</v>
      </c>
      <c r="F99" s="87">
        <v>0.17487027328892657</v>
      </c>
      <c r="G99" s="88">
        <v>21.442</v>
      </c>
      <c r="H99" s="89">
        <v>5.9119117805769068E-2</v>
      </c>
      <c r="I99" s="89">
        <v>10.879956266530673</v>
      </c>
      <c r="J99" s="90">
        <v>2.476747302381304</v>
      </c>
      <c r="K99" s="73"/>
    </row>
    <row r="100" spans="2:11" ht="20.25" customHeight="1">
      <c r="B100" s="86" t="s">
        <v>91</v>
      </c>
      <c r="C100" s="65">
        <v>8</v>
      </c>
      <c r="D100" s="87">
        <v>2.1069423445646853E-2</v>
      </c>
      <c r="E100" s="87">
        <v>0.31052996066846417</v>
      </c>
      <c r="F100" s="87">
        <v>0.16259294872422553</v>
      </c>
      <c r="G100" s="88">
        <v>21.914499999999997</v>
      </c>
      <c r="H100" s="89">
        <v>2.9375419823708317E-2</v>
      </c>
      <c r="I100" s="89">
        <v>11.453965779594268</v>
      </c>
      <c r="J100" s="90">
        <v>2.4299213850853119</v>
      </c>
      <c r="K100" s="73"/>
    </row>
    <row r="101" spans="2:11" ht="20.25" customHeight="1">
      <c r="B101" s="86" t="s">
        <v>91</v>
      </c>
      <c r="C101" s="65">
        <v>9</v>
      </c>
      <c r="D101" s="87">
        <v>1.7943939837556815E-2</v>
      </c>
      <c r="E101" s="87">
        <v>0.30975073993249624</v>
      </c>
      <c r="F101" s="87">
        <v>0.16978607229141909</v>
      </c>
      <c r="G101" s="88">
        <v>21.655000000000001</v>
      </c>
      <c r="H101" s="89">
        <v>8.4768376768109388E-2</v>
      </c>
      <c r="I101" s="89">
        <v>13.767381662161766</v>
      </c>
      <c r="J101" s="90">
        <v>2.4579263170512116</v>
      </c>
      <c r="K101" s="73" t="s">
        <v>67</v>
      </c>
    </row>
    <row r="102" spans="2:11" ht="20.25" customHeight="1">
      <c r="B102" s="86" t="s">
        <v>120</v>
      </c>
      <c r="C102" s="65">
        <v>1</v>
      </c>
      <c r="D102" s="87">
        <v>4.7950913160410523E-2</v>
      </c>
      <c r="E102" s="87">
        <v>0.40215809825201687</v>
      </c>
      <c r="F102" s="87">
        <v>0.15184994350370873</v>
      </c>
      <c r="G102" s="88">
        <v>25.293049999999997</v>
      </c>
      <c r="H102" s="89">
        <v>1.966204308961951</v>
      </c>
      <c r="I102" s="89">
        <v>51.694215386437868</v>
      </c>
      <c r="J102" s="90">
        <v>2.3428171829015678</v>
      </c>
      <c r="K102" s="73"/>
    </row>
    <row r="103" spans="2:11" ht="20.25" customHeight="1">
      <c r="B103" s="86" t="s">
        <v>120</v>
      </c>
      <c r="C103" s="65">
        <v>2</v>
      </c>
      <c r="D103" s="87">
        <v>5.4796268254075763E-2</v>
      </c>
      <c r="E103" s="87">
        <v>0.29932987813868489</v>
      </c>
      <c r="F103" s="87">
        <v>0.14339523557473685</v>
      </c>
      <c r="G103" s="88">
        <v>18.607700000000001</v>
      </c>
      <c r="H103" s="89">
        <v>6.8368275363840561E-2</v>
      </c>
      <c r="I103" s="89">
        <v>15.8075156108846</v>
      </c>
      <c r="J103" s="90">
        <v>2.769764217679362</v>
      </c>
      <c r="K103" s="73"/>
    </row>
    <row r="104" spans="2:11" ht="20.25" customHeight="1">
      <c r="B104" s="86" t="s">
        <v>120</v>
      </c>
      <c r="C104" s="65">
        <v>3</v>
      </c>
      <c r="D104" s="87">
        <v>2.2955613729357421E-2</v>
      </c>
      <c r="E104" s="87">
        <v>0.28413414044072366</v>
      </c>
      <c r="F104" s="87">
        <v>0.15731753001612561</v>
      </c>
      <c r="G104" s="88">
        <v>18.494684210526312</v>
      </c>
      <c r="H104" s="89">
        <v>9.3769296420886994E-2</v>
      </c>
      <c r="I104" s="89">
        <v>17.547556356262863</v>
      </c>
      <c r="J104" s="90">
        <v>2.8053099692425154</v>
      </c>
      <c r="K104" s="73"/>
    </row>
    <row r="105" spans="2:11" ht="20.25" customHeight="1">
      <c r="B105" s="86" t="s">
        <v>120</v>
      </c>
      <c r="C105" s="65">
        <v>4</v>
      </c>
      <c r="D105" s="87">
        <v>2.1932540311645772E-2</v>
      </c>
      <c r="E105" s="87">
        <v>0.28436844704338199</v>
      </c>
      <c r="F105" s="87">
        <v>0.16772206188359629</v>
      </c>
      <c r="G105" s="88">
        <v>20.262944444444443</v>
      </c>
      <c r="H105" s="89">
        <v>9.7696592496869503E-2</v>
      </c>
      <c r="I105" s="89">
        <v>20.862819984787375</v>
      </c>
      <c r="J105" s="90">
        <v>2.6590109264665269</v>
      </c>
      <c r="K105" s="73"/>
    </row>
    <row r="106" spans="2:11" ht="20.25" customHeight="1">
      <c r="B106" s="86" t="s">
        <v>120</v>
      </c>
      <c r="C106" s="65">
        <v>5</v>
      </c>
      <c r="D106" s="87">
        <v>2.5189294520259864E-2</v>
      </c>
      <c r="E106" s="87">
        <v>0.2875019310324235</v>
      </c>
      <c r="F106" s="87">
        <v>0.16448990081763454</v>
      </c>
      <c r="G106" s="88">
        <v>21.733470588235292</v>
      </c>
      <c r="H106" s="89">
        <v>8.5425311674538262E-2</v>
      </c>
      <c r="I106" s="89">
        <v>24.657323577193242</v>
      </c>
      <c r="J106" s="90">
        <v>2.5392712222346381</v>
      </c>
      <c r="K106" s="73"/>
    </row>
    <row r="107" spans="2:11" ht="20.25" customHeight="1">
      <c r="B107" s="86" t="s">
        <v>120</v>
      </c>
      <c r="C107" s="65">
        <v>6</v>
      </c>
      <c r="D107" s="87">
        <v>2.7902832339655813E-2</v>
      </c>
      <c r="E107" s="87">
        <v>0.29484759185115333</v>
      </c>
      <c r="F107" s="87">
        <v>0.15804772314438501</v>
      </c>
      <c r="G107" s="88">
        <v>23.360750000000003</v>
      </c>
      <c r="H107" s="89">
        <v>6.1612597818342413E-2</v>
      </c>
      <c r="I107" s="89">
        <v>28.328103308033434</v>
      </c>
      <c r="J107" s="90">
        <v>2.3949448740909656</v>
      </c>
      <c r="K107" s="73"/>
    </row>
    <row r="108" spans="2:11" ht="20.25" customHeight="1">
      <c r="B108" s="86" t="s">
        <v>120</v>
      </c>
      <c r="C108" s="65">
        <v>7</v>
      </c>
      <c r="D108" s="87">
        <v>3.3848319678320013E-2</v>
      </c>
      <c r="E108" s="87">
        <v>0.29499089744030049</v>
      </c>
      <c r="F108" s="87">
        <v>0.15488035943442627</v>
      </c>
      <c r="G108" s="88">
        <v>23.687882352941177</v>
      </c>
      <c r="H108" s="89">
        <v>5.0327150484780328E-2</v>
      </c>
      <c r="I108" s="89">
        <v>27.670677198723936</v>
      </c>
      <c r="J108" s="90">
        <v>2.3555033272868178</v>
      </c>
      <c r="K108" s="73"/>
    </row>
    <row r="109" spans="2:11" ht="20.25" customHeight="1">
      <c r="B109" s="86" t="s">
        <v>120</v>
      </c>
      <c r="C109" s="65">
        <v>8</v>
      </c>
      <c r="D109" s="87">
        <v>3.6223753231633661E-2</v>
      </c>
      <c r="E109" s="87">
        <v>0.30281773609713419</v>
      </c>
      <c r="F109" s="87">
        <v>0.14779539759902607</v>
      </c>
      <c r="G109" s="88">
        <v>25.717937500000005</v>
      </c>
      <c r="H109" s="89">
        <v>7.4983326968226918E-2</v>
      </c>
      <c r="I109" s="89">
        <v>28.609073368564285</v>
      </c>
      <c r="J109" s="90">
        <v>2.2406975232900868</v>
      </c>
      <c r="K109" s="73"/>
    </row>
    <row r="110" spans="2:11" ht="20.25" customHeight="1">
      <c r="B110" s="86" t="s">
        <v>120</v>
      </c>
      <c r="C110" s="65">
        <v>9</v>
      </c>
      <c r="D110" s="87">
        <v>3.4082909183768065E-2</v>
      </c>
      <c r="E110" s="87">
        <v>0.29469022720165594</v>
      </c>
      <c r="F110" s="87">
        <v>0.14993064625686456</v>
      </c>
      <c r="G110" s="88">
        <v>24.186941176470587</v>
      </c>
      <c r="H110" s="89">
        <v>0.10771156113386035</v>
      </c>
      <c r="I110" s="89">
        <v>26.762476100295231</v>
      </c>
      <c r="J110" s="90">
        <v>2.3455729516231427</v>
      </c>
      <c r="K110" s="73" t="s">
        <v>67</v>
      </c>
    </row>
    <row r="111" spans="2:11" ht="20.25" customHeight="1">
      <c r="B111" s="84" t="s">
        <v>126</v>
      </c>
      <c r="C111" s="83"/>
      <c r="D111" s="84"/>
      <c r="E111" s="84"/>
      <c r="F111" s="84"/>
      <c r="G111" s="84"/>
      <c r="H111" s="84"/>
      <c r="I111" s="84"/>
      <c r="J111" s="84"/>
      <c r="K111" s="83"/>
    </row>
    <row r="112" spans="2:11" ht="20.25" customHeight="1">
      <c r="B112" s="223" t="str">
        <f>C64</f>
        <v>117</v>
      </c>
      <c r="C112" s="53"/>
      <c r="D112" s="85">
        <f t="shared" ref="D112:J115" si="1">(SUMIFS(D$75:D$110,$B$75:$B$110,$B112,$C$75:$C$110,MAX($C$75:$C$110))/SUMIFS(D$75:D$110,$B$75:$B$110,$B112,$C$75:$C$110,MAX($C$75:$C$110)-1))-1</f>
        <v>-0.41737266637885151</v>
      </c>
      <c r="E112" s="85">
        <f>(SUMIFS(E$75:E$110,$B$75:$B$110,$B112,$C$75:$C$110,MAX($C$75:$C$110))/SUMIFS(E$75:E$110,$B$75:$B$110,$B112,$C$75:$C$110,MAX($C$75:$C$110)-1))-1</f>
        <v>5.1047401148805571E-2</v>
      </c>
      <c r="F112" s="85">
        <f t="shared" si="1"/>
        <v>-1.3882049546017794E-2</v>
      </c>
      <c r="G112" s="85">
        <f t="shared" si="1"/>
        <v>-8.0014420833863453E-2</v>
      </c>
      <c r="H112" s="85" t="s">
        <v>466</v>
      </c>
      <c r="I112" s="85">
        <f t="shared" si="1"/>
        <v>0.1300646635841971</v>
      </c>
      <c r="J112" s="85">
        <f t="shared" si="1"/>
        <v>3.4118520882288061E-2</v>
      </c>
      <c r="K112" s="54"/>
    </row>
    <row r="113" spans="2:11" ht="20.25" customHeight="1">
      <c r="B113" s="41" t="str">
        <f>D64</f>
        <v>111-2</v>
      </c>
      <c r="C113" s="53"/>
      <c r="D113" s="85">
        <f t="shared" si="1"/>
        <v>-0.19039680678346782</v>
      </c>
      <c r="E113" s="85">
        <f t="shared" si="1"/>
        <v>5.2178351734062378E-3</v>
      </c>
      <c r="F113" s="85">
        <f t="shared" si="1"/>
        <v>7.5959355636905146E-2</v>
      </c>
      <c r="G113" s="85">
        <f t="shared" si="1"/>
        <v>-2.0223174066288374E-2</v>
      </c>
      <c r="H113" s="85">
        <f t="shared" si="1"/>
        <v>0.1325834835504669</v>
      </c>
      <c r="I113" s="85">
        <f t="shared" si="1"/>
        <v>0.10581989901294619</v>
      </c>
      <c r="J113" s="85">
        <f t="shared" si="1"/>
        <v>1.4124475002637249E-2</v>
      </c>
      <c r="K113" s="54"/>
    </row>
    <row r="114" spans="2:11" ht="20.25" customHeight="1">
      <c r="B114" s="41" t="str">
        <f>E64</f>
        <v>304</v>
      </c>
      <c r="C114" s="53"/>
      <c r="D114" s="85">
        <f t="shared" si="1"/>
        <v>-0.14834215165654163</v>
      </c>
      <c r="E114" s="85">
        <f t="shared" si="1"/>
        <v>-2.5093254586144864E-3</v>
      </c>
      <c r="F114" s="85">
        <f t="shared" si="1"/>
        <v>4.4240070824927535E-2</v>
      </c>
      <c r="G114" s="85">
        <f t="shared" si="1"/>
        <v>-1.1841474822605891E-2</v>
      </c>
      <c r="H114" s="85">
        <f t="shared" si="1"/>
        <v>1.8856907331650974</v>
      </c>
      <c r="I114" s="85">
        <f t="shared" si="1"/>
        <v>0.20197509989849505</v>
      </c>
      <c r="J114" s="85">
        <f t="shared" si="1"/>
        <v>1.1525036216312179E-2</v>
      </c>
      <c r="K114" s="54"/>
    </row>
    <row r="115" spans="2:11" ht="20.25" customHeight="1">
      <c r="B115" s="41" t="str">
        <f>F64</f>
        <v>111</v>
      </c>
      <c r="C115" s="53"/>
      <c r="D115" s="85">
        <f t="shared" si="1"/>
        <v>-5.9100558525117974E-2</v>
      </c>
      <c r="E115" s="85">
        <f t="shared" si="1"/>
        <v>-2.68396065574944E-2</v>
      </c>
      <c r="F115" s="85">
        <f t="shared" si="1"/>
        <v>1.4447328486043132E-2</v>
      </c>
      <c r="G115" s="85">
        <f t="shared" si="1"/>
        <v>-5.9530291786789591E-2</v>
      </c>
      <c r="H115" s="85">
        <f t="shared" si="1"/>
        <v>0.43647348669260211</v>
      </c>
      <c r="I115" s="85">
        <f t="shared" si="1"/>
        <v>-6.4545860835118818E-2</v>
      </c>
      <c r="J115" s="85">
        <f t="shared" si="1"/>
        <v>4.6804812895523851E-2</v>
      </c>
      <c r="K115" s="54"/>
    </row>
    <row r="116" spans="2:11" ht="20.25" customHeight="1" thickBot="1"/>
    <row r="117" spans="2:11" ht="17.25" thickTop="1">
      <c r="B117" s="25" t="s">
        <v>51</v>
      </c>
      <c r="C117" s="25"/>
      <c r="D117" s="25"/>
      <c r="E117" s="25"/>
      <c r="F117" s="171" t="s">
        <v>77</v>
      </c>
      <c r="G117" s="42"/>
      <c r="H117" s="25"/>
      <c r="I117" s="25"/>
    </row>
    <row r="118" spans="2:11">
      <c r="B118" s="26" t="s">
        <v>33</v>
      </c>
      <c r="C118" s="26" t="s">
        <v>52</v>
      </c>
      <c r="D118" s="26"/>
      <c r="E118" s="26"/>
      <c r="F118" s="91" t="s">
        <v>78</v>
      </c>
      <c r="G118" s="43"/>
      <c r="H118" s="45" t="s">
        <v>81</v>
      </c>
      <c r="I118" s="45"/>
    </row>
    <row r="119" spans="2:11">
      <c r="B119" s="26" t="s">
        <v>34</v>
      </c>
      <c r="C119" s="26" t="s">
        <v>53</v>
      </c>
      <c r="D119" s="26"/>
      <c r="E119" s="26"/>
      <c r="F119" s="91" t="s">
        <v>79</v>
      </c>
      <c r="G119" s="43"/>
      <c r="H119" s="45" t="s">
        <v>82</v>
      </c>
      <c r="I119" s="45"/>
    </row>
    <row r="120" spans="2:11">
      <c r="B120" s="26" t="s">
        <v>4</v>
      </c>
      <c r="C120" s="26" t="s">
        <v>54</v>
      </c>
      <c r="D120" s="26"/>
      <c r="E120" s="26"/>
      <c r="F120" s="91" t="s">
        <v>80</v>
      </c>
      <c r="G120" s="43"/>
      <c r="H120" s="45" t="s">
        <v>83</v>
      </c>
      <c r="I120" s="45"/>
    </row>
    <row r="121" spans="2:11">
      <c r="B121" s="26" t="s">
        <v>5</v>
      </c>
      <c r="C121" s="26" t="s">
        <v>55</v>
      </c>
      <c r="D121" s="26"/>
      <c r="E121" s="26"/>
      <c r="F121" s="91" t="s">
        <v>87</v>
      </c>
      <c r="G121" s="43"/>
      <c r="H121" s="45" t="s">
        <v>84</v>
      </c>
      <c r="I121" s="45"/>
    </row>
    <row r="122" spans="2:11">
      <c r="B122" s="26" t="s">
        <v>56</v>
      </c>
      <c r="C122" s="26" t="s">
        <v>57</v>
      </c>
      <c r="D122" s="26"/>
      <c r="E122" s="26"/>
      <c r="F122" s="91" t="s">
        <v>88</v>
      </c>
      <c r="G122" s="43"/>
      <c r="H122" s="45" t="s">
        <v>85</v>
      </c>
      <c r="I122" s="45"/>
    </row>
    <row r="123" spans="2:11" ht="17.25" thickBot="1">
      <c r="B123" s="27" t="s">
        <v>58</v>
      </c>
      <c r="C123" s="27" t="s">
        <v>59</v>
      </c>
      <c r="D123" s="27"/>
      <c r="E123" s="27"/>
      <c r="F123" s="92" t="s">
        <v>89</v>
      </c>
      <c r="G123" s="44"/>
      <c r="H123" s="46" t="s">
        <v>86</v>
      </c>
      <c r="I123" s="46"/>
    </row>
  </sheetData>
  <mergeCells count="3">
    <mergeCell ref="O9:P9"/>
    <mergeCell ref="C4:D4"/>
    <mergeCell ref="C5:D5"/>
  </mergeCells>
  <phoneticPr fontId="2" type="noConversion"/>
  <conditionalFormatting sqref="B75:K110">
    <cfRule type="expression" dxfId="42" priority="6">
      <formula>$B75&lt;&gt;$B76</formula>
    </cfRule>
  </conditionalFormatting>
  <conditionalFormatting sqref="C65:K65">
    <cfRule type="containsText" dxfId="41" priority="7" operator="containsText" text="F">
      <formula>NOT(ISERROR(SEARCH("F",C65)))</formula>
    </cfRule>
    <cfRule type="containsText" dxfId="40" priority="8" operator="containsText" text="D">
      <formula>NOT(ISERROR(SEARCH("D",C65)))</formula>
    </cfRule>
    <cfRule type="containsText" dxfId="39" priority="9" operator="containsText" text="S">
      <formula>NOT(ISERROR(SEARCH("S",C65)))</formula>
    </cfRule>
    <cfRule type="containsText" dxfId="38" priority="10" operator="containsText" text="A">
      <formula>NOT(ISERROR(SEARCH("A",C65)))</formula>
    </cfRule>
  </conditionalFormatting>
  <conditionalFormatting sqref="D52:K52 D54:K55 D56:D61 D62:K63 D72:K72 D111:K111 K112:K115">
    <cfRule type="containsText" dxfId="37" priority="65" operator="containsText" text="악화">
      <formula>NOT(ISERROR(SEARCH("악화",D52)))</formula>
    </cfRule>
  </conditionalFormatting>
  <conditionalFormatting sqref="D52:K52 D54:K55 D62:K63 D72:K72 D111:K111 K112:K115 D56:D61">
    <cfRule type="containsText" dxfId="36" priority="64" operator="containsText" text="개선">
      <formula>NOT(ISERROR(SEARCH("개선",D52)))</formula>
    </cfRule>
  </conditionalFormatting>
  <conditionalFormatting sqref="G4:G5">
    <cfRule type="containsText" dxfId="35" priority="15" operator="containsText" text="S">
      <formula>NOT(ISERROR(SEARCH("S",G4)))</formula>
    </cfRule>
    <cfRule type="containsText" dxfId="34" priority="16" operator="containsText" text="A">
      <formula>NOT(ISERROR(SEARCH("A",G4)))</formula>
    </cfRule>
  </conditionalFormatting>
  <conditionalFormatting sqref="G5">
    <cfRule type="containsText" dxfId="33" priority="11" operator="containsText" text="F">
      <formula>NOT(ISERROR(SEARCH("F",G5)))</formula>
    </cfRule>
    <cfRule type="containsText" dxfId="32" priority="12" operator="containsText" text="D">
      <formula>NOT(ISERROR(SEARCH("D",G5)))</formula>
    </cfRule>
  </conditionalFormatting>
  <conditionalFormatting sqref="K1:K20 J21">
    <cfRule type="containsText" dxfId="31" priority="1" operator="containsText" text="D">
      <formula>NOT(ISERROR(SEARCH("D",J1)))</formula>
    </cfRule>
    <cfRule type="containsText" dxfId="30" priority="2" operator="containsText" text="F">
      <formula>NOT(ISERROR(SEARCH("F",J1)))</formula>
    </cfRule>
    <cfRule type="containsText" dxfId="29" priority="3" operator="containsText" text="S">
      <formula>NOT(ISERROR(SEARCH("S",J1)))</formula>
    </cfRule>
    <cfRule type="containsText" dxfId="28" priority="4" operator="containsText" text="A">
      <formula>NOT(ISERROR(SEARCH("A",J1)))</formula>
    </cfRule>
  </conditionalFormatting>
  <conditionalFormatting sqref="K23:K27 K29:K64 K66:K1048576">
    <cfRule type="containsText" dxfId="27" priority="17" operator="containsText" text="D">
      <formula>NOT(ISERROR(SEARCH("D",K23)))</formula>
    </cfRule>
    <cfRule type="containsText" dxfId="26" priority="18" operator="containsText" text="F">
      <formula>NOT(ISERROR(SEARCH("F",K23)))</formula>
    </cfRule>
    <cfRule type="containsText" dxfId="25" priority="19" operator="containsText" text="S">
      <formula>NOT(ISERROR(SEARCH("S",K23)))</formula>
    </cfRule>
    <cfRule type="containsText" dxfId="24" priority="20" operator="containsText" text="A">
      <formula>NOT(ISERROR(SEARCH("A",K23)))</formula>
    </cfRule>
  </conditionalFormatting>
  <printOptions horizontalCentered="1"/>
  <pageMargins left="0" right="0" top="0.39370078740157483" bottom="0" header="0" footer="0"/>
  <pageSetup paperSize="9" scale="73" fitToHeight="0" orientation="portrait" r:id="rId1"/>
  <rowBreaks count="1" manualBreakCount="1">
    <brk id="5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D27:J27</xm:sqref>
        </x14:conditionalFormatting>
        <x14:conditionalFormatting xmlns:xm="http://schemas.microsoft.com/office/excel/2006/main">
          <x14:cfRule type="iconSet" priority="22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D51:J51</xm:sqref>
        </x14:conditionalFormatting>
        <x14:conditionalFormatting xmlns:xm="http://schemas.microsoft.com/office/excel/2006/main">
          <x14:cfRule type="iconSet" priority="71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D112:J115</xm:sqref>
        </x14:conditionalFormatting>
        <x14:conditionalFormatting xmlns:xm="http://schemas.microsoft.com/office/excel/2006/main">
          <x14:cfRule type="iconSet" priority="5" id="{1F8EB474-DAEE-4866-AFA8-BFA35CB21DD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K20</xm:sqref>
        </x14:conditionalFormatting>
        <x14:conditionalFormatting xmlns:xm="http://schemas.microsoft.com/office/excel/2006/main">
          <x14:cfRule type="iconSet" priority="25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K33:K38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 codeName="Sheet4"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 codeName="Sheet5">
    <tabColor rgb="FFFFC000"/>
    <pageSetUpPr fitToPage="1"/>
  </sheetPr>
  <dimension ref="A1:BP44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4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2"/>
      <c r="F1" s="107"/>
      <c r="G1" s="21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9"/>
    </row>
    <row r="2" spans="1:66" ht="50.25" customHeight="1">
      <c r="A2" s="10" t="s">
        <v>47</v>
      </c>
      <c r="B2" s="10"/>
      <c r="C2" s="10"/>
      <c r="D2" s="10"/>
      <c r="E2" s="103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0" t="s">
        <v>156</v>
      </c>
      <c r="B3" s="40"/>
      <c r="C3" s="19"/>
      <c r="D3" s="19"/>
      <c r="E3" s="103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7" t="s">
        <v>38</v>
      </c>
      <c r="B4" s="137" t="s">
        <v>142</v>
      </c>
      <c r="C4" s="137" t="s">
        <v>1</v>
      </c>
      <c r="D4" s="137" t="s">
        <v>10</v>
      </c>
      <c r="E4" s="138" t="s">
        <v>141</v>
      </c>
      <c r="F4" s="124" t="s">
        <v>45</v>
      </c>
      <c r="G4" s="148" t="s">
        <v>146</v>
      </c>
      <c r="H4" s="124" t="s">
        <v>63</v>
      </c>
      <c r="I4" s="124" t="s">
        <v>3</v>
      </c>
      <c r="J4" s="123" t="s">
        <v>11</v>
      </c>
      <c r="K4" s="123" t="s">
        <v>12</v>
      </c>
      <c r="L4" s="123" t="s">
        <v>13</v>
      </c>
      <c r="M4" s="123" t="s">
        <v>15</v>
      </c>
      <c r="N4" s="225" t="s">
        <v>6</v>
      </c>
      <c r="O4" s="225" t="s">
        <v>7</v>
      </c>
      <c r="P4" s="225" t="s">
        <v>26</v>
      </c>
      <c r="Q4" s="225" t="s">
        <v>14</v>
      </c>
      <c r="R4" s="225" t="s">
        <v>46</v>
      </c>
      <c r="S4" s="149" t="s">
        <v>43</v>
      </c>
      <c r="T4" s="149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7" t="s">
        <v>39</v>
      </c>
      <c r="AQ4" s="97" t="s">
        <v>27</v>
      </c>
      <c r="AR4" s="97" t="s">
        <v>40</v>
      </c>
      <c r="AS4" s="97" t="s">
        <v>41</v>
      </c>
      <c r="AT4" s="97" t="s">
        <v>6</v>
      </c>
      <c r="AU4" s="97" t="s">
        <v>7</v>
      </c>
      <c r="AV4" s="97" t="s">
        <v>28</v>
      </c>
      <c r="AW4" s="97" t="s">
        <v>18</v>
      </c>
      <c r="AX4" s="98" t="s">
        <v>60</v>
      </c>
      <c r="AY4" s="97" t="s">
        <v>90</v>
      </c>
      <c r="AZ4" s="97" t="s">
        <v>65</v>
      </c>
      <c r="BA4" s="97" t="s">
        <v>125</v>
      </c>
      <c r="BB4" t="s">
        <v>133</v>
      </c>
      <c r="BC4" t="s">
        <v>134</v>
      </c>
      <c r="BD4" t="s">
        <v>115</v>
      </c>
      <c r="BE4" t="s">
        <v>135</v>
      </c>
      <c r="BF4" t="s">
        <v>136</v>
      </c>
      <c r="BG4" t="s">
        <v>90</v>
      </c>
      <c r="BH4" t="s">
        <v>135</v>
      </c>
      <c r="BI4" t="s">
        <v>136</v>
      </c>
      <c r="BJ4" t="s">
        <v>90</v>
      </c>
      <c r="BL4" t="s">
        <v>137</v>
      </c>
      <c r="BM4" t="s">
        <v>138</v>
      </c>
      <c r="BN4" t="s">
        <v>139</v>
      </c>
    </row>
    <row r="5" spans="1:66">
      <c r="A5" s="142" t="str">
        <f>W5</f>
        <v>미래교통</v>
      </c>
      <c r="B5" s="142" t="str">
        <f>X5</f>
        <v>111</v>
      </c>
      <c r="C5" s="143" t="str">
        <f>Y5</f>
        <v>70바5075</v>
      </c>
      <c r="D5" s="131" t="str">
        <f>Z5</f>
        <v>대형</v>
      </c>
      <c r="E5" s="127" t="str">
        <f>AZ5</f>
        <v>F</v>
      </c>
      <c r="F5" s="150">
        <f>G5/H5</f>
        <v>0.80370370370370359</v>
      </c>
      <c r="G5" s="151">
        <f>AE5</f>
        <v>2.17</v>
      </c>
      <c r="H5" s="152">
        <f>AF5</f>
        <v>2.7</v>
      </c>
      <c r="I5" s="153">
        <f>AC5</f>
        <v>8669.5079999999998</v>
      </c>
      <c r="J5" s="154">
        <f>AI5/AH5</f>
        <v>5.3133198802542768E-2</v>
      </c>
      <c r="K5" s="154">
        <f>AJ5/AH5</f>
        <v>0.2987610380182682</v>
      </c>
      <c r="L5" s="154">
        <f>AK5/AC5</f>
        <v>8.2242267957997162E-2</v>
      </c>
      <c r="M5" s="155">
        <f>AG5</f>
        <v>29.327999999999999</v>
      </c>
      <c r="N5" s="156">
        <f>IF(AW5=0,AT5,"속도계이상")</f>
        <v>1.2E-2</v>
      </c>
      <c r="O5" s="156">
        <f>IF(AW5=0,AU5,"속도계이상")</f>
        <v>27.082999999999998</v>
      </c>
      <c r="P5" s="157">
        <f>AQ5/60</f>
        <v>755.49333333333334</v>
      </c>
      <c r="Q5" s="158">
        <f>AN5</f>
        <v>96</v>
      </c>
      <c r="R5" s="159">
        <f>AC5/(AH5-AI5-AJ5)</f>
        <v>44.54396758371562</v>
      </c>
      <c r="S5" s="144">
        <f>IF(AW5=0,AL5,"속도계이상")</f>
        <v>1</v>
      </c>
      <c r="T5" s="144">
        <f>IF(AW5=0,AM5,"속도계이상")</f>
        <v>2348</v>
      </c>
      <c r="U5" t="s">
        <v>119</v>
      </c>
      <c r="V5" s="5" t="s">
        <v>120</v>
      </c>
      <c r="W5" t="s">
        <v>119</v>
      </c>
      <c r="X5" s="5" t="s">
        <v>120</v>
      </c>
      <c r="Y5" t="s">
        <v>195</v>
      </c>
      <c r="Z5" t="s">
        <v>140</v>
      </c>
      <c r="AA5" t="s">
        <v>48</v>
      </c>
      <c r="AB5">
        <v>510</v>
      </c>
      <c r="AC5" s="1">
        <v>8669.5079999999998</v>
      </c>
      <c r="AD5" s="1">
        <v>3994.8560000000002</v>
      </c>
      <c r="AE5" s="28">
        <v>2.17</v>
      </c>
      <c r="AF5">
        <v>2.7</v>
      </c>
      <c r="AG5">
        <v>29.327999999999999</v>
      </c>
      <c r="AH5">
        <v>300.303</v>
      </c>
      <c r="AI5">
        <v>15.956059</v>
      </c>
      <c r="AJ5">
        <v>89.718835999999996</v>
      </c>
      <c r="AK5">
        <v>713</v>
      </c>
      <c r="AL5">
        <v>1</v>
      </c>
      <c r="AM5">
        <v>2348</v>
      </c>
      <c r="AN5">
        <v>96</v>
      </c>
      <c r="AO5">
        <v>28.869202000000001</v>
      </c>
      <c r="AP5">
        <v>83649.899999999994</v>
      </c>
      <c r="AQ5">
        <v>45329.599999999999</v>
      </c>
      <c r="AR5">
        <v>62</v>
      </c>
      <c r="AS5">
        <v>42601</v>
      </c>
      <c r="AT5">
        <v>1.2E-2</v>
      </c>
      <c r="AU5">
        <v>27.082999999999998</v>
      </c>
      <c r="AV5">
        <v>82991</v>
      </c>
      <c r="AW5">
        <v>0</v>
      </c>
      <c r="AX5" s="29">
        <v>0.59</v>
      </c>
      <c r="AY5">
        <v>0.79428571428571437</v>
      </c>
      <c r="AZ5" t="s">
        <v>70</v>
      </c>
      <c r="BA5" t="s">
        <v>196</v>
      </c>
      <c r="BB5">
        <v>2</v>
      </c>
      <c r="BC5" t="s">
        <v>431</v>
      </c>
      <c r="BD5">
        <v>13</v>
      </c>
      <c r="BE5">
        <v>153367.42799999999</v>
      </c>
      <c r="BF5">
        <v>7.0007922412313003E-2</v>
      </c>
      <c r="BG5">
        <v>5.5606292658922904E-2</v>
      </c>
      <c r="BH5">
        <v>262301.30900000001</v>
      </c>
      <c r="BI5">
        <v>4.0933592900979379E-2</v>
      </c>
      <c r="BJ5">
        <v>3.251296807563505E-2</v>
      </c>
      <c r="BK5">
        <v>1</v>
      </c>
      <c r="BL5" t="s">
        <v>467</v>
      </c>
      <c r="BM5" t="s">
        <v>468</v>
      </c>
      <c r="BN5" t="s">
        <v>467</v>
      </c>
    </row>
    <row r="6" spans="1:66">
      <c r="A6" s="139" t="str">
        <f t="shared" ref="A6:A7" si="0">W6</f>
        <v>미래교통</v>
      </c>
      <c r="B6" s="139" t="str">
        <f t="shared" ref="B6:B43" si="1">X6</f>
        <v>111</v>
      </c>
      <c r="C6" s="140" t="str">
        <f t="shared" ref="C6:C7" si="2">Y6</f>
        <v>70바5076</v>
      </c>
      <c r="D6" s="114" t="str">
        <f t="shared" ref="D6:D7" si="3">Z6</f>
        <v>대형</v>
      </c>
      <c r="E6" s="110" t="str">
        <f>AZ6</f>
        <v>C</v>
      </c>
      <c r="F6" s="160">
        <f>G6/H6</f>
        <v>0.82166666666666666</v>
      </c>
      <c r="G6" s="161">
        <f>AE6</f>
        <v>2.4649999999999999</v>
      </c>
      <c r="H6" s="162">
        <f>AF6</f>
        <v>3</v>
      </c>
      <c r="I6" s="163">
        <f t="shared" ref="I6:I7" si="4">AC6</f>
        <v>8956.8979999999992</v>
      </c>
      <c r="J6" s="164">
        <f t="shared" ref="J6:J7" si="5">AI6/AH6</f>
        <v>3.3050426959965726E-2</v>
      </c>
      <c r="K6" s="164">
        <f t="shared" ref="K6:K7" si="6">AJ6/AH6</f>
        <v>0.27801697115667595</v>
      </c>
      <c r="L6" s="164">
        <f t="shared" ref="L6:L7" si="7">AK6/AC6</f>
        <v>0.14011547301309005</v>
      </c>
      <c r="M6" s="165">
        <f t="shared" ref="M6:M7" si="8">AG6</f>
        <v>22.780999999999999</v>
      </c>
      <c r="N6" s="166">
        <f t="shared" ref="N6:N7" si="9">IF(AW6=0,AT6,"속도계이상")</f>
        <v>0.19</v>
      </c>
      <c r="O6" s="166">
        <f t="shared" ref="O6:O7" si="10">IF(AW6=0,AU6,"속도계이상")</f>
        <v>11.723000000000001</v>
      </c>
      <c r="P6" s="167">
        <f t="shared" ref="P6:P7" si="11">AQ6/60</f>
        <v>553.65166666666664</v>
      </c>
      <c r="Q6" s="168">
        <f t="shared" ref="Q6:Q7" si="12">AN6</f>
        <v>93</v>
      </c>
      <c r="R6" s="169">
        <f t="shared" ref="R6:R7" si="13">AC6/(AH6-AI6-AJ6)</f>
        <v>43.685483799538879</v>
      </c>
      <c r="S6" s="141">
        <f t="shared" ref="S6:S7" si="14">IF(AW6=0,AL6,"속도계이상")</f>
        <v>17</v>
      </c>
      <c r="T6" s="141">
        <f t="shared" ref="T6:T7" si="15">IF(AW6=0,AM6,"속도계이상")</f>
        <v>1050</v>
      </c>
      <c r="U6" t="s">
        <v>119</v>
      </c>
      <c r="V6" s="5" t="s">
        <v>120</v>
      </c>
      <c r="W6" t="s">
        <v>119</v>
      </c>
      <c r="X6" s="5" t="s">
        <v>120</v>
      </c>
      <c r="Y6" t="s">
        <v>387</v>
      </c>
      <c r="Z6" t="s">
        <v>140</v>
      </c>
      <c r="AA6" t="s">
        <v>48</v>
      </c>
      <c r="AB6">
        <v>510</v>
      </c>
      <c r="AC6" s="1">
        <v>8956.8979999999992</v>
      </c>
      <c r="AD6" s="1">
        <v>3634.2539999999999</v>
      </c>
      <c r="AE6" s="28">
        <v>2.4649999999999999</v>
      </c>
      <c r="AF6">
        <v>3</v>
      </c>
      <c r="AG6">
        <v>22.780999999999999</v>
      </c>
      <c r="AH6">
        <v>297.60741100000001</v>
      </c>
      <c r="AI6">
        <v>9.8360520000000005</v>
      </c>
      <c r="AJ6">
        <v>82.739911000000006</v>
      </c>
      <c r="AK6">
        <v>1255</v>
      </c>
      <c r="AL6">
        <v>17</v>
      </c>
      <c r="AM6">
        <v>1050</v>
      </c>
      <c r="AN6">
        <v>93</v>
      </c>
      <c r="AO6">
        <v>30.096354000000002</v>
      </c>
      <c r="AP6">
        <v>69081.600000000006</v>
      </c>
      <c r="AQ6">
        <v>33219.1</v>
      </c>
      <c r="AR6">
        <v>56</v>
      </c>
      <c r="AS6">
        <v>13508</v>
      </c>
      <c r="AT6">
        <v>0.19</v>
      </c>
      <c r="AU6">
        <v>11.723000000000001</v>
      </c>
      <c r="AV6">
        <v>40472</v>
      </c>
      <c r="AW6">
        <v>0</v>
      </c>
      <c r="AX6" s="29">
        <v>0.56000000000000005</v>
      </c>
      <c r="AY6">
        <v>0.85068965517241379</v>
      </c>
      <c r="AZ6" t="s">
        <v>69</v>
      </c>
      <c r="BA6" t="s">
        <v>196</v>
      </c>
      <c r="BB6">
        <v>2</v>
      </c>
      <c r="BC6" t="s">
        <v>201</v>
      </c>
      <c r="BD6">
        <v>16</v>
      </c>
      <c r="BE6">
        <v>153367.42799999999</v>
      </c>
      <c r="BF6">
        <v>7.0143316219660426E-2</v>
      </c>
      <c r="BG6">
        <v>5.9670193487552509E-2</v>
      </c>
      <c r="BH6">
        <v>262301.30900000001</v>
      </c>
      <c r="BI6">
        <v>4.1012757584065279E-2</v>
      </c>
      <c r="BJ6">
        <v>3.4889128606858291E-2</v>
      </c>
      <c r="BK6">
        <v>1</v>
      </c>
      <c r="BL6" t="s">
        <v>467</v>
      </c>
      <c r="BM6" t="s">
        <v>468</v>
      </c>
      <c r="BN6" t="s">
        <v>467</v>
      </c>
    </row>
    <row r="7" spans="1:66">
      <c r="A7" s="142" t="str">
        <f t="shared" si="0"/>
        <v>미래교통</v>
      </c>
      <c r="B7" s="142" t="str">
        <f t="shared" si="1"/>
        <v>111</v>
      </c>
      <c r="C7" s="143" t="str">
        <f t="shared" si="2"/>
        <v>70바5078</v>
      </c>
      <c r="D7" s="131" t="str">
        <f t="shared" si="3"/>
        <v>대형</v>
      </c>
      <c r="E7" s="127" t="str">
        <f t="shared" ref="E7:E43" si="16">AZ7</f>
        <v>F</v>
      </c>
      <c r="F7" s="150">
        <f t="shared" ref="F7:F43" si="17">G7/H7</f>
        <v>0.84107142857142858</v>
      </c>
      <c r="G7" s="151">
        <f t="shared" ref="G7:G43" si="18">AE7</f>
        <v>2.355</v>
      </c>
      <c r="H7" s="152">
        <f t="shared" ref="H7:H43" si="19">AF7</f>
        <v>2.8</v>
      </c>
      <c r="I7" s="153">
        <f t="shared" si="4"/>
        <v>9086.9590000000007</v>
      </c>
      <c r="J7" s="154">
        <f t="shared" si="5"/>
        <v>4.3052330983292073E-2</v>
      </c>
      <c r="K7" s="154">
        <f t="shared" si="6"/>
        <v>0.29265432202712166</v>
      </c>
      <c r="L7" s="154">
        <f t="shared" si="7"/>
        <v>0.16485162968161293</v>
      </c>
      <c r="M7" s="155">
        <f t="shared" si="8"/>
        <v>23.952999999999999</v>
      </c>
      <c r="N7" s="156">
        <f t="shared" si="9"/>
        <v>2.1999999999999999E-2</v>
      </c>
      <c r="O7" s="156">
        <f t="shared" si="10"/>
        <v>16.187999999999999</v>
      </c>
      <c r="P7" s="157">
        <f t="shared" si="11"/>
        <v>649.9083333333333</v>
      </c>
      <c r="Q7" s="158">
        <f t="shared" si="12"/>
        <v>95</v>
      </c>
      <c r="R7" s="159">
        <f t="shared" si="13"/>
        <v>42.633359904979024</v>
      </c>
      <c r="S7" s="144">
        <f t="shared" si="14"/>
        <v>2</v>
      </c>
      <c r="T7" s="144">
        <f t="shared" si="15"/>
        <v>1471</v>
      </c>
      <c r="U7" t="s">
        <v>119</v>
      </c>
      <c r="V7" t="s">
        <v>120</v>
      </c>
      <c r="W7" s="4" t="s">
        <v>119</v>
      </c>
      <c r="X7" s="4" t="s">
        <v>120</v>
      </c>
      <c r="Y7" s="4" t="s">
        <v>198</v>
      </c>
      <c r="Z7" s="4" t="s">
        <v>140</v>
      </c>
      <c r="AA7" s="4" t="s">
        <v>48</v>
      </c>
      <c r="AB7" s="4">
        <v>510</v>
      </c>
      <c r="AC7" s="4">
        <v>9086.9590000000007</v>
      </c>
      <c r="AD7" s="4">
        <v>3858.0540000000001</v>
      </c>
      <c r="AE7" s="4">
        <v>2.355</v>
      </c>
      <c r="AF7" s="4">
        <v>2.8</v>
      </c>
      <c r="AG7" s="4">
        <v>23.952999999999999</v>
      </c>
      <c r="AH7" s="4">
        <v>320.85521699999998</v>
      </c>
      <c r="AI7" s="4">
        <v>13.813565000000001</v>
      </c>
      <c r="AJ7" s="4">
        <v>93.899665999999996</v>
      </c>
      <c r="AK7" s="4">
        <v>1498</v>
      </c>
      <c r="AL7" s="4">
        <v>2</v>
      </c>
      <c r="AM7" s="4">
        <v>1471</v>
      </c>
      <c r="AN7" s="4">
        <v>95</v>
      </c>
      <c r="AO7" s="4">
        <v>28.321057</v>
      </c>
      <c r="AP7" s="4">
        <v>87254.1</v>
      </c>
      <c r="AQ7" s="4">
        <v>38994.5</v>
      </c>
      <c r="AR7" s="4">
        <v>63</v>
      </c>
      <c r="AS7" s="4">
        <v>49995</v>
      </c>
      <c r="AT7" s="4">
        <v>2.1999999999999999E-2</v>
      </c>
      <c r="AU7" s="4">
        <v>16.187999999999999</v>
      </c>
      <c r="AV7" s="4">
        <v>68765</v>
      </c>
      <c r="AW7" s="4">
        <v>0</v>
      </c>
      <c r="AX7" s="30">
        <v>0.56999999999999995</v>
      </c>
      <c r="AY7">
        <v>0.74259259259259247</v>
      </c>
      <c r="AZ7" t="s">
        <v>70</v>
      </c>
      <c r="BA7" t="s">
        <v>196</v>
      </c>
      <c r="BB7">
        <v>5</v>
      </c>
      <c r="BC7" t="s">
        <v>432</v>
      </c>
      <c r="BD7">
        <v>15</v>
      </c>
      <c r="BE7">
        <v>153367.42799999999</v>
      </c>
      <c r="BF7">
        <v>7.9122028440093556E-2</v>
      </c>
      <c r="BG7">
        <v>5.875543223051391E-2</v>
      </c>
      <c r="BH7">
        <v>262301.30900000001</v>
      </c>
      <c r="BI7">
        <v>4.6262605574720943E-2</v>
      </c>
      <c r="BJ7">
        <v>3.4354268213820545E-2</v>
      </c>
      <c r="BK7">
        <v>1</v>
      </c>
      <c r="BL7" t="s">
        <v>467</v>
      </c>
      <c r="BM7" t="s">
        <v>468</v>
      </c>
      <c r="BN7" t="s">
        <v>467</v>
      </c>
    </row>
    <row r="8" spans="1:66">
      <c r="A8" s="139" t="str">
        <f t="shared" ref="A8:A43" si="20">W8</f>
        <v>미래교통</v>
      </c>
      <c r="B8" s="139" t="str">
        <f t="shared" si="1"/>
        <v>111</v>
      </c>
      <c r="C8" s="140" t="str">
        <f t="shared" ref="C8:C43" si="21">Y8</f>
        <v>70바5080</v>
      </c>
      <c r="D8" s="114" t="str">
        <f t="shared" ref="D8:D43" si="22">Z8</f>
        <v>대형</v>
      </c>
      <c r="E8" s="110" t="str">
        <f t="shared" si="16"/>
        <v>D</v>
      </c>
      <c r="F8" s="160">
        <f t="shared" si="17"/>
        <v>0.84629629629629632</v>
      </c>
      <c r="G8" s="161">
        <f t="shared" si="18"/>
        <v>2.2850000000000001</v>
      </c>
      <c r="H8" s="162">
        <f t="shared" si="19"/>
        <v>2.7</v>
      </c>
      <c r="I8" s="163">
        <f t="shared" ref="I8:I43" si="23">AC8</f>
        <v>7508.6369999999997</v>
      </c>
      <c r="J8" s="164">
        <f t="shared" ref="J8:J43" si="24">AI8/AH8</f>
        <v>2.3413957050204322E-2</v>
      </c>
      <c r="K8" s="164">
        <f t="shared" ref="K8:K43" si="25">AJ8/AH8</f>
        <v>0.28773902449968469</v>
      </c>
      <c r="L8" s="164">
        <f t="shared" ref="L8:L43" si="26">AK8/AC8</f>
        <v>0.14956109877198751</v>
      </c>
      <c r="M8" s="165">
        <f t="shared" ref="M8:M43" si="27">AG8</f>
        <v>24.431999999999999</v>
      </c>
      <c r="N8" s="166">
        <f t="shared" ref="N8:N43" si="28">IF(AW8=0,AT8,"속도계이상")</f>
        <v>6.7000000000000004E-2</v>
      </c>
      <c r="O8" s="166">
        <f t="shared" ref="O8:O43" si="29">IF(AW8=0,AU8,"속도계이상")</f>
        <v>15.089</v>
      </c>
      <c r="P8" s="167">
        <f t="shared" ref="P8:P43" si="30">AQ8/60</f>
        <v>478.49833333333333</v>
      </c>
      <c r="Q8" s="168">
        <f t="shared" ref="Q8:Q43" si="31">AN8</f>
        <v>93</v>
      </c>
      <c r="R8" s="169">
        <f t="shared" ref="R8:R43" si="32">AC8/(AH8-AI8-AJ8)</f>
        <v>42.742640178686422</v>
      </c>
      <c r="S8" s="141">
        <f t="shared" ref="S8:S43" si="33">IF(AW8=0,AL8,"속도계이상")</f>
        <v>5</v>
      </c>
      <c r="T8" s="141">
        <f t="shared" ref="T8:T43" si="34">IF(AW8=0,AM8,"속도계이상")</f>
        <v>1133</v>
      </c>
      <c r="U8" t="s">
        <v>119</v>
      </c>
      <c r="V8" s="5" t="s">
        <v>120</v>
      </c>
      <c r="W8" t="s">
        <v>119</v>
      </c>
      <c r="X8" s="5" t="s">
        <v>120</v>
      </c>
      <c r="Y8" t="s">
        <v>199</v>
      </c>
      <c r="Z8" t="s">
        <v>140</v>
      </c>
      <c r="AA8" t="s">
        <v>48</v>
      </c>
      <c r="AB8">
        <v>510</v>
      </c>
      <c r="AC8" s="1">
        <v>7508.6369999999997</v>
      </c>
      <c r="AD8" s="1">
        <v>3286.6280000000002</v>
      </c>
      <c r="AE8" s="28">
        <v>2.2850000000000001</v>
      </c>
      <c r="AF8">
        <v>2.7</v>
      </c>
      <c r="AG8">
        <v>24.431999999999999</v>
      </c>
      <c r="AH8">
        <v>255.02160900000001</v>
      </c>
      <c r="AI8">
        <v>5.9710650000000003</v>
      </c>
      <c r="AJ8">
        <v>73.379669000000007</v>
      </c>
      <c r="AK8">
        <v>1123</v>
      </c>
      <c r="AL8">
        <v>5</v>
      </c>
      <c r="AM8">
        <v>1133</v>
      </c>
      <c r="AN8">
        <v>93</v>
      </c>
      <c r="AO8">
        <v>29.44314</v>
      </c>
      <c r="AP8">
        <v>55704</v>
      </c>
      <c r="AQ8">
        <v>28709.9</v>
      </c>
      <c r="AR8">
        <v>28</v>
      </c>
      <c r="AS8">
        <v>14175</v>
      </c>
      <c r="AT8">
        <v>6.7000000000000004E-2</v>
      </c>
      <c r="AU8">
        <v>15.089</v>
      </c>
      <c r="AV8">
        <v>70345</v>
      </c>
      <c r="AW8">
        <v>0</v>
      </c>
      <c r="AX8" s="29">
        <v>0.56000000000000005</v>
      </c>
      <c r="AY8">
        <v>0.8107692307692308</v>
      </c>
      <c r="AZ8" t="s">
        <v>67</v>
      </c>
      <c r="BA8" t="s">
        <v>196</v>
      </c>
      <c r="BB8">
        <v>5</v>
      </c>
      <c r="BC8" t="s">
        <v>433</v>
      </c>
      <c r="BD8">
        <v>13</v>
      </c>
      <c r="BE8">
        <v>153367.42799999999</v>
      </c>
      <c r="BF8">
        <v>7.9527655637545158E-2</v>
      </c>
      <c r="BG8">
        <v>6.4478576186132772E-2</v>
      </c>
      <c r="BH8">
        <v>262301.30900000001</v>
      </c>
      <c r="BI8">
        <v>4.6499775569171863E-2</v>
      </c>
      <c r="BJ8">
        <v>3.7700587269159341E-2</v>
      </c>
      <c r="BK8">
        <v>1</v>
      </c>
      <c r="BL8" t="s">
        <v>467</v>
      </c>
      <c r="BM8" t="s">
        <v>468</v>
      </c>
      <c r="BN8" t="s">
        <v>467</v>
      </c>
    </row>
    <row r="9" spans="1:66">
      <c r="A9" s="142" t="str">
        <f t="shared" si="20"/>
        <v>미래교통</v>
      </c>
      <c r="B9" s="142" t="str">
        <f t="shared" si="1"/>
        <v>111</v>
      </c>
      <c r="C9" s="143" t="str">
        <f t="shared" si="21"/>
        <v>70바5905</v>
      </c>
      <c r="D9" s="131" t="str">
        <f t="shared" si="22"/>
        <v>대형</v>
      </c>
      <c r="E9" s="127" t="str">
        <f t="shared" si="16"/>
        <v>D</v>
      </c>
      <c r="F9" s="150">
        <f t="shared" si="17"/>
        <v>0.8532142857142857</v>
      </c>
      <c r="G9" s="151">
        <f t="shared" si="18"/>
        <v>2.3889999999999998</v>
      </c>
      <c r="H9" s="152">
        <f t="shared" si="19"/>
        <v>2.8</v>
      </c>
      <c r="I9" s="153">
        <f t="shared" si="23"/>
        <v>9325.4050000000007</v>
      </c>
      <c r="J9" s="154">
        <f t="shared" si="24"/>
        <v>3.7239848618616712E-2</v>
      </c>
      <c r="K9" s="154">
        <f t="shared" si="25"/>
        <v>0.29391012378034503</v>
      </c>
      <c r="L9" s="154">
        <f t="shared" si="26"/>
        <v>0.1742551663975988</v>
      </c>
      <c r="M9" s="155">
        <f t="shared" si="27"/>
        <v>23.995999999999999</v>
      </c>
      <c r="N9" s="156">
        <f t="shared" si="28"/>
        <v>2.1000000000000001E-2</v>
      </c>
      <c r="O9" s="156">
        <f t="shared" si="29"/>
        <v>28.76</v>
      </c>
      <c r="P9" s="157">
        <f t="shared" si="30"/>
        <v>835.97500000000002</v>
      </c>
      <c r="Q9" s="158">
        <f t="shared" si="31"/>
        <v>95</v>
      </c>
      <c r="R9" s="159">
        <f t="shared" si="32"/>
        <v>44.08137204957756</v>
      </c>
      <c r="S9" s="144">
        <f t="shared" si="33"/>
        <v>2</v>
      </c>
      <c r="T9" s="144">
        <f t="shared" si="34"/>
        <v>2682</v>
      </c>
      <c r="U9" t="s">
        <v>119</v>
      </c>
      <c r="V9" s="5" t="s">
        <v>120</v>
      </c>
      <c r="W9" t="s">
        <v>119</v>
      </c>
      <c r="X9" s="5" t="s">
        <v>120</v>
      </c>
      <c r="Y9" t="s">
        <v>200</v>
      </c>
      <c r="Z9" t="s">
        <v>140</v>
      </c>
      <c r="AA9" t="s">
        <v>48</v>
      </c>
      <c r="AB9">
        <v>510</v>
      </c>
      <c r="AC9" s="1">
        <v>9325.4050000000007</v>
      </c>
      <c r="AD9" s="1">
        <v>3902.9250000000002</v>
      </c>
      <c r="AE9" s="28">
        <v>2.3889999999999998</v>
      </c>
      <c r="AF9">
        <v>2.8</v>
      </c>
      <c r="AG9">
        <v>23.995999999999999</v>
      </c>
      <c r="AH9">
        <v>316.28882599999997</v>
      </c>
      <c r="AI9">
        <v>11.778548000000001</v>
      </c>
      <c r="AJ9">
        <v>92.960487999999998</v>
      </c>
      <c r="AK9">
        <v>1625</v>
      </c>
      <c r="AL9">
        <v>2</v>
      </c>
      <c r="AM9">
        <v>2682</v>
      </c>
      <c r="AN9">
        <v>95</v>
      </c>
      <c r="AO9">
        <v>29.483826000000001</v>
      </c>
      <c r="AP9">
        <v>95102.399999999994</v>
      </c>
      <c r="AQ9">
        <v>50158.5</v>
      </c>
      <c r="AR9">
        <v>48</v>
      </c>
      <c r="AS9">
        <v>21673</v>
      </c>
      <c r="AT9">
        <v>2.1000000000000001E-2</v>
      </c>
      <c r="AU9">
        <v>28.76</v>
      </c>
      <c r="AV9">
        <v>84973</v>
      </c>
      <c r="AW9">
        <v>0</v>
      </c>
      <c r="AX9" s="29">
        <v>0.56000000000000005</v>
      </c>
      <c r="AY9">
        <v>0.80068965517241386</v>
      </c>
      <c r="AZ9" t="s">
        <v>67</v>
      </c>
      <c r="BA9" t="s">
        <v>196</v>
      </c>
      <c r="BB9">
        <v>8</v>
      </c>
      <c r="BC9" t="s">
        <v>434</v>
      </c>
      <c r="BD9">
        <v>10</v>
      </c>
      <c r="BE9">
        <v>153367.42799999999</v>
      </c>
      <c r="BF9">
        <v>5.5373504731395774E-2</v>
      </c>
      <c r="BG9">
        <v>4.4336992409069312E-2</v>
      </c>
      <c r="BH9">
        <v>262301.30900000001</v>
      </c>
      <c r="BI9">
        <v>3.2376857105200343E-2</v>
      </c>
      <c r="BJ9">
        <v>2.5923814551129382E-2</v>
      </c>
      <c r="BK9">
        <v>1</v>
      </c>
      <c r="BL9" t="s">
        <v>467</v>
      </c>
      <c r="BM9" t="s">
        <v>468</v>
      </c>
      <c r="BN9" t="s">
        <v>467</v>
      </c>
    </row>
    <row r="10" spans="1:66">
      <c r="A10" s="139" t="str">
        <f t="shared" si="20"/>
        <v>미래교통</v>
      </c>
      <c r="B10" s="139" t="str">
        <f t="shared" si="1"/>
        <v>111</v>
      </c>
      <c r="C10" s="140" t="str">
        <f t="shared" si="21"/>
        <v>70바5924</v>
      </c>
      <c r="D10" s="114" t="str">
        <f t="shared" si="22"/>
        <v>대형</v>
      </c>
      <c r="E10" s="110" t="str">
        <f t="shared" si="16"/>
        <v>D</v>
      </c>
      <c r="F10" s="160">
        <f t="shared" si="17"/>
        <v>0.89931034482758632</v>
      </c>
      <c r="G10" s="161">
        <f t="shared" si="18"/>
        <v>2.6080000000000001</v>
      </c>
      <c r="H10" s="162">
        <f t="shared" si="19"/>
        <v>2.9</v>
      </c>
      <c r="I10" s="163">
        <f t="shared" si="23"/>
        <v>10941.722</v>
      </c>
      <c r="J10" s="164">
        <f t="shared" si="24"/>
        <v>1.8850870600289699E-2</v>
      </c>
      <c r="K10" s="164">
        <f t="shared" si="25"/>
        <v>0.27337245926289655</v>
      </c>
      <c r="L10" s="164">
        <f t="shared" si="26"/>
        <v>0.13434814008252083</v>
      </c>
      <c r="M10" s="165">
        <f t="shared" si="27"/>
        <v>21.030999999999999</v>
      </c>
      <c r="N10" s="166">
        <f t="shared" si="28"/>
        <v>4.5999999999999999E-2</v>
      </c>
      <c r="O10" s="166">
        <f t="shared" si="29"/>
        <v>22.364000000000001</v>
      </c>
      <c r="P10" s="167">
        <f t="shared" si="30"/>
        <v>551.76499999999999</v>
      </c>
      <c r="Q10" s="168">
        <f t="shared" si="31"/>
        <v>98</v>
      </c>
      <c r="R10" s="169">
        <f t="shared" si="32"/>
        <v>43.517807388774855</v>
      </c>
      <c r="S10" s="141">
        <f t="shared" si="33"/>
        <v>5</v>
      </c>
      <c r="T10" s="141">
        <f t="shared" si="34"/>
        <v>2447</v>
      </c>
      <c r="U10" t="s">
        <v>119</v>
      </c>
      <c r="V10" t="s">
        <v>120</v>
      </c>
      <c r="W10" s="4" t="s">
        <v>119</v>
      </c>
      <c r="X10" s="4" t="s">
        <v>120</v>
      </c>
      <c r="Y10" s="4" t="s">
        <v>202</v>
      </c>
      <c r="Z10" s="4" t="s">
        <v>140</v>
      </c>
      <c r="AA10" s="4" t="s">
        <v>48</v>
      </c>
      <c r="AB10" s="4">
        <v>510</v>
      </c>
      <c r="AC10" s="4">
        <v>10941.722</v>
      </c>
      <c r="AD10" s="4">
        <v>4195.1049999999996</v>
      </c>
      <c r="AE10" s="4">
        <v>2.6080000000000001</v>
      </c>
      <c r="AF10" s="4">
        <v>2.9</v>
      </c>
      <c r="AG10" s="4">
        <v>21.030999999999999</v>
      </c>
      <c r="AH10" s="4">
        <v>355.24046299999998</v>
      </c>
      <c r="AI10" s="4">
        <v>6.6965919999999999</v>
      </c>
      <c r="AJ10" s="4">
        <v>97.112959000000004</v>
      </c>
      <c r="AK10" s="4">
        <v>1470</v>
      </c>
      <c r="AL10" s="4">
        <v>5</v>
      </c>
      <c r="AM10" s="4">
        <v>2447</v>
      </c>
      <c r="AN10" s="4">
        <v>98</v>
      </c>
      <c r="AO10" s="4">
        <v>30.800888</v>
      </c>
      <c r="AP10" s="4">
        <v>81889.2</v>
      </c>
      <c r="AQ10" s="4">
        <v>33105.9</v>
      </c>
      <c r="AR10" s="4">
        <v>25</v>
      </c>
      <c r="AS10" s="4">
        <v>9811</v>
      </c>
      <c r="AT10" s="4">
        <v>4.5999999999999999E-2</v>
      </c>
      <c r="AU10" s="4">
        <v>22.364000000000001</v>
      </c>
      <c r="AV10" s="4">
        <v>102017</v>
      </c>
      <c r="AW10" s="4">
        <v>0</v>
      </c>
      <c r="AX10" s="30">
        <v>0.56000000000000005</v>
      </c>
      <c r="AY10">
        <v>0.83750000000000013</v>
      </c>
      <c r="AZ10" t="s">
        <v>67</v>
      </c>
      <c r="BA10" t="s">
        <v>196</v>
      </c>
      <c r="BB10">
        <v>1</v>
      </c>
      <c r="BC10" t="s">
        <v>197</v>
      </c>
      <c r="BD10">
        <v>10</v>
      </c>
      <c r="BE10">
        <v>153367.42799999999</v>
      </c>
      <c r="BF10">
        <v>7.7909887098061015E-2</v>
      </c>
      <c r="BG10">
        <v>6.5249530444626114E-2</v>
      </c>
      <c r="BH10">
        <v>262301.30900000001</v>
      </c>
      <c r="BI10">
        <v>4.5553867213068311E-2</v>
      </c>
      <c r="BJ10">
        <v>3.8151363790944713E-2</v>
      </c>
      <c r="BK10">
        <v>1</v>
      </c>
      <c r="BL10" t="s">
        <v>467</v>
      </c>
      <c r="BM10" t="s">
        <v>468</v>
      </c>
      <c r="BN10" t="s">
        <v>467</v>
      </c>
    </row>
    <row r="11" spans="1:66">
      <c r="A11" s="142" t="str">
        <f t="shared" si="20"/>
        <v>미래교통</v>
      </c>
      <c r="B11" s="142" t="str">
        <f t="shared" si="1"/>
        <v>111</v>
      </c>
      <c r="C11" s="143" t="str">
        <f t="shared" si="21"/>
        <v>70바5931</v>
      </c>
      <c r="D11" s="131" t="str">
        <f t="shared" si="22"/>
        <v>대형</v>
      </c>
      <c r="E11" s="127" t="str">
        <f t="shared" si="16"/>
        <v>C</v>
      </c>
      <c r="F11" s="150">
        <f t="shared" si="17"/>
        <v>0.78555555555555545</v>
      </c>
      <c r="G11" s="151">
        <f t="shared" si="18"/>
        <v>2.121</v>
      </c>
      <c r="H11" s="152">
        <f t="shared" si="19"/>
        <v>2.7</v>
      </c>
      <c r="I11" s="153">
        <f t="shared" si="23"/>
        <v>10606.79</v>
      </c>
      <c r="J11" s="154">
        <f t="shared" si="24"/>
        <v>3.86590390957803E-2</v>
      </c>
      <c r="K11" s="154">
        <f t="shared" si="25"/>
        <v>0.28123848925826461</v>
      </c>
      <c r="L11" s="154">
        <f t="shared" si="26"/>
        <v>0.14189024200535694</v>
      </c>
      <c r="M11" s="155">
        <f t="shared" si="27"/>
        <v>28.776</v>
      </c>
      <c r="N11" s="156">
        <f t="shared" si="28"/>
        <v>0.13200000000000001</v>
      </c>
      <c r="O11" s="156">
        <f t="shared" si="29"/>
        <v>27.943999999999999</v>
      </c>
      <c r="P11" s="157">
        <f t="shared" si="30"/>
        <v>644.41833333333329</v>
      </c>
      <c r="Q11" s="158">
        <f t="shared" si="31"/>
        <v>94</v>
      </c>
      <c r="R11" s="159">
        <f t="shared" si="32"/>
        <v>44.370784963883558</v>
      </c>
      <c r="S11" s="144">
        <f t="shared" si="33"/>
        <v>14</v>
      </c>
      <c r="T11" s="144">
        <f t="shared" si="34"/>
        <v>2964</v>
      </c>
      <c r="U11" t="s">
        <v>119</v>
      </c>
      <c r="V11" s="5" t="s">
        <v>120</v>
      </c>
      <c r="W11" t="s">
        <v>119</v>
      </c>
      <c r="X11" s="5" t="s">
        <v>120</v>
      </c>
      <c r="Y11" t="s">
        <v>203</v>
      </c>
      <c r="Z11" t="s">
        <v>140</v>
      </c>
      <c r="AA11" t="s">
        <v>48</v>
      </c>
      <c r="AB11">
        <v>510</v>
      </c>
      <c r="AC11" s="1">
        <v>10606.79</v>
      </c>
      <c r="AD11" s="1">
        <v>5000.8990000000003</v>
      </c>
      <c r="AE11" s="28">
        <v>2.121</v>
      </c>
      <c r="AF11">
        <v>2.7</v>
      </c>
      <c r="AG11">
        <v>28.776</v>
      </c>
      <c r="AH11">
        <v>351.489621</v>
      </c>
      <c r="AI11">
        <v>13.588251</v>
      </c>
      <c r="AJ11">
        <v>98.852410000000006</v>
      </c>
      <c r="AK11">
        <v>1505</v>
      </c>
      <c r="AL11">
        <v>14</v>
      </c>
      <c r="AM11">
        <v>2964</v>
      </c>
      <c r="AN11">
        <v>94</v>
      </c>
      <c r="AO11">
        <v>30.176680000000001</v>
      </c>
      <c r="AP11">
        <v>76861.2</v>
      </c>
      <c r="AQ11">
        <v>38665.1</v>
      </c>
      <c r="AR11">
        <v>23</v>
      </c>
      <c r="AS11">
        <v>7835</v>
      </c>
      <c r="AT11">
        <v>0.13200000000000001</v>
      </c>
      <c r="AU11">
        <v>27.943999999999999</v>
      </c>
      <c r="AV11">
        <v>97708</v>
      </c>
      <c r="AW11">
        <v>0</v>
      </c>
      <c r="AX11" s="29">
        <v>0.56999999999999995</v>
      </c>
      <c r="AY11">
        <v>0.85464285714285715</v>
      </c>
      <c r="AZ11" t="s">
        <v>69</v>
      </c>
      <c r="BA11" t="s">
        <v>196</v>
      </c>
      <c r="BB11">
        <v>1</v>
      </c>
      <c r="BC11" t="s">
        <v>210</v>
      </c>
      <c r="BD11">
        <v>8</v>
      </c>
      <c r="BE11">
        <v>153367.42799999999</v>
      </c>
      <c r="BF11">
        <v>3.95870106134922E-2</v>
      </c>
      <c r="BG11">
        <v>3.3832755856459583E-2</v>
      </c>
      <c r="BH11">
        <v>262301.30900000001</v>
      </c>
      <c r="BI11">
        <v>2.3146502864002102E-2</v>
      </c>
      <c r="BJ11">
        <v>1.9781993340556081E-2</v>
      </c>
      <c r="BK11">
        <v>1</v>
      </c>
      <c r="BL11" t="s">
        <v>467</v>
      </c>
      <c r="BM11" t="s">
        <v>468</v>
      </c>
      <c r="BN11" t="s">
        <v>467</v>
      </c>
    </row>
    <row r="12" spans="1:66" s="2" customFormat="1">
      <c r="A12" s="139" t="str">
        <f t="shared" si="20"/>
        <v>미래교통</v>
      </c>
      <c r="B12" s="139" t="str">
        <f t="shared" si="1"/>
        <v>111</v>
      </c>
      <c r="C12" s="140" t="str">
        <f t="shared" si="21"/>
        <v>70바5994</v>
      </c>
      <c r="D12" s="114" t="str">
        <f t="shared" si="22"/>
        <v>대형</v>
      </c>
      <c r="E12" s="110" t="str">
        <f t="shared" si="16"/>
        <v>D</v>
      </c>
      <c r="F12" s="160">
        <f t="shared" si="17"/>
        <v>0.86807692307692308</v>
      </c>
      <c r="G12" s="161">
        <f t="shared" si="18"/>
        <v>2.2570000000000001</v>
      </c>
      <c r="H12" s="162">
        <f t="shared" si="19"/>
        <v>2.6</v>
      </c>
      <c r="I12" s="163">
        <f t="shared" si="23"/>
        <v>9196.393</v>
      </c>
      <c r="J12" s="164">
        <f t="shared" si="24"/>
        <v>4.5922608507027549E-2</v>
      </c>
      <c r="K12" s="164">
        <f t="shared" si="25"/>
        <v>0.26697211948262495</v>
      </c>
      <c r="L12" s="164">
        <f t="shared" si="26"/>
        <v>0.18257157996618892</v>
      </c>
      <c r="M12" s="165">
        <f t="shared" si="27"/>
        <v>27.242999999999999</v>
      </c>
      <c r="N12" s="166">
        <f t="shared" si="28"/>
        <v>7.5999999999999998E-2</v>
      </c>
      <c r="O12" s="166">
        <f t="shared" si="29"/>
        <v>19.997</v>
      </c>
      <c r="P12" s="167">
        <f t="shared" si="30"/>
        <v>502.31166666666667</v>
      </c>
      <c r="Q12" s="168">
        <f t="shared" si="31"/>
        <v>94</v>
      </c>
      <c r="R12" s="169">
        <f t="shared" si="32"/>
        <v>43.665724296209326</v>
      </c>
      <c r="S12" s="141">
        <f t="shared" si="33"/>
        <v>7</v>
      </c>
      <c r="T12" s="141">
        <f t="shared" si="34"/>
        <v>1839</v>
      </c>
      <c r="U12" t="s">
        <v>119</v>
      </c>
      <c r="V12" s="5" t="s">
        <v>120</v>
      </c>
      <c r="W12" t="s">
        <v>119</v>
      </c>
      <c r="X12" s="5" t="s">
        <v>120</v>
      </c>
      <c r="Y12" t="s">
        <v>204</v>
      </c>
      <c r="Z12" t="s">
        <v>140</v>
      </c>
      <c r="AA12" t="s">
        <v>48</v>
      </c>
      <c r="AB12">
        <v>510</v>
      </c>
      <c r="AC12" s="1">
        <v>9196.393</v>
      </c>
      <c r="AD12" s="1">
        <v>4074.5349999999999</v>
      </c>
      <c r="AE12" s="28">
        <v>2.2570000000000001</v>
      </c>
      <c r="AF12">
        <v>2.6</v>
      </c>
      <c r="AG12">
        <v>27.242999999999999</v>
      </c>
      <c r="AH12">
        <v>306.516299</v>
      </c>
      <c r="AI12">
        <v>14.076028000000001</v>
      </c>
      <c r="AJ12">
        <v>81.831305999999998</v>
      </c>
      <c r="AK12">
        <v>1679</v>
      </c>
      <c r="AL12">
        <v>7</v>
      </c>
      <c r="AM12">
        <v>1839</v>
      </c>
      <c r="AN12">
        <v>94</v>
      </c>
      <c r="AO12">
        <v>30.002949000000001</v>
      </c>
      <c r="AP12">
        <v>64759.6</v>
      </c>
      <c r="AQ12">
        <v>30138.7</v>
      </c>
      <c r="AR12">
        <v>31</v>
      </c>
      <c r="AS12">
        <v>14946</v>
      </c>
      <c r="AT12">
        <v>7.5999999999999998E-2</v>
      </c>
      <c r="AU12">
        <v>19.997</v>
      </c>
      <c r="AV12">
        <v>84941</v>
      </c>
      <c r="AW12">
        <v>0</v>
      </c>
      <c r="AX12" s="29">
        <v>0.59</v>
      </c>
      <c r="AY12" s="2">
        <v>0.83357142857142863</v>
      </c>
      <c r="AZ12" s="2" t="s">
        <v>67</v>
      </c>
      <c r="BA12" s="2" t="s">
        <v>196</v>
      </c>
      <c r="BB12" s="2">
        <v>3</v>
      </c>
      <c r="BC12" s="2" t="s">
        <v>213</v>
      </c>
      <c r="BD12" s="2">
        <v>10</v>
      </c>
      <c r="BE12" s="2">
        <v>153367.42799999999</v>
      </c>
      <c r="BF12" s="2">
        <v>7.8696807773290703E-2</v>
      </c>
      <c r="BG12" s="2">
        <v>6.5599410479593043E-2</v>
      </c>
      <c r="BH12" s="2">
        <v>262301.30900000001</v>
      </c>
      <c r="BI12" s="2">
        <v>4.6013979289748798E-2</v>
      </c>
      <c r="BJ12" s="2">
        <v>3.835593845081204E-2</v>
      </c>
      <c r="BK12" s="2">
        <v>1</v>
      </c>
      <c r="BL12" s="2" t="s">
        <v>467</v>
      </c>
      <c r="BM12" s="2" t="s">
        <v>468</v>
      </c>
      <c r="BN12" s="2" t="s">
        <v>467</v>
      </c>
    </row>
    <row r="13" spans="1:66">
      <c r="A13" s="142" t="str">
        <f t="shared" si="20"/>
        <v>미래교통</v>
      </c>
      <c r="B13" s="142" t="str">
        <f t="shared" si="1"/>
        <v>111</v>
      </c>
      <c r="C13" s="143" t="str">
        <f t="shared" si="21"/>
        <v>70바6001</v>
      </c>
      <c r="D13" s="131" t="str">
        <f t="shared" si="22"/>
        <v>대형</v>
      </c>
      <c r="E13" s="127" t="str">
        <f t="shared" si="16"/>
        <v>D</v>
      </c>
      <c r="F13" s="150">
        <f t="shared" si="17"/>
        <v>0.85827586206896556</v>
      </c>
      <c r="G13" s="151">
        <f t="shared" si="18"/>
        <v>2.4889999999999999</v>
      </c>
      <c r="H13" s="152">
        <f t="shared" si="19"/>
        <v>2.9</v>
      </c>
      <c r="I13" s="153">
        <f t="shared" si="23"/>
        <v>9677.9439999999995</v>
      </c>
      <c r="J13" s="154">
        <f t="shared" si="24"/>
        <v>4.2405706039990367E-2</v>
      </c>
      <c r="K13" s="154">
        <f t="shared" si="25"/>
        <v>0.29452073545822122</v>
      </c>
      <c r="L13" s="154">
        <f t="shared" si="26"/>
        <v>0.14538211835075715</v>
      </c>
      <c r="M13" s="155">
        <f t="shared" si="27"/>
        <v>23.672999999999998</v>
      </c>
      <c r="N13" s="156">
        <f t="shared" si="28"/>
        <v>0.01</v>
      </c>
      <c r="O13" s="156">
        <f t="shared" si="29"/>
        <v>27.071999999999999</v>
      </c>
      <c r="P13" s="157">
        <f t="shared" si="30"/>
        <v>732.01666666666665</v>
      </c>
      <c r="Q13" s="158">
        <f t="shared" si="31"/>
        <v>93</v>
      </c>
      <c r="R13" s="159">
        <f t="shared" si="32"/>
        <v>43.885971741206724</v>
      </c>
      <c r="S13" s="144">
        <f t="shared" si="33"/>
        <v>1</v>
      </c>
      <c r="T13" s="144">
        <f t="shared" si="34"/>
        <v>2620</v>
      </c>
      <c r="U13" t="s">
        <v>119</v>
      </c>
      <c r="V13" t="s">
        <v>120</v>
      </c>
      <c r="W13" s="4" t="s">
        <v>119</v>
      </c>
      <c r="X13" s="4" t="s">
        <v>120</v>
      </c>
      <c r="Y13" s="4" t="s">
        <v>205</v>
      </c>
      <c r="Z13" s="4" t="s">
        <v>140</v>
      </c>
      <c r="AA13" s="4" t="s">
        <v>48</v>
      </c>
      <c r="AB13" s="4">
        <v>510</v>
      </c>
      <c r="AC13" s="4">
        <v>9677.9439999999995</v>
      </c>
      <c r="AD13" s="4">
        <v>3887.7719999999999</v>
      </c>
      <c r="AE13" s="4">
        <v>2.4889999999999999</v>
      </c>
      <c r="AF13" s="4">
        <v>2.9</v>
      </c>
      <c r="AG13" s="4">
        <v>23.672999999999998</v>
      </c>
      <c r="AH13" s="4">
        <v>332.57965300000001</v>
      </c>
      <c r="AI13" s="4">
        <v>14.103275</v>
      </c>
      <c r="AJ13" s="4">
        <v>97.951604000000003</v>
      </c>
      <c r="AK13" s="4">
        <v>1407</v>
      </c>
      <c r="AL13" s="4">
        <v>1</v>
      </c>
      <c r="AM13" s="4">
        <v>2620</v>
      </c>
      <c r="AN13" s="4">
        <v>93</v>
      </c>
      <c r="AO13" s="4">
        <v>29.099627000000002</v>
      </c>
      <c r="AP13" s="4">
        <v>87146.5</v>
      </c>
      <c r="AQ13" s="4">
        <v>43921</v>
      </c>
      <c r="AR13" s="4">
        <v>66</v>
      </c>
      <c r="AS13" s="4">
        <v>29690</v>
      </c>
      <c r="AT13" s="4">
        <v>0.01</v>
      </c>
      <c r="AU13" s="4">
        <v>27.071999999999999</v>
      </c>
      <c r="AV13" s="4">
        <v>90342</v>
      </c>
      <c r="AW13" s="4">
        <v>0</v>
      </c>
      <c r="AX13" s="30">
        <v>0.57999999999999996</v>
      </c>
      <c r="AY13">
        <v>0.80896551724137933</v>
      </c>
      <c r="AZ13" t="s">
        <v>67</v>
      </c>
      <c r="BA13" t="s">
        <v>196</v>
      </c>
      <c r="BB13">
        <v>7</v>
      </c>
      <c r="BC13" t="s">
        <v>435</v>
      </c>
      <c r="BD13">
        <v>8</v>
      </c>
      <c r="BE13">
        <v>153367.42799999999</v>
      </c>
      <c r="BF13">
        <v>5.2136220214894655E-2</v>
      </c>
      <c r="BG13">
        <v>4.2176404353152709E-2</v>
      </c>
      <c r="BH13">
        <v>262301.30900000001</v>
      </c>
      <c r="BI13">
        <v>3.0484018667249577E-2</v>
      </c>
      <c r="BJ13">
        <v>2.4660519928747418E-2</v>
      </c>
      <c r="BK13">
        <v>1</v>
      </c>
      <c r="BL13" t="s">
        <v>467</v>
      </c>
      <c r="BM13" t="s">
        <v>468</v>
      </c>
      <c r="BN13" t="s">
        <v>467</v>
      </c>
    </row>
    <row r="14" spans="1:66">
      <c r="A14" s="139" t="str">
        <f t="shared" si="20"/>
        <v>미래교통</v>
      </c>
      <c r="B14" s="139" t="str">
        <f t="shared" si="1"/>
        <v>111</v>
      </c>
      <c r="C14" s="140" t="str">
        <f t="shared" si="21"/>
        <v>70바6004</v>
      </c>
      <c r="D14" s="114" t="str">
        <f t="shared" si="22"/>
        <v>대형</v>
      </c>
      <c r="E14" s="110" t="str">
        <f t="shared" si="16"/>
        <v>D</v>
      </c>
      <c r="F14" s="160">
        <f t="shared" si="17"/>
        <v>0.88321428571428573</v>
      </c>
      <c r="G14" s="161">
        <f t="shared" si="18"/>
        <v>2.4729999999999999</v>
      </c>
      <c r="H14" s="162">
        <f t="shared" si="19"/>
        <v>2.8</v>
      </c>
      <c r="I14" s="163">
        <f t="shared" si="23"/>
        <v>9654.8330000000005</v>
      </c>
      <c r="J14" s="164">
        <f t="shared" si="24"/>
        <v>1.5867931173839556E-2</v>
      </c>
      <c r="K14" s="164">
        <f t="shared" si="25"/>
        <v>0.24847130229699471</v>
      </c>
      <c r="L14" s="164">
        <f t="shared" si="26"/>
        <v>0.12491153394367359</v>
      </c>
      <c r="M14" s="165">
        <f t="shared" si="27"/>
        <v>22.754999999999999</v>
      </c>
      <c r="N14" s="166">
        <f t="shared" si="28"/>
        <v>0.42499999999999999</v>
      </c>
      <c r="O14" s="166">
        <f t="shared" si="29"/>
        <v>11.808</v>
      </c>
      <c r="P14" s="167">
        <f t="shared" si="30"/>
        <v>412.27666666666664</v>
      </c>
      <c r="Q14" s="168">
        <f t="shared" si="31"/>
        <v>95</v>
      </c>
      <c r="R14" s="169">
        <f t="shared" si="32"/>
        <v>41.570006656396743</v>
      </c>
      <c r="S14" s="141">
        <f t="shared" si="33"/>
        <v>41</v>
      </c>
      <c r="T14" s="141">
        <f t="shared" si="34"/>
        <v>1140</v>
      </c>
      <c r="U14" t="s">
        <v>119</v>
      </c>
      <c r="V14" s="5" t="s">
        <v>120</v>
      </c>
      <c r="W14" t="s">
        <v>119</v>
      </c>
      <c r="X14" s="5" t="s">
        <v>120</v>
      </c>
      <c r="Y14" t="s">
        <v>388</v>
      </c>
      <c r="Z14" t="s">
        <v>140</v>
      </c>
      <c r="AA14" t="s">
        <v>48</v>
      </c>
      <c r="AB14">
        <v>510</v>
      </c>
      <c r="AC14" s="1">
        <v>9654.8330000000005</v>
      </c>
      <c r="AD14" s="1">
        <v>3904.3739999999998</v>
      </c>
      <c r="AE14" s="28">
        <v>2.4729999999999999</v>
      </c>
      <c r="AF14">
        <v>2.8</v>
      </c>
      <c r="AG14">
        <v>22.754999999999999</v>
      </c>
      <c r="AH14">
        <v>315.70908300000002</v>
      </c>
      <c r="AI14">
        <v>5.0096499999999997</v>
      </c>
      <c r="AJ14">
        <v>78.444647000000003</v>
      </c>
      <c r="AK14">
        <v>1206</v>
      </c>
      <c r="AL14">
        <v>41</v>
      </c>
      <c r="AM14">
        <v>1140</v>
      </c>
      <c r="AN14">
        <v>95</v>
      </c>
      <c r="AO14">
        <v>30.581422</v>
      </c>
      <c r="AP14">
        <v>63529.1</v>
      </c>
      <c r="AQ14">
        <v>24736.6</v>
      </c>
      <c r="AR14">
        <v>13</v>
      </c>
      <c r="AS14">
        <v>4234</v>
      </c>
      <c r="AT14">
        <v>0.42499999999999999</v>
      </c>
      <c r="AU14">
        <v>11.808</v>
      </c>
      <c r="AV14">
        <v>89415</v>
      </c>
      <c r="AW14">
        <v>0</v>
      </c>
      <c r="AX14" s="29">
        <v>0.59</v>
      </c>
      <c r="AY14">
        <v>0.83740740740740738</v>
      </c>
      <c r="AZ14" t="s">
        <v>67</v>
      </c>
      <c r="BA14" t="s">
        <v>196</v>
      </c>
      <c r="BB14">
        <v>2</v>
      </c>
      <c r="BC14" t="s">
        <v>214</v>
      </c>
      <c r="BD14">
        <v>7</v>
      </c>
      <c r="BE14">
        <v>153367.42799999999</v>
      </c>
      <c r="BF14">
        <v>5.3638560072872841E-2</v>
      </c>
      <c r="BG14">
        <v>4.4917327527690926E-2</v>
      </c>
      <c r="BH14">
        <v>262301.30900000001</v>
      </c>
      <c r="BI14">
        <v>3.1362435938129457E-2</v>
      </c>
      <c r="BJ14">
        <v>2.626313616892989E-2</v>
      </c>
      <c r="BK14">
        <v>1</v>
      </c>
      <c r="BL14" t="s">
        <v>467</v>
      </c>
      <c r="BM14" t="s">
        <v>468</v>
      </c>
      <c r="BN14" t="s">
        <v>467</v>
      </c>
    </row>
    <row r="15" spans="1:66">
      <c r="A15" s="142" t="str">
        <f t="shared" si="20"/>
        <v>미래교통</v>
      </c>
      <c r="B15" s="142" t="str">
        <f t="shared" si="1"/>
        <v>111</v>
      </c>
      <c r="C15" s="143" t="str">
        <f t="shared" si="21"/>
        <v>70바6067</v>
      </c>
      <c r="D15" s="131" t="str">
        <f t="shared" si="22"/>
        <v>대형</v>
      </c>
      <c r="E15" s="127" t="str">
        <f t="shared" si="16"/>
        <v>F</v>
      </c>
      <c r="F15" s="150">
        <f t="shared" si="17"/>
        <v>0.85749999999999993</v>
      </c>
      <c r="G15" s="151">
        <f t="shared" si="18"/>
        <v>2.4009999999999998</v>
      </c>
      <c r="H15" s="152">
        <f t="shared" si="19"/>
        <v>2.8</v>
      </c>
      <c r="I15" s="153">
        <f t="shared" si="23"/>
        <v>9699.2549999999992</v>
      </c>
      <c r="J15" s="154">
        <f t="shared" si="24"/>
        <v>1.7216197800939401E-2</v>
      </c>
      <c r="K15" s="154">
        <f t="shared" si="25"/>
        <v>0.31763487700700949</v>
      </c>
      <c r="L15" s="154">
        <f t="shared" si="26"/>
        <v>0.13949524989290416</v>
      </c>
      <c r="M15" s="155">
        <f t="shared" si="27"/>
        <v>22.169</v>
      </c>
      <c r="N15" s="156">
        <f t="shared" si="28"/>
        <v>7.1999999999999995E-2</v>
      </c>
      <c r="O15" s="156">
        <f t="shared" si="29"/>
        <v>20.105</v>
      </c>
      <c r="P15" s="157">
        <f t="shared" si="30"/>
        <v>674.85166666666669</v>
      </c>
      <c r="Q15" s="158">
        <f t="shared" si="31"/>
        <v>94</v>
      </c>
      <c r="R15" s="159">
        <f t="shared" si="32"/>
        <v>44.050305625193303</v>
      </c>
      <c r="S15" s="144">
        <f t="shared" si="33"/>
        <v>7</v>
      </c>
      <c r="T15" s="144">
        <f t="shared" si="34"/>
        <v>1950</v>
      </c>
      <c r="U15" t="s">
        <v>119</v>
      </c>
      <c r="V15" s="5" t="s">
        <v>120</v>
      </c>
      <c r="W15" t="s">
        <v>119</v>
      </c>
      <c r="X15" s="5" t="s">
        <v>120</v>
      </c>
      <c r="Y15" t="s">
        <v>206</v>
      </c>
      <c r="Z15" t="s">
        <v>140</v>
      </c>
      <c r="AA15" t="s">
        <v>48</v>
      </c>
      <c r="AB15">
        <v>510</v>
      </c>
      <c r="AC15" s="1">
        <v>9699.2549999999992</v>
      </c>
      <c r="AD15" s="1">
        <v>4039.8229999999999</v>
      </c>
      <c r="AE15" s="28">
        <v>2.4009999999999998</v>
      </c>
      <c r="AF15">
        <v>2.8</v>
      </c>
      <c r="AG15">
        <v>22.169</v>
      </c>
      <c r="AH15">
        <v>331.032442</v>
      </c>
      <c r="AI15">
        <v>5.6991199999999997</v>
      </c>
      <c r="AJ15">
        <v>105.14744899999999</v>
      </c>
      <c r="AK15">
        <v>1353</v>
      </c>
      <c r="AL15">
        <v>7</v>
      </c>
      <c r="AM15">
        <v>1950</v>
      </c>
      <c r="AN15">
        <v>94</v>
      </c>
      <c r="AO15">
        <v>29.300013</v>
      </c>
      <c r="AP15">
        <v>88090.6</v>
      </c>
      <c r="AQ15">
        <v>40491.1</v>
      </c>
      <c r="AR15">
        <v>76</v>
      </c>
      <c r="AS15">
        <v>37881</v>
      </c>
      <c r="AT15">
        <v>7.1999999999999995E-2</v>
      </c>
      <c r="AU15">
        <v>20.105</v>
      </c>
      <c r="AV15">
        <v>91134</v>
      </c>
      <c r="AW15">
        <v>0</v>
      </c>
      <c r="AX15" s="29">
        <v>0.53</v>
      </c>
      <c r="AY15">
        <v>0.74206896551724144</v>
      </c>
      <c r="AZ15" t="s">
        <v>70</v>
      </c>
      <c r="BA15" t="s">
        <v>196</v>
      </c>
      <c r="BB15">
        <v>6</v>
      </c>
      <c r="BC15" t="s">
        <v>436</v>
      </c>
      <c r="BD15">
        <v>3</v>
      </c>
      <c r="BE15">
        <v>153367.42799999999</v>
      </c>
      <c r="BF15">
        <v>3.037468946796187E-2</v>
      </c>
      <c r="BG15">
        <v>2.2540114391397914E-2</v>
      </c>
      <c r="BH15">
        <v>262301.30900000001</v>
      </c>
      <c r="BI15">
        <v>1.7760063866093783E-2</v>
      </c>
      <c r="BJ15">
        <v>1.3179192220632354E-2</v>
      </c>
      <c r="BK15">
        <v>1</v>
      </c>
      <c r="BL15" t="s">
        <v>467</v>
      </c>
      <c r="BM15" t="s">
        <v>468</v>
      </c>
      <c r="BN15" t="s">
        <v>467</v>
      </c>
    </row>
    <row r="16" spans="1:66">
      <c r="A16" s="139" t="str">
        <f t="shared" si="20"/>
        <v>미래교통</v>
      </c>
      <c r="B16" s="139" t="str">
        <f t="shared" si="1"/>
        <v>111</v>
      </c>
      <c r="C16" s="140" t="str">
        <f t="shared" si="21"/>
        <v>70바6092</v>
      </c>
      <c r="D16" s="114" t="str">
        <f t="shared" si="22"/>
        <v>대형</v>
      </c>
      <c r="E16" s="110" t="str">
        <f t="shared" si="16"/>
        <v>F</v>
      </c>
      <c r="F16" s="160">
        <f t="shared" si="17"/>
        <v>0.87714285714285722</v>
      </c>
      <c r="G16" s="161">
        <f t="shared" si="18"/>
        <v>2.456</v>
      </c>
      <c r="H16" s="162">
        <f t="shared" si="19"/>
        <v>2.8</v>
      </c>
      <c r="I16" s="163">
        <f t="shared" si="23"/>
        <v>8954.8230000000003</v>
      </c>
      <c r="J16" s="164">
        <f t="shared" si="24"/>
        <v>3.0822381334147601E-2</v>
      </c>
      <c r="K16" s="164">
        <f t="shared" si="25"/>
        <v>0.31537641897667518</v>
      </c>
      <c r="L16" s="164">
        <f t="shared" si="26"/>
        <v>0.14751827032203763</v>
      </c>
      <c r="M16" s="165">
        <f t="shared" si="27"/>
        <v>20.748000000000001</v>
      </c>
      <c r="N16" s="166">
        <f t="shared" si="28"/>
        <v>3.4000000000000002E-2</v>
      </c>
      <c r="O16" s="166">
        <f t="shared" si="29"/>
        <v>32.072000000000003</v>
      </c>
      <c r="P16" s="167">
        <f t="shared" si="30"/>
        <v>697.12</v>
      </c>
      <c r="Q16" s="168">
        <f t="shared" si="31"/>
        <v>95</v>
      </c>
      <c r="R16" s="169">
        <f t="shared" si="32"/>
        <v>43.682052334308686</v>
      </c>
      <c r="S16" s="141">
        <f t="shared" si="33"/>
        <v>3</v>
      </c>
      <c r="T16" s="141">
        <f t="shared" si="34"/>
        <v>2872</v>
      </c>
      <c r="U16" t="s">
        <v>119</v>
      </c>
      <c r="V16" t="s">
        <v>120</v>
      </c>
      <c r="W16" s="4" t="s">
        <v>119</v>
      </c>
      <c r="X16" s="4" t="s">
        <v>120</v>
      </c>
      <c r="Y16" s="4" t="s">
        <v>207</v>
      </c>
      <c r="Z16" s="4" t="s">
        <v>140</v>
      </c>
      <c r="AA16" s="4" t="s">
        <v>48</v>
      </c>
      <c r="AB16" s="4">
        <v>510</v>
      </c>
      <c r="AC16" s="4">
        <v>8954.8230000000003</v>
      </c>
      <c r="AD16" s="4">
        <v>3646.634</v>
      </c>
      <c r="AE16" s="4">
        <v>2.456</v>
      </c>
      <c r="AF16" s="4">
        <v>2.8</v>
      </c>
      <c r="AG16" s="4">
        <v>20.748000000000001</v>
      </c>
      <c r="AH16" s="4">
        <v>313.55104899999998</v>
      </c>
      <c r="AI16" s="4">
        <v>9.6643899999999991</v>
      </c>
      <c r="AJ16" s="4">
        <v>98.886606999999998</v>
      </c>
      <c r="AK16" s="4">
        <v>1321</v>
      </c>
      <c r="AL16" s="4">
        <v>3</v>
      </c>
      <c r="AM16" s="4">
        <v>2872</v>
      </c>
      <c r="AN16" s="4">
        <v>95</v>
      </c>
      <c r="AO16" s="4">
        <v>28.559377999999999</v>
      </c>
      <c r="AP16" s="4">
        <v>92566.8</v>
      </c>
      <c r="AQ16" s="4">
        <v>41827.199999999997</v>
      </c>
      <c r="AR16" s="4">
        <v>70</v>
      </c>
      <c r="AS16" s="4">
        <v>38178</v>
      </c>
      <c r="AT16" s="4">
        <v>3.4000000000000002E-2</v>
      </c>
      <c r="AU16" s="4">
        <v>32.072000000000003</v>
      </c>
      <c r="AV16" s="4">
        <v>84141</v>
      </c>
      <c r="AW16" s="4">
        <v>0</v>
      </c>
      <c r="AX16" s="30">
        <v>0.52</v>
      </c>
      <c r="AY16">
        <v>0.79259259259259263</v>
      </c>
      <c r="AZ16" t="s">
        <v>70</v>
      </c>
      <c r="BA16" t="s">
        <v>196</v>
      </c>
      <c r="BB16">
        <v>3</v>
      </c>
      <c r="BC16" t="s">
        <v>437</v>
      </c>
      <c r="BD16">
        <v>7</v>
      </c>
      <c r="BE16">
        <v>153367.42799999999</v>
      </c>
      <c r="BF16">
        <v>4.9794693042645277E-2</v>
      </c>
      <c r="BG16">
        <v>3.9466904856022555E-2</v>
      </c>
      <c r="BH16">
        <v>262301.30900000001</v>
      </c>
      <c r="BI16">
        <v>2.9114929045207318E-2</v>
      </c>
      <c r="BJ16">
        <v>2.3076277095090247E-2</v>
      </c>
      <c r="BK16">
        <v>1</v>
      </c>
      <c r="BL16" t="s">
        <v>467</v>
      </c>
      <c r="BM16" t="s">
        <v>468</v>
      </c>
      <c r="BN16" t="s">
        <v>467</v>
      </c>
    </row>
    <row r="17" spans="1:66">
      <c r="A17" s="142" t="str">
        <f t="shared" si="20"/>
        <v>미래교통</v>
      </c>
      <c r="B17" s="142" t="str">
        <f t="shared" si="1"/>
        <v>111</v>
      </c>
      <c r="C17" s="143" t="str">
        <f t="shared" si="21"/>
        <v>70바6093</v>
      </c>
      <c r="D17" s="131" t="str">
        <f t="shared" si="22"/>
        <v>대형</v>
      </c>
      <c r="E17" s="127" t="str">
        <f t="shared" si="16"/>
        <v>C</v>
      </c>
      <c r="F17" s="150">
        <f t="shared" si="17"/>
        <v>0.82517241379310335</v>
      </c>
      <c r="G17" s="151">
        <f t="shared" si="18"/>
        <v>2.3929999999999998</v>
      </c>
      <c r="H17" s="152">
        <f t="shared" si="19"/>
        <v>2.9</v>
      </c>
      <c r="I17" s="153">
        <f t="shared" si="23"/>
        <v>10018.636</v>
      </c>
      <c r="J17" s="154">
        <f t="shared" si="24"/>
        <v>3.895313620457249E-2</v>
      </c>
      <c r="K17" s="154">
        <f t="shared" si="25"/>
        <v>0.3246400898717155</v>
      </c>
      <c r="L17" s="154">
        <f t="shared" si="26"/>
        <v>0.15431242336781173</v>
      </c>
      <c r="M17" s="155">
        <f t="shared" si="27"/>
        <v>23.99</v>
      </c>
      <c r="N17" s="156">
        <f t="shared" si="28"/>
        <v>0.03</v>
      </c>
      <c r="O17" s="156">
        <f t="shared" si="29"/>
        <v>38.387999999999998</v>
      </c>
      <c r="P17" s="157">
        <f t="shared" si="30"/>
        <v>1223.6949999999999</v>
      </c>
      <c r="Q17" s="158">
        <f t="shared" si="31"/>
        <v>94</v>
      </c>
      <c r="R17" s="159">
        <f t="shared" si="32"/>
        <v>44.137868007392875</v>
      </c>
      <c r="S17" s="144">
        <f t="shared" si="33"/>
        <v>3</v>
      </c>
      <c r="T17" s="144">
        <f t="shared" si="34"/>
        <v>3846</v>
      </c>
      <c r="U17" t="s">
        <v>119</v>
      </c>
      <c r="V17" s="5" t="s">
        <v>120</v>
      </c>
      <c r="W17" t="s">
        <v>119</v>
      </c>
      <c r="X17" s="5" t="s">
        <v>120</v>
      </c>
      <c r="Y17" t="s">
        <v>208</v>
      </c>
      <c r="Z17" t="s">
        <v>140</v>
      </c>
      <c r="AA17" t="s">
        <v>48</v>
      </c>
      <c r="AB17">
        <v>510</v>
      </c>
      <c r="AC17" s="1">
        <v>10018.636</v>
      </c>
      <c r="AD17" s="1">
        <v>4186.7619999999997</v>
      </c>
      <c r="AE17" s="28">
        <v>2.3929999999999998</v>
      </c>
      <c r="AF17">
        <v>2.9</v>
      </c>
      <c r="AG17">
        <v>23.99</v>
      </c>
      <c r="AH17">
        <v>356.66660899999999</v>
      </c>
      <c r="AI17">
        <v>13.893283</v>
      </c>
      <c r="AJ17">
        <v>115.78828</v>
      </c>
      <c r="AK17">
        <v>1546</v>
      </c>
      <c r="AL17">
        <v>3</v>
      </c>
      <c r="AM17">
        <v>3846</v>
      </c>
      <c r="AN17">
        <v>94</v>
      </c>
      <c r="AO17">
        <v>28.089638000000001</v>
      </c>
      <c r="AP17">
        <v>140649.79999999999</v>
      </c>
      <c r="AQ17">
        <v>73421.7</v>
      </c>
      <c r="AR17">
        <v>104</v>
      </c>
      <c r="AS17">
        <v>47564</v>
      </c>
      <c r="AT17">
        <v>0.03</v>
      </c>
      <c r="AU17">
        <v>38.387999999999998</v>
      </c>
      <c r="AV17">
        <v>93281</v>
      </c>
      <c r="AW17">
        <v>0</v>
      </c>
      <c r="AX17" s="29">
        <v>0.56000000000000005</v>
      </c>
      <c r="AY17">
        <v>0.89315789473684215</v>
      </c>
      <c r="AZ17" t="s">
        <v>69</v>
      </c>
      <c r="BA17" t="s">
        <v>216</v>
      </c>
      <c r="BB17">
        <v>1</v>
      </c>
      <c r="BC17" t="s">
        <v>233</v>
      </c>
      <c r="BD17">
        <v>8</v>
      </c>
      <c r="BE17">
        <v>39748.752</v>
      </c>
      <c r="BF17">
        <v>4.7369562697213742E-2</v>
      </c>
      <c r="BG17">
        <v>4.2308498893248274E-2</v>
      </c>
      <c r="BH17">
        <v>262301.30900000001</v>
      </c>
      <c r="BI17">
        <v>7.1783133953021942E-3</v>
      </c>
      <c r="BJ17">
        <v>6.4113672799093807E-3</v>
      </c>
      <c r="BK17">
        <v>1</v>
      </c>
      <c r="BL17" t="s">
        <v>467</v>
      </c>
      <c r="BM17" t="s">
        <v>468</v>
      </c>
      <c r="BN17" t="s">
        <v>467</v>
      </c>
    </row>
    <row r="18" spans="1:66">
      <c r="A18" s="139" t="str">
        <f t="shared" si="20"/>
        <v>미래교통</v>
      </c>
      <c r="B18" s="139" t="str">
        <f t="shared" si="1"/>
        <v>111</v>
      </c>
      <c r="C18" s="140" t="str">
        <f t="shared" si="21"/>
        <v>70바6094</v>
      </c>
      <c r="D18" s="114" t="str">
        <f t="shared" si="22"/>
        <v>대형</v>
      </c>
      <c r="E18" s="110" t="str">
        <f t="shared" si="16"/>
        <v>B</v>
      </c>
      <c r="F18" s="160">
        <f t="shared" si="17"/>
        <v>0.88925925925925908</v>
      </c>
      <c r="G18" s="161">
        <f t="shared" si="18"/>
        <v>2.4009999999999998</v>
      </c>
      <c r="H18" s="162">
        <f t="shared" si="19"/>
        <v>2.7</v>
      </c>
      <c r="I18" s="163">
        <f t="shared" si="23"/>
        <v>6617.4040000000005</v>
      </c>
      <c r="J18" s="164">
        <f t="shared" si="24"/>
        <v>3.1930938673658871E-2</v>
      </c>
      <c r="K18" s="164">
        <f t="shared" si="25"/>
        <v>0.30959643452758445</v>
      </c>
      <c r="L18" s="164">
        <f t="shared" si="26"/>
        <v>0.15806802788525529</v>
      </c>
      <c r="M18" s="165">
        <f t="shared" si="27"/>
        <v>23.55</v>
      </c>
      <c r="N18" s="166">
        <f t="shared" si="28"/>
        <v>0.03</v>
      </c>
      <c r="O18" s="166">
        <f t="shared" si="29"/>
        <v>32.868000000000002</v>
      </c>
      <c r="P18" s="167">
        <f t="shared" si="30"/>
        <v>616.02166666666676</v>
      </c>
      <c r="Q18" s="168">
        <f t="shared" si="31"/>
        <v>95</v>
      </c>
      <c r="R18" s="169">
        <f t="shared" si="32"/>
        <v>45.287015440211711</v>
      </c>
      <c r="S18" s="141">
        <f t="shared" si="33"/>
        <v>2</v>
      </c>
      <c r="T18" s="141">
        <f t="shared" si="34"/>
        <v>2175</v>
      </c>
      <c r="U18" t="s">
        <v>119</v>
      </c>
      <c r="V18" s="5" t="s">
        <v>120</v>
      </c>
      <c r="W18" t="s">
        <v>119</v>
      </c>
      <c r="X18" s="5" t="s">
        <v>120</v>
      </c>
      <c r="Y18" t="s">
        <v>209</v>
      </c>
      <c r="Z18" t="s">
        <v>140</v>
      </c>
      <c r="AA18" t="s">
        <v>48</v>
      </c>
      <c r="AB18">
        <v>510</v>
      </c>
      <c r="AC18" s="1">
        <v>6617.4040000000005</v>
      </c>
      <c r="AD18" s="1">
        <v>2755.6089999999999</v>
      </c>
      <c r="AE18" s="28">
        <v>2.4009999999999998</v>
      </c>
      <c r="AF18">
        <v>2.7</v>
      </c>
      <c r="AG18">
        <v>23.55</v>
      </c>
      <c r="AH18">
        <v>221.90966800000001</v>
      </c>
      <c r="AI18">
        <v>7.0857840000000003</v>
      </c>
      <c r="AJ18">
        <v>68.702442000000005</v>
      </c>
      <c r="AK18">
        <v>1046</v>
      </c>
      <c r="AL18">
        <v>2</v>
      </c>
      <c r="AM18">
        <v>2175</v>
      </c>
      <c r="AN18">
        <v>95</v>
      </c>
      <c r="AO18">
        <v>29.820260000000001</v>
      </c>
      <c r="AP18">
        <v>68821</v>
      </c>
      <c r="AQ18">
        <v>36961.300000000003</v>
      </c>
      <c r="AR18">
        <v>41</v>
      </c>
      <c r="AS18">
        <v>26985</v>
      </c>
      <c r="AT18">
        <v>0.03</v>
      </c>
      <c r="AU18">
        <v>32.868000000000002</v>
      </c>
      <c r="AV18">
        <v>62073</v>
      </c>
      <c r="AW18">
        <v>0</v>
      </c>
      <c r="AX18" s="29">
        <v>0.54</v>
      </c>
      <c r="AY18">
        <v>0.92052631578947375</v>
      </c>
      <c r="AZ18" t="s">
        <v>68</v>
      </c>
      <c r="BA18" t="s">
        <v>216</v>
      </c>
      <c r="BB18">
        <v>1</v>
      </c>
      <c r="BC18" t="s">
        <v>231</v>
      </c>
      <c r="BD18">
        <v>5</v>
      </c>
      <c r="BE18">
        <v>39748.752</v>
      </c>
      <c r="BF18">
        <v>7.5600109407208557E-2</v>
      </c>
      <c r="BG18">
        <v>6.9591890185898828E-2</v>
      </c>
      <c r="BH18">
        <v>262301.30900000001</v>
      </c>
      <c r="BI18">
        <v>1.1456328645313776E-2</v>
      </c>
      <c r="BJ18">
        <v>1.0545852000344103E-2</v>
      </c>
      <c r="BK18">
        <v>1</v>
      </c>
      <c r="BL18" t="s">
        <v>467</v>
      </c>
      <c r="BM18" t="s">
        <v>468</v>
      </c>
      <c r="BN18" t="s">
        <v>467</v>
      </c>
    </row>
    <row r="19" spans="1:66">
      <c r="A19" s="142" t="str">
        <f t="shared" si="20"/>
        <v>미래교통</v>
      </c>
      <c r="B19" s="142" t="str">
        <f t="shared" si="1"/>
        <v>111</v>
      </c>
      <c r="C19" s="143" t="str">
        <f t="shared" si="21"/>
        <v>72바1605</v>
      </c>
      <c r="D19" s="131" t="str">
        <f t="shared" si="22"/>
        <v>대형</v>
      </c>
      <c r="E19" s="127" t="str">
        <f t="shared" si="16"/>
        <v>B</v>
      </c>
      <c r="F19" s="150">
        <f t="shared" si="17"/>
        <v>0.76448275862068971</v>
      </c>
      <c r="G19" s="151">
        <f t="shared" si="18"/>
        <v>2.2170000000000001</v>
      </c>
      <c r="H19" s="152">
        <f t="shared" si="19"/>
        <v>2.9</v>
      </c>
      <c r="I19" s="153">
        <f t="shared" si="23"/>
        <v>8894.0660000000007</v>
      </c>
      <c r="J19" s="154">
        <f t="shared" si="24"/>
        <v>3.0532959860601651E-2</v>
      </c>
      <c r="K19" s="154">
        <f t="shared" si="25"/>
        <v>0.31288374912863132</v>
      </c>
      <c r="L19" s="154">
        <f t="shared" si="26"/>
        <v>0.17191237393561054</v>
      </c>
      <c r="M19" s="155">
        <f t="shared" si="27"/>
        <v>23.56</v>
      </c>
      <c r="N19" s="156">
        <f t="shared" si="28"/>
        <v>5.6000000000000001E-2</v>
      </c>
      <c r="O19" s="156">
        <f t="shared" si="29"/>
        <v>46.829000000000001</v>
      </c>
      <c r="P19" s="157">
        <f t="shared" si="30"/>
        <v>864.52</v>
      </c>
      <c r="Q19" s="158">
        <f t="shared" si="31"/>
        <v>94</v>
      </c>
      <c r="R19" s="159">
        <f t="shared" si="32"/>
        <v>43.423925430844271</v>
      </c>
      <c r="S19" s="144">
        <f t="shared" si="33"/>
        <v>5</v>
      </c>
      <c r="T19" s="144">
        <f t="shared" si="34"/>
        <v>4165</v>
      </c>
      <c r="U19" t="s">
        <v>119</v>
      </c>
      <c r="V19" t="s">
        <v>120</v>
      </c>
      <c r="W19" s="4" t="s">
        <v>119</v>
      </c>
      <c r="X19" s="4" t="s">
        <v>120</v>
      </c>
      <c r="Y19" s="4" t="s">
        <v>211</v>
      </c>
      <c r="Z19" s="4" t="s">
        <v>140</v>
      </c>
      <c r="AA19" s="4" t="s">
        <v>48</v>
      </c>
      <c r="AB19" s="4">
        <v>510</v>
      </c>
      <c r="AC19" s="4">
        <v>8894.0660000000007</v>
      </c>
      <c r="AD19" s="4">
        <v>4012.3530000000001</v>
      </c>
      <c r="AE19" s="4">
        <v>2.2170000000000001</v>
      </c>
      <c r="AF19" s="4">
        <v>2.9</v>
      </c>
      <c r="AG19" s="4">
        <v>23.56</v>
      </c>
      <c r="AH19" s="4">
        <v>311.947451</v>
      </c>
      <c r="AI19" s="4">
        <v>9.5246790000000008</v>
      </c>
      <c r="AJ19" s="4">
        <v>97.603288000000006</v>
      </c>
      <c r="AK19" s="4">
        <v>1529</v>
      </c>
      <c r="AL19" s="4">
        <v>5</v>
      </c>
      <c r="AM19" s="4">
        <v>4165</v>
      </c>
      <c r="AN19" s="4">
        <v>94</v>
      </c>
      <c r="AO19" s="4">
        <v>28.511423000000001</v>
      </c>
      <c r="AP19" s="4">
        <v>99287.3</v>
      </c>
      <c r="AQ19" s="4">
        <v>51871.199999999997</v>
      </c>
      <c r="AR19" s="4">
        <v>86</v>
      </c>
      <c r="AS19" s="4">
        <v>28323</v>
      </c>
      <c r="AT19" s="4">
        <v>5.6000000000000001E-2</v>
      </c>
      <c r="AU19" s="4">
        <v>46.829000000000001</v>
      </c>
      <c r="AV19" s="4">
        <v>82091</v>
      </c>
      <c r="AW19" s="4">
        <v>0</v>
      </c>
      <c r="AX19" s="30">
        <v>0.52</v>
      </c>
      <c r="AY19">
        <v>0.91157894736842104</v>
      </c>
      <c r="AZ19" t="s">
        <v>68</v>
      </c>
      <c r="BA19" t="s">
        <v>216</v>
      </c>
      <c r="BB19">
        <v>2</v>
      </c>
      <c r="BC19" t="s">
        <v>389</v>
      </c>
      <c r="BD19">
        <v>14</v>
      </c>
      <c r="BE19">
        <v>39748.752</v>
      </c>
      <c r="BF19">
        <v>6.0436136460334654E-2</v>
      </c>
      <c r="BG19">
        <v>5.5092309657526116E-2</v>
      </c>
      <c r="BH19">
        <v>262301.30900000001</v>
      </c>
      <c r="BI19">
        <v>9.1584026368697995E-3</v>
      </c>
      <c r="BJ19">
        <v>8.3486070352939441E-3</v>
      </c>
      <c r="BK19">
        <v>1</v>
      </c>
      <c r="BL19" t="s">
        <v>467</v>
      </c>
      <c r="BM19" t="s">
        <v>468</v>
      </c>
      <c r="BN19" t="s">
        <v>467</v>
      </c>
    </row>
    <row r="20" spans="1:66">
      <c r="A20" s="139" t="str">
        <f t="shared" si="20"/>
        <v>미래교통</v>
      </c>
      <c r="B20" s="139" t="str">
        <f t="shared" si="1"/>
        <v>111</v>
      </c>
      <c r="C20" s="140" t="str">
        <f t="shared" si="21"/>
        <v>72바1606</v>
      </c>
      <c r="D20" s="114" t="str">
        <f t="shared" si="22"/>
        <v>대형</v>
      </c>
      <c r="E20" s="110" t="str">
        <f t="shared" si="16"/>
        <v>D</v>
      </c>
      <c r="F20" s="160">
        <f t="shared" si="17"/>
        <v>0.81851851851851842</v>
      </c>
      <c r="G20" s="161">
        <f t="shared" si="18"/>
        <v>2.21</v>
      </c>
      <c r="H20" s="162">
        <f t="shared" si="19"/>
        <v>2.7</v>
      </c>
      <c r="I20" s="163">
        <f t="shared" si="23"/>
        <v>8847.7250000000004</v>
      </c>
      <c r="J20" s="164">
        <f t="shared" si="24"/>
        <v>3.8120881446522613E-2</v>
      </c>
      <c r="K20" s="164">
        <f t="shared" si="25"/>
        <v>0.32773992545504271</v>
      </c>
      <c r="L20" s="164">
        <f t="shared" si="26"/>
        <v>0.17043929371674638</v>
      </c>
      <c r="M20" s="165">
        <f t="shared" si="27"/>
        <v>25.399000000000001</v>
      </c>
      <c r="N20" s="166">
        <f t="shared" si="28"/>
        <v>0.18099999999999999</v>
      </c>
      <c r="O20" s="166">
        <f t="shared" si="29"/>
        <v>52.363999999999997</v>
      </c>
      <c r="P20" s="167">
        <f t="shared" si="30"/>
        <v>857.18666666666661</v>
      </c>
      <c r="Q20" s="168">
        <f t="shared" si="31"/>
        <v>94</v>
      </c>
      <c r="R20" s="169">
        <f t="shared" si="32"/>
        <v>45.027725304444957</v>
      </c>
      <c r="S20" s="141">
        <f t="shared" si="33"/>
        <v>16</v>
      </c>
      <c r="T20" s="141">
        <f t="shared" si="34"/>
        <v>4633</v>
      </c>
      <c r="U20" t="s">
        <v>119</v>
      </c>
      <c r="V20" s="5" t="s">
        <v>120</v>
      </c>
      <c r="W20" t="s">
        <v>119</v>
      </c>
      <c r="X20" s="5" t="s">
        <v>120</v>
      </c>
      <c r="Y20" t="s">
        <v>212</v>
      </c>
      <c r="Z20" t="s">
        <v>140</v>
      </c>
      <c r="AA20" t="s">
        <v>48</v>
      </c>
      <c r="AB20">
        <v>510</v>
      </c>
      <c r="AC20" s="1">
        <v>8847.7250000000004</v>
      </c>
      <c r="AD20" s="1">
        <v>4003.9</v>
      </c>
      <c r="AE20" s="28">
        <v>2.21</v>
      </c>
      <c r="AF20">
        <v>2.7</v>
      </c>
      <c r="AG20">
        <v>25.399000000000001</v>
      </c>
      <c r="AH20">
        <v>309.86106699999999</v>
      </c>
      <c r="AI20">
        <v>11.812177</v>
      </c>
      <c r="AJ20">
        <v>101.553843</v>
      </c>
      <c r="AK20">
        <v>1508</v>
      </c>
      <c r="AL20">
        <v>16</v>
      </c>
      <c r="AM20">
        <v>4633</v>
      </c>
      <c r="AN20">
        <v>94</v>
      </c>
      <c r="AO20">
        <v>28.553844999999999</v>
      </c>
      <c r="AP20">
        <v>97429.1</v>
      </c>
      <c r="AQ20">
        <v>51431.199999999997</v>
      </c>
      <c r="AR20">
        <v>79</v>
      </c>
      <c r="AS20">
        <v>39802</v>
      </c>
      <c r="AT20">
        <v>0.18099999999999999</v>
      </c>
      <c r="AU20">
        <v>52.363999999999997</v>
      </c>
      <c r="AV20">
        <v>83222</v>
      </c>
      <c r="AW20">
        <v>0</v>
      </c>
      <c r="AX20" s="29">
        <v>0.53</v>
      </c>
      <c r="AY20">
        <v>0.81428571428571428</v>
      </c>
      <c r="AZ20" t="s">
        <v>67</v>
      </c>
      <c r="BA20" t="s">
        <v>216</v>
      </c>
      <c r="BB20">
        <v>4</v>
      </c>
      <c r="BC20" t="s">
        <v>438</v>
      </c>
      <c r="BD20">
        <v>9</v>
      </c>
      <c r="BE20">
        <v>39748.752</v>
      </c>
      <c r="BF20">
        <v>9.926651282032703E-2</v>
      </c>
      <c r="BG20">
        <v>8.0831303296552012E-2</v>
      </c>
      <c r="BH20">
        <v>262301.30900000001</v>
      </c>
      <c r="BI20">
        <v>1.504270037783151E-2</v>
      </c>
      <c r="BJ20">
        <v>1.2249056021948515E-2</v>
      </c>
      <c r="BK20">
        <v>1</v>
      </c>
      <c r="BL20" t="s">
        <v>467</v>
      </c>
      <c r="BM20" t="s">
        <v>468</v>
      </c>
      <c r="BN20" t="s">
        <v>467</v>
      </c>
    </row>
    <row r="21" spans="1:66">
      <c r="A21" s="142" t="str">
        <f t="shared" si="20"/>
        <v>미래교통</v>
      </c>
      <c r="B21" s="142" t="str">
        <f t="shared" si="1"/>
        <v>111</v>
      </c>
      <c r="C21" s="143" t="str">
        <f t="shared" si="21"/>
        <v>72바1607</v>
      </c>
      <c r="D21" s="131" t="str">
        <f t="shared" si="22"/>
        <v>대형</v>
      </c>
      <c r="E21" s="127" t="str">
        <f t="shared" si="16"/>
        <v>D</v>
      </c>
      <c r="F21" s="150">
        <f t="shared" si="17"/>
        <v>0.80892857142857155</v>
      </c>
      <c r="G21" s="151">
        <f t="shared" si="18"/>
        <v>2.2650000000000001</v>
      </c>
      <c r="H21" s="152">
        <f t="shared" si="19"/>
        <v>2.8</v>
      </c>
      <c r="I21" s="153">
        <f t="shared" si="23"/>
        <v>9315.1170000000002</v>
      </c>
      <c r="J21" s="154">
        <f t="shared" si="24"/>
        <v>3.9749650144630534E-2</v>
      </c>
      <c r="K21" s="154">
        <f t="shared" si="25"/>
        <v>0.28794419186568493</v>
      </c>
      <c r="L21" s="154">
        <f t="shared" si="26"/>
        <v>0.17187116382971893</v>
      </c>
      <c r="M21" s="155">
        <f t="shared" si="27"/>
        <v>23.794</v>
      </c>
      <c r="N21" s="156">
        <f t="shared" si="28"/>
        <v>0.39700000000000002</v>
      </c>
      <c r="O21" s="156">
        <f t="shared" si="29"/>
        <v>25.84</v>
      </c>
      <c r="P21" s="157">
        <f t="shared" si="30"/>
        <v>677.47833333333324</v>
      </c>
      <c r="Q21" s="158">
        <f t="shared" si="31"/>
        <v>94</v>
      </c>
      <c r="R21" s="159">
        <f t="shared" si="32"/>
        <v>43.876899443153334</v>
      </c>
      <c r="S21" s="144">
        <f t="shared" si="33"/>
        <v>37</v>
      </c>
      <c r="T21" s="144">
        <f t="shared" si="34"/>
        <v>2407</v>
      </c>
      <c r="U21" t="s">
        <v>119</v>
      </c>
      <c r="V21" s="5" t="s">
        <v>120</v>
      </c>
      <c r="W21" t="s">
        <v>119</v>
      </c>
      <c r="X21" s="5" t="s">
        <v>120</v>
      </c>
      <c r="Y21" t="s">
        <v>469</v>
      </c>
      <c r="Z21" t="s">
        <v>140</v>
      </c>
      <c r="AA21" t="s">
        <v>48</v>
      </c>
      <c r="AB21">
        <v>510</v>
      </c>
      <c r="AC21" s="1">
        <v>9315.1170000000002</v>
      </c>
      <c r="AD21" s="1">
        <v>4111.8990000000003</v>
      </c>
      <c r="AE21" s="28">
        <v>2.2650000000000001</v>
      </c>
      <c r="AF21">
        <v>2.8</v>
      </c>
      <c r="AG21">
        <v>23.794</v>
      </c>
      <c r="AH21">
        <v>315.78048999999999</v>
      </c>
      <c r="AI21">
        <v>12.552163999999999</v>
      </c>
      <c r="AJ21">
        <v>90.927158000000006</v>
      </c>
      <c r="AK21">
        <v>1601</v>
      </c>
      <c r="AL21">
        <v>37</v>
      </c>
      <c r="AM21">
        <v>2407</v>
      </c>
      <c r="AN21">
        <v>94</v>
      </c>
      <c r="AO21">
        <v>29.498709000000002</v>
      </c>
      <c r="AP21">
        <v>76927.399999999994</v>
      </c>
      <c r="AQ21">
        <v>40648.699999999997</v>
      </c>
      <c r="AR21">
        <v>47</v>
      </c>
      <c r="AS21">
        <v>24894</v>
      </c>
      <c r="AT21">
        <v>0.39700000000000002</v>
      </c>
      <c r="AU21">
        <v>25.84</v>
      </c>
      <c r="AV21">
        <v>42723</v>
      </c>
      <c r="AW21">
        <v>0</v>
      </c>
      <c r="AX21" s="29">
        <v>0.53</v>
      </c>
      <c r="AY21">
        <v>0.84199999999999997</v>
      </c>
      <c r="AZ21" t="s">
        <v>67</v>
      </c>
      <c r="BA21" t="s">
        <v>216</v>
      </c>
      <c r="BB21">
        <v>1</v>
      </c>
      <c r="BC21" t="s">
        <v>220</v>
      </c>
      <c r="BD21">
        <v>12</v>
      </c>
      <c r="BE21">
        <v>39748.752</v>
      </c>
      <c r="BF21">
        <v>6.4604418272050407E-2</v>
      </c>
      <c r="BG21">
        <v>5.4396920185066443E-2</v>
      </c>
      <c r="BH21">
        <v>262301.30900000001</v>
      </c>
      <c r="BI21">
        <v>9.7900578910187601E-3</v>
      </c>
      <c r="BJ21">
        <v>8.2432287442377964E-3</v>
      </c>
      <c r="BK21">
        <v>1</v>
      </c>
      <c r="BL21" t="s">
        <v>467</v>
      </c>
      <c r="BM21" t="s">
        <v>468</v>
      </c>
      <c r="BN21" t="s">
        <v>467</v>
      </c>
    </row>
    <row r="22" spans="1:66">
      <c r="A22" s="139" t="str">
        <f t="shared" si="20"/>
        <v>미래교통</v>
      </c>
      <c r="B22" s="139" t="str">
        <f t="shared" si="1"/>
        <v>111-2</v>
      </c>
      <c r="C22" s="140" t="str">
        <f t="shared" si="21"/>
        <v>70바5027</v>
      </c>
      <c r="D22" s="114" t="str">
        <f t="shared" si="22"/>
        <v>대형</v>
      </c>
      <c r="E22" s="110" t="str">
        <f t="shared" si="16"/>
        <v>B</v>
      </c>
      <c r="F22" s="160">
        <f t="shared" si="17"/>
        <v>0.91526315789473689</v>
      </c>
      <c r="G22" s="161">
        <f t="shared" si="18"/>
        <v>1.7390000000000001</v>
      </c>
      <c r="H22" s="162">
        <f t="shared" si="19"/>
        <v>1.9</v>
      </c>
      <c r="I22" s="163">
        <f t="shared" si="23"/>
        <v>1691.749</v>
      </c>
      <c r="J22" s="164">
        <f t="shared" si="24"/>
        <v>1.6213575335563897E-2</v>
      </c>
      <c r="K22" s="164">
        <f t="shared" si="25"/>
        <v>0.39215000431415853</v>
      </c>
      <c r="L22" s="164">
        <f t="shared" si="26"/>
        <v>0.19506439785098142</v>
      </c>
      <c r="M22" s="165">
        <f t="shared" si="27"/>
        <v>17.620999999999999</v>
      </c>
      <c r="N22" s="166">
        <f t="shared" si="28"/>
        <v>0.17699999999999999</v>
      </c>
      <c r="O22" s="166">
        <f t="shared" si="29"/>
        <v>32.865000000000002</v>
      </c>
      <c r="P22" s="167">
        <f t="shared" si="30"/>
        <v>0.21333333333333335</v>
      </c>
      <c r="Q22" s="168">
        <f t="shared" si="31"/>
        <v>90</v>
      </c>
      <c r="R22" s="169">
        <f t="shared" si="32"/>
        <v>27.97613916284924</v>
      </c>
      <c r="S22" s="141">
        <f t="shared" si="33"/>
        <v>3</v>
      </c>
      <c r="T22" s="141">
        <f t="shared" si="34"/>
        <v>556</v>
      </c>
      <c r="U22" t="s">
        <v>119</v>
      </c>
      <c r="V22" t="s">
        <v>121</v>
      </c>
      <c r="W22" s="4" t="s">
        <v>119</v>
      </c>
      <c r="X22" s="4" t="s">
        <v>121</v>
      </c>
      <c r="Y22" s="4" t="s">
        <v>215</v>
      </c>
      <c r="Z22" s="4" t="s">
        <v>140</v>
      </c>
      <c r="AA22" s="4" t="s">
        <v>48</v>
      </c>
      <c r="AB22" s="4">
        <v>510</v>
      </c>
      <c r="AC22" s="4">
        <v>1691.749</v>
      </c>
      <c r="AD22" s="4">
        <v>973.07</v>
      </c>
      <c r="AE22" s="4">
        <v>1.7390000000000001</v>
      </c>
      <c r="AF22" s="4">
        <v>1.9</v>
      </c>
      <c r="AG22" s="4">
        <v>17.620999999999999</v>
      </c>
      <c r="AH22" s="4">
        <v>102.20996700000001</v>
      </c>
      <c r="AI22" s="4">
        <v>1.657189</v>
      </c>
      <c r="AJ22" s="4">
        <v>40.081639000000003</v>
      </c>
      <c r="AK22" s="4">
        <v>330</v>
      </c>
      <c r="AL22" s="4">
        <v>3</v>
      </c>
      <c r="AM22" s="4">
        <v>556</v>
      </c>
      <c r="AN22" s="4">
        <v>90</v>
      </c>
      <c r="AO22" s="4">
        <v>16.551701999999999</v>
      </c>
      <c r="AP22" s="4">
        <v>1259.7</v>
      </c>
      <c r="AQ22" s="4">
        <v>12.8</v>
      </c>
      <c r="AR22" s="4">
        <v>19</v>
      </c>
      <c r="AS22" s="4">
        <v>8545</v>
      </c>
      <c r="AT22" s="4">
        <v>0.17699999999999999</v>
      </c>
      <c r="AU22" s="4">
        <v>32.865000000000002</v>
      </c>
      <c r="AV22" s="4">
        <v>15486</v>
      </c>
      <c r="AW22" s="4">
        <v>0</v>
      </c>
      <c r="AX22" s="30">
        <v>0.51</v>
      </c>
      <c r="AY22">
        <v>0.90842105263157902</v>
      </c>
      <c r="AZ22" t="s">
        <v>68</v>
      </c>
      <c r="BA22" t="s">
        <v>216</v>
      </c>
      <c r="BB22">
        <v>3</v>
      </c>
      <c r="BC22" t="s">
        <v>391</v>
      </c>
      <c r="BD22">
        <v>7</v>
      </c>
      <c r="BE22">
        <v>39748.752</v>
      </c>
      <c r="BF22">
        <v>3.0295064358247022E-2</v>
      </c>
      <c r="BG22">
        <v>2.7520674253860192E-2</v>
      </c>
      <c r="BH22">
        <v>262301.30900000001</v>
      </c>
      <c r="BI22">
        <v>4.5908691976828831E-3</v>
      </c>
      <c r="BJ22">
        <v>4.170442229052977E-3</v>
      </c>
      <c r="BK22">
        <v>1</v>
      </c>
      <c r="BL22" t="s">
        <v>467</v>
      </c>
      <c r="BM22" t="s">
        <v>468</v>
      </c>
      <c r="BN22" t="s">
        <v>467</v>
      </c>
    </row>
    <row r="23" spans="1:66">
      <c r="A23" s="142" t="str">
        <f t="shared" si="20"/>
        <v>미래교통</v>
      </c>
      <c r="B23" s="142" t="str">
        <f t="shared" si="1"/>
        <v>111-2</v>
      </c>
      <c r="C23" s="143" t="str">
        <f t="shared" si="21"/>
        <v>70바5028</v>
      </c>
      <c r="D23" s="131" t="str">
        <f t="shared" si="22"/>
        <v>대형</v>
      </c>
      <c r="E23" s="127" t="str">
        <f t="shared" si="16"/>
        <v>D</v>
      </c>
      <c r="F23" s="150">
        <f t="shared" si="17"/>
        <v>0.94578947368421051</v>
      </c>
      <c r="G23" s="151">
        <f t="shared" si="18"/>
        <v>1.7969999999999999</v>
      </c>
      <c r="H23" s="152">
        <f t="shared" si="19"/>
        <v>1.9</v>
      </c>
      <c r="I23" s="153">
        <f t="shared" si="23"/>
        <v>3567.22</v>
      </c>
      <c r="J23" s="154">
        <f t="shared" si="24"/>
        <v>2.1906415071930266E-2</v>
      </c>
      <c r="K23" s="154">
        <f t="shared" si="25"/>
        <v>0.37822926144861119</v>
      </c>
      <c r="L23" s="154">
        <f t="shared" si="26"/>
        <v>0.15866697316117315</v>
      </c>
      <c r="M23" s="155">
        <f t="shared" si="27"/>
        <v>14.803000000000001</v>
      </c>
      <c r="N23" s="156">
        <f t="shared" si="28"/>
        <v>0.112</v>
      </c>
      <c r="O23" s="156">
        <f t="shared" si="29"/>
        <v>8.8859999999999992</v>
      </c>
      <c r="P23" s="157">
        <f t="shared" si="30"/>
        <v>0.19</v>
      </c>
      <c r="Q23" s="158">
        <f t="shared" si="31"/>
        <v>90</v>
      </c>
      <c r="R23" s="159">
        <f t="shared" si="32"/>
        <v>25.605006218646789</v>
      </c>
      <c r="S23" s="144">
        <f t="shared" si="33"/>
        <v>4</v>
      </c>
      <c r="T23" s="144">
        <f t="shared" si="34"/>
        <v>317</v>
      </c>
      <c r="U23" t="s">
        <v>119</v>
      </c>
      <c r="V23" s="5" t="s">
        <v>121</v>
      </c>
      <c r="W23" t="s">
        <v>119</v>
      </c>
      <c r="X23" s="5" t="s">
        <v>121</v>
      </c>
      <c r="Y23" t="s">
        <v>217</v>
      </c>
      <c r="Z23" t="s">
        <v>140</v>
      </c>
      <c r="AA23" t="s">
        <v>48</v>
      </c>
      <c r="AB23">
        <v>510</v>
      </c>
      <c r="AC23" s="1">
        <v>3567.22</v>
      </c>
      <c r="AD23" s="1">
        <v>1985.115</v>
      </c>
      <c r="AE23" s="28">
        <v>1.7969999999999999</v>
      </c>
      <c r="AF23">
        <v>1.9</v>
      </c>
      <c r="AG23">
        <v>14.803000000000001</v>
      </c>
      <c r="AH23">
        <v>232.247996</v>
      </c>
      <c r="AI23">
        <v>5.0877210000000002</v>
      </c>
      <c r="AJ23">
        <v>87.842988000000005</v>
      </c>
      <c r="AK23">
        <v>566</v>
      </c>
      <c r="AL23">
        <v>4</v>
      </c>
      <c r="AM23">
        <v>317</v>
      </c>
      <c r="AN23">
        <v>90</v>
      </c>
      <c r="AO23">
        <v>15.359529</v>
      </c>
      <c r="AP23">
        <v>1071.9000000000001</v>
      </c>
      <c r="AQ23">
        <v>11.4</v>
      </c>
      <c r="AR23">
        <v>14</v>
      </c>
      <c r="AS23">
        <v>5480</v>
      </c>
      <c r="AT23">
        <v>0.112</v>
      </c>
      <c r="AU23">
        <v>8.8859999999999992</v>
      </c>
      <c r="AV23">
        <v>31134</v>
      </c>
      <c r="AW23">
        <v>0</v>
      </c>
      <c r="AX23" s="29">
        <v>0.51</v>
      </c>
      <c r="AY23">
        <v>0.84099999999999997</v>
      </c>
      <c r="AZ23" t="s">
        <v>67</v>
      </c>
      <c r="BA23" t="s">
        <v>216</v>
      </c>
      <c r="BB23">
        <v>2</v>
      </c>
      <c r="BC23" t="s">
        <v>439</v>
      </c>
      <c r="BD23">
        <v>6</v>
      </c>
      <c r="BE23">
        <v>39748.752</v>
      </c>
      <c r="BF23">
        <v>6.5183555951643463E-2</v>
      </c>
      <c r="BG23">
        <v>5.4819370555332148E-2</v>
      </c>
      <c r="BH23">
        <v>262301.30900000001</v>
      </c>
      <c r="BI23">
        <v>9.8778195575074321E-3</v>
      </c>
      <c r="BJ23">
        <v>8.3072462478637494E-3</v>
      </c>
      <c r="BK23">
        <v>1</v>
      </c>
      <c r="BL23" t="s">
        <v>467</v>
      </c>
      <c r="BM23" t="s">
        <v>468</v>
      </c>
      <c r="BN23" t="s">
        <v>467</v>
      </c>
    </row>
    <row r="24" spans="1:66">
      <c r="A24" s="139" t="str">
        <f t="shared" si="20"/>
        <v>미래교통</v>
      </c>
      <c r="B24" s="139" t="str">
        <f t="shared" si="1"/>
        <v>111-2</v>
      </c>
      <c r="C24" s="140" t="str">
        <f t="shared" si="21"/>
        <v>70바5029</v>
      </c>
      <c r="D24" s="114" t="str">
        <f t="shared" si="22"/>
        <v>대형</v>
      </c>
      <c r="E24" s="110" t="str">
        <f t="shared" si="16"/>
        <v>C</v>
      </c>
      <c r="F24" s="160">
        <f t="shared" si="17"/>
        <v>0.92789473684210522</v>
      </c>
      <c r="G24" s="161">
        <f t="shared" si="18"/>
        <v>1.7629999999999999</v>
      </c>
      <c r="H24" s="162">
        <f t="shared" si="19"/>
        <v>1.9</v>
      </c>
      <c r="I24" s="163">
        <f t="shared" si="23"/>
        <v>1930.107</v>
      </c>
      <c r="J24" s="164">
        <f t="shared" si="24"/>
        <v>3.3299708301976046E-2</v>
      </c>
      <c r="K24" s="164">
        <f t="shared" si="25"/>
        <v>0.38793745180125705</v>
      </c>
      <c r="L24" s="164">
        <f t="shared" si="26"/>
        <v>0.17201118901698195</v>
      </c>
      <c r="M24" s="165">
        <f t="shared" si="27"/>
        <v>17.369</v>
      </c>
      <c r="N24" s="166">
        <f t="shared" si="28"/>
        <v>0.20699999999999999</v>
      </c>
      <c r="O24" s="166">
        <f t="shared" si="29"/>
        <v>19.170000000000002</v>
      </c>
      <c r="P24" s="167">
        <f t="shared" si="30"/>
        <v>3.8733333333333335</v>
      </c>
      <c r="Q24" s="168">
        <f t="shared" si="31"/>
        <v>92</v>
      </c>
      <c r="R24" s="169">
        <f t="shared" si="32"/>
        <v>28.074838190985648</v>
      </c>
      <c r="S24" s="141">
        <f t="shared" si="33"/>
        <v>4</v>
      </c>
      <c r="T24" s="141">
        <f t="shared" si="34"/>
        <v>370</v>
      </c>
      <c r="U24" t="s">
        <v>119</v>
      </c>
      <c r="V24" s="5" t="s">
        <v>121</v>
      </c>
      <c r="W24" t="s">
        <v>119</v>
      </c>
      <c r="X24" s="5" t="s">
        <v>121</v>
      </c>
      <c r="Y24" t="s">
        <v>219</v>
      </c>
      <c r="Z24" t="s">
        <v>140</v>
      </c>
      <c r="AA24" t="s">
        <v>48</v>
      </c>
      <c r="AB24">
        <v>510</v>
      </c>
      <c r="AC24" s="1">
        <v>1930.107</v>
      </c>
      <c r="AD24" s="1">
        <v>1094.6590000000001</v>
      </c>
      <c r="AE24" s="28">
        <v>1.7629999999999999</v>
      </c>
      <c r="AF24">
        <v>1.9</v>
      </c>
      <c r="AG24">
        <v>17.369</v>
      </c>
      <c r="AH24">
        <v>118.785515</v>
      </c>
      <c r="AI24">
        <v>3.9555229999999999</v>
      </c>
      <c r="AJ24">
        <v>46.08135</v>
      </c>
      <c r="AK24">
        <v>332</v>
      </c>
      <c r="AL24">
        <v>4</v>
      </c>
      <c r="AM24">
        <v>370</v>
      </c>
      <c r="AN24">
        <v>92</v>
      </c>
      <c r="AO24">
        <v>16.248673</v>
      </c>
      <c r="AP24">
        <v>2240.1</v>
      </c>
      <c r="AQ24">
        <v>232.4</v>
      </c>
      <c r="AR24">
        <v>24</v>
      </c>
      <c r="AS24">
        <v>8262</v>
      </c>
      <c r="AT24">
        <v>0.20699999999999999</v>
      </c>
      <c r="AU24">
        <v>19.170000000000002</v>
      </c>
      <c r="AV24">
        <v>17647</v>
      </c>
      <c r="AW24">
        <v>0</v>
      </c>
      <c r="AX24" s="29">
        <v>0.51</v>
      </c>
      <c r="AY24">
        <v>0.85050000000000003</v>
      </c>
      <c r="AZ24" t="s">
        <v>69</v>
      </c>
      <c r="BA24" t="s">
        <v>216</v>
      </c>
      <c r="BB24">
        <v>6</v>
      </c>
      <c r="BC24" t="s">
        <v>440</v>
      </c>
      <c r="BD24">
        <v>9</v>
      </c>
      <c r="BE24">
        <v>39748.752</v>
      </c>
      <c r="BF24">
        <v>8.5851777182840858E-2</v>
      </c>
      <c r="BG24">
        <v>7.3016936494006146E-2</v>
      </c>
      <c r="BH24">
        <v>262301.30900000001</v>
      </c>
      <c r="BI24">
        <v>1.300985120131444E-2</v>
      </c>
      <c r="BJ24">
        <v>1.1064878446717932E-2</v>
      </c>
      <c r="BK24">
        <v>1</v>
      </c>
      <c r="BL24" t="s">
        <v>467</v>
      </c>
      <c r="BM24" t="s">
        <v>468</v>
      </c>
      <c r="BN24" t="s">
        <v>467</v>
      </c>
    </row>
    <row r="25" spans="1:66">
      <c r="A25" s="142" t="str">
        <f t="shared" si="20"/>
        <v>미래교통</v>
      </c>
      <c r="B25" s="142" t="str">
        <f t="shared" si="1"/>
        <v>111-2</v>
      </c>
      <c r="C25" s="143" t="str">
        <f t="shared" si="21"/>
        <v>70바5072</v>
      </c>
      <c r="D25" s="131" t="str">
        <f t="shared" si="22"/>
        <v>대형</v>
      </c>
      <c r="E25" s="127" t="str">
        <f t="shared" si="16"/>
        <v>C</v>
      </c>
      <c r="F25" s="150">
        <f t="shared" si="17"/>
        <v>0.83285714285714285</v>
      </c>
      <c r="G25" s="151">
        <f t="shared" si="18"/>
        <v>1.7490000000000001</v>
      </c>
      <c r="H25" s="152">
        <f t="shared" si="19"/>
        <v>2.1</v>
      </c>
      <c r="I25" s="153">
        <f t="shared" si="23"/>
        <v>3805.0189999999998</v>
      </c>
      <c r="J25" s="154">
        <f t="shared" si="24"/>
        <v>3.0322312703798954E-2</v>
      </c>
      <c r="K25" s="154">
        <f t="shared" si="25"/>
        <v>0.39340988358191209</v>
      </c>
      <c r="L25" s="154">
        <f t="shared" si="26"/>
        <v>0.16451954642013616</v>
      </c>
      <c r="M25" s="155">
        <f t="shared" si="27"/>
        <v>17.940999999999999</v>
      </c>
      <c r="N25" s="156">
        <f t="shared" si="28"/>
        <v>0.34200000000000003</v>
      </c>
      <c r="O25" s="156">
        <f t="shared" si="29"/>
        <v>21.734000000000002</v>
      </c>
      <c r="P25" s="157">
        <f t="shared" si="30"/>
        <v>3.4550000000000001</v>
      </c>
      <c r="Q25" s="158">
        <f t="shared" si="31"/>
        <v>90</v>
      </c>
      <c r="R25" s="159">
        <f t="shared" si="32"/>
        <v>26.930816098104064</v>
      </c>
      <c r="S25" s="144">
        <f t="shared" si="33"/>
        <v>13</v>
      </c>
      <c r="T25" s="144">
        <f t="shared" si="34"/>
        <v>827</v>
      </c>
      <c r="U25" t="s">
        <v>119</v>
      </c>
      <c r="V25" t="s">
        <v>121</v>
      </c>
      <c r="W25" s="4" t="s">
        <v>119</v>
      </c>
      <c r="X25" s="4" t="s">
        <v>121</v>
      </c>
      <c r="Y25" s="4" t="s">
        <v>221</v>
      </c>
      <c r="Z25" s="4" t="s">
        <v>140</v>
      </c>
      <c r="AA25" s="4" t="s">
        <v>48</v>
      </c>
      <c r="AB25" s="4">
        <v>510</v>
      </c>
      <c r="AC25" s="4">
        <v>3805.0189999999998</v>
      </c>
      <c r="AD25" s="4">
        <v>2175.0819999999999</v>
      </c>
      <c r="AE25" s="4">
        <v>1.7490000000000001</v>
      </c>
      <c r="AF25" s="4">
        <v>2.1</v>
      </c>
      <c r="AG25" s="4">
        <v>17.940999999999999</v>
      </c>
      <c r="AH25" s="4">
        <v>245.17882499999999</v>
      </c>
      <c r="AI25" s="4">
        <v>7.4343890000000004</v>
      </c>
      <c r="AJ25" s="4">
        <v>96.455772999999994</v>
      </c>
      <c r="AK25" s="4">
        <v>626</v>
      </c>
      <c r="AL25" s="4">
        <v>13</v>
      </c>
      <c r="AM25" s="4">
        <v>827</v>
      </c>
      <c r="AN25" s="4">
        <v>90</v>
      </c>
      <c r="AO25" s="4">
        <v>15.519361999999999</v>
      </c>
      <c r="AP25" s="4">
        <v>1862.9</v>
      </c>
      <c r="AQ25" s="4">
        <v>207.3</v>
      </c>
      <c r="AR25" s="4">
        <v>21</v>
      </c>
      <c r="AS25" s="4">
        <v>6403</v>
      </c>
      <c r="AT25" s="4">
        <v>0.34200000000000003</v>
      </c>
      <c r="AU25" s="4">
        <v>21.734000000000002</v>
      </c>
      <c r="AV25" s="4">
        <v>27894</v>
      </c>
      <c r="AW25" s="4">
        <v>0</v>
      </c>
      <c r="AX25" s="30">
        <v>0.54</v>
      </c>
      <c r="AY25">
        <v>0.87050000000000005</v>
      </c>
      <c r="AZ25" t="s">
        <v>69</v>
      </c>
      <c r="BA25" t="s">
        <v>216</v>
      </c>
      <c r="BB25">
        <v>4</v>
      </c>
      <c r="BC25" t="s">
        <v>393</v>
      </c>
      <c r="BD25">
        <v>9</v>
      </c>
      <c r="BE25">
        <v>39748.752</v>
      </c>
      <c r="BF25">
        <v>3.9181129510682498E-2</v>
      </c>
      <c r="BG25">
        <v>3.4107173239049118E-2</v>
      </c>
      <c r="BH25">
        <v>262301.30900000001</v>
      </c>
      <c r="BI25">
        <v>5.9374503540887778E-3</v>
      </c>
      <c r="BJ25">
        <v>5.1685505332342814E-3</v>
      </c>
      <c r="BK25">
        <v>1</v>
      </c>
      <c r="BL25" t="s">
        <v>467</v>
      </c>
      <c r="BM25" t="s">
        <v>468</v>
      </c>
      <c r="BN25" t="s">
        <v>467</v>
      </c>
    </row>
    <row r="26" spans="1:66">
      <c r="A26" s="139" t="str">
        <f t="shared" si="20"/>
        <v>미래교통</v>
      </c>
      <c r="B26" s="139" t="str">
        <f t="shared" si="1"/>
        <v>111-2</v>
      </c>
      <c r="C26" s="140" t="str">
        <f t="shared" si="21"/>
        <v>70바5092</v>
      </c>
      <c r="D26" s="114" t="str">
        <f t="shared" si="22"/>
        <v>대형</v>
      </c>
      <c r="E26" s="110" t="str">
        <f t="shared" si="16"/>
        <v>B</v>
      </c>
      <c r="F26" s="160">
        <f t="shared" si="17"/>
        <v>0.83799999999999997</v>
      </c>
      <c r="G26" s="161">
        <f t="shared" si="18"/>
        <v>1.6759999999999999</v>
      </c>
      <c r="H26" s="162">
        <f t="shared" si="19"/>
        <v>2</v>
      </c>
      <c r="I26" s="163">
        <f t="shared" si="23"/>
        <v>2515.567</v>
      </c>
      <c r="J26" s="164">
        <f t="shared" si="24"/>
        <v>9.5712878246934537E-3</v>
      </c>
      <c r="K26" s="164">
        <f t="shared" si="25"/>
        <v>0.41186437463719622</v>
      </c>
      <c r="L26" s="164">
        <f t="shared" si="26"/>
        <v>0.21863858128207278</v>
      </c>
      <c r="M26" s="165">
        <f t="shared" si="27"/>
        <v>19.001999999999999</v>
      </c>
      <c r="N26" s="166">
        <f t="shared" si="28"/>
        <v>0.11899999999999999</v>
      </c>
      <c r="O26" s="166">
        <f t="shared" si="29"/>
        <v>39.076999999999998</v>
      </c>
      <c r="P26" s="167">
        <f t="shared" si="30"/>
        <v>1.635</v>
      </c>
      <c r="Q26" s="168">
        <f t="shared" si="31"/>
        <v>87</v>
      </c>
      <c r="R26" s="169">
        <f t="shared" si="32"/>
        <v>28.471926861908603</v>
      </c>
      <c r="S26" s="141">
        <f t="shared" si="33"/>
        <v>3</v>
      </c>
      <c r="T26" s="141">
        <f t="shared" si="34"/>
        <v>983</v>
      </c>
      <c r="U26" t="s">
        <v>119</v>
      </c>
      <c r="V26" s="5" t="s">
        <v>121</v>
      </c>
      <c r="W26" t="s">
        <v>119</v>
      </c>
      <c r="X26" s="5" t="s">
        <v>121</v>
      </c>
      <c r="Y26" t="s">
        <v>222</v>
      </c>
      <c r="Z26" t="s">
        <v>140</v>
      </c>
      <c r="AA26" t="s">
        <v>48</v>
      </c>
      <c r="AB26">
        <v>510</v>
      </c>
      <c r="AC26" s="1">
        <v>2515.567</v>
      </c>
      <c r="AD26" s="1">
        <v>1501.356</v>
      </c>
      <c r="AE26" s="28">
        <v>1.6759999999999999</v>
      </c>
      <c r="AF26">
        <v>2</v>
      </c>
      <c r="AG26">
        <v>19.001999999999999</v>
      </c>
      <c r="AH26">
        <v>152.70996199999999</v>
      </c>
      <c r="AI26">
        <v>1.4616309999999999</v>
      </c>
      <c r="AJ26">
        <v>62.895792999999998</v>
      </c>
      <c r="AK26">
        <v>550</v>
      </c>
      <c r="AL26">
        <v>3</v>
      </c>
      <c r="AM26">
        <v>983</v>
      </c>
      <c r="AN26">
        <v>87</v>
      </c>
      <c r="AO26">
        <v>16.472840999999999</v>
      </c>
      <c r="AP26">
        <v>2587.8000000000002</v>
      </c>
      <c r="AQ26">
        <v>98.1</v>
      </c>
      <c r="AR26">
        <v>42</v>
      </c>
      <c r="AS26">
        <v>15715</v>
      </c>
      <c r="AT26">
        <v>0.11899999999999999</v>
      </c>
      <c r="AU26">
        <v>39.076999999999998</v>
      </c>
      <c r="AV26">
        <v>23651</v>
      </c>
      <c r="AW26">
        <v>0</v>
      </c>
      <c r="AX26" s="29">
        <v>0.51</v>
      </c>
      <c r="AY26">
        <v>0.90473684210526328</v>
      </c>
      <c r="AZ26" t="s">
        <v>68</v>
      </c>
      <c r="BA26" t="s">
        <v>216</v>
      </c>
      <c r="BB26">
        <v>4</v>
      </c>
      <c r="BC26" t="s">
        <v>394</v>
      </c>
      <c r="BD26">
        <v>6</v>
      </c>
      <c r="BE26">
        <v>39748.752</v>
      </c>
      <c r="BF26">
        <v>3.7781261660743463E-2</v>
      </c>
      <c r="BG26">
        <v>3.4182099365693698E-2</v>
      </c>
      <c r="BH26">
        <v>262301.30900000001</v>
      </c>
      <c r="BI26">
        <v>5.7253164527669206E-3</v>
      </c>
      <c r="BJ26">
        <v>5.1799047275296519E-3</v>
      </c>
      <c r="BK26">
        <v>1</v>
      </c>
      <c r="BL26" t="s">
        <v>467</v>
      </c>
      <c r="BM26" t="s">
        <v>468</v>
      </c>
      <c r="BN26" t="s">
        <v>467</v>
      </c>
    </row>
    <row r="27" spans="1:66">
      <c r="A27" s="142" t="str">
        <f t="shared" si="20"/>
        <v>미래교통</v>
      </c>
      <c r="B27" s="142" t="str">
        <f t="shared" si="1"/>
        <v>111-2</v>
      </c>
      <c r="C27" s="143" t="str">
        <f t="shared" si="21"/>
        <v>70바5100</v>
      </c>
      <c r="D27" s="131" t="str">
        <f t="shared" si="22"/>
        <v>대형</v>
      </c>
      <c r="E27" s="127" t="str">
        <f t="shared" si="16"/>
        <v>C</v>
      </c>
      <c r="F27" s="150">
        <f t="shared" si="17"/>
        <v>0.92684210526315791</v>
      </c>
      <c r="G27" s="151">
        <f t="shared" si="18"/>
        <v>1.7609999999999999</v>
      </c>
      <c r="H27" s="152">
        <f t="shared" si="19"/>
        <v>1.9</v>
      </c>
      <c r="I27" s="153">
        <f t="shared" si="23"/>
        <v>1656.7729999999999</v>
      </c>
      <c r="J27" s="154">
        <f t="shared" si="24"/>
        <v>1.6471115138298804E-2</v>
      </c>
      <c r="K27" s="154">
        <f t="shared" si="25"/>
        <v>0.38409148513459507</v>
      </c>
      <c r="L27" s="154">
        <f t="shared" si="26"/>
        <v>0.19314655658922497</v>
      </c>
      <c r="M27" s="155">
        <f t="shared" si="27"/>
        <v>18.602</v>
      </c>
      <c r="N27" s="156">
        <f t="shared" si="28"/>
        <v>0.24099999999999999</v>
      </c>
      <c r="O27" s="156">
        <f t="shared" si="29"/>
        <v>36.576999999999998</v>
      </c>
      <c r="P27" s="157">
        <f t="shared" si="30"/>
        <v>1.5416666666666667</v>
      </c>
      <c r="Q27" s="158">
        <f t="shared" si="31"/>
        <v>90</v>
      </c>
      <c r="R27" s="159">
        <f t="shared" si="32"/>
        <v>28.354685380059948</v>
      </c>
      <c r="S27" s="144">
        <f t="shared" si="33"/>
        <v>4</v>
      </c>
      <c r="T27" s="144">
        <f t="shared" si="34"/>
        <v>606</v>
      </c>
      <c r="U27" t="s">
        <v>119</v>
      </c>
      <c r="V27" t="s">
        <v>121</v>
      </c>
      <c r="W27" t="s">
        <v>119</v>
      </c>
      <c r="X27" s="4" t="s">
        <v>121</v>
      </c>
      <c r="Y27" s="4" t="s">
        <v>223</v>
      </c>
      <c r="Z27" s="4" t="s">
        <v>140</v>
      </c>
      <c r="AA27" s="4" t="s">
        <v>48</v>
      </c>
      <c r="AB27" s="4">
        <v>510</v>
      </c>
      <c r="AC27" s="4">
        <v>1656.7729999999999</v>
      </c>
      <c r="AD27" s="4">
        <v>940.9</v>
      </c>
      <c r="AE27" s="4">
        <v>1.7609999999999999</v>
      </c>
      <c r="AF27" s="4">
        <v>1.9</v>
      </c>
      <c r="AG27" s="4">
        <v>18.602</v>
      </c>
      <c r="AH27" s="4">
        <v>97.475245999999999</v>
      </c>
      <c r="AI27" s="4">
        <v>1.605526</v>
      </c>
      <c r="AJ27" s="4">
        <v>37.439411999999997</v>
      </c>
      <c r="AK27" s="4">
        <v>320</v>
      </c>
      <c r="AL27" s="4">
        <v>4</v>
      </c>
      <c r="AM27" s="4">
        <v>606</v>
      </c>
      <c r="AN27" s="4">
        <v>90</v>
      </c>
      <c r="AO27" s="4">
        <v>16.996858</v>
      </c>
      <c r="AP27" s="4">
        <v>1244.2</v>
      </c>
      <c r="AQ27" s="4">
        <v>92.5</v>
      </c>
      <c r="AR27" s="4">
        <v>22</v>
      </c>
      <c r="AS27" s="4">
        <v>9009</v>
      </c>
      <c r="AT27" s="4">
        <v>0.24099999999999999</v>
      </c>
      <c r="AU27" s="4">
        <v>36.576999999999998</v>
      </c>
      <c r="AV27" s="4">
        <v>14609</v>
      </c>
      <c r="AW27" s="4">
        <v>0</v>
      </c>
      <c r="AX27" s="30">
        <v>0.53</v>
      </c>
      <c r="AY27">
        <v>0.85750000000000004</v>
      </c>
      <c r="AZ27" t="s">
        <v>69</v>
      </c>
      <c r="BA27" t="s">
        <v>216</v>
      </c>
      <c r="BB27">
        <v>5</v>
      </c>
      <c r="BC27" t="s">
        <v>390</v>
      </c>
      <c r="BD27">
        <v>6</v>
      </c>
      <c r="BE27">
        <v>39748.752</v>
      </c>
      <c r="BF27">
        <v>0.10342022813697395</v>
      </c>
      <c r="BG27">
        <v>8.8682845627455167E-2</v>
      </c>
      <c r="BH27">
        <v>262301.30900000001</v>
      </c>
      <c r="BI27">
        <v>1.5672148246885034E-2</v>
      </c>
      <c r="BJ27">
        <v>1.3438867121703916E-2</v>
      </c>
      <c r="BK27">
        <v>1</v>
      </c>
      <c r="BL27" t="s">
        <v>467</v>
      </c>
      <c r="BM27" t="s">
        <v>468</v>
      </c>
      <c r="BN27" t="s">
        <v>467</v>
      </c>
    </row>
    <row r="28" spans="1:66">
      <c r="A28" s="139" t="str">
        <f t="shared" si="20"/>
        <v>미래교통</v>
      </c>
      <c r="B28" s="139" t="str">
        <f t="shared" si="1"/>
        <v>111-2</v>
      </c>
      <c r="C28" s="140" t="str">
        <f t="shared" si="21"/>
        <v>70바6029</v>
      </c>
      <c r="D28" s="114" t="str">
        <f t="shared" si="22"/>
        <v>대형</v>
      </c>
      <c r="E28" s="110" t="str">
        <f t="shared" si="16"/>
        <v>C</v>
      </c>
      <c r="F28" s="160">
        <f t="shared" si="17"/>
        <v>0.85450000000000004</v>
      </c>
      <c r="G28" s="161">
        <f t="shared" si="18"/>
        <v>1.7090000000000001</v>
      </c>
      <c r="H28" s="162">
        <f t="shared" si="19"/>
        <v>2</v>
      </c>
      <c r="I28" s="163">
        <f t="shared" si="23"/>
        <v>2760.78</v>
      </c>
      <c r="J28" s="164">
        <f t="shared" si="24"/>
        <v>2.6853359376693357E-2</v>
      </c>
      <c r="K28" s="164">
        <f t="shared" si="25"/>
        <v>0.38006840967105671</v>
      </c>
      <c r="L28" s="164">
        <f t="shared" si="26"/>
        <v>0.20610117430581212</v>
      </c>
      <c r="M28" s="165">
        <f t="shared" si="27"/>
        <v>18.544</v>
      </c>
      <c r="N28" s="166">
        <f t="shared" si="28"/>
        <v>0.54300000000000004</v>
      </c>
      <c r="O28" s="166">
        <f t="shared" si="29"/>
        <v>34.482999999999997</v>
      </c>
      <c r="P28" s="167">
        <f t="shared" si="30"/>
        <v>3.82</v>
      </c>
      <c r="Q28" s="168">
        <f t="shared" si="31"/>
        <v>90</v>
      </c>
      <c r="R28" s="169">
        <f t="shared" si="32"/>
        <v>28.534278637037623</v>
      </c>
      <c r="S28" s="141">
        <f t="shared" si="33"/>
        <v>15</v>
      </c>
      <c r="T28" s="141">
        <f t="shared" si="34"/>
        <v>952</v>
      </c>
      <c r="U28" t="s">
        <v>119</v>
      </c>
      <c r="V28" t="s">
        <v>121</v>
      </c>
      <c r="W28" s="4" t="s">
        <v>119</v>
      </c>
      <c r="X28" s="4" t="s">
        <v>121</v>
      </c>
      <c r="Y28" s="4" t="s">
        <v>224</v>
      </c>
      <c r="Z28" s="4" t="s">
        <v>140</v>
      </c>
      <c r="AA28" s="4" t="s">
        <v>48</v>
      </c>
      <c r="AB28" s="4">
        <v>510</v>
      </c>
      <c r="AC28" s="4">
        <v>2760.78</v>
      </c>
      <c r="AD28" s="4">
        <v>1615.354</v>
      </c>
      <c r="AE28" s="4">
        <v>1.7090000000000001</v>
      </c>
      <c r="AF28" s="4">
        <v>2</v>
      </c>
      <c r="AG28" s="4">
        <v>18.544</v>
      </c>
      <c r="AH28" s="4">
        <v>163.137168</v>
      </c>
      <c r="AI28" s="4">
        <v>4.3807809999999998</v>
      </c>
      <c r="AJ28" s="4">
        <v>62.003284000000001</v>
      </c>
      <c r="AK28" s="4">
        <v>569</v>
      </c>
      <c r="AL28" s="4">
        <v>15</v>
      </c>
      <c r="AM28" s="4">
        <v>952</v>
      </c>
      <c r="AN28" s="4">
        <v>90</v>
      </c>
      <c r="AO28" s="4">
        <v>16.923058999999999</v>
      </c>
      <c r="AP28" s="4">
        <v>2047.1</v>
      </c>
      <c r="AQ28" s="4">
        <v>229.2</v>
      </c>
      <c r="AR28" s="4">
        <v>31</v>
      </c>
      <c r="AS28" s="4">
        <v>9649</v>
      </c>
      <c r="AT28" s="4">
        <v>0.54300000000000004</v>
      </c>
      <c r="AU28" s="4">
        <v>34.482999999999997</v>
      </c>
      <c r="AV28" s="4">
        <v>23993</v>
      </c>
      <c r="AW28" s="4">
        <v>0</v>
      </c>
      <c r="AX28" s="30">
        <v>0.51</v>
      </c>
      <c r="AY28">
        <v>0.877</v>
      </c>
      <c r="AZ28" t="s">
        <v>69</v>
      </c>
      <c r="BA28" t="s">
        <v>216</v>
      </c>
      <c r="BB28">
        <v>3</v>
      </c>
      <c r="BC28" t="s">
        <v>229</v>
      </c>
      <c r="BD28">
        <v>3</v>
      </c>
      <c r="BE28">
        <v>39748.752</v>
      </c>
      <c r="BF28">
        <v>8.0874388207207104E-2</v>
      </c>
      <c r="BG28">
        <v>7.0926838457720631E-2</v>
      </c>
      <c r="BH28">
        <v>262301.30900000001</v>
      </c>
      <c r="BI28">
        <v>1.2255585045517253E-2</v>
      </c>
      <c r="BJ28">
        <v>1.074814808491863E-2</v>
      </c>
      <c r="BK28">
        <v>1</v>
      </c>
      <c r="BL28" t="s">
        <v>467</v>
      </c>
      <c r="BM28" t="s">
        <v>468</v>
      </c>
      <c r="BN28" t="s">
        <v>467</v>
      </c>
    </row>
    <row r="29" spans="1:66">
      <c r="A29" s="142" t="str">
        <f t="shared" si="20"/>
        <v>미래교통</v>
      </c>
      <c r="B29" s="142" t="str">
        <f t="shared" si="1"/>
        <v>111-2</v>
      </c>
      <c r="C29" s="143" t="str">
        <f t="shared" si="21"/>
        <v>70바6045</v>
      </c>
      <c r="D29" s="131" t="str">
        <f t="shared" si="22"/>
        <v>대형</v>
      </c>
      <c r="E29" s="127" t="str">
        <f t="shared" si="16"/>
        <v>D</v>
      </c>
      <c r="F29" s="150">
        <f t="shared" si="17"/>
        <v>0.86799999999999999</v>
      </c>
      <c r="G29" s="151">
        <f t="shared" si="18"/>
        <v>1.736</v>
      </c>
      <c r="H29" s="152">
        <f t="shared" si="19"/>
        <v>2</v>
      </c>
      <c r="I29" s="153">
        <f t="shared" si="23"/>
        <v>2703.5360000000001</v>
      </c>
      <c r="J29" s="154">
        <f t="shared" si="24"/>
        <v>1.9522282384416272E-2</v>
      </c>
      <c r="K29" s="154">
        <f t="shared" si="25"/>
        <v>0.38028551908910219</v>
      </c>
      <c r="L29" s="154">
        <f t="shared" si="26"/>
        <v>0.16274982097519691</v>
      </c>
      <c r="M29" s="155">
        <f t="shared" si="27"/>
        <v>16.655999999999999</v>
      </c>
      <c r="N29" s="156">
        <f t="shared" si="28"/>
        <v>0.51800000000000002</v>
      </c>
      <c r="O29" s="156">
        <f t="shared" si="29"/>
        <v>45.606999999999999</v>
      </c>
      <c r="P29" s="157">
        <f t="shared" si="30"/>
        <v>4.5449999999999999</v>
      </c>
      <c r="Q29" s="158">
        <f t="shared" si="31"/>
        <v>92</v>
      </c>
      <c r="R29" s="159">
        <f t="shared" si="32"/>
        <v>26.851416252560966</v>
      </c>
      <c r="S29" s="144">
        <f t="shared" si="33"/>
        <v>14</v>
      </c>
      <c r="T29" s="144">
        <f t="shared" si="34"/>
        <v>1233</v>
      </c>
      <c r="U29" t="s">
        <v>119</v>
      </c>
      <c r="V29" s="5" t="s">
        <v>121</v>
      </c>
      <c r="W29" t="s">
        <v>119</v>
      </c>
      <c r="X29" s="5" t="s">
        <v>121</v>
      </c>
      <c r="Y29" t="s">
        <v>225</v>
      </c>
      <c r="Z29" t="s">
        <v>140</v>
      </c>
      <c r="AA29" t="s">
        <v>48</v>
      </c>
      <c r="AB29">
        <v>510</v>
      </c>
      <c r="AC29" s="1">
        <v>2703.5360000000001</v>
      </c>
      <c r="AD29" s="1">
        <v>1556.9649999999999</v>
      </c>
      <c r="AE29" s="28">
        <v>1.736</v>
      </c>
      <c r="AF29">
        <v>2</v>
      </c>
      <c r="AG29">
        <v>16.655999999999999</v>
      </c>
      <c r="AH29">
        <v>167.75466800000001</v>
      </c>
      <c r="AI29">
        <v>3.2749540000000001</v>
      </c>
      <c r="AJ29">
        <v>63.794671000000001</v>
      </c>
      <c r="AK29">
        <v>440</v>
      </c>
      <c r="AL29">
        <v>14</v>
      </c>
      <c r="AM29">
        <v>1233</v>
      </c>
      <c r="AN29">
        <v>92</v>
      </c>
      <c r="AO29">
        <v>16.116009999999999</v>
      </c>
      <c r="AP29">
        <v>1650.3</v>
      </c>
      <c r="AQ29">
        <v>272.7</v>
      </c>
      <c r="AR29">
        <v>24</v>
      </c>
      <c r="AS29">
        <v>8481</v>
      </c>
      <c r="AT29">
        <v>0.51800000000000002</v>
      </c>
      <c r="AU29">
        <v>45.606999999999999</v>
      </c>
      <c r="AV29">
        <v>22216</v>
      </c>
      <c r="AW29">
        <v>0</v>
      </c>
      <c r="AX29" s="29">
        <v>0.51</v>
      </c>
      <c r="AY29">
        <v>0.83714285714285708</v>
      </c>
      <c r="AZ29" t="s">
        <v>67</v>
      </c>
      <c r="BA29" t="s">
        <v>216</v>
      </c>
      <c r="BB29">
        <v>3</v>
      </c>
      <c r="BC29" t="s">
        <v>441</v>
      </c>
      <c r="BD29">
        <v>14</v>
      </c>
      <c r="BE29">
        <v>39748.752</v>
      </c>
      <c r="BF29">
        <v>0.11630531192526497</v>
      </c>
      <c r="BG29">
        <v>9.7364161126007528E-2</v>
      </c>
      <c r="BH29">
        <v>262301.30900000001</v>
      </c>
      <c r="BI29">
        <v>1.7624734766382731E-2</v>
      </c>
      <c r="BJ29">
        <v>1.4754420818714685E-2</v>
      </c>
      <c r="BK29">
        <v>1</v>
      </c>
      <c r="BL29" t="s">
        <v>467</v>
      </c>
      <c r="BM29" t="s">
        <v>468</v>
      </c>
      <c r="BN29" t="s">
        <v>467</v>
      </c>
    </row>
    <row r="30" spans="1:66">
      <c r="A30" s="139" t="str">
        <f t="shared" si="20"/>
        <v>미래교통</v>
      </c>
      <c r="B30" s="139" t="str">
        <f t="shared" si="1"/>
        <v>111-2</v>
      </c>
      <c r="C30" s="140" t="str">
        <f t="shared" si="21"/>
        <v>70바6046</v>
      </c>
      <c r="D30" s="114" t="str">
        <f t="shared" si="22"/>
        <v>대형</v>
      </c>
      <c r="E30" s="110" t="str">
        <f t="shared" si="16"/>
        <v>C</v>
      </c>
      <c r="F30" s="160">
        <f t="shared" si="17"/>
        <v>0.88049999999999995</v>
      </c>
      <c r="G30" s="161">
        <f t="shared" si="18"/>
        <v>1.7609999999999999</v>
      </c>
      <c r="H30" s="162">
        <f t="shared" si="19"/>
        <v>2</v>
      </c>
      <c r="I30" s="163">
        <f t="shared" si="23"/>
        <v>2310.2150000000001</v>
      </c>
      <c r="J30" s="164">
        <f t="shared" si="24"/>
        <v>1.7010805629585395E-2</v>
      </c>
      <c r="K30" s="164">
        <f t="shared" si="25"/>
        <v>0.3807062592556833</v>
      </c>
      <c r="L30" s="164">
        <f t="shared" si="26"/>
        <v>0.16794973627995663</v>
      </c>
      <c r="M30" s="165">
        <f t="shared" si="27"/>
        <v>17.405000000000001</v>
      </c>
      <c r="N30" s="166">
        <f t="shared" si="28"/>
        <v>0.77900000000000003</v>
      </c>
      <c r="O30" s="166">
        <f t="shared" si="29"/>
        <v>33.156999999999996</v>
      </c>
      <c r="P30" s="167">
        <f t="shared" si="30"/>
        <v>1.7066666666666668</v>
      </c>
      <c r="Q30" s="168">
        <f t="shared" si="31"/>
        <v>91</v>
      </c>
      <c r="R30" s="169">
        <f t="shared" si="32"/>
        <v>28.095012429487472</v>
      </c>
      <c r="S30" s="141">
        <f t="shared" si="33"/>
        <v>18</v>
      </c>
      <c r="T30" s="141">
        <f t="shared" si="34"/>
        <v>766</v>
      </c>
      <c r="U30" t="s">
        <v>119</v>
      </c>
      <c r="V30" t="s">
        <v>121</v>
      </c>
      <c r="W30" t="s">
        <v>119</v>
      </c>
      <c r="X30" s="4" t="s">
        <v>121</v>
      </c>
      <c r="Y30" s="4" t="s">
        <v>226</v>
      </c>
      <c r="Z30" s="4" t="s">
        <v>140</v>
      </c>
      <c r="AA30" s="4" t="s">
        <v>48</v>
      </c>
      <c r="AB30" s="4">
        <v>510</v>
      </c>
      <c r="AC30" s="4">
        <v>2310.2150000000001</v>
      </c>
      <c r="AD30" s="4">
        <v>1311.624</v>
      </c>
      <c r="AE30" s="4">
        <v>1.7609999999999999</v>
      </c>
      <c r="AF30" s="4">
        <v>2</v>
      </c>
      <c r="AG30" s="4">
        <v>17.405000000000001</v>
      </c>
      <c r="AH30" s="4">
        <v>136.528278</v>
      </c>
      <c r="AI30" s="4">
        <v>2.3224559999999999</v>
      </c>
      <c r="AJ30" s="4">
        <v>51.977170000000001</v>
      </c>
      <c r="AK30" s="4">
        <v>388</v>
      </c>
      <c r="AL30" s="4">
        <v>18</v>
      </c>
      <c r="AM30" s="4">
        <v>766</v>
      </c>
      <c r="AN30" s="4">
        <v>91</v>
      </c>
      <c r="AO30" s="4">
        <v>16.921146</v>
      </c>
      <c r="AP30" s="4">
        <v>1500</v>
      </c>
      <c r="AQ30" s="4">
        <v>102.4</v>
      </c>
      <c r="AR30" s="4">
        <v>11</v>
      </c>
      <c r="AS30" s="4">
        <v>3320</v>
      </c>
      <c r="AT30" s="4">
        <v>0.77900000000000003</v>
      </c>
      <c r="AU30" s="4">
        <v>33.156999999999996</v>
      </c>
      <c r="AV30" s="4">
        <v>19233</v>
      </c>
      <c r="AW30" s="4">
        <v>0</v>
      </c>
      <c r="AX30" s="30">
        <v>0.51</v>
      </c>
      <c r="AY30">
        <v>0.8861904761904762</v>
      </c>
      <c r="AZ30" t="s">
        <v>69</v>
      </c>
      <c r="BA30" t="s">
        <v>216</v>
      </c>
      <c r="BB30">
        <v>2</v>
      </c>
      <c r="BC30" t="s">
        <v>218</v>
      </c>
      <c r="BD30">
        <v>11</v>
      </c>
      <c r="BE30">
        <v>39748.752</v>
      </c>
      <c r="BF30">
        <v>9.3830543409262251E-2</v>
      </c>
      <c r="BG30">
        <v>8.3151733945065268E-2</v>
      </c>
      <c r="BH30">
        <v>262301.30900000001</v>
      </c>
      <c r="BI30">
        <v>1.4218941621827743E-2</v>
      </c>
      <c r="BJ30">
        <v>1.2600690646772109E-2</v>
      </c>
      <c r="BK30">
        <v>1</v>
      </c>
      <c r="BL30" t="s">
        <v>467</v>
      </c>
      <c r="BM30" t="s">
        <v>468</v>
      </c>
      <c r="BN30" t="s">
        <v>467</v>
      </c>
    </row>
    <row r="31" spans="1:66">
      <c r="A31" s="142" t="str">
        <f t="shared" si="20"/>
        <v>미래교통</v>
      </c>
      <c r="B31" s="142" t="str">
        <f t="shared" si="1"/>
        <v>111-2</v>
      </c>
      <c r="C31" s="143" t="str">
        <f t="shared" si="21"/>
        <v>70바6053</v>
      </c>
      <c r="D31" s="131" t="str">
        <f t="shared" si="22"/>
        <v>대형</v>
      </c>
      <c r="E31" s="127" t="str">
        <f t="shared" si="16"/>
        <v>A</v>
      </c>
      <c r="F31" s="150">
        <f t="shared" si="17"/>
        <v>0.90315789473684216</v>
      </c>
      <c r="G31" s="151">
        <f t="shared" si="18"/>
        <v>1.716</v>
      </c>
      <c r="H31" s="152">
        <f t="shared" si="19"/>
        <v>1.9</v>
      </c>
      <c r="I31" s="153">
        <f t="shared" si="23"/>
        <v>2147.9699999999998</v>
      </c>
      <c r="J31" s="154">
        <f t="shared" si="24"/>
        <v>3.8288279683132385E-2</v>
      </c>
      <c r="K31" s="154">
        <f t="shared" si="25"/>
        <v>0.38656710176630316</v>
      </c>
      <c r="L31" s="154">
        <f t="shared" si="26"/>
        <v>0.21881124969156926</v>
      </c>
      <c r="M31" s="155">
        <f t="shared" si="27"/>
        <v>18.091000000000001</v>
      </c>
      <c r="N31" s="156">
        <f t="shared" si="28"/>
        <v>0.372</v>
      </c>
      <c r="O31" s="156">
        <f t="shared" si="29"/>
        <v>23.091999999999999</v>
      </c>
      <c r="P31" s="157">
        <f t="shared" si="30"/>
        <v>2.2983333333333333</v>
      </c>
      <c r="Q31" s="158">
        <f t="shared" si="31"/>
        <v>90</v>
      </c>
      <c r="R31" s="159">
        <f t="shared" si="32"/>
        <v>28.143940551829935</v>
      </c>
      <c r="S31" s="144">
        <f t="shared" si="33"/>
        <v>8</v>
      </c>
      <c r="T31" s="144">
        <f t="shared" si="34"/>
        <v>496</v>
      </c>
      <c r="U31" t="s">
        <v>119</v>
      </c>
      <c r="V31" t="s">
        <v>121</v>
      </c>
      <c r="W31" s="4" t="s">
        <v>119</v>
      </c>
      <c r="X31" s="4" t="s">
        <v>121</v>
      </c>
      <c r="Y31" s="4" t="s">
        <v>227</v>
      </c>
      <c r="Z31" s="4" t="s">
        <v>140</v>
      </c>
      <c r="AA31" s="4" t="s">
        <v>48</v>
      </c>
      <c r="AB31" s="4">
        <v>510</v>
      </c>
      <c r="AC31" s="4">
        <v>2147.9699999999998</v>
      </c>
      <c r="AD31" s="4">
        <v>1251.6389999999999</v>
      </c>
      <c r="AE31" s="4">
        <v>1.716</v>
      </c>
      <c r="AF31" s="4">
        <v>1.9</v>
      </c>
      <c r="AG31" s="4">
        <v>18.091000000000001</v>
      </c>
      <c r="AH31" s="4">
        <v>132.69857099999999</v>
      </c>
      <c r="AI31" s="4">
        <v>5.0808</v>
      </c>
      <c r="AJ31" s="4">
        <v>51.296902000000003</v>
      </c>
      <c r="AK31" s="4">
        <v>470</v>
      </c>
      <c r="AL31" s="4">
        <v>8</v>
      </c>
      <c r="AM31" s="4">
        <v>496</v>
      </c>
      <c r="AN31" s="4">
        <v>90</v>
      </c>
      <c r="AO31" s="4">
        <v>16.186834999999999</v>
      </c>
      <c r="AP31" s="4">
        <v>1557.6</v>
      </c>
      <c r="AQ31" s="4">
        <v>137.9</v>
      </c>
      <c r="AR31" s="4">
        <v>18</v>
      </c>
      <c r="AS31" s="4">
        <v>6592</v>
      </c>
      <c r="AT31" s="4">
        <v>0.372</v>
      </c>
      <c r="AU31" s="4">
        <v>23.091999999999999</v>
      </c>
      <c r="AV31" s="4">
        <v>19520</v>
      </c>
      <c r="AW31" s="4">
        <v>0</v>
      </c>
      <c r="AX31" s="4">
        <v>0.51</v>
      </c>
      <c r="AY31">
        <v>0.99961538461538468</v>
      </c>
      <c r="AZ31" t="s">
        <v>66</v>
      </c>
      <c r="BA31" t="s">
        <v>235</v>
      </c>
      <c r="BB31">
        <v>1</v>
      </c>
      <c r="BC31" t="s">
        <v>442</v>
      </c>
      <c r="BD31">
        <v>3</v>
      </c>
      <c r="BE31">
        <v>13993.812</v>
      </c>
      <c r="BF31">
        <v>0.68776556380777443</v>
      </c>
      <c r="BG31">
        <v>0.68750103859092537</v>
      </c>
      <c r="BH31">
        <v>262301.30900000001</v>
      </c>
      <c r="BI31">
        <v>3.6692390277015353E-2</v>
      </c>
      <c r="BJ31">
        <v>3.6678277819216502E-2</v>
      </c>
      <c r="BK31">
        <v>1</v>
      </c>
      <c r="BL31" t="s">
        <v>467</v>
      </c>
      <c r="BM31" t="s">
        <v>468</v>
      </c>
      <c r="BN31" t="s">
        <v>467</v>
      </c>
    </row>
    <row r="32" spans="1:66">
      <c r="A32" s="139" t="str">
        <f t="shared" si="20"/>
        <v>미래교통</v>
      </c>
      <c r="B32" s="139" t="str">
        <f t="shared" si="1"/>
        <v>111-2</v>
      </c>
      <c r="C32" s="140" t="str">
        <f t="shared" si="21"/>
        <v>70바6055</v>
      </c>
      <c r="D32" s="114" t="str">
        <f t="shared" si="22"/>
        <v>대형</v>
      </c>
      <c r="E32" s="110" t="str">
        <f t="shared" si="16"/>
        <v>C</v>
      </c>
      <c r="F32" s="160">
        <f t="shared" si="17"/>
        <v>0.88200000000000001</v>
      </c>
      <c r="G32" s="161">
        <f t="shared" si="18"/>
        <v>1.764</v>
      </c>
      <c r="H32" s="162">
        <f t="shared" si="19"/>
        <v>2</v>
      </c>
      <c r="I32" s="163">
        <f t="shared" si="23"/>
        <v>3917.3560000000002</v>
      </c>
      <c r="J32" s="164">
        <f t="shared" si="24"/>
        <v>2.5776406510681749E-2</v>
      </c>
      <c r="K32" s="164">
        <f t="shared" si="25"/>
        <v>0.39574497760932248</v>
      </c>
      <c r="L32" s="164">
        <f t="shared" si="26"/>
        <v>0.23102316970936518</v>
      </c>
      <c r="M32" s="165">
        <f t="shared" si="27"/>
        <v>18.123999999999999</v>
      </c>
      <c r="N32" s="166">
        <f t="shared" si="28"/>
        <v>0.17899999999999999</v>
      </c>
      <c r="O32" s="166">
        <f t="shared" si="29"/>
        <v>16.286000000000001</v>
      </c>
      <c r="P32" s="167">
        <f t="shared" si="30"/>
        <v>2.5483333333333333</v>
      </c>
      <c r="Q32" s="168">
        <f t="shared" si="31"/>
        <v>90</v>
      </c>
      <c r="R32" s="169">
        <f t="shared" si="32"/>
        <v>26.384425354851409</v>
      </c>
      <c r="S32" s="141">
        <f t="shared" si="33"/>
        <v>7</v>
      </c>
      <c r="T32" s="141">
        <f t="shared" si="34"/>
        <v>638</v>
      </c>
      <c r="U32" t="s">
        <v>119</v>
      </c>
      <c r="V32" s="5" t="s">
        <v>121</v>
      </c>
      <c r="W32" t="s">
        <v>119</v>
      </c>
      <c r="X32" s="5" t="s">
        <v>121</v>
      </c>
      <c r="Y32" t="s">
        <v>228</v>
      </c>
      <c r="Z32" t="s">
        <v>140</v>
      </c>
      <c r="AA32" t="s">
        <v>48</v>
      </c>
      <c r="AB32">
        <v>510</v>
      </c>
      <c r="AC32" s="1">
        <v>3917.3560000000002</v>
      </c>
      <c r="AD32" s="1">
        <v>2220.54</v>
      </c>
      <c r="AE32" s="28">
        <v>1.764</v>
      </c>
      <c r="AF32">
        <v>2</v>
      </c>
      <c r="AG32">
        <v>18.123999999999999</v>
      </c>
      <c r="AH32">
        <v>256.659942</v>
      </c>
      <c r="AI32">
        <v>6.6157709999999996</v>
      </c>
      <c r="AJ32">
        <v>101.571883</v>
      </c>
      <c r="AK32">
        <v>905</v>
      </c>
      <c r="AL32">
        <v>7</v>
      </c>
      <c r="AM32">
        <v>638</v>
      </c>
      <c r="AN32">
        <v>90</v>
      </c>
      <c r="AO32">
        <v>15.262824999999999</v>
      </c>
      <c r="AP32">
        <v>1656.6</v>
      </c>
      <c r="AQ32">
        <v>152.9</v>
      </c>
      <c r="AR32">
        <v>40</v>
      </c>
      <c r="AS32">
        <v>15129</v>
      </c>
      <c r="AT32">
        <v>0.17899999999999999</v>
      </c>
      <c r="AU32">
        <v>16.286000000000001</v>
      </c>
      <c r="AV32">
        <v>34282</v>
      </c>
      <c r="AW32">
        <v>0</v>
      </c>
      <c r="AX32">
        <v>0.56000000000000005</v>
      </c>
      <c r="AY32">
        <v>0.85461538461538455</v>
      </c>
      <c r="AZ32" t="s">
        <v>69</v>
      </c>
      <c r="BA32" t="s">
        <v>235</v>
      </c>
      <c r="BB32">
        <v>1</v>
      </c>
      <c r="BC32" t="s">
        <v>443</v>
      </c>
      <c r="BD32">
        <v>2</v>
      </c>
      <c r="BE32">
        <v>13993.812</v>
      </c>
      <c r="BF32">
        <v>0.31223443619222557</v>
      </c>
      <c r="BG32">
        <v>0.26684035277658663</v>
      </c>
      <c r="BH32">
        <v>262301.30900000001</v>
      </c>
      <c r="BI32">
        <v>1.6657751410611529E-2</v>
      </c>
      <c r="BJ32">
        <v>1.4235970628607236E-2</v>
      </c>
      <c r="BK32">
        <v>1</v>
      </c>
      <c r="BL32" t="s">
        <v>467</v>
      </c>
      <c r="BM32" t="s">
        <v>468</v>
      </c>
      <c r="BN32" t="s">
        <v>467</v>
      </c>
    </row>
    <row r="33" spans="1:66">
      <c r="A33" s="142" t="str">
        <f t="shared" si="20"/>
        <v>미래교통</v>
      </c>
      <c r="B33" s="142" t="str">
        <f t="shared" si="1"/>
        <v>111-2</v>
      </c>
      <c r="C33" s="143" t="str">
        <f t="shared" si="21"/>
        <v>70바6084</v>
      </c>
      <c r="D33" s="131" t="str">
        <f t="shared" si="22"/>
        <v>대형</v>
      </c>
      <c r="E33" s="127" t="str">
        <f t="shared" si="16"/>
        <v>D</v>
      </c>
      <c r="F33" s="150">
        <f t="shared" si="17"/>
        <v>0.88900000000000001</v>
      </c>
      <c r="G33" s="151">
        <f t="shared" si="18"/>
        <v>1.778</v>
      </c>
      <c r="H33" s="152">
        <f t="shared" si="19"/>
        <v>2</v>
      </c>
      <c r="I33" s="153">
        <f t="shared" si="23"/>
        <v>3106.616</v>
      </c>
      <c r="J33" s="154">
        <f t="shared" si="24"/>
        <v>9.2503815546026453E-3</v>
      </c>
      <c r="K33" s="154">
        <f t="shared" si="25"/>
        <v>0.38886491135625828</v>
      </c>
      <c r="L33" s="154">
        <f t="shared" si="26"/>
        <v>0.29903921179830401</v>
      </c>
      <c r="M33" s="155">
        <f t="shared" si="27"/>
        <v>16.914000000000001</v>
      </c>
      <c r="N33" s="156">
        <f t="shared" si="28"/>
        <v>0.161</v>
      </c>
      <c r="O33" s="156">
        <f t="shared" si="29"/>
        <v>18.863</v>
      </c>
      <c r="P33" s="157">
        <f t="shared" si="30"/>
        <v>0.77666666666666673</v>
      </c>
      <c r="Q33" s="158">
        <f t="shared" si="31"/>
        <v>91</v>
      </c>
      <c r="R33" s="159">
        <f t="shared" si="32"/>
        <v>27.782348873443894</v>
      </c>
      <c r="S33" s="144">
        <f t="shared" si="33"/>
        <v>5</v>
      </c>
      <c r="T33" s="144">
        <f t="shared" si="34"/>
        <v>586</v>
      </c>
      <c r="U33" t="s">
        <v>119</v>
      </c>
      <c r="V33" t="s">
        <v>121</v>
      </c>
      <c r="W33" t="s">
        <v>119</v>
      </c>
      <c r="X33" s="4" t="s">
        <v>121</v>
      </c>
      <c r="Y33" s="4" t="s">
        <v>392</v>
      </c>
      <c r="Z33" s="4" t="s">
        <v>140</v>
      </c>
      <c r="AA33" s="4" t="s">
        <v>48</v>
      </c>
      <c r="AB33" s="4">
        <v>510</v>
      </c>
      <c r="AC33" s="4">
        <v>3106.616</v>
      </c>
      <c r="AD33" s="4">
        <v>1747.5319999999999</v>
      </c>
      <c r="AE33" s="4">
        <v>1.778</v>
      </c>
      <c r="AF33" s="4">
        <v>2</v>
      </c>
      <c r="AG33" s="4">
        <v>16.914000000000001</v>
      </c>
      <c r="AH33" s="4">
        <v>185.782715</v>
      </c>
      <c r="AI33" s="4">
        <v>1.718561</v>
      </c>
      <c r="AJ33" s="4">
        <v>72.244378999999995</v>
      </c>
      <c r="AK33" s="4">
        <v>929</v>
      </c>
      <c r="AL33" s="4">
        <v>5</v>
      </c>
      <c r="AM33" s="4">
        <v>586</v>
      </c>
      <c r="AN33" s="4">
        <v>91</v>
      </c>
      <c r="AO33" s="4">
        <v>16.721769999999999</v>
      </c>
      <c r="AP33" s="4">
        <v>1325.5</v>
      </c>
      <c r="AQ33" s="4">
        <v>46.6</v>
      </c>
      <c r="AR33" s="4">
        <v>11</v>
      </c>
      <c r="AS33" s="4">
        <v>1805</v>
      </c>
      <c r="AT33" s="4">
        <v>0.161</v>
      </c>
      <c r="AU33" s="4">
        <v>18.863</v>
      </c>
      <c r="AV33" s="4">
        <v>27946</v>
      </c>
      <c r="AW33" s="4">
        <v>0</v>
      </c>
      <c r="AX33" s="4">
        <v>0.51</v>
      </c>
      <c r="AY33">
        <v>0.81068965517241376</v>
      </c>
      <c r="AZ33" t="s">
        <v>67</v>
      </c>
      <c r="BA33" t="s">
        <v>238</v>
      </c>
      <c r="BB33">
        <v>5</v>
      </c>
      <c r="BC33" t="s">
        <v>444</v>
      </c>
      <c r="BD33">
        <v>10</v>
      </c>
      <c r="BE33">
        <v>40850.479999999996</v>
      </c>
      <c r="BF33">
        <v>0.2772599734446205</v>
      </c>
      <c r="BG33">
        <v>0.22477179226493199</v>
      </c>
      <c r="BH33">
        <v>262301.30900000001</v>
      </c>
      <c r="BI33">
        <v>4.3180123817071758E-2</v>
      </c>
      <c r="BJ33">
        <v>3.5005679687564031E-2</v>
      </c>
      <c r="BK33">
        <v>1</v>
      </c>
      <c r="BL33" t="s">
        <v>467</v>
      </c>
      <c r="BM33" t="s">
        <v>468</v>
      </c>
      <c r="BN33" t="s">
        <v>467</v>
      </c>
    </row>
    <row r="34" spans="1:66">
      <c r="A34" s="139" t="str">
        <f t="shared" si="20"/>
        <v>미래교통</v>
      </c>
      <c r="B34" s="139" t="str">
        <f t="shared" si="1"/>
        <v>111-2</v>
      </c>
      <c r="C34" s="140" t="str">
        <f t="shared" si="21"/>
        <v>72바1546</v>
      </c>
      <c r="D34" s="114" t="str">
        <f t="shared" si="22"/>
        <v>대형</v>
      </c>
      <c r="E34" s="110" t="str">
        <f t="shared" si="16"/>
        <v>D</v>
      </c>
      <c r="F34" s="160">
        <f t="shared" si="17"/>
        <v>0.83380952380952367</v>
      </c>
      <c r="G34" s="161">
        <f t="shared" si="18"/>
        <v>1.7509999999999999</v>
      </c>
      <c r="H34" s="162">
        <f t="shared" si="19"/>
        <v>2.1</v>
      </c>
      <c r="I34" s="163">
        <f t="shared" si="23"/>
        <v>3286.2730000000001</v>
      </c>
      <c r="J34" s="164">
        <f t="shared" si="24"/>
        <v>3.5984626672547919E-2</v>
      </c>
      <c r="K34" s="164">
        <f t="shared" si="25"/>
        <v>0.41331193812987727</v>
      </c>
      <c r="L34" s="164">
        <f t="shared" si="26"/>
        <v>0.16827573363503276</v>
      </c>
      <c r="M34" s="165">
        <f t="shared" si="27"/>
        <v>18.129000000000001</v>
      </c>
      <c r="N34" s="166">
        <f t="shared" si="28"/>
        <v>0.122</v>
      </c>
      <c r="O34" s="166">
        <f t="shared" si="29"/>
        <v>51.517000000000003</v>
      </c>
      <c r="P34" s="167">
        <f t="shared" si="30"/>
        <v>4.3333333333333335E-2</v>
      </c>
      <c r="Q34" s="168">
        <f t="shared" si="31"/>
        <v>83</v>
      </c>
      <c r="R34" s="169">
        <f t="shared" si="32"/>
        <v>27.156964794407617</v>
      </c>
      <c r="S34" s="141">
        <f t="shared" si="33"/>
        <v>4</v>
      </c>
      <c r="T34" s="141">
        <f t="shared" si="34"/>
        <v>1693</v>
      </c>
      <c r="U34" t="s">
        <v>119</v>
      </c>
      <c r="V34" t="s">
        <v>121</v>
      </c>
      <c r="W34" s="4" t="s">
        <v>119</v>
      </c>
      <c r="X34" s="4" t="s">
        <v>121</v>
      </c>
      <c r="Y34" s="4" t="s">
        <v>230</v>
      </c>
      <c r="Z34" s="4" t="s">
        <v>140</v>
      </c>
      <c r="AA34" s="4" t="s">
        <v>48</v>
      </c>
      <c r="AB34" s="4">
        <v>510</v>
      </c>
      <c r="AC34" s="4">
        <v>3286.2730000000001</v>
      </c>
      <c r="AD34" s="4">
        <v>1876.954</v>
      </c>
      <c r="AE34" s="4">
        <v>1.7509999999999999</v>
      </c>
      <c r="AF34" s="4">
        <v>2.1</v>
      </c>
      <c r="AG34" s="4">
        <v>18.129000000000001</v>
      </c>
      <c r="AH34" s="4">
        <v>219.73772500000001</v>
      </c>
      <c r="AI34" s="4">
        <v>7.9071800000000003</v>
      </c>
      <c r="AJ34" s="4">
        <v>90.820224999999994</v>
      </c>
      <c r="AK34" s="4">
        <v>553</v>
      </c>
      <c r="AL34" s="4">
        <v>4</v>
      </c>
      <c r="AM34" s="4">
        <v>1693</v>
      </c>
      <c r="AN34" s="4">
        <v>83</v>
      </c>
      <c r="AO34" s="4">
        <v>14.955432999999999</v>
      </c>
      <c r="AP34" s="4">
        <v>1596.2</v>
      </c>
      <c r="AQ34" s="4">
        <v>2.6</v>
      </c>
      <c r="AR34" s="4">
        <v>53</v>
      </c>
      <c r="AS34" s="4">
        <v>30798</v>
      </c>
      <c r="AT34" s="4">
        <v>0.122</v>
      </c>
      <c r="AU34" s="4">
        <v>51.517000000000003</v>
      </c>
      <c r="AV34" s="4">
        <v>27877</v>
      </c>
      <c r="AW34" s="4">
        <v>0</v>
      </c>
      <c r="AX34" s="4">
        <v>0.54</v>
      </c>
      <c r="AY34">
        <v>0.83724137931034481</v>
      </c>
      <c r="AZ34" t="s">
        <v>67</v>
      </c>
      <c r="BA34" t="s">
        <v>238</v>
      </c>
      <c r="BB34">
        <v>1</v>
      </c>
      <c r="BC34" t="s">
        <v>445</v>
      </c>
      <c r="BD34">
        <v>10</v>
      </c>
      <c r="BE34">
        <v>40850.479999999996</v>
      </c>
      <c r="BF34">
        <v>0.27075907064005128</v>
      </c>
      <c r="BG34">
        <v>0.22669069776346362</v>
      </c>
      <c r="BH34">
        <v>262301.30900000001</v>
      </c>
      <c r="BI34">
        <v>4.2167681290526844E-2</v>
      </c>
      <c r="BJ34">
        <v>3.5304527645999714E-2</v>
      </c>
      <c r="BK34">
        <v>1</v>
      </c>
      <c r="BL34" t="s">
        <v>467</v>
      </c>
      <c r="BM34" t="s">
        <v>468</v>
      </c>
      <c r="BN34" t="s">
        <v>467</v>
      </c>
    </row>
    <row r="35" spans="1:66">
      <c r="A35" s="142" t="str">
        <f t="shared" si="20"/>
        <v>미래교통</v>
      </c>
      <c r="B35" s="142" t="str">
        <f t="shared" si="1"/>
        <v>111-2</v>
      </c>
      <c r="C35" s="143" t="str">
        <f t="shared" si="21"/>
        <v>72바1548</v>
      </c>
      <c r="D35" s="131" t="str">
        <f t="shared" si="22"/>
        <v>대형</v>
      </c>
      <c r="E35" s="127" t="str">
        <f t="shared" si="16"/>
        <v>D</v>
      </c>
      <c r="F35" s="150">
        <f t="shared" si="17"/>
        <v>0.87571428571428567</v>
      </c>
      <c r="G35" s="151">
        <f t="shared" si="18"/>
        <v>1.839</v>
      </c>
      <c r="H35" s="152">
        <f t="shared" si="19"/>
        <v>2.1</v>
      </c>
      <c r="I35" s="153">
        <f t="shared" si="23"/>
        <v>4895.8230000000003</v>
      </c>
      <c r="J35" s="154">
        <f t="shared" si="24"/>
        <v>2.9810851819577211E-2</v>
      </c>
      <c r="K35" s="154">
        <f t="shared" si="25"/>
        <v>0.41625970709259802</v>
      </c>
      <c r="L35" s="154">
        <f t="shared" si="26"/>
        <v>0.18771103448797066</v>
      </c>
      <c r="M35" s="155">
        <f t="shared" si="27"/>
        <v>18.757000000000001</v>
      </c>
      <c r="N35" s="156">
        <f t="shared" si="28"/>
        <v>0.44900000000000001</v>
      </c>
      <c r="O35" s="156">
        <f t="shared" si="29"/>
        <v>43.895000000000003</v>
      </c>
      <c r="P35" s="157">
        <f t="shared" si="30"/>
        <v>1.3683333333333332</v>
      </c>
      <c r="Q35" s="158">
        <f t="shared" si="31"/>
        <v>90</v>
      </c>
      <c r="R35" s="159">
        <f t="shared" si="32"/>
        <v>27.222993923520232</v>
      </c>
      <c r="S35" s="144">
        <f t="shared" si="33"/>
        <v>22</v>
      </c>
      <c r="T35" s="144">
        <f t="shared" si="34"/>
        <v>2149</v>
      </c>
      <c r="U35" t="s">
        <v>119</v>
      </c>
      <c r="V35" t="s">
        <v>121</v>
      </c>
      <c r="W35" t="s">
        <v>119</v>
      </c>
      <c r="X35" s="4" t="s">
        <v>121</v>
      </c>
      <c r="Y35" s="4" t="s">
        <v>232</v>
      </c>
      <c r="Z35" s="4" t="s">
        <v>140</v>
      </c>
      <c r="AA35" s="4" t="s">
        <v>48</v>
      </c>
      <c r="AB35" s="4">
        <v>510</v>
      </c>
      <c r="AC35" s="4">
        <v>4895.8230000000003</v>
      </c>
      <c r="AD35" s="4">
        <v>2662.6610000000001</v>
      </c>
      <c r="AE35" s="4">
        <v>1.839</v>
      </c>
      <c r="AF35" s="4">
        <v>2.1</v>
      </c>
      <c r="AG35" s="4">
        <v>18.757000000000001</v>
      </c>
      <c r="AH35" s="4">
        <v>324.66492599999998</v>
      </c>
      <c r="AI35" s="4">
        <v>9.6785379999999996</v>
      </c>
      <c r="AJ35" s="4">
        <v>135.144927</v>
      </c>
      <c r="AK35" s="4">
        <v>919</v>
      </c>
      <c r="AL35" s="4">
        <v>22</v>
      </c>
      <c r="AM35" s="4">
        <v>2149</v>
      </c>
      <c r="AN35" s="4">
        <v>90</v>
      </c>
      <c r="AO35" s="4">
        <v>15.079617000000001</v>
      </c>
      <c r="AP35" s="4">
        <v>3030.9</v>
      </c>
      <c r="AQ35" s="4">
        <v>82.1</v>
      </c>
      <c r="AR35" s="4">
        <v>46</v>
      </c>
      <c r="AS35" s="4">
        <v>24395</v>
      </c>
      <c r="AT35" s="4">
        <v>0.44900000000000001</v>
      </c>
      <c r="AU35" s="4">
        <v>43.895000000000003</v>
      </c>
      <c r="AV35" s="4">
        <v>42625</v>
      </c>
      <c r="AW35" s="4">
        <v>0</v>
      </c>
      <c r="AX35" s="4">
        <v>0.57999999999999996</v>
      </c>
      <c r="AY35">
        <v>0.83482758620689657</v>
      </c>
      <c r="AZ35" t="s">
        <v>67</v>
      </c>
      <c r="BA35" t="s">
        <v>238</v>
      </c>
      <c r="BB35">
        <v>2</v>
      </c>
      <c r="BC35" t="s">
        <v>446</v>
      </c>
      <c r="BD35">
        <v>7</v>
      </c>
      <c r="BE35">
        <v>40850.479999999996</v>
      </c>
      <c r="BF35">
        <v>0.17455459519692304</v>
      </c>
      <c r="BG35">
        <v>0.1457229913695692</v>
      </c>
      <c r="BH35">
        <v>262301.30900000001</v>
      </c>
      <c r="BI35">
        <v>2.7184915802307339E-2</v>
      </c>
      <c r="BJ35">
        <v>2.2694717640477955E-2</v>
      </c>
      <c r="BK35">
        <v>1</v>
      </c>
      <c r="BL35" t="s">
        <v>467</v>
      </c>
      <c r="BM35" t="s">
        <v>468</v>
      </c>
      <c r="BN35" t="s">
        <v>467</v>
      </c>
    </row>
    <row r="36" spans="1:66">
      <c r="A36" s="139" t="str">
        <f t="shared" si="20"/>
        <v>미래교통</v>
      </c>
      <c r="B36" s="139" t="str">
        <f t="shared" si="1"/>
        <v>117</v>
      </c>
      <c r="C36" s="140" t="str">
        <f t="shared" si="21"/>
        <v>75아1243</v>
      </c>
      <c r="D36" s="114" t="str">
        <f t="shared" si="22"/>
        <v>대형</v>
      </c>
      <c r="E36" s="110" t="str">
        <f t="shared" si="16"/>
        <v>C</v>
      </c>
      <c r="F36" s="160">
        <f t="shared" si="17"/>
        <v>1.0057692307692307</v>
      </c>
      <c r="G36" s="161">
        <f t="shared" si="18"/>
        <v>2.6150000000000002</v>
      </c>
      <c r="H36" s="162">
        <f t="shared" si="19"/>
        <v>2.6</v>
      </c>
      <c r="I36" s="163">
        <f t="shared" si="23"/>
        <v>7443.299</v>
      </c>
      <c r="J36" s="164">
        <f t="shared" si="24"/>
        <v>1.4929695579772367E-2</v>
      </c>
      <c r="K36" s="164">
        <f t="shared" si="25"/>
        <v>0.20149255707065417</v>
      </c>
      <c r="L36" s="164">
        <f t="shared" si="26"/>
        <v>9.3909971908961332E-2</v>
      </c>
      <c r="M36" s="165">
        <f t="shared" si="27"/>
        <v>20.030999999999999</v>
      </c>
      <c r="N36" s="166">
        <f t="shared" si="28"/>
        <v>0</v>
      </c>
      <c r="O36" s="166">
        <f t="shared" si="29"/>
        <v>1.9079999999999999</v>
      </c>
      <c r="P36" s="167">
        <f t="shared" si="30"/>
        <v>903.12</v>
      </c>
      <c r="Q36" s="168">
        <f t="shared" si="31"/>
        <v>100</v>
      </c>
      <c r="R36" s="169">
        <f t="shared" si="32"/>
        <v>51.219170633573029</v>
      </c>
      <c r="S36" s="141">
        <f t="shared" si="33"/>
        <v>0</v>
      </c>
      <c r="T36" s="141">
        <f t="shared" si="34"/>
        <v>142</v>
      </c>
      <c r="U36" t="s">
        <v>119</v>
      </c>
      <c r="V36" s="5" t="s">
        <v>122</v>
      </c>
      <c r="W36" t="s">
        <v>119</v>
      </c>
      <c r="X36" s="5" t="s">
        <v>122</v>
      </c>
      <c r="Y36" t="s">
        <v>234</v>
      </c>
      <c r="Z36" t="s">
        <v>140</v>
      </c>
      <c r="AA36" t="s">
        <v>48</v>
      </c>
      <c r="AB36">
        <v>510</v>
      </c>
      <c r="AC36" s="1">
        <v>7443.299</v>
      </c>
      <c r="AD36" s="1">
        <v>2846.2150000000001</v>
      </c>
      <c r="AE36" s="28">
        <v>2.6150000000000002</v>
      </c>
      <c r="AF36">
        <v>2.6</v>
      </c>
      <c r="AG36">
        <v>20.030999999999999</v>
      </c>
      <c r="AH36">
        <v>185.46024499999999</v>
      </c>
      <c r="AI36">
        <v>2.7688649999999999</v>
      </c>
      <c r="AJ36">
        <v>37.368859</v>
      </c>
      <c r="AK36">
        <v>699</v>
      </c>
      <c r="AL36">
        <v>0</v>
      </c>
      <c r="AM36">
        <v>142</v>
      </c>
      <c r="AN36">
        <v>100</v>
      </c>
      <c r="AO36">
        <v>40.134202000000002</v>
      </c>
      <c r="AP36">
        <v>109237.2</v>
      </c>
      <c r="AQ36">
        <v>54187.199999999997</v>
      </c>
      <c r="AR36">
        <v>8</v>
      </c>
      <c r="AS36">
        <v>1300</v>
      </c>
      <c r="AT36">
        <v>0</v>
      </c>
      <c r="AU36">
        <v>1.9079999999999999</v>
      </c>
      <c r="AV36">
        <v>64696</v>
      </c>
      <c r="AW36">
        <v>0</v>
      </c>
      <c r="AX36">
        <v>0.46</v>
      </c>
      <c r="AY36">
        <v>0.86965517241379309</v>
      </c>
      <c r="AZ36" t="s">
        <v>69</v>
      </c>
      <c r="BA36" t="s">
        <v>238</v>
      </c>
      <c r="BB36">
        <v>1</v>
      </c>
      <c r="BC36" t="s">
        <v>447</v>
      </c>
      <c r="BD36">
        <v>13</v>
      </c>
      <c r="BE36">
        <v>40850.479999999996</v>
      </c>
      <c r="BF36">
        <v>0.27742636071840532</v>
      </c>
      <c r="BG36">
        <v>0.24126526956269592</v>
      </c>
      <c r="BH36">
        <v>262301.30900000001</v>
      </c>
      <c r="BI36">
        <v>4.3206036764383816E-2</v>
      </c>
      <c r="BJ36">
        <v>3.757435335164689E-2</v>
      </c>
      <c r="BK36">
        <v>1</v>
      </c>
      <c r="BL36" t="s">
        <v>467</v>
      </c>
      <c r="BM36" t="s">
        <v>468</v>
      </c>
      <c r="BN36" t="s">
        <v>467</v>
      </c>
    </row>
    <row r="37" spans="1:66">
      <c r="A37" s="142" t="str">
        <f t="shared" si="20"/>
        <v>미래교통</v>
      </c>
      <c r="B37" s="142" t="str">
        <f t="shared" si="1"/>
        <v>117</v>
      </c>
      <c r="C37" s="143" t="str">
        <f t="shared" si="21"/>
        <v>75아1244</v>
      </c>
      <c r="D37" s="131" t="str">
        <f t="shared" si="22"/>
        <v>대형</v>
      </c>
      <c r="E37" s="127" t="str">
        <f t="shared" si="16"/>
        <v>C</v>
      </c>
      <c r="F37" s="150">
        <f t="shared" si="17"/>
        <v>0.9557692307692307</v>
      </c>
      <c r="G37" s="151">
        <f t="shared" si="18"/>
        <v>2.4849999999999999</v>
      </c>
      <c r="H37" s="152">
        <f t="shared" si="19"/>
        <v>2.6</v>
      </c>
      <c r="I37" s="153">
        <f t="shared" si="23"/>
        <v>6556.5020000000004</v>
      </c>
      <c r="J37" s="154">
        <f t="shared" si="24"/>
        <v>1.5803154375069857E-2</v>
      </c>
      <c r="K37" s="154">
        <f t="shared" si="25"/>
        <v>0.27688747266998809</v>
      </c>
      <c r="L37" s="154">
        <f t="shared" si="26"/>
        <v>8.3428633133948549E-2</v>
      </c>
      <c r="M37" s="155">
        <f t="shared" si="27"/>
        <v>23.35</v>
      </c>
      <c r="N37" s="156">
        <f t="shared" si="28"/>
        <v>0</v>
      </c>
      <c r="O37" s="156">
        <f t="shared" si="29"/>
        <v>4.4379999999999997</v>
      </c>
      <c r="P37" s="157">
        <f t="shared" si="30"/>
        <v>979.55500000000006</v>
      </c>
      <c r="Q37" s="158">
        <f t="shared" si="31"/>
        <v>97</v>
      </c>
      <c r="R37" s="159">
        <f t="shared" si="32"/>
        <v>54.655090099970138</v>
      </c>
      <c r="S37" s="144">
        <f t="shared" si="33"/>
        <v>0</v>
      </c>
      <c r="T37" s="144">
        <f t="shared" si="34"/>
        <v>291</v>
      </c>
      <c r="U37" t="s">
        <v>119</v>
      </c>
      <c r="V37" t="s">
        <v>122</v>
      </c>
      <c r="W37" s="4" t="s">
        <v>119</v>
      </c>
      <c r="X37" s="4" t="s">
        <v>122</v>
      </c>
      <c r="Y37" s="4" t="s">
        <v>236</v>
      </c>
      <c r="Z37" s="4" t="s">
        <v>140</v>
      </c>
      <c r="AA37" s="4" t="s">
        <v>48</v>
      </c>
      <c r="AB37" s="4">
        <v>510</v>
      </c>
      <c r="AC37" s="4">
        <v>6556.5020000000004</v>
      </c>
      <c r="AD37" s="4">
        <v>2638.3220000000001</v>
      </c>
      <c r="AE37" s="4">
        <v>2.4849999999999999</v>
      </c>
      <c r="AF37" s="4">
        <v>2.6</v>
      </c>
      <c r="AG37" s="4">
        <v>23.35</v>
      </c>
      <c r="AH37" s="4">
        <v>169.60246900000001</v>
      </c>
      <c r="AI37" s="4">
        <v>2.6802540000000001</v>
      </c>
      <c r="AJ37" s="4">
        <v>46.960799000000002</v>
      </c>
      <c r="AK37" s="4">
        <v>547</v>
      </c>
      <c r="AL37" s="4">
        <v>0</v>
      </c>
      <c r="AM37" s="4">
        <v>291</v>
      </c>
      <c r="AN37" s="4">
        <v>97</v>
      </c>
      <c r="AO37" s="4">
        <v>38.658056999999999</v>
      </c>
      <c r="AP37" s="4">
        <v>96135.5</v>
      </c>
      <c r="AQ37" s="4">
        <v>58773.3</v>
      </c>
      <c r="AR37" s="4">
        <v>40</v>
      </c>
      <c r="AS37" s="4">
        <v>55078</v>
      </c>
      <c r="AT37" s="4">
        <v>0</v>
      </c>
      <c r="AU37" s="4">
        <v>4.4379999999999997</v>
      </c>
      <c r="AV37" s="4">
        <v>62998</v>
      </c>
      <c r="AW37" s="4">
        <v>0</v>
      </c>
      <c r="AX37" s="4">
        <v>0.46</v>
      </c>
      <c r="AY37">
        <v>0.874</v>
      </c>
      <c r="AZ37" t="s">
        <v>69</v>
      </c>
      <c r="BA37" t="s">
        <v>243</v>
      </c>
      <c r="BB37">
        <v>5</v>
      </c>
      <c r="BC37" t="s">
        <v>448</v>
      </c>
      <c r="BD37">
        <v>14</v>
      </c>
      <c r="BE37">
        <v>14340.837000000001</v>
      </c>
      <c r="BF37">
        <v>0.55062671725506673</v>
      </c>
      <c r="BG37">
        <v>0.4812477508809283</v>
      </c>
      <c r="BH37">
        <v>262301.30900000001</v>
      </c>
      <c r="BI37">
        <v>3.0104493302395223E-2</v>
      </c>
      <c r="BJ37">
        <v>2.6311327146293424E-2</v>
      </c>
      <c r="BK37">
        <v>1</v>
      </c>
      <c r="BL37" t="s">
        <v>467</v>
      </c>
      <c r="BM37" t="s">
        <v>468</v>
      </c>
      <c r="BN37" t="s">
        <v>467</v>
      </c>
    </row>
    <row r="38" spans="1:66">
      <c r="A38" s="139" t="str">
        <f t="shared" si="20"/>
        <v>미래교통</v>
      </c>
      <c r="B38" s="139" t="str">
        <f t="shared" si="1"/>
        <v>304</v>
      </c>
      <c r="C38" s="140" t="str">
        <f t="shared" si="21"/>
        <v>70바5915</v>
      </c>
      <c r="D38" s="114" t="str">
        <f t="shared" si="22"/>
        <v>대형</v>
      </c>
      <c r="E38" s="110" t="str">
        <f t="shared" si="16"/>
        <v>S</v>
      </c>
      <c r="F38" s="160">
        <f t="shared" si="17"/>
        <v>0.83724137931034481</v>
      </c>
      <c r="G38" s="161">
        <f t="shared" si="18"/>
        <v>2.4279999999999999</v>
      </c>
      <c r="H38" s="162">
        <f t="shared" si="19"/>
        <v>2.9</v>
      </c>
      <c r="I38" s="163">
        <f t="shared" si="23"/>
        <v>10690.977000000001</v>
      </c>
      <c r="J38" s="164">
        <f t="shared" si="24"/>
        <v>1.6273078724620093E-2</v>
      </c>
      <c r="K38" s="164">
        <f t="shared" si="25"/>
        <v>0.30216458976893862</v>
      </c>
      <c r="L38" s="164">
        <f t="shared" si="26"/>
        <v>0.1484429346354407</v>
      </c>
      <c r="M38" s="165">
        <f t="shared" si="27"/>
        <v>21.631</v>
      </c>
      <c r="N38" s="166">
        <f t="shared" si="28"/>
        <v>6.5000000000000002E-2</v>
      </c>
      <c r="O38" s="166">
        <f t="shared" si="29"/>
        <v>11.14</v>
      </c>
      <c r="P38" s="167">
        <f t="shared" si="30"/>
        <v>680.83333333333337</v>
      </c>
      <c r="Q38" s="168">
        <f t="shared" si="31"/>
        <v>104</v>
      </c>
      <c r="R38" s="169">
        <f t="shared" si="32"/>
        <v>40.655678672948348</v>
      </c>
      <c r="S38" s="141">
        <f t="shared" si="33"/>
        <v>7</v>
      </c>
      <c r="T38" s="141">
        <f t="shared" si="34"/>
        <v>1191</v>
      </c>
      <c r="U38" t="s">
        <v>119</v>
      </c>
      <c r="V38" t="s">
        <v>91</v>
      </c>
      <c r="W38" t="s">
        <v>119</v>
      </c>
      <c r="X38" s="4" t="s">
        <v>91</v>
      </c>
      <c r="Y38" s="4" t="s">
        <v>237</v>
      </c>
      <c r="Z38" s="4" t="s">
        <v>140</v>
      </c>
      <c r="AA38" s="4" t="s">
        <v>48</v>
      </c>
      <c r="AB38" s="4">
        <v>510</v>
      </c>
      <c r="AC38" s="4">
        <v>10690.977000000001</v>
      </c>
      <c r="AD38" s="4">
        <v>4402.6819999999998</v>
      </c>
      <c r="AE38" s="4">
        <v>2.4279999999999999</v>
      </c>
      <c r="AF38" s="4">
        <v>2.9</v>
      </c>
      <c r="AG38" s="4">
        <v>21.631</v>
      </c>
      <c r="AH38" s="4">
        <v>385.82520899999997</v>
      </c>
      <c r="AI38" s="4">
        <v>6.2785640000000003</v>
      </c>
      <c r="AJ38" s="4">
        <v>116.582716</v>
      </c>
      <c r="AK38" s="4">
        <v>1587</v>
      </c>
      <c r="AL38" s="4">
        <v>7</v>
      </c>
      <c r="AM38" s="4">
        <v>1191</v>
      </c>
      <c r="AN38" s="4">
        <v>104</v>
      </c>
      <c r="AO38" s="4">
        <v>27.709378999999998</v>
      </c>
      <c r="AP38" s="4">
        <v>90774.3</v>
      </c>
      <c r="AQ38" s="4">
        <v>40850</v>
      </c>
      <c r="AR38" s="4">
        <v>8</v>
      </c>
      <c r="AS38" s="4">
        <v>1674</v>
      </c>
      <c r="AT38" s="4">
        <v>6.5000000000000002E-2</v>
      </c>
      <c r="AU38" s="4">
        <v>11.14</v>
      </c>
      <c r="AV38" s="4">
        <v>98612</v>
      </c>
      <c r="AW38" s="4">
        <v>0</v>
      </c>
      <c r="AX38" s="4">
        <v>0.56999999999999995</v>
      </c>
      <c r="AY38">
        <v>1.0037037037037035</v>
      </c>
      <c r="AZ38" t="s">
        <v>71</v>
      </c>
      <c r="BA38" t="s">
        <v>243</v>
      </c>
      <c r="BB38">
        <v>2</v>
      </c>
      <c r="BC38" t="s">
        <v>449</v>
      </c>
      <c r="BD38">
        <v>6</v>
      </c>
      <c r="BE38">
        <v>14340.837000000001</v>
      </c>
      <c r="BF38">
        <v>0.41473869342493741</v>
      </c>
      <c r="BG38">
        <v>0.41627476265984453</v>
      </c>
      <c r="BH38">
        <v>262301.30900000001</v>
      </c>
      <c r="BI38">
        <v>2.2675067931132588E-2</v>
      </c>
      <c r="BJ38">
        <v>2.2759049664210853E-2</v>
      </c>
      <c r="BK38">
        <v>1</v>
      </c>
      <c r="BL38" t="s">
        <v>467</v>
      </c>
      <c r="BM38" t="s">
        <v>468</v>
      </c>
      <c r="BN38" t="s">
        <v>467</v>
      </c>
    </row>
    <row r="39" spans="1:66">
      <c r="A39" s="142" t="str">
        <f t="shared" si="20"/>
        <v>미래교통</v>
      </c>
      <c r="B39" s="142" t="str">
        <f t="shared" si="1"/>
        <v>304</v>
      </c>
      <c r="C39" s="143" t="str">
        <f t="shared" si="21"/>
        <v>70바5930</v>
      </c>
      <c r="D39" s="131" t="str">
        <f t="shared" si="22"/>
        <v>대형</v>
      </c>
      <c r="E39" s="127" t="str">
        <f t="shared" si="16"/>
        <v>B</v>
      </c>
      <c r="F39" s="150">
        <f t="shared" si="17"/>
        <v>0.83310344827586202</v>
      </c>
      <c r="G39" s="151">
        <f t="shared" si="18"/>
        <v>2.4159999999999999</v>
      </c>
      <c r="H39" s="152">
        <f t="shared" si="19"/>
        <v>2.9</v>
      </c>
      <c r="I39" s="153">
        <f t="shared" si="23"/>
        <v>10764.516</v>
      </c>
      <c r="J39" s="154">
        <f t="shared" si="24"/>
        <v>1.3673152937024348E-2</v>
      </c>
      <c r="K39" s="154">
        <f t="shared" si="25"/>
        <v>0.31173125450349931</v>
      </c>
      <c r="L39" s="154">
        <f t="shared" si="26"/>
        <v>0.17269703533349759</v>
      </c>
      <c r="M39" s="155">
        <f t="shared" si="27"/>
        <v>22.565999999999999</v>
      </c>
      <c r="N39" s="156">
        <f t="shared" si="28"/>
        <v>0.111</v>
      </c>
      <c r="O39" s="156">
        <f t="shared" si="29"/>
        <v>25.073</v>
      </c>
      <c r="P39" s="157">
        <f t="shared" si="30"/>
        <v>1040.0616666666667</v>
      </c>
      <c r="Q39" s="158">
        <f t="shared" si="31"/>
        <v>108</v>
      </c>
      <c r="R39" s="159">
        <f t="shared" si="32"/>
        <v>41.048631209124387</v>
      </c>
      <c r="S39" s="144">
        <f t="shared" si="33"/>
        <v>12</v>
      </c>
      <c r="T39" s="144">
        <f t="shared" si="34"/>
        <v>2699</v>
      </c>
      <c r="U39" t="s">
        <v>119</v>
      </c>
      <c r="V39" s="5" t="s">
        <v>91</v>
      </c>
      <c r="W39" t="s">
        <v>119</v>
      </c>
      <c r="X39" s="5" t="s">
        <v>91</v>
      </c>
      <c r="Y39" t="s">
        <v>239</v>
      </c>
      <c r="Z39" t="s">
        <v>140</v>
      </c>
      <c r="AA39" t="s">
        <v>48</v>
      </c>
      <c r="AB39">
        <v>510</v>
      </c>
      <c r="AC39" s="1">
        <v>10764.516</v>
      </c>
      <c r="AD39" s="1">
        <v>4456.3580000000002</v>
      </c>
      <c r="AE39" s="28">
        <v>2.4159999999999999</v>
      </c>
      <c r="AF39">
        <v>2.9</v>
      </c>
      <c r="AG39">
        <v>22.565999999999999</v>
      </c>
      <c r="AH39">
        <v>388.73382199999998</v>
      </c>
      <c r="AI39">
        <v>5.3152169999999996</v>
      </c>
      <c r="AJ39">
        <v>121.180482</v>
      </c>
      <c r="AK39">
        <v>1859</v>
      </c>
      <c r="AL39">
        <v>12</v>
      </c>
      <c r="AM39">
        <v>2699</v>
      </c>
      <c r="AN39">
        <v>108</v>
      </c>
      <c r="AO39">
        <v>27.691224999999999</v>
      </c>
      <c r="AP39">
        <v>103599</v>
      </c>
      <c r="AQ39">
        <v>62403.7</v>
      </c>
      <c r="AR39">
        <v>9</v>
      </c>
      <c r="AS39">
        <v>5926</v>
      </c>
      <c r="AT39">
        <v>0.111</v>
      </c>
      <c r="AU39">
        <v>25.073</v>
      </c>
      <c r="AV39">
        <v>102735</v>
      </c>
      <c r="AW39">
        <v>0</v>
      </c>
      <c r="AX39">
        <v>0.57999999999999996</v>
      </c>
      <c r="AY39">
        <v>0.90800000000000003</v>
      </c>
      <c r="AZ39" t="s">
        <v>68</v>
      </c>
      <c r="BA39" t="s">
        <v>243</v>
      </c>
      <c r="BB39">
        <v>6</v>
      </c>
      <c r="BC39" t="s">
        <v>450</v>
      </c>
      <c r="BD39">
        <v>3</v>
      </c>
      <c r="BE39">
        <v>14340.837000000001</v>
      </c>
      <c r="BF39">
        <v>3.4634589319995752E-2</v>
      </c>
      <c r="BG39">
        <v>3.1448207102556143E-2</v>
      </c>
      <c r="BH39">
        <v>262301.30900000001</v>
      </c>
      <c r="BI39">
        <v>1.893581857801556E-3</v>
      </c>
      <c r="BJ39">
        <v>1.7193723268838128E-3</v>
      </c>
      <c r="BK39">
        <v>1</v>
      </c>
      <c r="BL39" t="s">
        <v>467</v>
      </c>
      <c r="BM39" t="s">
        <v>468</v>
      </c>
      <c r="BN39" t="s">
        <v>467</v>
      </c>
    </row>
    <row r="40" spans="1:66">
      <c r="A40" s="139" t="str">
        <f t="shared" si="20"/>
        <v>미래교통</v>
      </c>
      <c r="B40" s="139" t="str">
        <f t="shared" si="1"/>
        <v>304</v>
      </c>
      <c r="C40" s="140" t="str">
        <f t="shared" si="21"/>
        <v>70바5998</v>
      </c>
      <c r="D40" s="114" t="str">
        <f t="shared" si="22"/>
        <v>대형</v>
      </c>
      <c r="E40" s="110" t="str">
        <f t="shared" si="16"/>
        <v>C</v>
      </c>
      <c r="F40" s="160">
        <f t="shared" si="17"/>
        <v>0.85448275862068979</v>
      </c>
      <c r="G40" s="161">
        <f t="shared" si="18"/>
        <v>2.4780000000000002</v>
      </c>
      <c r="H40" s="162">
        <f t="shared" si="19"/>
        <v>2.9</v>
      </c>
      <c r="I40" s="163">
        <f t="shared" si="23"/>
        <v>8426.6090000000004</v>
      </c>
      <c r="J40" s="164">
        <f t="shared" si="24"/>
        <v>2.6503676175065084E-2</v>
      </c>
      <c r="K40" s="164">
        <f t="shared" si="25"/>
        <v>0.31206857073148075</v>
      </c>
      <c r="L40" s="164">
        <f t="shared" si="26"/>
        <v>0.14347408310982507</v>
      </c>
      <c r="M40" s="165">
        <f t="shared" si="27"/>
        <v>20.914000000000001</v>
      </c>
      <c r="N40" s="166">
        <f t="shared" si="28"/>
        <v>0.107</v>
      </c>
      <c r="O40" s="166">
        <f t="shared" si="29"/>
        <v>7.1079999999999997</v>
      </c>
      <c r="P40" s="167">
        <f t="shared" si="30"/>
        <v>720.06166666666661</v>
      </c>
      <c r="Q40" s="168">
        <f t="shared" si="31"/>
        <v>107</v>
      </c>
      <c r="R40" s="169">
        <f t="shared" si="32"/>
        <v>40.443617234558772</v>
      </c>
      <c r="S40" s="141">
        <f t="shared" si="33"/>
        <v>9</v>
      </c>
      <c r="T40" s="141">
        <f t="shared" si="34"/>
        <v>599</v>
      </c>
      <c r="U40" t="s">
        <v>119</v>
      </c>
      <c r="V40" t="s">
        <v>91</v>
      </c>
      <c r="W40" s="4" t="s">
        <v>119</v>
      </c>
      <c r="X40" s="4" t="s">
        <v>91</v>
      </c>
      <c r="Y40" s="4" t="s">
        <v>240</v>
      </c>
      <c r="Z40" s="4" t="s">
        <v>140</v>
      </c>
      <c r="AA40" s="4" t="s">
        <v>48</v>
      </c>
      <c r="AB40" s="4">
        <v>510</v>
      </c>
      <c r="AC40" s="4">
        <v>8426.6090000000004</v>
      </c>
      <c r="AD40" s="4">
        <v>3401.183</v>
      </c>
      <c r="AE40" s="4">
        <v>2.4780000000000002</v>
      </c>
      <c r="AF40" s="4">
        <v>2.9</v>
      </c>
      <c r="AG40" s="4">
        <v>20.914000000000001</v>
      </c>
      <c r="AH40" s="4">
        <v>315.00716899999998</v>
      </c>
      <c r="AI40" s="4">
        <v>8.3488480000000003</v>
      </c>
      <c r="AJ40" s="4">
        <v>98.303837000000001</v>
      </c>
      <c r="AK40" s="4">
        <v>1209</v>
      </c>
      <c r="AL40" s="4">
        <v>9</v>
      </c>
      <c r="AM40" s="4">
        <v>599</v>
      </c>
      <c r="AN40" s="4">
        <v>107</v>
      </c>
      <c r="AO40" s="4">
        <v>26.750530000000001</v>
      </c>
      <c r="AP40" s="4">
        <v>75535.7</v>
      </c>
      <c r="AQ40" s="4">
        <v>43203.7</v>
      </c>
      <c r="AR40" s="4">
        <v>15</v>
      </c>
      <c r="AS40" s="4">
        <v>9530</v>
      </c>
      <c r="AT40" s="4">
        <v>0.107</v>
      </c>
      <c r="AU40" s="4">
        <v>7.1079999999999997</v>
      </c>
      <c r="AV40" s="4">
        <v>82150</v>
      </c>
      <c r="AW40" s="4">
        <v>0</v>
      </c>
      <c r="AX40" s="4">
        <v>0.56999999999999995</v>
      </c>
      <c r="AY40">
        <v>0.88700000000000001</v>
      </c>
      <c r="AZ40" t="s">
        <v>69</v>
      </c>
      <c r="BA40" t="s">
        <v>470</v>
      </c>
      <c r="BB40">
        <v>4</v>
      </c>
      <c r="BC40" t="s">
        <v>471</v>
      </c>
      <c r="BD40">
        <v>14</v>
      </c>
      <c r="BE40">
        <v>70544.958000000013</v>
      </c>
      <c r="BF40">
        <v>2.3762435296935034E-2</v>
      </c>
      <c r="BG40">
        <v>2.1077280108381377E-2</v>
      </c>
      <c r="BH40">
        <v>109380.54399999999</v>
      </c>
      <c r="BI40">
        <v>1.532557746284385E-2</v>
      </c>
      <c r="BJ40">
        <v>1.3593787209542496E-2</v>
      </c>
      <c r="BK40">
        <v>1</v>
      </c>
      <c r="BL40" t="s">
        <v>467</v>
      </c>
      <c r="BM40" t="s">
        <v>468</v>
      </c>
      <c r="BN40" t="s">
        <v>467</v>
      </c>
    </row>
    <row r="41" spans="1:66">
      <c r="A41" s="142" t="str">
        <f t="shared" si="20"/>
        <v>미래교통</v>
      </c>
      <c r="B41" s="142" t="str">
        <f t="shared" si="1"/>
        <v>304</v>
      </c>
      <c r="C41" s="143" t="str">
        <f t="shared" si="21"/>
        <v>70바6003</v>
      </c>
      <c r="D41" s="131" t="str">
        <f t="shared" si="22"/>
        <v>대형</v>
      </c>
      <c r="E41" s="127" t="str">
        <f t="shared" si="16"/>
        <v>C</v>
      </c>
      <c r="F41" s="150">
        <f t="shared" si="17"/>
        <v>0.86896551724137938</v>
      </c>
      <c r="G41" s="151">
        <f t="shared" si="18"/>
        <v>2.52</v>
      </c>
      <c r="H41" s="152">
        <f t="shared" si="19"/>
        <v>2.9</v>
      </c>
      <c r="I41" s="153">
        <f t="shared" si="23"/>
        <v>10227.195</v>
      </c>
      <c r="J41" s="154">
        <f t="shared" si="24"/>
        <v>1.688573506700836E-2</v>
      </c>
      <c r="K41" s="154">
        <f t="shared" si="25"/>
        <v>0.31360739939788829</v>
      </c>
      <c r="L41" s="154">
        <f t="shared" si="26"/>
        <v>0.21071271252772633</v>
      </c>
      <c r="M41" s="155">
        <f t="shared" si="27"/>
        <v>21.509</v>
      </c>
      <c r="N41" s="156">
        <f t="shared" si="28"/>
        <v>5.8999999999999997E-2</v>
      </c>
      <c r="O41" s="156">
        <f t="shared" si="29"/>
        <v>10.101000000000001</v>
      </c>
      <c r="P41" s="157">
        <f t="shared" si="30"/>
        <v>1012.7233333333334</v>
      </c>
      <c r="Q41" s="158">
        <f t="shared" si="31"/>
        <v>115</v>
      </c>
      <c r="R41" s="159">
        <f t="shared" si="32"/>
        <v>41.287515832685315</v>
      </c>
      <c r="S41" s="144">
        <f t="shared" si="33"/>
        <v>6</v>
      </c>
      <c r="T41" s="144">
        <f t="shared" si="34"/>
        <v>1033</v>
      </c>
      <c r="U41" t="s">
        <v>119</v>
      </c>
      <c r="V41" t="s">
        <v>91</v>
      </c>
      <c r="W41" t="s">
        <v>119</v>
      </c>
      <c r="X41" s="4" t="s">
        <v>91</v>
      </c>
      <c r="Y41" s="4" t="s">
        <v>241</v>
      </c>
      <c r="Z41" s="4" t="s">
        <v>140</v>
      </c>
      <c r="AA41" s="4" t="s">
        <v>48</v>
      </c>
      <c r="AB41" s="4">
        <v>510</v>
      </c>
      <c r="AC41" s="4">
        <v>10227.195</v>
      </c>
      <c r="AD41" s="4">
        <v>4058.125</v>
      </c>
      <c r="AE41" s="4">
        <v>2.52</v>
      </c>
      <c r="AF41" s="4">
        <v>2.9</v>
      </c>
      <c r="AG41" s="4">
        <v>21.509</v>
      </c>
      <c r="AH41" s="4">
        <v>369.983834</v>
      </c>
      <c r="AI41" s="4">
        <v>6.2474489999999996</v>
      </c>
      <c r="AJ41" s="4">
        <v>116.029668</v>
      </c>
      <c r="AK41" s="4">
        <v>2155</v>
      </c>
      <c r="AL41" s="4">
        <v>6</v>
      </c>
      <c r="AM41" s="4">
        <v>1033</v>
      </c>
      <c r="AN41" s="4">
        <v>115</v>
      </c>
      <c r="AO41" s="4">
        <v>27.642275000000001</v>
      </c>
      <c r="AP41" s="4">
        <v>87838</v>
      </c>
      <c r="AQ41" s="4">
        <v>60763.4</v>
      </c>
      <c r="AR41" s="4">
        <v>12</v>
      </c>
      <c r="AS41" s="4">
        <v>5440</v>
      </c>
      <c r="AT41" s="4">
        <v>5.8999999999999997E-2</v>
      </c>
      <c r="AU41" s="4">
        <v>10.101000000000001</v>
      </c>
      <c r="AV41" s="4">
        <v>98290</v>
      </c>
      <c r="AW41" s="4">
        <v>0</v>
      </c>
      <c r="AX41" s="4">
        <v>0.57999999999999996</v>
      </c>
      <c r="AY41">
        <v>0.86850000000000005</v>
      </c>
      <c r="AZ41" t="s">
        <v>69</v>
      </c>
      <c r="BA41" t="s">
        <v>470</v>
      </c>
      <c r="BB41">
        <v>13</v>
      </c>
      <c r="BC41" t="s">
        <v>472</v>
      </c>
      <c r="BD41">
        <v>8</v>
      </c>
      <c r="BE41">
        <v>70544.958000000013</v>
      </c>
      <c r="BF41">
        <v>3.7815261014118112E-2</v>
      </c>
      <c r="BG41">
        <v>3.2842554190761583E-2</v>
      </c>
      <c r="BH41">
        <v>109380.54399999999</v>
      </c>
      <c r="BI41">
        <v>2.4388944344617632E-2</v>
      </c>
      <c r="BJ41">
        <v>2.1181798163300417E-2</v>
      </c>
      <c r="BK41">
        <v>1</v>
      </c>
      <c r="BL41" t="s">
        <v>467</v>
      </c>
      <c r="BM41" t="s">
        <v>468</v>
      </c>
      <c r="BN41" t="s">
        <v>467</v>
      </c>
    </row>
    <row r="42" spans="1:66">
      <c r="A42" s="139" t="str">
        <f t="shared" si="20"/>
        <v>미래교통</v>
      </c>
      <c r="B42" s="139" t="str">
        <f t="shared" si="1"/>
        <v>예비</v>
      </c>
      <c r="C42" s="140" t="str">
        <f t="shared" si="21"/>
        <v>70바5058</v>
      </c>
      <c r="D42" s="114" t="str">
        <f t="shared" si="22"/>
        <v>대형</v>
      </c>
      <c r="E42" s="110" t="str">
        <f t="shared" si="16"/>
        <v>C</v>
      </c>
      <c r="F42" s="160">
        <f t="shared" si="17"/>
        <v>0.87350000000000005</v>
      </c>
      <c r="G42" s="161">
        <f t="shared" si="18"/>
        <v>1.7470000000000001</v>
      </c>
      <c r="H42" s="162">
        <f t="shared" si="19"/>
        <v>2</v>
      </c>
      <c r="I42" s="163">
        <f t="shared" si="23"/>
        <v>410.59199999999998</v>
      </c>
      <c r="J42" s="164">
        <f t="shared" si="24"/>
        <v>3.996067943472837E-2</v>
      </c>
      <c r="K42" s="164">
        <f t="shared" si="25"/>
        <v>0.31446378247411566</v>
      </c>
      <c r="L42" s="164">
        <f t="shared" si="26"/>
        <v>0.14856597303405814</v>
      </c>
      <c r="M42" s="165">
        <f t="shared" si="27"/>
        <v>23.146000000000001</v>
      </c>
      <c r="N42" s="166">
        <f t="shared" si="28"/>
        <v>0.48699999999999999</v>
      </c>
      <c r="O42" s="166">
        <f t="shared" si="29"/>
        <v>21.675999999999998</v>
      </c>
      <c r="P42" s="167">
        <f t="shared" si="30"/>
        <v>16.095000000000002</v>
      </c>
      <c r="Q42" s="168">
        <f t="shared" si="31"/>
        <v>90</v>
      </c>
      <c r="R42" s="169">
        <f t="shared" si="32"/>
        <v>40.809795018722575</v>
      </c>
      <c r="S42" s="141">
        <f t="shared" si="33"/>
        <v>2</v>
      </c>
      <c r="T42" s="141">
        <f t="shared" si="34"/>
        <v>89</v>
      </c>
      <c r="U42" t="s">
        <v>119</v>
      </c>
      <c r="V42" t="s">
        <v>92</v>
      </c>
      <c r="W42" t="s">
        <v>119</v>
      </c>
      <c r="X42" s="4" t="s">
        <v>92</v>
      </c>
      <c r="Y42" s="4" t="s">
        <v>242</v>
      </c>
      <c r="Z42" s="4" t="s">
        <v>140</v>
      </c>
      <c r="AA42" s="4" t="s">
        <v>48</v>
      </c>
      <c r="AB42" s="4">
        <v>510</v>
      </c>
      <c r="AC42" s="4">
        <v>410.59199999999998</v>
      </c>
      <c r="AD42" s="4">
        <v>235.089</v>
      </c>
      <c r="AE42" s="4">
        <v>1.7470000000000001</v>
      </c>
      <c r="AF42" s="4">
        <v>2</v>
      </c>
      <c r="AG42" s="4">
        <v>23.146000000000001</v>
      </c>
      <c r="AH42" s="4">
        <v>15.584720000000001</v>
      </c>
      <c r="AI42" s="4">
        <v>0.622776</v>
      </c>
      <c r="AJ42" s="4">
        <v>4.90083</v>
      </c>
      <c r="AK42" s="4">
        <v>61</v>
      </c>
      <c r="AL42" s="4">
        <v>2</v>
      </c>
      <c r="AM42" s="4">
        <v>89</v>
      </c>
      <c r="AN42" s="4">
        <v>90</v>
      </c>
      <c r="AO42" s="4">
        <v>26.345804999999999</v>
      </c>
      <c r="AP42" s="4">
        <v>1566</v>
      </c>
      <c r="AQ42" s="4">
        <v>965.7</v>
      </c>
      <c r="AR42" s="4">
        <v>2</v>
      </c>
      <c r="AS42" s="4">
        <v>1947</v>
      </c>
      <c r="AT42" s="4">
        <v>0.48699999999999999</v>
      </c>
      <c r="AU42" s="4">
        <v>21.675999999999998</v>
      </c>
      <c r="AV42" s="4">
        <v>2159</v>
      </c>
      <c r="AW42" s="4">
        <v>0</v>
      </c>
      <c r="AX42" s="4">
        <v>0.43</v>
      </c>
      <c r="AY42">
        <v>0.89300000000000002</v>
      </c>
      <c r="AZ42" t="s">
        <v>69</v>
      </c>
      <c r="BA42" t="s">
        <v>470</v>
      </c>
      <c r="BB42">
        <v>2</v>
      </c>
      <c r="BC42" t="s">
        <v>473</v>
      </c>
      <c r="BD42">
        <v>12</v>
      </c>
      <c r="BE42">
        <v>70544.958000000013</v>
      </c>
      <c r="BF42">
        <v>4.4820665992883563E-2</v>
      </c>
      <c r="BG42">
        <v>4.0024854731645021E-2</v>
      </c>
      <c r="BH42">
        <v>109380.54399999999</v>
      </c>
      <c r="BI42">
        <v>2.8907078757991915E-2</v>
      </c>
      <c r="BJ42">
        <v>2.5814021330886779E-2</v>
      </c>
      <c r="BK42">
        <v>1</v>
      </c>
      <c r="BL42" t="s">
        <v>467</v>
      </c>
      <c r="BM42" t="s">
        <v>468</v>
      </c>
      <c r="BN42" t="s">
        <v>467</v>
      </c>
    </row>
    <row r="43" spans="1:66">
      <c r="A43" s="142" t="str">
        <f t="shared" si="20"/>
        <v>미래교통</v>
      </c>
      <c r="B43" s="142" t="str">
        <f t="shared" si="1"/>
        <v>예비</v>
      </c>
      <c r="C43" s="143" t="str">
        <f t="shared" si="21"/>
        <v>70바6043</v>
      </c>
      <c r="D43" s="131" t="str">
        <f t="shared" si="22"/>
        <v>대형</v>
      </c>
      <c r="E43" s="127" t="str">
        <f t="shared" si="16"/>
        <v>B</v>
      </c>
      <c r="F43" s="150">
        <f t="shared" si="17"/>
        <v>0.88111111111111107</v>
      </c>
      <c r="G43" s="151">
        <f t="shared" si="18"/>
        <v>2.379</v>
      </c>
      <c r="H43" s="152">
        <f t="shared" si="19"/>
        <v>2.7</v>
      </c>
      <c r="I43" s="153">
        <f t="shared" si="23"/>
        <v>5357.4809999999998</v>
      </c>
      <c r="J43" s="154">
        <f t="shared" si="24"/>
        <v>2.8281440798167745E-2</v>
      </c>
      <c r="K43" s="154">
        <f t="shared" si="25"/>
        <v>0.30873364759354432</v>
      </c>
      <c r="L43" s="154">
        <f t="shared" si="26"/>
        <v>0.15585682898362122</v>
      </c>
      <c r="M43" s="155">
        <f t="shared" si="27"/>
        <v>23.151</v>
      </c>
      <c r="N43" s="156">
        <f t="shared" si="28"/>
        <v>0.28000000000000003</v>
      </c>
      <c r="O43" s="156">
        <f t="shared" si="29"/>
        <v>28.073</v>
      </c>
      <c r="P43" s="157">
        <f t="shared" si="30"/>
        <v>550.30833333333328</v>
      </c>
      <c r="Q43" s="158">
        <f t="shared" si="31"/>
        <v>98</v>
      </c>
      <c r="R43" s="159">
        <f t="shared" si="32"/>
        <v>44.281061053199529</v>
      </c>
      <c r="S43" s="144">
        <f t="shared" si="33"/>
        <v>15</v>
      </c>
      <c r="T43" s="144">
        <f t="shared" si="34"/>
        <v>1504</v>
      </c>
      <c r="U43" t="s">
        <v>119</v>
      </c>
      <c r="V43" t="s">
        <v>92</v>
      </c>
      <c r="W43" s="4" t="s">
        <v>119</v>
      </c>
      <c r="X43" s="4" t="s">
        <v>92</v>
      </c>
      <c r="Y43" s="4" t="s">
        <v>244</v>
      </c>
      <c r="Z43" s="4" t="s">
        <v>140</v>
      </c>
      <c r="AA43" s="4" t="s">
        <v>48</v>
      </c>
      <c r="AB43" s="4">
        <v>510</v>
      </c>
      <c r="AC43" s="4">
        <v>5357.4809999999998</v>
      </c>
      <c r="AD43" s="4">
        <v>2252.009</v>
      </c>
      <c r="AE43" s="4">
        <v>2.379</v>
      </c>
      <c r="AF43" s="4">
        <v>2.7</v>
      </c>
      <c r="AG43" s="4">
        <v>23.151</v>
      </c>
      <c r="AH43" s="4">
        <v>182.48996</v>
      </c>
      <c r="AI43" s="4">
        <v>5.161079</v>
      </c>
      <c r="AJ43" s="4">
        <v>56.340791000000003</v>
      </c>
      <c r="AK43" s="4">
        <v>835</v>
      </c>
      <c r="AL43" s="4">
        <v>15</v>
      </c>
      <c r="AM43" s="4">
        <v>1504</v>
      </c>
      <c r="AN43" s="4">
        <v>98</v>
      </c>
      <c r="AO43" s="4">
        <v>29.357675</v>
      </c>
      <c r="AP43" s="4">
        <v>56479.9</v>
      </c>
      <c r="AQ43" s="4">
        <v>33018.5</v>
      </c>
      <c r="AR43" s="4">
        <v>30</v>
      </c>
      <c r="AS43" s="4">
        <v>20946</v>
      </c>
      <c r="AT43" s="4">
        <v>0.28000000000000003</v>
      </c>
      <c r="AU43" s="4">
        <v>28.073</v>
      </c>
      <c r="AV43" s="4">
        <v>49873</v>
      </c>
      <c r="AW43" s="4">
        <v>0</v>
      </c>
      <c r="AX43" s="4">
        <v>0.54</v>
      </c>
      <c r="AY43">
        <v>0.91300000000000003</v>
      </c>
      <c r="AZ43" t="s">
        <v>68</v>
      </c>
      <c r="BA43" t="s">
        <v>470</v>
      </c>
      <c r="BB43">
        <v>3</v>
      </c>
      <c r="BC43" t="s">
        <v>474</v>
      </c>
      <c r="BD43">
        <v>11</v>
      </c>
      <c r="BE43">
        <v>70544.958000000013</v>
      </c>
      <c r="BF43">
        <v>5.833365157010937E-2</v>
      </c>
      <c r="BG43">
        <v>5.3258623883509854E-2</v>
      </c>
      <c r="BH43">
        <v>109380.54399999999</v>
      </c>
      <c r="BI43">
        <v>3.7622275859224112E-2</v>
      </c>
      <c r="BJ43">
        <v>3.4349137859471614E-2</v>
      </c>
      <c r="BK43">
        <v>1</v>
      </c>
      <c r="BL43" t="s">
        <v>467</v>
      </c>
      <c r="BM43" t="s">
        <v>468</v>
      </c>
      <c r="BN43" t="s">
        <v>467</v>
      </c>
    </row>
    <row r="44" spans="1:66">
      <c r="A44" s="139" t="str">
        <f t="shared" ref="A44" si="35">W44</f>
        <v>미래교통</v>
      </c>
      <c r="B44" s="139" t="str">
        <f t="shared" ref="B44" si="36">X44</f>
        <v>예비</v>
      </c>
      <c r="C44" s="140" t="str">
        <f t="shared" ref="C44" si="37">Y44</f>
        <v>72바1333</v>
      </c>
      <c r="D44" s="114" t="str">
        <f t="shared" ref="D44" si="38">Z44</f>
        <v>대형</v>
      </c>
      <c r="E44" s="110" t="str">
        <f t="shared" ref="E44" si="39">AZ44</f>
        <v>C</v>
      </c>
      <c r="F44" s="160">
        <f t="shared" ref="F44" si="40">G44/H44</f>
        <v>0.87719999999999998</v>
      </c>
      <c r="G44" s="161">
        <f t="shared" ref="G44" si="41">AE44</f>
        <v>2.1930000000000001</v>
      </c>
      <c r="H44" s="162">
        <f t="shared" ref="H44" si="42">AF44</f>
        <v>2.5</v>
      </c>
      <c r="I44" s="163">
        <f t="shared" ref="I44" si="43">AC44</f>
        <v>625.83799999999997</v>
      </c>
      <c r="J44" s="164">
        <f t="shared" ref="J44" si="44">AI44/AH44</f>
        <v>3.5274701348287196E-2</v>
      </c>
      <c r="K44" s="164">
        <f t="shared" ref="K44" si="45">AJ44/AH44</f>
        <v>0.29713612212679541</v>
      </c>
      <c r="L44" s="164">
        <f t="shared" ref="L44" si="46">AK44/AC44</f>
        <v>0.18215576554955118</v>
      </c>
      <c r="M44" s="165">
        <f t="shared" ref="M44" si="47">AG44</f>
        <v>26.149000000000001</v>
      </c>
      <c r="N44" s="166">
        <f t="shared" ref="N44" si="48">IF(AW44=0,AT44,"속도계이상")</f>
        <v>0</v>
      </c>
      <c r="O44" s="166">
        <f t="shared" ref="O44" si="49">IF(AW44=0,AU44,"속도계이상")</f>
        <v>43.142000000000003</v>
      </c>
      <c r="P44" s="167">
        <f t="shared" ref="P44" si="50">AQ44/60</f>
        <v>35.544999999999995</v>
      </c>
      <c r="Q44" s="168">
        <f t="shared" ref="Q44" si="51">AN44</f>
        <v>95</v>
      </c>
      <c r="R44" s="169">
        <f t="shared" ref="R44" si="52">AC44/(AH44-AI44-AJ44)</f>
        <v>44.88974419850706</v>
      </c>
      <c r="S44" s="141">
        <f t="shared" ref="S44" si="53">IF(AW44=0,AL44,"속도계이상")</f>
        <v>0</v>
      </c>
      <c r="T44" s="141">
        <f t="shared" ref="T44" si="54">IF(AW44=0,AM44,"속도계이상")</f>
        <v>270</v>
      </c>
      <c r="U44" t="s">
        <v>119</v>
      </c>
      <c r="V44" t="s">
        <v>92</v>
      </c>
      <c r="W44" t="s">
        <v>119</v>
      </c>
      <c r="X44" s="4" t="s">
        <v>92</v>
      </c>
      <c r="Y44" s="4" t="s">
        <v>245</v>
      </c>
      <c r="Z44" s="4" t="s">
        <v>140</v>
      </c>
      <c r="AA44" s="4" t="s">
        <v>48</v>
      </c>
      <c r="AB44" s="4">
        <v>510</v>
      </c>
      <c r="AC44" s="4">
        <v>625.83799999999997</v>
      </c>
      <c r="AD44" s="4">
        <v>285.40699999999998</v>
      </c>
      <c r="AE44" s="4">
        <v>2.1930000000000001</v>
      </c>
      <c r="AF44" s="4">
        <v>2.5</v>
      </c>
      <c r="AG44" s="4">
        <v>26.149000000000001</v>
      </c>
      <c r="AH44" s="4">
        <v>20.883607000000001</v>
      </c>
      <c r="AI44" s="4">
        <v>0.73666299999999996</v>
      </c>
      <c r="AJ44" s="4">
        <v>6.2052740000000002</v>
      </c>
      <c r="AK44" s="4">
        <v>114</v>
      </c>
      <c r="AL44" s="4">
        <v>0</v>
      </c>
      <c r="AM44" s="4">
        <v>270</v>
      </c>
      <c r="AN44" s="4">
        <v>95</v>
      </c>
      <c r="AO44" s="4">
        <v>29.967907</v>
      </c>
      <c r="AP44" s="4">
        <v>3887.9</v>
      </c>
      <c r="AQ44" s="4">
        <v>2132.6999999999998</v>
      </c>
      <c r="AR44" s="4">
        <v>5</v>
      </c>
      <c r="AS44" s="4">
        <v>874</v>
      </c>
      <c r="AT44" s="4">
        <v>0</v>
      </c>
      <c r="AU44" s="4">
        <v>43.142000000000003</v>
      </c>
      <c r="AV44" s="4">
        <v>5869</v>
      </c>
      <c r="AW44" s="4">
        <v>0</v>
      </c>
      <c r="AX44" s="4">
        <v>0.54</v>
      </c>
      <c r="AY44">
        <v>0.875</v>
      </c>
      <c r="AZ44" t="s">
        <v>69</v>
      </c>
      <c r="BA44" t="s">
        <v>470</v>
      </c>
      <c r="BB44">
        <v>10</v>
      </c>
      <c r="BC44" t="s">
        <v>475</v>
      </c>
      <c r="BD44">
        <v>11</v>
      </c>
      <c r="BE44">
        <v>70544.958000000013</v>
      </c>
      <c r="BF44">
        <v>3.7018336590405217E-2</v>
      </c>
      <c r="BG44">
        <v>3.2391044516604565E-2</v>
      </c>
      <c r="BH44">
        <v>109380.54399999999</v>
      </c>
      <c r="BI44">
        <v>2.387496811133066E-2</v>
      </c>
      <c r="BJ44">
        <v>2.0890597097414327E-2</v>
      </c>
      <c r="BK44">
        <v>1</v>
      </c>
      <c r="BL44" t="s">
        <v>467</v>
      </c>
      <c r="BM44" t="s">
        <v>468</v>
      </c>
      <c r="BN44" t="s">
        <v>467</v>
      </c>
    </row>
  </sheetData>
  <sortState xmlns:xlrd2="http://schemas.microsoft.com/office/spreadsheetml/2017/richdata2" ref="U5:AX43">
    <sortCondition ref="Y5:Y43"/>
    <sortCondition ref="U5:U43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 codeName="Sheet6">
    <tabColor rgb="FFFFC000"/>
    <pageSetUpPr fitToPage="1"/>
  </sheetPr>
  <dimension ref="A1:BR93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1" customWidth="1"/>
    <col min="4" max="4" width="10.140625" style="105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4"/>
      <c r="R1" s="214"/>
    </row>
    <row r="2" spans="1:68" ht="45" customHeight="1">
      <c r="A2" s="10" t="s">
        <v>32</v>
      </c>
      <c r="B2" s="34"/>
      <c r="C2" s="99"/>
      <c r="D2" s="106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5"/>
      <c r="R2" s="215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157</v>
      </c>
      <c r="B3" s="35"/>
      <c r="E3" s="11"/>
      <c r="F3" s="8"/>
      <c r="G3" s="11"/>
      <c r="H3" s="11"/>
      <c r="X3" s="11"/>
      <c r="Y3" s="11"/>
    </row>
    <row r="4" spans="1:68" ht="27">
      <c r="A4" s="120" t="s">
        <v>38</v>
      </c>
      <c r="B4" s="121" t="s">
        <v>49</v>
      </c>
      <c r="C4" s="122" t="s">
        <v>141</v>
      </c>
      <c r="D4" s="122" t="s">
        <v>158</v>
      </c>
      <c r="E4" s="123" t="s">
        <v>147</v>
      </c>
      <c r="F4" s="121" t="s">
        <v>151</v>
      </c>
      <c r="G4" s="123" t="s">
        <v>149</v>
      </c>
      <c r="H4" s="123" t="s">
        <v>153</v>
      </c>
      <c r="I4" s="124" t="s">
        <v>155</v>
      </c>
      <c r="J4" s="123" t="s">
        <v>11</v>
      </c>
      <c r="K4" s="123" t="s">
        <v>12</v>
      </c>
      <c r="L4" s="123" t="s">
        <v>13</v>
      </c>
      <c r="M4" s="123" t="s">
        <v>73</v>
      </c>
      <c r="N4" s="123" t="s">
        <v>6</v>
      </c>
      <c r="O4" s="123" t="s">
        <v>7</v>
      </c>
      <c r="P4" s="123" t="s">
        <v>182</v>
      </c>
      <c r="Q4" s="217" t="s">
        <v>43</v>
      </c>
      <c r="R4" s="217" t="s">
        <v>44</v>
      </c>
      <c r="S4" s="13"/>
      <c r="T4" s="13" t="s">
        <v>42</v>
      </c>
      <c r="U4" s="13" t="s">
        <v>160</v>
      </c>
      <c r="V4" s="13" t="s">
        <v>161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190</v>
      </c>
      <c r="AN4" s="13" t="s">
        <v>191</v>
      </c>
      <c r="AO4" t="s">
        <v>192</v>
      </c>
      <c r="AP4" t="s">
        <v>37</v>
      </c>
      <c r="AQ4" t="s">
        <v>31</v>
      </c>
      <c r="AR4" t="s">
        <v>0</v>
      </c>
      <c r="AS4" t="s">
        <v>9</v>
      </c>
      <c r="AT4" t="s">
        <v>143</v>
      </c>
      <c r="AU4" t="s">
        <v>30</v>
      </c>
      <c r="AV4" t="s">
        <v>144</v>
      </c>
      <c r="AW4" t="s">
        <v>152</v>
      </c>
      <c r="AX4" t="s">
        <v>162</v>
      </c>
      <c r="AY4" t="s">
        <v>163</v>
      </c>
      <c r="AZ4" t="s">
        <v>164</v>
      </c>
      <c r="BA4" t="s">
        <v>165</v>
      </c>
      <c r="BB4" t="s">
        <v>166</v>
      </c>
      <c r="BC4" t="s">
        <v>65</v>
      </c>
      <c r="BF4" t="s">
        <v>0</v>
      </c>
      <c r="BG4" t="s">
        <v>171</v>
      </c>
      <c r="BH4" t="s">
        <v>74</v>
      </c>
      <c r="BI4" t="s">
        <v>167</v>
      </c>
      <c r="BJ4" t="s">
        <v>168</v>
      </c>
      <c r="BK4" t="s">
        <v>172</v>
      </c>
      <c r="BL4" t="s">
        <v>173</v>
      </c>
      <c r="BM4" t="s">
        <v>169</v>
      </c>
      <c r="BN4" t="s">
        <v>65</v>
      </c>
      <c r="BO4" t="s">
        <v>170</v>
      </c>
      <c r="BP4" t="s">
        <v>174</v>
      </c>
    </row>
    <row r="5" spans="1:68" ht="16.5">
      <c r="A5" s="125" t="str">
        <f>BF5</f>
        <v>미래교통</v>
      </c>
      <c r="B5" s="126">
        <f>IF(BH5="NULL", E5, BH5)</f>
        <v>5941</v>
      </c>
      <c r="C5" s="127" t="str">
        <f>BN5</f>
        <v>D</v>
      </c>
      <c r="D5" s="128">
        <f>BM5</f>
        <v>0.8165693425024132</v>
      </c>
      <c r="E5" s="129">
        <f>U5</f>
        <v>5941</v>
      </c>
      <c r="F5" s="130" t="str">
        <f>BG5</f>
        <v>304</v>
      </c>
      <c r="G5" s="131" t="str">
        <f>BK5</f>
        <v>70바6003</v>
      </c>
      <c r="H5" s="132">
        <f>BJ5</f>
        <v>2</v>
      </c>
      <c r="I5" s="133">
        <f>BP5</f>
        <v>406.62899999999996</v>
      </c>
      <c r="J5" s="134">
        <f>AB5/AA5</f>
        <v>2.6531357180075033E-2</v>
      </c>
      <c r="K5" s="134">
        <f>AC5/AA5</f>
        <v>0.34598404579838377</v>
      </c>
      <c r="L5" s="134">
        <f>AD5/I5</f>
        <v>0.1524731389054888</v>
      </c>
      <c r="M5" s="135">
        <f>Z5</f>
        <v>24.600999999999999</v>
      </c>
      <c r="N5" s="136">
        <f>AE5*100/W5</f>
        <v>0</v>
      </c>
      <c r="O5" s="136">
        <f>AF5*100/W5</f>
        <v>23.257616869524771</v>
      </c>
      <c r="P5" s="218">
        <f>AK5</f>
        <v>0</v>
      </c>
      <c r="Q5" s="219">
        <f>AE5</f>
        <v>0</v>
      </c>
      <c r="R5" s="219">
        <f>AF5</f>
        <v>105</v>
      </c>
      <c r="T5">
        <v>510</v>
      </c>
      <c r="U5">
        <v>5941</v>
      </c>
      <c r="V5" t="s">
        <v>451</v>
      </c>
      <c r="W5">
        <v>451.46499999999997</v>
      </c>
      <c r="X5">
        <v>201.50700000000001</v>
      </c>
      <c r="Y5">
        <v>2.2400000000000002</v>
      </c>
      <c r="Z5">
        <v>24.600999999999999</v>
      </c>
      <c r="AA5">
        <v>17.316942999999998</v>
      </c>
      <c r="AB5">
        <v>0.45944200000000002</v>
      </c>
      <c r="AC5">
        <v>5.9913860000000003</v>
      </c>
      <c r="AD5" s="1">
        <v>62</v>
      </c>
      <c r="AE5">
        <v>0</v>
      </c>
      <c r="AF5">
        <v>105</v>
      </c>
      <c r="AG5">
        <v>106</v>
      </c>
      <c r="AH5">
        <v>26.070709999999998</v>
      </c>
      <c r="AI5">
        <v>2251.4</v>
      </c>
      <c r="AJ5">
        <v>1754.6</v>
      </c>
      <c r="AK5">
        <v>0</v>
      </c>
      <c r="AL5">
        <v>0</v>
      </c>
      <c r="AM5" t="s">
        <v>476</v>
      </c>
      <c r="AN5" t="s">
        <v>477</v>
      </c>
      <c r="AO5">
        <v>325.38799999999998</v>
      </c>
      <c r="AR5" t="s">
        <v>119</v>
      </c>
      <c r="AS5" t="s">
        <v>91</v>
      </c>
      <c r="AT5" t="s">
        <v>241</v>
      </c>
      <c r="AU5" t="s">
        <v>451</v>
      </c>
      <c r="AV5" t="s">
        <v>48</v>
      </c>
      <c r="AW5">
        <v>2</v>
      </c>
      <c r="BB5">
        <v>0.8165693425024132</v>
      </c>
      <c r="BC5" t="s">
        <v>67</v>
      </c>
      <c r="BF5" t="s">
        <v>119</v>
      </c>
      <c r="BG5" t="s">
        <v>91</v>
      </c>
      <c r="BH5" t="s">
        <v>451</v>
      </c>
      <c r="BI5">
        <v>5941</v>
      </c>
      <c r="BJ5">
        <v>2</v>
      </c>
      <c r="BK5" t="s">
        <v>241</v>
      </c>
      <c r="BL5" t="s">
        <v>237</v>
      </c>
      <c r="BM5">
        <v>0.8165693425024132</v>
      </c>
      <c r="BN5" t="s">
        <v>67</v>
      </c>
      <c r="BO5" t="s">
        <v>180</v>
      </c>
      <c r="BP5">
        <v>406.62899999999996</v>
      </c>
    </row>
    <row r="6" spans="1:68" ht="16.5">
      <c r="A6" s="108" t="str">
        <f t="shared" ref="A6:A7" si="0">BF6</f>
        <v>미래교통</v>
      </c>
      <c r="B6" s="109">
        <f t="shared" ref="B6:B69" si="1">IF(BH6="NULL", E6, BH6)</f>
        <v>7594</v>
      </c>
      <c r="C6" s="110" t="str">
        <f t="shared" ref="C6:C7" si="2">BN6</f>
        <v>F</v>
      </c>
      <c r="D6" s="111">
        <f t="shared" ref="D6:D7" si="3">BM6</f>
        <v>0.74855761587988023</v>
      </c>
      <c r="E6" s="112">
        <f t="shared" ref="E6:E7" si="4">U6</f>
        <v>7594</v>
      </c>
      <c r="F6" s="113" t="str">
        <f t="shared" ref="F6:F7" si="5">BG6</f>
        <v>304</v>
      </c>
      <c r="G6" s="114" t="str">
        <f t="shared" ref="G6:G7" si="6">BK6</f>
        <v>70바5930</v>
      </c>
      <c r="H6" s="115">
        <f t="shared" ref="H6:H7" si="7">BJ6</f>
        <v>11</v>
      </c>
      <c r="I6" s="116">
        <f t="shared" ref="I6:I7" si="8">BP6</f>
        <v>2611.5650000000005</v>
      </c>
      <c r="J6" s="117">
        <f t="shared" ref="J6:J7" si="9">AB6/AA6</f>
        <v>1.3475205787209394E-2</v>
      </c>
      <c r="K6" s="117">
        <f t="shared" ref="K6:K7" si="10">AC6/AA6</f>
        <v>0.31218684428490612</v>
      </c>
      <c r="L6" s="117">
        <f t="shared" ref="L6:L7" si="11">AD6/I6</f>
        <v>0.12712683773905684</v>
      </c>
      <c r="M6" s="118">
        <f t="shared" ref="M6:M7" si="12">Z6</f>
        <v>28.904</v>
      </c>
      <c r="N6" s="119">
        <f t="shared" ref="N6:N7" si="13">AE6*100/W6</f>
        <v>3.8291216186462904E-2</v>
      </c>
      <c r="O6" s="119">
        <f t="shared" ref="O6:O7" si="14">AF6*100/W6</f>
        <v>34.959880378240634</v>
      </c>
      <c r="P6" s="220">
        <f t="shared" ref="P6:P7" si="15">AK6</f>
        <v>11</v>
      </c>
      <c r="Q6" s="221">
        <f t="shared" ref="Q6:Q7" si="16">AE6</f>
        <v>1</v>
      </c>
      <c r="R6" s="221">
        <f t="shared" ref="R6:R7" si="17">AF6</f>
        <v>913</v>
      </c>
      <c r="T6">
        <v>510</v>
      </c>
      <c r="U6">
        <v>7594</v>
      </c>
      <c r="V6" t="s">
        <v>451</v>
      </c>
      <c r="W6">
        <v>2611.5650000000001</v>
      </c>
      <c r="X6">
        <v>1247.7449999999999</v>
      </c>
      <c r="Y6">
        <v>2.093</v>
      </c>
      <c r="Z6">
        <v>28.904</v>
      </c>
      <c r="AA6">
        <v>85.856648000000007</v>
      </c>
      <c r="AB6">
        <v>1.156936</v>
      </c>
      <c r="AC6">
        <v>26.803315999999999</v>
      </c>
      <c r="AD6" s="1">
        <v>332</v>
      </c>
      <c r="AE6">
        <v>1</v>
      </c>
      <c r="AF6">
        <v>913</v>
      </c>
      <c r="AG6">
        <v>105</v>
      </c>
      <c r="AH6">
        <v>30.417736999999999</v>
      </c>
      <c r="AI6">
        <v>31534.1</v>
      </c>
      <c r="AJ6">
        <v>20294.599999999999</v>
      </c>
      <c r="AK6">
        <v>11</v>
      </c>
      <c r="AL6">
        <v>2256</v>
      </c>
      <c r="AM6" t="s">
        <v>452</v>
      </c>
      <c r="AN6" t="s">
        <v>478</v>
      </c>
      <c r="AO6">
        <v>521.63599999999997</v>
      </c>
      <c r="AR6" t="s">
        <v>119</v>
      </c>
      <c r="AS6" t="s">
        <v>91</v>
      </c>
      <c r="AT6" t="s">
        <v>239</v>
      </c>
      <c r="AU6" t="s">
        <v>451</v>
      </c>
      <c r="AV6" t="s">
        <v>48</v>
      </c>
      <c r="AW6">
        <v>11</v>
      </c>
      <c r="BB6">
        <v>0.74855761587988023</v>
      </c>
      <c r="BC6" t="s">
        <v>70</v>
      </c>
      <c r="BF6" t="s">
        <v>119</v>
      </c>
      <c r="BG6" t="s">
        <v>91</v>
      </c>
      <c r="BH6" t="s">
        <v>451</v>
      </c>
      <c r="BI6">
        <v>7594</v>
      </c>
      <c r="BJ6">
        <v>11</v>
      </c>
      <c r="BK6" t="s">
        <v>239</v>
      </c>
      <c r="BL6" t="s">
        <v>237</v>
      </c>
      <c r="BM6">
        <v>0.74855761587988023</v>
      </c>
      <c r="BN6" t="s">
        <v>70</v>
      </c>
      <c r="BO6" t="s">
        <v>189</v>
      </c>
      <c r="BP6">
        <v>2611.5650000000005</v>
      </c>
    </row>
    <row r="7" spans="1:68" ht="16.5">
      <c r="A7" s="125" t="str">
        <f t="shared" si="0"/>
        <v>미래교통</v>
      </c>
      <c r="B7" s="126" t="str">
        <f t="shared" si="1"/>
        <v>강민채</v>
      </c>
      <c r="C7" s="127" t="str">
        <f t="shared" si="2"/>
        <v>B</v>
      </c>
      <c r="D7" s="128">
        <f t="shared" si="3"/>
        <v>0.91621500341363893</v>
      </c>
      <c r="E7" s="129">
        <f t="shared" si="4"/>
        <v>9995</v>
      </c>
      <c r="F7" s="130" t="str">
        <f t="shared" si="5"/>
        <v>111</v>
      </c>
      <c r="G7" s="131" t="str">
        <f t="shared" si="6"/>
        <v>70바6067</v>
      </c>
      <c r="H7" s="132">
        <f t="shared" si="7"/>
        <v>2</v>
      </c>
      <c r="I7" s="133">
        <f t="shared" si="8"/>
        <v>4062.9519999999998</v>
      </c>
      <c r="J7" s="134">
        <f t="shared" si="9"/>
        <v>3.5184943272353621E-3</v>
      </c>
      <c r="K7" s="134">
        <f t="shared" si="10"/>
        <v>0.30558916753123899</v>
      </c>
      <c r="L7" s="134">
        <f t="shared" si="11"/>
        <v>0.15333678566717007</v>
      </c>
      <c r="M7" s="135">
        <f t="shared" si="12"/>
        <v>20.204999999999998</v>
      </c>
      <c r="N7" s="136">
        <f t="shared" si="13"/>
        <v>2.4612646174505631E-2</v>
      </c>
      <c r="O7" s="136">
        <f t="shared" si="14"/>
        <v>6.8669282826870708</v>
      </c>
      <c r="P7" s="218">
        <f t="shared" si="15"/>
        <v>26</v>
      </c>
      <c r="Q7" s="219">
        <f t="shared" si="16"/>
        <v>1</v>
      </c>
      <c r="R7" s="219">
        <f t="shared" si="17"/>
        <v>279</v>
      </c>
      <c r="T7">
        <v>510</v>
      </c>
      <c r="U7">
        <v>9995</v>
      </c>
      <c r="V7" t="s">
        <v>246</v>
      </c>
      <c r="W7">
        <v>4062.9520000000002</v>
      </c>
      <c r="X7">
        <v>1591.2539999999999</v>
      </c>
      <c r="Y7">
        <v>2.5529999999999999</v>
      </c>
      <c r="Z7">
        <v>20.204999999999998</v>
      </c>
      <c r="AA7">
        <v>135.547753</v>
      </c>
      <c r="AB7">
        <v>0.47692400000000001</v>
      </c>
      <c r="AC7">
        <v>41.421925000000002</v>
      </c>
      <c r="AD7" s="1">
        <v>623</v>
      </c>
      <c r="AE7">
        <v>1</v>
      </c>
      <c r="AF7">
        <v>279</v>
      </c>
      <c r="AG7">
        <v>91</v>
      </c>
      <c r="AH7">
        <v>29.974322000000001</v>
      </c>
      <c r="AI7">
        <v>35862.9</v>
      </c>
      <c r="AJ7">
        <v>13837.5</v>
      </c>
      <c r="AK7">
        <v>26</v>
      </c>
      <c r="AL7">
        <v>7211</v>
      </c>
      <c r="AM7" t="s">
        <v>247</v>
      </c>
      <c r="AN7" t="s">
        <v>479</v>
      </c>
      <c r="AO7">
        <v>3815.194</v>
      </c>
      <c r="AR7" t="s">
        <v>119</v>
      </c>
      <c r="AS7" t="s">
        <v>120</v>
      </c>
      <c r="AT7" t="s">
        <v>206</v>
      </c>
      <c r="AU7" t="s">
        <v>246</v>
      </c>
      <c r="AV7" t="s">
        <v>48</v>
      </c>
      <c r="AW7">
        <v>2</v>
      </c>
      <c r="BB7">
        <v>0.91621500341363893</v>
      </c>
      <c r="BC7" t="s">
        <v>68</v>
      </c>
      <c r="BF7" t="s">
        <v>119</v>
      </c>
      <c r="BG7" t="s">
        <v>120</v>
      </c>
      <c r="BH7" t="s">
        <v>246</v>
      </c>
      <c r="BI7">
        <v>9995</v>
      </c>
      <c r="BJ7">
        <v>2</v>
      </c>
      <c r="BK7" t="s">
        <v>206</v>
      </c>
      <c r="BL7" t="s">
        <v>204</v>
      </c>
      <c r="BM7">
        <v>0.91621500341363893</v>
      </c>
      <c r="BN7" t="s">
        <v>68</v>
      </c>
      <c r="BO7" t="s">
        <v>176</v>
      </c>
      <c r="BP7">
        <v>4062.9519999999998</v>
      </c>
    </row>
    <row r="8" spans="1:68" ht="16.5">
      <c r="A8" s="108" t="str">
        <f t="shared" ref="A8:A71" si="18">BF8</f>
        <v>미래교통</v>
      </c>
      <c r="B8" s="109" t="str">
        <f t="shared" si="1"/>
        <v>고유희</v>
      </c>
      <c r="C8" s="110" t="str">
        <f t="shared" ref="C8:C71" si="19">BN8</f>
        <v>C</v>
      </c>
      <c r="D8" s="111">
        <f t="shared" ref="D8:D71" si="20">BM8</f>
        <v>0.88300160289989493</v>
      </c>
      <c r="E8" s="112">
        <f t="shared" ref="E8:E71" si="21">U8</f>
        <v>2964</v>
      </c>
      <c r="F8" s="113" t="str">
        <f t="shared" ref="F8:F71" si="22">BG8</f>
        <v>304</v>
      </c>
      <c r="G8" s="114" t="str">
        <f t="shared" ref="G8:G71" si="23">BK8</f>
        <v>70바5998</v>
      </c>
      <c r="H8" s="115">
        <f t="shared" ref="H8:H71" si="24">BJ8</f>
        <v>3</v>
      </c>
      <c r="I8" s="116">
        <f t="shared" ref="I8:I71" si="25">BP8</f>
        <v>3482.7610000000004</v>
      </c>
      <c r="J8" s="117">
        <f t="shared" ref="J8:J71" si="26">AB8/AA8</f>
        <v>4.4062268354018086E-3</v>
      </c>
      <c r="K8" s="117">
        <f t="shared" ref="K8:K71" si="27">AC8/AA8</f>
        <v>0.30489893879846613</v>
      </c>
      <c r="L8" s="117">
        <f t="shared" ref="L8:L71" si="28">AD8/I8</f>
        <v>0.15849494122622826</v>
      </c>
      <c r="M8" s="118">
        <f t="shared" ref="M8:M71" si="29">Z8</f>
        <v>19.893000000000001</v>
      </c>
      <c r="N8" s="119">
        <f t="shared" ref="N8:N71" si="30">AE8*100/W8</f>
        <v>0.11485140668567266</v>
      </c>
      <c r="O8" s="119">
        <f t="shared" ref="O8:O71" si="31">AF8*100/W8</f>
        <v>8.0683113196685046</v>
      </c>
      <c r="P8" s="220">
        <f t="shared" ref="P8:P71" si="32">AK8</f>
        <v>1</v>
      </c>
      <c r="Q8" s="221">
        <f t="shared" ref="Q8:Q71" si="33">AE8</f>
        <v>4</v>
      </c>
      <c r="R8" s="221">
        <f t="shared" ref="R8:R71" si="34">AF8</f>
        <v>281</v>
      </c>
      <c r="T8">
        <v>510</v>
      </c>
      <c r="U8">
        <v>2964</v>
      </c>
      <c r="V8" t="s">
        <v>248</v>
      </c>
      <c r="W8">
        <v>3482.761</v>
      </c>
      <c r="X8">
        <v>1360.893</v>
      </c>
      <c r="Y8">
        <v>2.5590000000000002</v>
      </c>
      <c r="Z8">
        <v>19.893000000000001</v>
      </c>
      <c r="AA8">
        <v>125.386645</v>
      </c>
      <c r="AB8">
        <v>0.55248200000000003</v>
      </c>
      <c r="AC8">
        <v>38.230255</v>
      </c>
      <c r="AD8" s="1">
        <v>552</v>
      </c>
      <c r="AE8">
        <v>4</v>
      </c>
      <c r="AF8">
        <v>281</v>
      </c>
      <c r="AG8">
        <v>91</v>
      </c>
      <c r="AH8">
        <v>27.776171000000001</v>
      </c>
      <c r="AI8">
        <v>27090.799999999999</v>
      </c>
      <c r="AJ8">
        <v>14626.6</v>
      </c>
      <c r="AK8">
        <v>1</v>
      </c>
      <c r="AL8">
        <v>22</v>
      </c>
      <c r="AM8" t="s">
        <v>249</v>
      </c>
      <c r="AN8" t="s">
        <v>480</v>
      </c>
      <c r="AO8">
        <v>2834.4380000000001</v>
      </c>
      <c r="AR8" t="s">
        <v>119</v>
      </c>
      <c r="AS8" t="s">
        <v>91</v>
      </c>
      <c r="AT8" t="s">
        <v>240</v>
      </c>
      <c r="AU8" t="s">
        <v>248</v>
      </c>
      <c r="AV8" t="s">
        <v>48</v>
      </c>
      <c r="AW8">
        <v>3</v>
      </c>
      <c r="BB8">
        <v>0.88300160289989493</v>
      </c>
      <c r="BC8" t="s">
        <v>69</v>
      </c>
      <c r="BF8" t="s">
        <v>119</v>
      </c>
      <c r="BG8" t="s">
        <v>91</v>
      </c>
      <c r="BH8" t="s">
        <v>248</v>
      </c>
      <c r="BI8">
        <v>2964</v>
      </c>
      <c r="BJ8">
        <v>3</v>
      </c>
      <c r="BK8" t="s">
        <v>240</v>
      </c>
      <c r="BL8" t="s">
        <v>237</v>
      </c>
      <c r="BM8">
        <v>0.88300160289989493</v>
      </c>
      <c r="BN8" t="s">
        <v>69</v>
      </c>
      <c r="BO8" t="s">
        <v>178</v>
      </c>
      <c r="BP8">
        <v>3482.7610000000004</v>
      </c>
    </row>
    <row r="9" spans="1:68" ht="16.5">
      <c r="A9" s="125" t="str">
        <f t="shared" si="18"/>
        <v>미래교통</v>
      </c>
      <c r="B9" s="126" t="str">
        <f t="shared" si="1"/>
        <v>공영모</v>
      </c>
      <c r="C9" s="127" t="str">
        <f t="shared" si="19"/>
        <v>F</v>
      </c>
      <c r="D9" s="128">
        <f t="shared" si="20"/>
        <v>0.7596551724137931</v>
      </c>
      <c r="E9" s="129">
        <f t="shared" si="21"/>
        <v>7022</v>
      </c>
      <c r="F9" s="130" t="str">
        <f t="shared" si="22"/>
        <v>111</v>
      </c>
      <c r="G9" s="131" t="str">
        <f t="shared" si="23"/>
        <v>72바1605</v>
      </c>
      <c r="H9" s="132">
        <f t="shared" si="24"/>
        <v>1</v>
      </c>
      <c r="I9" s="133">
        <f t="shared" si="25"/>
        <v>3837.415</v>
      </c>
      <c r="J9" s="134">
        <f t="shared" si="26"/>
        <v>2.6673595916306747E-2</v>
      </c>
      <c r="K9" s="134">
        <f t="shared" si="27"/>
        <v>0.31653172279407982</v>
      </c>
      <c r="L9" s="134">
        <f t="shared" si="28"/>
        <v>0.1790267667166569</v>
      </c>
      <c r="M9" s="135">
        <f t="shared" si="29"/>
        <v>22.88</v>
      </c>
      <c r="N9" s="136">
        <f t="shared" si="30"/>
        <v>7.8177627387186421E-2</v>
      </c>
      <c r="O9" s="136">
        <f t="shared" si="31"/>
        <v>56.783016692226411</v>
      </c>
      <c r="P9" s="218">
        <f t="shared" si="32"/>
        <v>48</v>
      </c>
      <c r="Q9" s="219">
        <f t="shared" si="33"/>
        <v>3</v>
      </c>
      <c r="R9" s="219">
        <f t="shared" si="34"/>
        <v>2179</v>
      </c>
      <c r="T9">
        <v>510</v>
      </c>
      <c r="U9">
        <v>7022</v>
      </c>
      <c r="V9" t="s">
        <v>250</v>
      </c>
      <c r="W9">
        <v>3837.415</v>
      </c>
      <c r="X9">
        <v>1741.8579999999999</v>
      </c>
      <c r="Y9">
        <v>2.2029999999999998</v>
      </c>
      <c r="Z9">
        <v>22.88</v>
      </c>
      <c r="AA9">
        <v>138.47386800000001</v>
      </c>
      <c r="AB9">
        <v>3.6935959999999999</v>
      </c>
      <c r="AC9">
        <v>43.831372000000002</v>
      </c>
      <c r="AD9" s="1">
        <v>687</v>
      </c>
      <c r="AE9">
        <v>3</v>
      </c>
      <c r="AF9">
        <v>2179</v>
      </c>
      <c r="AG9">
        <v>91</v>
      </c>
      <c r="AH9">
        <v>27.712195999999999</v>
      </c>
      <c r="AI9">
        <v>36058.9</v>
      </c>
      <c r="AJ9">
        <v>19906.2</v>
      </c>
      <c r="AK9">
        <v>48</v>
      </c>
      <c r="AL9">
        <v>10040</v>
      </c>
      <c r="AM9" t="s">
        <v>251</v>
      </c>
      <c r="AN9" t="s">
        <v>481</v>
      </c>
      <c r="AO9">
        <v>3837.415</v>
      </c>
      <c r="AR9" t="s">
        <v>119</v>
      </c>
      <c r="AS9" t="s">
        <v>120</v>
      </c>
      <c r="AT9" t="s">
        <v>211</v>
      </c>
      <c r="AU9" t="s">
        <v>250</v>
      </c>
      <c r="AV9" t="s">
        <v>48</v>
      </c>
      <c r="AW9">
        <v>1</v>
      </c>
      <c r="BB9">
        <v>0.7596551724137931</v>
      </c>
      <c r="BC9" t="s">
        <v>70</v>
      </c>
      <c r="BF9" t="s">
        <v>119</v>
      </c>
      <c r="BG9" t="s">
        <v>120</v>
      </c>
      <c r="BH9" t="s">
        <v>250</v>
      </c>
      <c r="BI9">
        <v>7022</v>
      </c>
      <c r="BJ9">
        <v>1</v>
      </c>
      <c r="BK9" t="s">
        <v>211</v>
      </c>
      <c r="BL9" t="s">
        <v>175</v>
      </c>
      <c r="BM9">
        <v>0.7596551724137931</v>
      </c>
      <c r="BN9" t="s">
        <v>70</v>
      </c>
      <c r="BO9" t="s">
        <v>189</v>
      </c>
      <c r="BP9">
        <v>3837.415</v>
      </c>
    </row>
    <row r="10" spans="1:68" ht="16.5">
      <c r="A10" s="108" t="str">
        <f t="shared" si="18"/>
        <v>미래교통</v>
      </c>
      <c r="B10" s="109" t="str">
        <f t="shared" si="1"/>
        <v>김근태</v>
      </c>
      <c r="C10" s="110" t="str">
        <f t="shared" si="19"/>
        <v>C</v>
      </c>
      <c r="D10" s="111">
        <f t="shared" si="20"/>
        <v>0.85074074074074069</v>
      </c>
      <c r="E10" s="112">
        <f t="shared" si="21"/>
        <v>6459</v>
      </c>
      <c r="F10" s="113" t="str">
        <f t="shared" si="22"/>
        <v>111</v>
      </c>
      <c r="G10" s="114" t="str">
        <f t="shared" si="23"/>
        <v>70바5080</v>
      </c>
      <c r="H10" s="115">
        <f t="shared" si="24"/>
        <v>1</v>
      </c>
      <c r="I10" s="116">
        <f t="shared" si="25"/>
        <v>3171.5540000000001</v>
      </c>
      <c r="J10" s="117">
        <f t="shared" si="26"/>
        <v>2.0934834241612212E-2</v>
      </c>
      <c r="K10" s="117">
        <f t="shared" si="27"/>
        <v>0.27393249030442218</v>
      </c>
      <c r="L10" s="117">
        <f t="shared" si="28"/>
        <v>0.13337310353221166</v>
      </c>
      <c r="M10" s="118">
        <f t="shared" si="29"/>
        <v>23.602</v>
      </c>
      <c r="N10" s="119">
        <f t="shared" si="30"/>
        <v>6.3060569045962953E-2</v>
      </c>
      <c r="O10" s="119">
        <f t="shared" si="31"/>
        <v>4.3196489796484627</v>
      </c>
      <c r="P10" s="220">
        <f t="shared" si="32"/>
        <v>4</v>
      </c>
      <c r="Q10" s="221">
        <f t="shared" si="33"/>
        <v>2</v>
      </c>
      <c r="R10" s="221">
        <f t="shared" si="34"/>
        <v>137</v>
      </c>
      <c r="T10">
        <v>510</v>
      </c>
      <c r="U10">
        <v>6459</v>
      </c>
      <c r="V10" t="s">
        <v>252</v>
      </c>
      <c r="W10">
        <v>3171.5540000000001</v>
      </c>
      <c r="X10">
        <v>1380.885</v>
      </c>
      <c r="Y10">
        <v>2.2970000000000002</v>
      </c>
      <c r="Z10">
        <v>23.602</v>
      </c>
      <c r="AA10">
        <v>107.515253</v>
      </c>
      <c r="AB10">
        <v>2.2508140000000001</v>
      </c>
      <c r="AC10">
        <v>29.451920999999999</v>
      </c>
      <c r="AD10" s="1">
        <v>423</v>
      </c>
      <c r="AE10">
        <v>2</v>
      </c>
      <c r="AF10">
        <v>137</v>
      </c>
      <c r="AG10">
        <v>91</v>
      </c>
      <c r="AH10">
        <v>29.498642</v>
      </c>
      <c r="AI10">
        <v>19470.3</v>
      </c>
      <c r="AJ10">
        <v>10934.7</v>
      </c>
      <c r="AK10">
        <v>4</v>
      </c>
      <c r="AL10">
        <v>1485</v>
      </c>
      <c r="AM10" t="s">
        <v>253</v>
      </c>
      <c r="AN10" t="s">
        <v>482</v>
      </c>
      <c r="AO10">
        <v>3171.5540000000001</v>
      </c>
      <c r="AR10" t="s">
        <v>119</v>
      </c>
      <c r="AS10" t="s">
        <v>120</v>
      </c>
      <c r="AT10" t="s">
        <v>199</v>
      </c>
      <c r="AU10" t="s">
        <v>252</v>
      </c>
      <c r="AV10" t="s">
        <v>48</v>
      </c>
      <c r="AW10">
        <v>1</v>
      </c>
      <c r="BB10">
        <v>0.85074074074074069</v>
      </c>
      <c r="BC10" t="s">
        <v>69</v>
      </c>
      <c r="BF10" t="s">
        <v>119</v>
      </c>
      <c r="BG10" t="s">
        <v>120</v>
      </c>
      <c r="BH10" t="s">
        <v>252</v>
      </c>
      <c r="BI10">
        <v>6459</v>
      </c>
      <c r="BJ10">
        <v>1</v>
      </c>
      <c r="BK10" t="s">
        <v>199</v>
      </c>
      <c r="BL10" t="s">
        <v>175</v>
      </c>
      <c r="BM10">
        <v>0.85074074074074069</v>
      </c>
      <c r="BN10" t="s">
        <v>69</v>
      </c>
      <c r="BO10" t="s">
        <v>178</v>
      </c>
      <c r="BP10">
        <v>3171.5540000000001</v>
      </c>
    </row>
    <row r="11" spans="1:68" ht="16.5">
      <c r="A11" s="125" t="str">
        <f t="shared" si="18"/>
        <v>미래교통</v>
      </c>
      <c r="B11" s="126" t="str">
        <f t="shared" si="1"/>
        <v>김기덕</v>
      </c>
      <c r="C11" s="127" t="str">
        <f t="shared" si="19"/>
        <v>S</v>
      </c>
      <c r="D11" s="128">
        <f t="shared" si="20"/>
        <v>1.0541139275000844</v>
      </c>
      <c r="E11" s="129">
        <f t="shared" si="21"/>
        <v>1010</v>
      </c>
      <c r="F11" s="130" t="str">
        <f t="shared" si="22"/>
        <v>117</v>
      </c>
      <c r="G11" s="131" t="str">
        <f t="shared" si="23"/>
        <v>75아1243</v>
      </c>
      <c r="H11" s="132">
        <f t="shared" si="24"/>
        <v>6</v>
      </c>
      <c r="I11" s="133">
        <f t="shared" si="25"/>
        <v>4236.1139999999996</v>
      </c>
      <c r="J11" s="134">
        <f t="shared" si="26"/>
        <v>1.4232790470694187E-2</v>
      </c>
      <c r="K11" s="134">
        <f t="shared" si="27"/>
        <v>0.25211464409787243</v>
      </c>
      <c r="L11" s="134">
        <f t="shared" si="28"/>
        <v>0.14258350932009858</v>
      </c>
      <c r="M11" s="135">
        <f t="shared" si="29"/>
        <v>16.187999999999999</v>
      </c>
      <c r="N11" s="136">
        <f t="shared" si="30"/>
        <v>4.7213082556324032E-2</v>
      </c>
      <c r="O11" s="136">
        <f t="shared" si="31"/>
        <v>0.59016353195405036</v>
      </c>
      <c r="P11" s="218">
        <f t="shared" si="32"/>
        <v>3</v>
      </c>
      <c r="Q11" s="219">
        <f t="shared" si="33"/>
        <v>2</v>
      </c>
      <c r="R11" s="219">
        <f t="shared" si="34"/>
        <v>25</v>
      </c>
      <c r="T11">
        <v>510</v>
      </c>
      <c r="U11">
        <v>1010</v>
      </c>
      <c r="V11" t="s">
        <v>254</v>
      </c>
      <c r="W11">
        <v>4236.1139999999996</v>
      </c>
      <c r="X11">
        <v>1615.4390000000001</v>
      </c>
      <c r="Y11">
        <v>2.6219999999999999</v>
      </c>
      <c r="Z11">
        <v>16.187999999999999</v>
      </c>
      <c r="AA11">
        <v>134.70387299999999</v>
      </c>
      <c r="AB11">
        <v>1.9172119999999999</v>
      </c>
      <c r="AC11">
        <v>33.960819000000001</v>
      </c>
      <c r="AD11" s="1">
        <v>604</v>
      </c>
      <c r="AE11">
        <v>2</v>
      </c>
      <c r="AF11">
        <v>25</v>
      </c>
      <c r="AG11">
        <v>96</v>
      </c>
      <c r="AH11">
        <v>31.447603000000001</v>
      </c>
      <c r="AI11">
        <v>71429.399999999994</v>
      </c>
      <c r="AJ11">
        <v>30793.200000000001</v>
      </c>
      <c r="AK11">
        <v>3</v>
      </c>
      <c r="AL11">
        <v>126</v>
      </c>
      <c r="AM11" t="s">
        <v>255</v>
      </c>
      <c r="AN11" t="s">
        <v>483</v>
      </c>
      <c r="AO11">
        <v>3481.3339999999998</v>
      </c>
      <c r="AR11" t="s">
        <v>119</v>
      </c>
      <c r="AS11" t="s">
        <v>122</v>
      </c>
      <c r="AT11" t="s">
        <v>234</v>
      </c>
      <c r="AU11" t="s">
        <v>254</v>
      </c>
      <c r="AV11" t="s">
        <v>48</v>
      </c>
      <c r="AW11">
        <v>6</v>
      </c>
      <c r="BB11">
        <v>1.0541139275000844</v>
      </c>
      <c r="BC11" t="s">
        <v>71</v>
      </c>
      <c r="BF11" t="s">
        <v>119</v>
      </c>
      <c r="BG11" t="s">
        <v>122</v>
      </c>
      <c r="BH11" t="s">
        <v>254</v>
      </c>
      <c r="BI11">
        <v>1010</v>
      </c>
      <c r="BJ11">
        <v>6</v>
      </c>
      <c r="BK11" t="s">
        <v>234</v>
      </c>
      <c r="BL11" t="s">
        <v>244</v>
      </c>
      <c r="BM11">
        <v>1.0541139275000844</v>
      </c>
      <c r="BN11" t="s">
        <v>71</v>
      </c>
      <c r="BO11" t="s">
        <v>177</v>
      </c>
      <c r="BP11">
        <v>4236.1139999999996</v>
      </c>
    </row>
    <row r="12" spans="1:68" ht="16.5">
      <c r="A12" s="108" t="str">
        <f t="shared" si="18"/>
        <v>미래교통</v>
      </c>
      <c r="B12" s="109" t="str">
        <f t="shared" si="1"/>
        <v>김기평</v>
      </c>
      <c r="C12" s="110" t="str">
        <f t="shared" si="19"/>
        <v>A</v>
      </c>
      <c r="D12" s="111">
        <f t="shared" si="20"/>
        <v>0.97307981211523642</v>
      </c>
      <c r="E12" s="112">
        <f t="shared" si="21"/>
        <v>6150</v>
      </c>
      <c r="F12" s="113" t="str">
        <f t="shared" si="22"/>
        <v>117</v>
      </c>
      <c r="G12" s="114" t="str">
        <f t="shared" si="23"/>
        <v>75아1243</v>
      </c>
      <c r="H12" s="115">
        <f t="shared" si="24"/>
        <v>4</v>
      </c>
      <c r="I12" s="116">
        <f t="shared" si="25"/>
        <v>4049.5460000000003</v>
      </c>
      <c r="J12" s="117">
        <f t="shared" si="26"/>
        <v>7.3485616092822731E-3</v>
      </c>
      <c r="K12" s="117">
        <f t="shared" si="27"/>
        <v>0.2054480566233384</v>
      </c>
      <c r="L12" s="117">
        <f t="shared" si="28"/>
        <v>4.9141311149447364E-2</v>
      </c>
      <c r="M12" s="118">
        <f t="shared" si="29"/>
        <v>22.065000000000001</v>
      </c>
      <c r="N12" s="119">
        <f t="shared" si="30"/>
        <v>0</v>
      </c>
      <c r="O12" s="119">
        <f t="shared" si="31"/>
        <v>3.5312600474226001</v>
      </c>
      <c r="P12" s="220">
        <f t="shared" si="32"/>
        <v>5</v>
      </c>
      <c r="Q12" s="221">
        <f t="shared" si="33"/>
        <v>0</v>
      </c>
      <c r="R12" s="221">
        <f t="shared" si="34"/>
        <v>143</v>
      </c>
      <c r="T12">
        <v>510</v>
      </c>
      <c r="U12">
        <v>6150</v>
      </c>
      <c r="V12" t="s">
        <v>256</v>
      </c>
      <c r="W12">
        <v>4049.5459999999998</v>
      </c>
      <c r="X12">
        <v>1578.3510000000001</v>
      </c>
      <c r="Y12">
        <v>2.5659999999999998</v>
      </c>
      <c r="Z12">
        <v>22.065000000000001</v>
      </c>
      <c r="AA12">
        <v>99.185533000000007</v>
      </c>
      <c r="AB12">
        <v>0.72887100000000005</v>
      </c>
      <c r="AC12">
        <v>20.377475</v>
      </c>
      <c r="AD12" s="1">
        <v>199</v>
      </c>
      <c r="AE12">
        <v>0</v>
      </c>
      <c r="AF12">
        <v>143</v>
      </c>
      <c r="AG12">
        <v>100</v>
      </c>
      <c r="AH12">
        <v>40.82799</v>
      </c>
      <c r="AI12">
        <v>40971.199999999997</v>
      </c>
      <c r="AJ12">
        <v>24389.1</v>
      </c>
      <c r="AK12">
        <v>5</v>
      </c>
      <c r="AL12">
        <v>1473</v>
      </c>
      <c r="AM12" t="s">
        <v>257</v>
      </c>
      <c r="AN12" t="s">
        <v>484</v>
      </c>
      <c r="AO12">
        <v>3357.8850000000002</v>
      </c>
      <c r="AR12" t="s">
        <v>119</v>
      </c>
      <c r="AS12" t="s">
        <v>122</v>
      </c>
      <c r="AT12" t="s">
        <v>234</v>
      </c>
      <c r="AU12" t="s">
        <v>256</v>
      </c>
      <c r="AV12" t="s">
        <v>48</v>
      </c>
      <c r="AW12">
        <v>4</v>
      </c>
      <c r="BB12">
        <v>0.97307981211523642</v>
      </c>
      <c r="BC12" t="s">
        <v>66</v>
      </c>
      <c r="BF12" t="s">
        <v>119</v>
      </c>
      <c r="BG12" t="s">
        <v>122</v>
      </c>
      <c r="BH12" t="s">
        <v>256</v>
      </c>
      <c r="BI12">
        <v>6150</v>
      </c>
      <c r="BJ12">
        <v>4</v>
      </c>
      <c r="BK12" t="s">
        <v>234</v>
      </c>
      <c r="BL12" t="s">
        <v>387</v>
      </c>
      <c r="BM12">
        <v>0.97307981211523642</v>
      </c>
      <c r="BN12" t="s">
        <v>66</v>
      </c>
      <c r="BO12" t="s">
        <v>179</v>
      </c>
      <c r="BP12">
        <v>4049.5460000000003</v>
      </c>
    </row>
    <row r="13" spans="1:68" ht="16.5">
      <c r="A13" s="125" t="str">
        <f t="shared" si="18"/>
        <v>미래교통</v>
      </c>
      <c r="B13" s="126" t="str">
        <f t="shared" si="1"/>
        <v>김길수</v>
      </c>
      <c r="C13" s="127" t="str">
        <f t="shared" si="19"/>
        <v>D</v>
      </c>
      <c r="D13" s="128">
        <f t="shared" si="20"/>
        <v>0.82620689655172408</v>
      </c>
      <c r="E13" s="129">
        <f t="shared" si="21"/>
        <v>868</v>
      </c>
      <c r="F13" s="130" t="str">
        <f t="shared" si="22"/>
        <v>304</v>
      </c>
      <c r="G13" s="131" t="str">
        <f t="shared" si="23"/>
        <v>70바5915</v>
      </c>
      <c r="H13" s="132">
        <f t="shared" si="24"/>
        <v>1</v>
      </c>
      <c r="I13" s="133">
        <f t="shared" si="25"/>
        <v>3890.6390000000001</v>
      </c>
      <c r="J13" s="134">
        <f t="shared" si="26"/>
        <v>2.5281753149490906E-2</v>
      </c>
      <c r="K13" s="134">
        <f t="shared" si="27"/>
        <v>0.30525841876037091</v>
      </c>
      <c r="L13" s="134">
        <f t="shared" si="28"/>
        <v>0.1215738597181594</v>
      </c>
      <c r="M13" s="135">
        <f t="shared" si="29"/>
        <v>22.361999999999998</v>
      </c>
      <c r="N13" s="136">
        <f t="shared" si="30"/>
        <v>0</v>
      </c>
      <c r="O13" s="136">
        <f t="shared" si="31"/>
        <v>15.678658441453962</v>
      </c>
      <c r="P13" s="218">
        <f t="shared" si="32"/>
        <v>5</v>
      </c>
      <c r="Q13" s="219">
        <f t="shared" si="33"/>
        <v>0</v>
      </c>
      <c r="R13" s="219">
        <f t="shared" si="34"/>
        <v>610</v>
      </c>
      <c r="T13">
        <v>510</v>
      </c>
      <c r="U13">
        <v>868</v>
      </c>
      <c r="V13" t="s">
        <v>258</v>
      </c>
      <c r="W13">
        <v>3890.6390000000001</v>
      </c>
      <c r="X13">
        <v>1623.7729999999999</v>
      </c>
      <c r="Y13">
        <v>2.3959999999999999</v>
      </c>
      <c r="Z13">
        <v>22.361999999999998</v>
      </c>
      <c r="AA13">
        <v>141.26275100000001</v>
      </c>
      <c r="AB13">
        <v>3.5713699999999999</v>
      </c>
      <c r="AC13">
        <v>43.121644000000003</v>
      </c>
      <c r="AD13" s="1">
        <v>473</v>
      </c>
      <c r="AE13">
        <v>0</v>
      </c>
      <c r="AF13">
        <v>610</v>
      </c>
      <c r="AG13">
        <v>92</v>
      </c>
      <c r="AH13">
        <v>27.54186</v>
      </c>
      <c r="AI13">
        <v>35341.699999999997</v>
      </c>
      <c r="AJ13">
        <v>14575.5</v>
      </c>
      <c r="AK13">
        <v>5</v>
      </c>
      <c r="AL13">
        <v>1177</v>
      </c>
      <c r="AM13" t="s">
        <v>259</v>
      </c>
      <c r="AN13" t="s">
        <v>485</v>
      </c>
      <c r="AO13">
        <v>3890.6390000000001</v>
      </c>
      <c r="AR13" t="s">
        <v>119</v>
      </c>
      <c r="AS13" t="s">
        <v>91</v>
      </c>
      <c r="AT13" t="s">
        <v>237</v>
      </c>
      <c r="AU13" t="s">
        <v>258</v>
      </c>
      <c r="AV13" t="s">
        <v>48</v>
      </c>
      <c r="AW13">
        <v>1</v>
      </c>
      <c r="BB13">
        <v>0.82620689655172408</v>
      </c>
      <c r="BC13" t="s">
        <v>67</v>
      </c>
      <c r="BF13" t="s">
        <v>119</v>
      </c>
      <c r="BG13" t="s">
        <v>91</v>
      </c>
      <c r="BH13" t="s">
        <v>258</v>
      </c>
      <c r="BI13">
        <v>868</v>
      </c>
      <c r="BJ13">
        <v>1</v>
      </c>
      <c r="BK13" t="s">
        <v>237</v>
      </c>
      <c r="BL13" t="s">
        <v>175</v>
      </c>
      <c r="BM13">
        <v>0.82620689655172408</v>
      </c>
      <c r="BN13" t="s">
        <v>67</v>
      </c>
      <c r="BO13" t="s">
        <v>180</v>
      </c>
      <c r="BP13">
        <v>3890.6390000000001</v>
      </c>
    </row>
    <row r="14" spans="1:68" ht="16.5">
      <c r="A14" s="108" t="str">
        <f t="shared" si="18"/>
        <v>미래교통</v>
      </c>
      <c r="B14" s="109" t="str">
        <f t="shared" si="1"/>
        <v>김동수</v>
      </c>
      <c r="C14" s="110" t="str">
        <f t="shared" si="19"/>
        <v>C</v>
      </c>
      <c r="D14" s="111">
        <f t="shared" si="20"/>
        <v>0.8718017078206951</v>
      </c>
      <c r="E14" s="112">
        <f t="shared" si="21"/>
        <v>923</v>
      </c>
      <c r="F14" s="113" t="str">
        <f t="shared" si="22"/>
        <v>111</v>
      </c>
      <c r="G14" s="114" t="str">
        <f t="shared" si="23"/>
        <v>70바5905</v>
      </c>
      <c r="H14" s="115">
        <f t="shared" si="24"/>
        <v>2</v>
      </c>
      <c r="I14" s="116">
        <f t="shared" si="25"/>
        <v>3457.4639999999999</v>
      </c>
      <c r="J14" s="117">
        <f t="shared" si="26"/>
        <v>3.622733772466457E-2</v>
      </c>
      <c r="K14" s="117">
        <f t="shared" si="27"/>
        <v>0.26041213483667963</v>
      </c>
      <c r="L14" s="117">
        <f t="shared" si="28"/>
        <v>0.13362395096521612</v>
      </c>
      <c r="M14" s="118">
        <f t="shared" si="29"/>
        <v>23.684999999999999</v>
      </c>
      <c r="N14" s="119">
        <f t="shared" si="30"/>
        <v>2.8922933109354138E-2</v>
      </c>
      <c r="O14" s="119">
        <f t="shared" si="31"/>
        <v>29.530314704650579</v>
      </c>
      <c r="P14" s="220">
        <f t="shared" si="32"/>
        <v>4</v>
      </c>
      <c r="Q14" s="221">
        <f t="shared" si="33"/>
        <v>1</v>
      </c>
      <c r="R14" s="221">
        <f t="shared" si="34"/>
        <v>1021</v>
      </c>
      <c r="T14">
        <v>510</v>
      </c>
      <c r="U14">
        <v>923</v>
      </c>
      <c r="V14" t="s">
        <v>260</v>
      </c>
      <c r="W14">
        <v>3457.4639999999999</v>
      </c>
      <c r="X14">
        <v>1429.133</v>
      </c>
      <c r="Y14">
        <v>2.419</v>
      </c>
      <c r="Z14">
        <v>23.684999999999999</v>
      </c>
      <c r="AA14">
        <v>110.91913599999999</v>
      </c>
      <c r="AB14">
        <v>4.0183049999999998</v>
      </c>
      <c r="AC14">
        <v>28.884689000000002</v>
      </c>
      <c r="AD14" s="1">
        <v>462</v>
      </c>
      <c r="AE14">
        <v>1</v>
      </c>
      <c r="AF14">
        <v>1021</v>
      </c>
      <c r="AG14">
        <v>95</v>
      </c>
      <c r="AH14">
        <v>31.171032</v>
      </c>
      <c r="AI14">
        <v>24318</v>
      </c>
      <c r="AJ14">
        <v>14447</v>
      </c>
      <c r="AK14">
        <v>4</v>
      </c>
      <c r="AL14">
        <v>1705</v>
      </c>
      <c r="AM14" t="s">
        <v>261</v>
      </c>
      <c r="AN14" t="s">
        <v>486</v>
      </c>
      <c r="AO14">
        <v>3199.4110000000001</v>
      </c>
      <c r="AR14" t="s">
        <v>119</v>
      </c>
      <c r="AS14" t="s">
        <v>120</v>
      </c>
      <c r="AT14" t="s">
        <v>200</v>
      </c>
      <c r="AU14" t="s">
        <v>260</v>
      </c>
      <c r="AV14" t="s">
        <v>48</v>
      </c>
      <c r="AW14">
        <v>2</v>
      </c>
      <c r="BB14">
        <v>0.8718017078206951</v>
      </c>
      <c r="BC14" t="s">
        <v>69</v>
      </c>
      <c r="BF14" t="s">
        <v>119</v>
      </c>
      <c r="BG14" t="s">
        <v>120</v>
      </c>
      <c r="BH14" t="s">
        <v>260</v>
      </c>
      <c r="BI14">
        <v>923</v>
      </c>
      <c r="BJ14">
        <v>2</v>
      </c>
      <c r="BK14" t="s">
        <v>200</v>
      </c>
      <c r="BL14" t="s">
        <v>245</v>
      </c>
      <c r="BM14">
        <v>0.8718017078206951</v>
      </c>
      <c r="BN14" t="s">
        <v>69</v>
      </c>
      <c r="BO14" t="s">
        <v>178</v>
      </c>
      <c r="BP14">
        <v>3457.4639999999999</v>
      </c>
    </row>
    <row r="15" spans="1:68" ht="16.5">
      <c r="A15" s="125" t="str">
        <f t="shared" si="18"/>
        <v>미래교통</v>
      </c>
      <c r="B15" s="126" t="str">
        <f t="shared" si="1"/>
        <v>김문중</v>
      </c>
      <c r="C15" s="127" t="str">
        <f t="shared" si="19"/>
        <v>F</v>
      </c>
      <c r="D15" s="128">
        <f t="shared" si="20"/>
        <v>0.77972348612980302</v>
      </c>
      <c r="E15" s="129">
        <f t="shared" si="21"/>
        <v>2279</v>
      </c>
      <c r="F15" s="130" t="str">
        <f t="shared" si="22"/>
        <v>111</v>
      </c>
      <c r="G15" s="131" t="str">
        <f t="shared" si="23"/>
        <v>72바1607</v>
      </c>
      <c r="H15" s="132">
        <f t="shared" si="24"/>
        <v>10</v>
      </c>
      <c r="I15" s="133">
        <f t="shared" si="25"/>
        <v>8725.9409999999989</v>
      </c>
      <c r="J15" s="134">
        <f t="shared" si="26"/>
        <v>6.0224270504845349E-2</v>
      </c>
      <c r="K15" s="134">
        <f t="shared" si="27"/>
        <v>0.30089588611704648</v>
      </c>
      <c r="L15" s="134">
        <f t="shared" si="28"/>
        <v>0.16628579083906253</v>
      </c>
      <c r="M15" s="135">
        <f t="shared" si="29"/>
        <v>25.975999999999999</v>
      </c>
      <c r="N15" s="136">
        <f t="shared" si="30"/>
        <v>0.52676739909856363</v>
      </c>
      <c r="O15" s="136">
        <f t="shared" si="31"/>
        <v>22.021167575359517</v>
      </c>
      <c r="P15" s="218">
        <f t="shared" si="32"/>
        <v>59</v>
      </c>
      <c r="Q15" s="219">
        <f t="shared" si="33"/>
        <v>46</v>
      </c>
      <c r="R15" s="219">
        <f t="shared" si="34"/>
        <v>1923</v>
      </c>
      <c r="T15">
        <v>510</v>
      </c>
      <c r="U15">
        <v>2279</v>
      </c>
      <c r="V15" t="s">
        <v>262</v>
      </c>
      <c r="W15">
        <v>8732.5069999999996</v>
      </c>
      <c r="X15">
        <v>4006.864</v>
      </c>
      <c r="Y15">
        <v>2.1789999999999998</v>
      </c>
      <c r="Z15">
        <v>25.975999999999999</v>
      </c>
      <c r="AA15">
        <v>308.369663</v>
      </c>
      <c r="AB15">
        <v>18.571338000000001</v>
      </c>
      <c r="AC15">
        <v>92.787163000000007</v>
      </c>
      <c r="AD15" s="1">
        <v>1451</v>
      </c>
      <c r="AE15">
        <v>46</v>
      </c>
      <c r="AF15">
        <v>1923</v>
      </c>
      <c r="AG15">
        <v>94</v>
      </c>
      <c r="AH15">
        <v>28.318307000000001</v>
      </c>
      <c r="AI15">
        <v>82438.5</v>
      </c>
      <c r="AJ15">
        <v>41964.2</v>
      </c>
      <c r="AK15">
        <v>59</v>
      </c>
      <c r="AL15">
        <v>40275</v>
      </c>
      <c r="AM15" t="s">
        <v>263</v>
      </c>
      <c r="AN15" t="s">
        <v>487</v>
      </c>
      <c r="AO15">
        <v>4728.0150000000003</v>
      </c>
      <c r="AR15" t="s">
        <v>119</v>
      </c>
      <c r="AS15" t="s">
        <v>120</v>
      </c>
      <c r="AT15" t="s">
        <v>469</v>
      </c>
      <c r="AU15" t="s">
        <v>262</v>
      </c>
      <c r="AV15" t="s">
        <v>48</v>
      </c>
      <c r="AW15">
        <v>10</v>
      </c>
      <c r="BB15">
        <v>0.77972348612980302</v>
      </c>
      <c r="BC15" t="s">
        <v>70</v>
      </c>
      <c r="BF15" t="s">
        <v>119</v>
      </c>
      <c r="BG15" t="s">
        <v>120</v>
      </c>
      <c r="BH15" t="s">
        <v>262</v>
      </c>
      <c r="BI15">
        <v>2279</v>
      </c>
      <c r="BJ15">
        <v>10</v>
      </c>
      <c r="BK15" t="s">
        <v>469</v>
      </c>
      <c r="BL15" t="s">
        <v>207</v>
      </c>
      <c r="BM15">
        <v>0.77972348612980302</v>
      </c>
      <c r="BN15" t="s">
        <v>70</v>
      </c>
      <c r="BO15" t="s">
        <v>189</v>
      </c>
      <c r="BP15">
        <v>8725.9409999999989</v>
      </c>
    </row>
    <row r="16" spans="1:68" ht="16.5">
      <c r="A16" s="108" t="str">
        <f t="shared" si="18"/>
        <v>미래교통</v>
      </c>
      <c r="B16" s="109" t="str">
        <f t="shared" si="1"/>
        <v>김성균</v>
      </c>
      <c r="C16" s="110" t="str">
        <f t="shared" si="19"/>
        <v>C</v>
      </c>
      <c r="D16" s="111">
        <f t="shared" si="20"/>
        <v>0.89016285968451447</v>
      </c>
      <c r="E16" s="112">
        <f t="shared" si="21"/>
        <v>4916</v>
      </c>
      <c r="F16" s="113" t="str">
        <f t="shared" si="22"/>
        <v>111-2</v>
      </c>
      <c r="G16" s="114" t="str">
        <f t="shared" si="23"/>
        <v>70바5072</v>
      </c>
      <c r="H16" s="115">
        <f t="shared" si="24"/>
        <v>9</v>
      </c>
      <c r="I16" s="116">
        <f t="shared" si="25"/>
        <v>1176.664</v>
      </c>
      <c r="J16" s="117">
        <f t="shared" si="26"/>
        <v>8.5012129090527491E-3</v>
      </c>
      <c r="K16" s="117">
        <f t="shared" si="27"/>
        <v>0.41177676748784942</v>
      </c>
      <c r="L16" s="117">
        <f t="shared" si="28"/>
        <v>0.18441968140437712</v>
      </c>
      <c r="M16" s="118">
        <f t="shared" si="29"/>
        <v>16.835000000000001</v>
      </c>
      <c r="N16" s="119">
        <f t="shared" si="30"/>
        <v>0.16580489572115595</v>
      </c>
      <c r="O16" s="119">
        <f t="shared" si="31"/>
        <v>21.140124204447382</v>
      </c>
      <c r="P16" s="220">
        <f t="shared" si="32"/>
        <v>14</v>
      </c>
      <c r="Q16" s="221">
        <f t="shared" si="33"/>
        <v>2</v>
      </c>
      <c r="R16" s="221">
        <f t="shared" si="34"/>
        <v>255</v>
      </c>
      <c r="T16">
        <v>510</v>
      </c>
      <c r="U16">
        <v>4916</v>
      </c>
      <c r="V16" t="s">
        <v>395</v>
      </c>
      <c r="W16">
        <v>1206.2370000000001</v>
      </c>
      <c r="X16">
        <v>682.99599999999998</v>
      </c>
      <c r="Y16">
        <v>1.766</v>
      </c>
      <c r="Z16">
        <v>16.835000000000001</v>
      </c>
      <c r="AA16">
        <v>77.699147999999994</v>
      </c>
      <c r="AB16">
        <v>0.66053700000000004</v>
      </c>
      <c r="AC16">
        <v>31.994703999999999</v>
      </c>
      <c r="AD16" s="1">
        <v>217</v>
      </c>
      <c r="AE16">
        <v>2</v>
      </c>
      <c r="AF16">
        <v>255</v>
      </c>
      <c r="AG16">
        <v>84</v>
      </c>
      <c r="AH16">
        <v>15.524455</v>
      </c>
      <c r="AI16">
        <v>745.7</v>
      </c>
      <c r="AJ16">
        <v>0</v>
      </c>
      <c r="AK16">
        <v>14</v>
      </c>
      <c r="AL16">
        <v>5275</v>
      </c>
      <c r="AM16" t="s">
        <v>396</v>
      </c>
      <c r="AN16" t="s">
        <v>488</v>
      </c>
      <c r="AO16">
        <v>256.755</v>
      </c>
      <c r="AR16" t="s">
        <v>119</v>
      </c>
      <c r="AS16" t="s">
        <v>121</v>
      </c>
      <c r="AT16" t="s">
        <v>221</v>
      </c>
      <c r="AU16" t="s">
        <v>395</v>
      </c>
      <c r="AV16" t="s">
        <v>48</v>
      </c>
      <c r="AW16">
        <v>9</v>
      </c>
      <c r="BB16">
        <v>0.89016285968451447</v>
      </c>
      <c r="BC16" t="s">
        <v>69</v>
      </c>
      <c r="BF16" t="s">
        <v>119</v>
      </c>
      <c r="BG16" t="s">
        <v>121</v>
      </c>
      <c r="BH16" t="s">
        <v>395</v>
      </c>
      <c r="BI16">
        <v>4916</v>
      </c>
      <c r="BJ16">
        <v>9</v>
      </c>
      <c r="BK16" t="s">
        <v>221</v>
      </c>
      <c r="BL16" t="s">
        <v>226</v>
      </c>
      <c r="BM16">
        <v>0.89016285968451447</v>
      </c>
      <c r="BN16" t="s">
        <v>69</v>
      </c>
      <c r="BO16" t="s">
        <v>178</v>
      </c>
      <c r="BP16">
        <v>1176.664</v>
      </c>
    </row>
    <row r="17" spans="1:68" ht="16.5">
      <c r="A17" s="125" t="str">
        <f t="shared" si="18"/>
        <v>미래교통</v>
      </c>
      <c r="B17" s="126" t="str">
        <f t="shared" si="1"/>
        <v>김성수</v>
      </c>
      <c r="C17" s="127" t="str">
        <f t="shared" si="19"/>
        <v>C</v>
      </c>
      <c r="D17" s="128">
        <f t="shared" si="20"/>
        <v>0.87413793103448278</v>
      </c>
      <c r="E17" s="129">
        <f t="shared" si="21"/>
        <v>3789</v>
      </c>
      <c r="F17" s="130" t="str">
        <f t="shared" si="22"/>
        <v>304</v>
      </c>
      <c r="G17" s="131" t="str">
        <f t="shared" si="23"/>
        <v>70바6003</v>
      </c>
      <c r="H17" s="132">
        <f t="shared" si="24"/>
        <v>1</v>
      </c>
      <c r="I17" s="133">
        <f t="shared" si="25"/>
        <v>3486.7469999999998</v>
      </c>
      <c r="J17" s="134">
        <f t="shared" si="26"/>
        <v>1.9461923281592207E-2</v>
      </c>
      <c r="K17" s="134">
        <f t="shared" si="27"/>
        <v>0.32883126831978493</v>
      </c>
      <c r="L17" s="134">
        <f t="shared" si="28"/>
        <v>0.22198341319287004</v>
      </c>
      <c r="M17" s="135">
        <f t="shared" si="29"/>
        <v>21.707000000000001</v>
      </c>
      <c r="N17" s="136">
        <f t="shared" si="30"/>
        <v>2.8680027544298454E-2</v>
      </c>
      <c r="O17" s="136">
        <f t="shared" si="31"/>
        <v>11.701451238073769</v>
      </c>
      <c r="P17" s="218">
        <f t="shared" si="32"/>
        <v>11</v>
      </c>
      <c r="Q17" s="219">
        <f t="shared" si="33"/>
        <v>1</v>
      </c>
      <c r="R17" s="219">
        <f t="shared" si="34"/>
        <v>408</v>
      </c>
      <c r="T17">
        <v>510</v>
      </c>
      <c r="U17">
        <v>3789</v>
      </c>
      <c r="V17" t="s">
        <v>264</v>
      </c>
      <c r="W17">
        <v>3486.7469999999998</v>
      </c>
      <c r="X17">
        <v>1375.444</v>
      </c>
      <c r="Y17">
        <v>2.5350000000000001</v>
      </c>
      <c r="Z17">
        <v>21.707000000000001</v>
      </c>
      <c r="AA17">
        <v>127.926925</v>
      </c>
      <c r="AB17">
        <v>2.4897040000000001</v>
      </c>
      <c r="AC17">
        <v>42.066372999999999</v>
      </c>
      <c r="AD17" s="1">
        <v>774</v>
      </c>
      <c r="AE17">
        <v>1</v>
      </c>
      <c r="AF17">
        <v>408</v>
      </c>
      <c r="AG17">
        <v>115</v>
      </c>
      <c r="AH17">
        <v>27.255770999999999</v>
      </c>
      <c r="AI17">
        <v>31828.799999999999</v>
      </c>
      <c r="AJ17">
        <v>24212.7</v>
      </c>
      <c r="AK17">
        <v>11</v>
      </c>
      <c r="AL17">
        <v>2532</v>
      </c>
      <c r="AM17" t="s">
        <v>265</v>
      </c>
      <c r="AN17" t="s">
        <v>489</v>
      </c>
      <c r="AO17">
        <v>3486.7469999999998</v>
      </c>
      <c r="AR17" t="s">
        <v>119</v>
      </c>
      <c r="AS17" t="s">
        <v>91</v>
      </c>
      <c r="AT17" t="s">
        <v>241</v>
      </c>
      <c r="AU17" t="s">
        <v>264</v>
      </c>
      <c r="AV17" t="s">
        <v>48</v>
      </c>
      <c r="AW17">
        <v>1</v>
      </c>
      <c r="BB17">
        <v>0.87413793103448278</v>
      </c>
      <c r="BC17" t="s">
        <v>69</v>
      </c>
      <c r="BF17" t="s">
        <v>119</v>
      </c>
      <c r="BG17" t="s">
        <v>91</v>
      </c>
      <c r="BH17" t="s">
        <v>264</v>
      </c>
      <c r="BI17">
        <v>3789</v>
      </c>
      <c r="BJ17">
        <v>1</v>
      </c>
      <c r="BK17" t="s">
        <v>241</v>
      </c>
      <c r="BL17" t="s">
        <v>175</v>
      </c>
      <c r="BM17">
        <v>0.87413793103448278</v>
      </c>
      <c r="BN17" t="s">
        <v>69</v>
      </c>
      <c r="BO17" t="s">
        <v>178</v>
      </c>
      <c r="BP17">
        <v>3486.7469999999998</v>
      </c>
    </row>
    <row r="18" spans="1:68" ht="16.5">
      <c r="A18" s="108" t="str">
        <f t="shared" si="18"/>
        <v>미래교통</v>
      </c>
      <c r="B18" s="109" t="str">
        <f t="shared" si="1"/>
        <v>김성채</v>
      </c>
      <c r="C18" s="110" t="str">
        <f t="shared" si="19"/>
        <v>B</v>
      </c>
      <c r="D18" s="111">
        <f t="shared" si="20"/>
        <v>0.9414285714285715</v>
      </c>
      <c r="E18" s="112">
        <f t="shared" si="21"/>
        <v>2095</v>
      </c>
      <c r="F18" s="113" t="str">
        <f t="shared" si="22"/>
        <v>111</v>
      </c>
      <c r="G18" s="114" t="str">
        <f t="shared" si="23"/>
        <v>70바6004</v>
      </c>
      <c r="H18" s="115">
        <f t="shared" si="24"/>
        <v>1</v>
      </c>
      <c r="I18" s="116">
        <f t="shared" si="25"/>
        <v>3795.808</v>
      </c>
      <c r="J18" s="117">
        <f t="shared" si="26"/>
        <v>5.0748414821879259E-3</v>
      </c>
      <c r="K18" s="117">
        <f t="shared" si="27"/>
        <v>0.23707401816745641</v>
      </c>
      <c r="L18" s="117">
        <f t="shared" si="28"/>
        <v>0.151746347549718</v>
      </c>
      <c r="M18" s="118">
        <f t="shared" si="29"/>
        <v>20.574999999999999</v>
      </c>
      <c r="N18" s="119">
        <f t="shared" si="30"/>
        <v>0.18441396403611562</v>
      </c>
      <c r="O18" s="119">
        <f t="shared" si="31"/>
        <v>3.5038653166861971</v>
      </c>
      <c r="P18" s="220">
        <f t="shared" si="32"/>
        <v>2</v>
      </c>
      <c r="Q18" s="221">
        <f t="shared" si="33"/>
        <v>7</v>
      </c>
      <c r="R18" s="221">
        <f t="shared" si="34"/>
        <v>133</v>
      </c>
      <c r="T18">
        <v>510</v>
      </c>
      <c r="U18">
        <v>2095</v>
      </c>
      <c r="V18" t="s">
        <v>397</v>
      </c>
      <c r="W18">
        <v>3795.808</v>
      </c>
      <c r="X18">
        <v>1439.806</v>
      </c>
      <c r="Y18">
        <v>2.6360000000000001</v>
      </c>
      <c r="Z18">
        <v>20.574999999999999</v>
      </c>
      <c r="AA18">
        <v>121.94607499999999</v>
      </c>
      <c r="AB18">
        <v>0.61885699999999999</v>
      </c>
      <c r="AC18">
        <v>28.910246000000001</v>
      </c>
      <c r="AD18" s="1">
        <v>576</v>
      </c>
      <c r="AE18">
        <v>7</v>
      </c>
      <c r="AF18">
        <v>133</v>
      </c>
      <c r="AG18">
        <v>92</v>
      </c>
      <c r="AH18">
        <v>31.126937999999999</v>
      </c>
      <c r="AI18">
        <v>25113</v>
      </c>
      <c r="AJ18">
        <v>10288</v>
      </c>
      <c r="AK18">
        <v>2</v>
      </c>
      <c r="AL18">
        <v>1179</v>
      </c>
      <c r="AM18" t="s">
        <v>398</v>
      </c>
      <c r="AN18" t="s">
        <v>490</v>
      </c>
      <c r="AO18">
        <v>3795.808</v>
      </c>
      <c r="AR18" t="s">
        <v>119</v>
      </c>
      <c r="AS18" t="s">
        <v>120</v>
      </c>
      <c r="AT18" t="s">
        <v>388</v>
      </c>
      <c r="AU18" t="s">
        <v>397</v>
      </c>
      <c r="AV18" t="s">
        <v>48</v>
      </c>
      <c r="AW18">
        <v>1</v>
      </c>
      <c r="BB18">
        <v>0.9414285714285715</v>
      </c>
      <c r="BC18" t="s">
        <v>68</v>
      </c>
      <c r="BF18" t="s">
        <v>119</v>
      </c>
      <c r="BG18" t="s">
        <v>120</v>
      </c>
      <c r="BH18" t="s">
        <v>397</v>
      </c>
      <c r="BI18">
        <v>2095</v>
      </c>
      <c r="BJ18">
        <v>1</v>
      </c>
      <c r="BK18" t="s">
        <v>388</v>
      </c>
      <c r="BL18" t="s">
        <v>175</v>
      </c>
      <c r="BM18">
        <v>0.9414285714285715</v>
      </c>
      <c r="BN18" t="s">
        <v>68</v>
      </c>
      <c r="BO18" t="s">
        <v>176</v>
      </c>
      <c r="BP18">
        <v>3795.808</v>
      </c>
    </row>
    <row r="19" spans="1:68" ht="16.5">
      <c r="A19" s="125" t="str">
        <f t="shared" si="18"/>
        <v>미래교통</v>
      </c>
      <c r="B19" s="126" t="str">
        <f t="shared" si="1"/>
        <v>김성철</v>
      </c>
      <c r="C19" s="127" t="str">
        <f t="shared" si="19"/>
        <v>D</v>
      </c>
      <c r="D19" s="128">
        <f t="shared" si="20"/>
        <v>0.84443180760423298</v>
      </c>
      <c r="E19" s="129">
        <f t="shared" si="21"/>
        <v>1219</v>
      </c>
      <c r="F19" s="130" t="str">
        <f t="shared" si="22"/>
        <v>111-2</v>
      </c>
      <c r="G19" s="131" t="str">
        <f t="shared" si="23"/>
        <v>70바5072</v>
      </c>
      <c r="H19" s="132">
        <f t="shared" si="24"/>
        <v>4</v>
      </c>
      <c r="I19" s="133">
        <f t="shared" si="25"/>
        <v>2335.5789999999997</v>
      </c>
      <c r="J19" s="134">
        <f t="shared" si="26"/>
        <v>3.9565218133875708E-2</v>
      </c>
      <c r="K19" s="134">
        <f t="shared" si="27"/>
        <v>0.36917945919753536</v>
      </c>
      <c r="L19" s="134">
        <f t="shared" si="28"/>
        <v>8.9057146001055854E-2</v>
      </c>
      <c r="M19" s="135">
        <f t="shared" si="29"/>
        <v>19.331</v>
      </c>
      <c r="N19" s="136">
        <f t="shared" si="30"/>
        <v>0.21407967788715346</v>
      </c>
      <c r="O19" s="136">
        <f t="shared" si="31"/>
        <v>26.07490476665529</v>
      </c>
      <c r="P19" s="218">
        <f t="shared" si="32"/>
        <v>9</v>
      </c>
      <c r="Q19" s="219">
        <f t="shared" si="33"/>
        <v>5</v>
      </c>
      <c r="R19" s="219">
        <f t="shared" si="34"/>
        <v>609</v>
      </c>
      <c r="T19">
        <v>510</v>
      </c>
      <c r="U19">
        <v>1219</v>
      </c>
      <c r="V19" t="s">
        <v>266</v>
      </c>
      <c r="W19">
        <v>2335.5790000000002</v>
      </c>
      <c r="X19">
        <v>1244.32</v>
      </c>
      <c r="Y19">
        <v>1.877</v>
      </c>
      <c r="Z19">
        <v>19.331</v>
      </c>
      <c r="AA19">
        <v>131.15413599999999</v>
      </c>
      <c r="AB19">
        <v>5.1891420000000004</v>
      </c>
      <c r="AC19">
        <v>48.419412999999999</v>
      </c>
      <c r="AD19" s="1">
        <v>208</v>
      </c>
      <c r="AE19">
        <v>5</v>
      </c>
      <c r="AF19">
        <v>609</v>
      </c>
      <c r="AG19">
        <v>95</v>
      </c>
      <c r="AH19">
        <v>17.807894000000001</v>
      </c>
      <c r="AI19">
        <v>6280.9</v>
      </c>
      <c r="AJ19">
        <v>2334.1</v>
      </c>
      <c r="AK19">
        <v>9</v>
      </c>
      <c r="AL19">
        <v>2428</v>
      </c>
      <c r="AM19" t="s">
        <v>267</v>
      </c>
      <c r="AN19" t="s">
        <v>491</v>
      </c>
      <c r="AO19">
        <v>1711.6769999999999</v>
      </c>
      <c r="AR19" t="s">
        <v>119</v>
      </c>
      <c r="AS19" t="s">
        <v>121</v>
      </c>
      <c r="AT19" t="s">
        <v>221</v>
      </c>
      <c r="AU19" t="s">
        <v>266</v>
      </c>
      <c r="AV19" t="s">
        <v>48</v>
      </c>
      <c r="AW19">
        <v>4</v>
      </c>
      <c r="BB19">
        <v>0.84443180760423298</v>
      </c>
      <c r="BC19" t="s">
        <v>67</v>
      </c>
      <c r="BF19" t="s">
        <v>119</v>
      </c>
      <c r="BG19" t="s">
        <v>121</v>
      </c>
      <c r="BH19" t="s">
        <v>266</v>
      </c>
      <c r="BI19">
        <v>1219</v>
      </c>
      <c r="BJ19">
        <v>4</v>
      </c>
      <c r="BK19" t="s">
        <v>221</v>
      </c>
      <c r="BL19" t="s">
        <v>203</v>
      </c>
      <c r="BM19">
        <v>0.84443180760423298</v>
      </c>
      <c r="BN19" t="s">
        <v>67</v>
      </c>
      <c r="BO19" t="s">
        <v>180</v>
      </c>
      <c r="BP19">
        <v>2335.5789999999997</v>
      </c>
    </row>
    <row r="20" spans="1:68" ht="16.5">
      <c r="A20" s="108" t="str">
        <f t="shared" si="18"/>
        <v>미래교통</v>
      </c>
      <c r="B20" s="109" t="str">
        <f t="shared" si="1"/>
        <v>김영수</v>
      </c>
      <c r="C20" s="110" t="str">
        <f t="shared" si="19"/>
        <v>D</v>
      </c>
      <c r="D20" s="111">
        <f t="shared" si="20"/>
        <v>0.83510468746297795</v>
      </c>
      <c r="E20" s="112">
        <f t="shared" si="21"/>
        <v>7716</v>
      </c>
      <c r="F20" s="113" t="str">
        <f t="shared" si="22"/>
        <v>111</v>
      </c>
      <c r="G20" s="114" t="str">
        <f t="shared" si="23"/>
        <v>70바5924</v>
      </c>
      <c r="H20" s="115">
        <f t="shared" si="24"/>
        <v>10</v>
      </c>
      <c r="I20" s="116">
        <f t="shared" si="25"/>
        <v>2625.9630000000002</v>
      </c>
      <c r="J20" s="117">
        <f t="shared" si="26"/>
        <v>2.3048615683724145E-2</v>
      </c>
      <c r="K20" s="117">
        <f t="shared" si="27"/>
        <v>0.36230802477683755</v>
      </c>
      <c r="L20" s="117">
        <f t="shared" si="28"/>
        <v>7.8828224160050989E-2</v>
      </c>
      <c r="M20" s="118">
        <f t="shared" si="29"/>
        <v>23.390999999999998</v>
      </c>
      <c r="N20" s="119">
        <f t="shared" si="30"/>
        <v>0.29609363665165472</v>
      </c>
      <c r="O20" s="119">
        <f t="shared" si="31"/>
        <v>51.668339595713746</v>
      </c>
      <c r="P20" s="220">
        <f t="shared" si="32"/>
        <v>32</v>
      </c>
      <c r="Q20" s="221">
        <f t="shared" si="33"/>
        <v>8</v>
      </c>
      <c r="R20" s="221">
        <f t="shared" si="34"/>
        <v>1396</v>
      </c>
      <c r="T20">
        <v>510</v>
      </c>
      <c r="U20">
        <v>7716</v>
      </c>
      <c r="V20" t="s">
        <v>268</v>
      </c>
      <c r="W20">
        <v>2701.848</v>
      </c>
      <c r="X20">
        <v>1226.1500000000001</v>
      </c>
      <c r="Y20">
        <v>2.2040000000000002</v>
      </c>
      <c r="Z20">
        <v>23.390999999999998</v>
      </c>
      <c r="AA20">
        <v>108.46581999999999</v>
      </c>
      <c r="AB20">
        <v>2.499987</v>
      </c>
      <c r="AC20">
        <v>39.298037000000001</v>
      </c>
      <c r="AD20" s="1">
        <v>207</v>
      </c>
      <c r="AE20">
        <v>8</v>
      </c>
      <c r="AF20">
        <v>1396</v>
      </c>
      <c r="AG20">
        <v>96</v>
      </c>
      <c r="AH20">
        <v>24.909672</v>
      </c>
      <c r="AI20">
        <v>32011.599999999999</v>
      </c>
      <c r="AJ20">
        <v>17688.8</v>
      </c>
      <c r="AK20">
        <v>32</v>
      </c>
      <c r="AL20">
        <v>12836</v>
      </c>
      <c r="AM20" t="s">
        <v>269</v>
      </c>
      <c r="AN20" t="s">
        <v>492</v>
      </c>
      <c r="AO20">
        <v>744.63199999999995</v>
      </c>
      <c r="AR20" t="s">
        <v>119</v>
      </c>
      <c r="AS20" t="s">
        <v>120</v>
      </c>
      <c r="AT20" t="s">
        <v>202</v>
      </c>
      <c r="AU20" t="s">
        <v>268</v>
      </c>
      <c r="AV20" t="s">
        <v>48</v>
      </c>
      <c r="AW20">
        <v>10</v>
      </c>
      <c r="BB20">
        <v>0.83510468746297795</v>
      </c>
      <c r="BC20" t="s">
        <v>67</v>
      </c>
      <c r="BF20" t="s">
        <v>119</v>
      </c>
      <c r="BG20" t="s">
        <v>120</v>
      </c>
      <c r="BH20" t="s">
        <v>268</v>
      </c>
      <c r="BI20">
        <v>7716</v>
      </c>
      <c r="BJ20">
        <v>10</v>
      </c>
      <c r="BK20" t="s">
        <v>202</v>
      </c>
      <c r="BL20" t="s">
        <v>200</v>
      </c>
      <c r="BM20">
        <v>0.83510468746297795</v>
      </c>
      <c r="BN20" t="s">
        <v>67</v>
      </c>
      <c r="BO20" t="s">
        <v>180</v>
      </c>
      <c r="BP20">
        <v>2625.9630000000002</v>
      </c>
    </row>
    <row r="21" spans="1:68" ht="16.5">
      <c r="A21" s="125" t="str">
        <f t="shared" si="18"/>
        <v>미래교통</v>
      </c>
      <c r="B21" s="126" t="str">
        <f t="shared" si="1"/>
        <v>김영승</v>
      </c>
      <c r="C21" s="127" t="str">
        <f t="shared" si="19"/>
        <v>C</v>
      </c>
      <c r="D21" s="128">
        <f t="shared" si="20"/>
        <v>0.8534577151459225</v>
      </c>
      <c r="E21" s="129">
        <f t="shared" si="21"/>
        <v>8816</v>
      </c>
      <c r="F21" s="130" t="str">
        <f t="shared" si="22"/>
        <v>111</v>
      </c>
      <c r="G21" s="131" t="str">
        <f t="shared" si="23"/>
        <v>70바5905</v>
      </c>
      <c r="H21" s="132">
        <f t="shared" si="24"/>
        <v>2</v>
      </c>
      <c r="I21" s="133">
        <f t="shared" si="25"/>
        <v>4064.1320000000001</v>
      </c>
      <c r="J21" s="134">
        <f t="shared" si="26"/>
        <v>4.6389661170022453E-2</v>
      </c>
      <c r="K21" s="134">
        <f t="shared" si="27"/>
        <v>0.31122404843835766</v>
      </c>
      <c r="L21" s="134">
        <f t="shared" si="28"/>
        <v>0.22760087516842464</v>
      </c>
      <c r="M21" s="135">
        <f t="shared" si="29"/>
        <v>24.257999999999999</v>
      </c>
      <c r="N21" s="136">
        <f t="shared" si="30"/>
        <v>2.4605500018208069E-2</v>
      </c>
      <c r="O21" s="136">
        <f t="shared" si="31"/>
        <v>28.763829521285235</v>
      </c>
      <c r="P21" s="218">
        <f t="shared" si="32"/>
        <v>33</v>
      </c>
      <c r="Q21" s="219">
        <f t="shared" si="33"/>
        <v>1</v>
      </c>
      <c r="R21" s="219">
        <f t="shared" si="34"/>
        <v>1169</v>
      </c>
      <c r="T21">
        <v>510</v>
      </c>
      <c r="U21">
        <v>8816</v>
      </c>
      <c r="V21" t="s">
        <v>270</v>
      </c>
      <c r="W21">
        <v>4064.1320000000001</v>
      </c>
      <c r="X21">
        <v>1706.366</v>
      </c>
      <c r="Y21">
        <v>2.3820000000000001</v>
      </c>
      <c r="Z21">
        <v>24.257999999999999</v>
      </c>
      <c r="AA21">
        <v>142.62581</v>
      </c>
      <c r="AB21">
        <v>6.6163629999999998</v>
      </c>
      <c r="AC21">
        <v>44.388582</v>
      </c>
      <c r="AD21" s="1">
        <v>925</v>
      </c>
      <c r="AE21">
        <v>1</v>
      </c>
      <c r="AF21">
        <v>1169</v>
      </c>
      <c r="AG21">
        <v>93</v>
      </c>
      <c r="AH21">
        <v>28.495066000000001</v>
      </c>
      <c r="AI21">
        <v>40387.599999999999</v>
      </c>
      <c r="AJ21">
        <v>18823.900000000001</v>
      </c>
      <c r="AK21">
        <v>33</v>
      </c>
      <c r="AL21">
        <v>12374</v>
      </c>
      <c r="AM21" t="s">
        <v>271</v>
      </c>
      <c r="AN21" t="s">
        <v>493</v>
      </c>
      <c r="AO21">
        <v>3941.5059999999999</v>
      </c>
      <c r="AR21" t="s">
        <v>119</v>
      </c>
      <c r="AS21" t="s">
        <v>120</v>
      </c>
      <c r="AT21" t="s">
        <v>200</v>
      </c>
      <c r="AU21" t="s">
        <v>270</v>
      </c>
      <c r="AV21" t="s">
        <v>48</v>
      </c>
      <c r="AW21">
        <v>2</v>
      </c>
      <c r="BB21">
        <v>0.8534577151459225</v>
      </c>
      <c r="BC21" t="s">
        <v>69</v>
      </c>
      <c r="BF21" t="s">
        <v>119</v>
      </c>
      <c r="BG21" t="s">
        <v>120</v>
      </c>
      <c r="BH21" t="s">
        <v>270</v>
      </c>
      <c r="BI21">
        <v>8816</v>
      </c>
      <c r="BJ21">
        <v>2</v>
      </c>
      <c r="BK21" t="s">
        <v>200</v>
      </c>
      <c r="BL21" t="s">
        <v>245</v>
      </c>
      <c r="BM21">
        <v>0.8534577151459225</v>
      </c>
      <c r="BN21" t="s">
        <v>69</v>
      </c>
      <c r="BO21" t="s">
        <v>178</v>
      </c>
      <c r="BP21">
        <v>4064.1320000000001</v>
      </c>
    </row>
    <row r="22" spans="1:68" ht="16.5">
      <c r="A22" s="108" t="str">
        <f t="shared" si="18"/>
        <v>미래교통</v>
      </c>
      <c r="B22" s="109" t="str">
        <f t="shared" si="1"/>
        <v>김영천</v>
      </c>
      <c r="C22" s="110" t="str">
        <f t="shared" si="19"/>
        <v>C</v>
      </c>
      <c r="D22" s="111">
        <f t="shared" si="20"/>
        <v>0.86795024653116337</v>
      </c>
      <c r="E22" s="112">
        <f t="shared" si="21"/>
        <v>925</v>
      </c>
      <c r="F22" s="113" t="str">
        <f t="shared" si="22"/>
        <v>111-2</v>
      </c>
      <c r="G22" s="114" t="str">
        <f t="shared" si="23"/>
        <v>70바6055</v>
      </c>
      <c r="H22" s="115">
        <f t="shared" si="24"/>
        <v>3</v>
      </c>
      <c r="I22" s="116">
        <f t="shared" si="25"/>
        <v>1798.826</v>
      </c>
      <c r="J22" s="117">
        <f t="shared" si="26"/>
        <v>4.2639420035056663E-2</v>
      </c>
      <c r="K22" s="117">
        <f t="shared" si="27"/>
        <v>0.3708709658905272</v>
      </c>
      <c r="L22" s="117">
        <f t="shared" si="28"/>
        <v>0.25071908011113914</v>
      </c>
      <c r="M22" s="118">
        <f t="shared" si="29"/>
        <v>19.808</v>
      </c>
      <c r="N22" s="119">
        <f t="shared" si="30"/>
        <v>0.33355088263122723</v>
      </c>
      <c r="O22" s="119">
        <f t="shared" si="31"/>
        <v>20.124236585417378</v>
      </c>
      <c r="P22" s="220">
        <f t="shared" si="32"/>
        <v>15</v>
      </c>
      <c r="Q22" s="221">
        <f t="shared" si="33"/>
        <v>6</v>
      </c>
      <c r="R22" s="221">
        <f t="shared" si="34"/>
        <v>362</v>
      </c>
      <c r="T22">
        <v>510</v>
      </c>
      <c r="U22">
        <v>925</v>
      </c>
      <c r="V22" t="s">
        <v>272</v>
      </c>
      <c r="W22">
        <v>1798.826</v>
      </c>
      <c r="X22">
        <v>993.77800000000002</v>
      </c>
      <c r="Y22">
        <v>1.81</v>
      </c>
      <c r="Z22">
        <v>19.808</v>
      </c>
      <c r="AA22">
        <v>105.952473</v>
      </c>
      <c r="AB22">
        <v>4.5177519999999998</v>
      </c>
      <c r="AC22">
        <v>39.294696000000002</v>
      </c>
      <c r="AD22" s="1">
        <v>451</v>
      </c>
      <c r="AE22">
        <v>6</v>
      </c>
      <c r="AF22">
        <v>362</v>
      </c>
      <c r="AG22">
        <v>93</v>
      </c>
      <c r="AH22">
        <v>16.977668000000001</v>
      </c>
      <c r="AI22">
        <v>2692.6</v>
      </c>
      <c r="AJ22">
        <v>1010.2</v>
      </c>
      <c r="AK22">
        <v>15</v>
      </c>
      <c r="AL22">
        <v>4205</v>
      </c>
      <c r="AM22" t="s">
        <v>273</v>
      </c>
      <c r="AN22" t="s">
        <v>494</v>
      </c>
      <c r="AO22">
        <v>1544.9059999999999</v>
      </c>
      <c r="AR22" t="s">
        <v>119</v>
      </c>
      <c r="AS22" t="s">
        <v>121</v>
      </c>
      <c r="AT22" t="s">
        <v>228</v>
      </c>
      <c r="AU22" t="s">
        <v>272</v>
      </c>
      <c r="AV22" t="s">
        <v>48</v>
      </c>
      <c r="AW22">
        <v>3</v>
      </c>
      <c r="BB22">
        <v>0.86795024653116337</v>
      </c>
      <c r="BC22" t="s">
        <v>69</v>
      </c>
      <c r="BF22" t="s">
        <v>119</v>
      </c>
      <c r="BG22" t="s">
        <v>121</v>
      </c>
      <c r="BH22" t="s">
        <v>272</v>
      </c>
      <c r="BI22">
        <v>925</v>
      </c>
      <c r="BJ22">
        <v>3</v>
      </c>
      <c r="BK22" t="s">
        <v>228</v>
      </c>
      <c r="BL22" t="s">
        <v>244</v>
      </c>
      <c r="BM22">
        <v>0.86795024653116337</v>
      </c>
      <c r="BN22" t="s">
        <v>69</v>
      </c>
      <c r="BO22" t="s">
        <v>178</v>
      </c>
      <c r="BP22">
        <v>1798.826</v>
      </c>
    </row>
    <row r="23" spans="1:68" ht="16.5">
      <c r="A23" s="125" t="str">
        <f t="shared" si="18"/>
        <v>미래교통</v>
      </c>
      <c r="B23" s="126" t="str">
        <f t="shared" si="1"/>
        <v>김영철</v>
      </c>
      <c r="C23" s="127" t="str">
        <f t="shared" si="19"/>
        <v>C</v>
      </c>
      <c r="D23" s="128">
        <f t="shared" si="20"/>
        <v>0.88845137952093212</v>
      </c>
      <c r="E23" s="129">
        <f t="shared" si="21"/>
        <v>622</v>
      </c>
      <c r="F23" s="130" t="str">
        <f t="shared" si="22"/>
        <v>111</v>
      </c>
      <c r="G23" s="131" t="str">
        <f t="shared" si="23"/>
        <v>70바5994</v>
      </c>
      <c r="H23" s="132">
        <f t="shared" si="24"/>
        <v>2</v>
      </c>
      <c r="I23" s="133">
        <f t="shared" si="25"/>
        <v>3456.5570000000002</v>
      </c>
      <c r="J23" s="134">
        <f t="shared" si="26"/>
        <v>7.7856794685344857E-2</v>
      </c>
      <c r="K23" s="134">
        <f t="shared" si="27"/>
        <v>0.25266468520634944</v>
      </c>
      <c r="L23" s="134">
        <f t="shared" si="28"/>
        <v>0.19730616332957909</v>
      </c>
      <c r="M23" s="135">
        <f t="shared" si="29"/>
        <v>26.01</v>
      </c>
      <c r="N23" s="136">
        <f t="shared" si="30"/>
        <v>2.8930522482342982E-2</v>
      </c>
      <c r="O23" s="136">
        <f t="shared" si="31"/>
        <v>10.2992660037141</v>
      </c>
      <c r="P23" s="218">
        <f t="shared" si="32"/>
        <v>13</v>
      </c>
      <c r="Q23" s="219">
        <f t="shared" si="33"/>
        <v>1</v>
      </c>
      <c r="R23" s="219">
        <f t="shared" si="34"/>
        <v>356</v>
      </c>
      <c r="T23">
        <v>510</v>
      </c>
      <c r="U23">
        <v>622</v>
      </c>
      <c r="V23" t="s">
        <v>274</v>
      </c>
      <c r="W23">
        <v>3456.5569999999998</v>
      </c>
      <c r="X23">
        <v>1492.7940000000001</v>
      </c>
      <c r="Y23">
        <v>2.3149999999999999</v>
      </c>
      <c r="Z23">
        <v>26.01</v>
      </c>
      <c r="AA23">
        <v>118.828858</v>
      </c>
      <c r="AB23">
        <v>9.2516339999999992</v>
      </c>
      <c r="AC23">
        <v>30.023855999999999</v>
      </c>
      <c r="AD23" s="1">
        <v>682</v>
      </c>
      <c r="AE23">
        <v>1</v>
      </c>
      <c r="AF23">
        <v>356</v>
      </c>
      <c r="AG23">
        <v>93</v>
      </c>
      <c r="AH23">
        <v>29.088531</v>
      </c>
      <c r="AI23">
        <v>24451.7</v>
      </c>
      <c r="AJ23">
        <v>12090.2</v>
      </c>
      <c r="AK23">
        <v>13</v>
      </c>
      <c r="AL23">
        <v>6990</v>
      </c>
      <c r="AM23" t="s">
        <v>275</v>
      </c>
      <c r="AN23" t="s">
        <v>495</v>
      </c>
      <c r="AO23">
        <v>3212.1120000000001</v>
      </c>
      <c r="AR23" t="s">
        <v>119</v>
      </c>
      <c r="AS23" t="s">
        <v>120</v>
      </c>
      <c r="AT23" t="s">
        <v>204</v>
      </c>
      <c r="AU23" t="s">
        <v>274</v>
      </c>
      <c r="AV23" t="s">
        <v>48</v>
      </c>
      <c r="AW23">
        <v>2</v>
      </c>
      <c r="BB23">
        <v>0.88845137952093212</v>
      </c>
      <c r="BC23" t="s">
        <v>69</v>
      </c>
      <c r="BF23" t="s">
        <v>119</v>
      </c>
      <c r="BG23" t="s">
        <v>120</v>
      </c>
      <c r="BH23" t="s">
        <v>274</v>
      </c>
      <c r="BI23">
        <v>622</v>
      </c>
      <c r="BJ23">
        <v>2</v>
      </c>
      <c r="BK23" t="s">
        <v>204</v>
      </c>
      <c r="BL23" t="s">
        <v>244</v>
      </c>
      <c r="BM23">
        <v>0.88845137952093212</v>
      </c>
      <c r="BN23" t="s">
        <v>69</v>
      </c>
      <c r="BO23" t="s">
        <v>178</v>
      </c>
      <c r="BP23">
        <v>3456.5570000000002</v>
      </c>
    </row>
    <row r="24" spans="1:68" ht="16.5">
      <c r="A24" s="108" t="str">
        <f t="shared" si="18"/>
        <v>미래교통</v>
      </c>
      <c r="B24" s="109" t="str">
        <f t="shared" si="1"/>
        <v>김용주</v>
      </c>
      <c r="C24" s="110" t="str">
        <f t="shared" si="19"/>
        <v>F</v>
      </c>
      <c r="D24" s="111">
        <f t="shared" si="20"/>
        <v>0.79222222222222205</v>
      </c>
      <c r="E24" s="112">
        <f t="shared" si="21"/>
        <v>9768</v>
      </c>
      <c r="F24" s="113" t="str">
        <f t="shared" si="22"/>
        <v>111</v>
      </c>
      <c r="G24" s="114" t="str">
        <f t="shared" si="23"/>
        <v>70바5075</v>
      </c>
      <c r="H24" s="115">
        <f t="shared" si="24"/>
        <v>1</v>
      </c>
      <c r="I24" s="116">
        <f t="shared" si="25"/>
        <v>3895.4589999999998</v>
      </c>
      <c r="J24" s="117">
        <f t="shared" si="26"/>
        <v>4.6803164483246312E-2</v>
      </c>
      <c r="K24" s="117">
        <f t="shared" si="27"/>
        <v>0.24886372680071256</v>
      </c>
      <c r="L24" s="117">
        <f t="shared" si="28"/>
        <v>3.3885608858930362E-2</v>
      </c>
      <c r="M24" s="118">
        <f t="shared" si="29"/>
        <v>28.696999999999999</v>
      </c>
      <c r="N24" s="119">
        <f t="shared" si="30"/>
        <v>0</v>
      </c>
      <c r="O24" s="119">
        <f t="shared" si="31"/>
        <v>15.197182154914223</v>
      </c>
      <c r="P24" s="220">
        <f t="shared" si="32"/>
        <v>10</v>
      </c>
      <c r="Q24" s="221">
        <f t="shared" si="33"/>
        <v>0</v>
      </c>
      <c r="R24" s="221">
        <f t="shared" si="34"/>
        <v>592</v>
      </c>
      <c r="T24">
        <v>510</v>
      </c>
      <c r="U24">
        <v>9768</v>
      </c>
      <c r="V24" t="s">
        <v>276</v>
      </c>
      <c r="W24">
        <v>3895.4589999999998</v>
      </c>
      <c r="X24">
        <v>1820.932</v>
      </c>
      <c r="Y24">
        <v>2.1389999999999998</v>
      </c>
      <c r="Z24">
        <v>28.696999999999999</v>
      </c>
      <c r="AA24">
        <v>128.178021</v>
      </c>
      <c r="AB24">
        <v>5.9991370000000002</v>
      </c>
      <c r="AC24">
        <v>31.898859999999999</v>
      </c>
      <c r="AD24" s="1">
        <v>132</v>
      </c>
      <c r="AE24">
        <v>0</v>
      </c>
      <c r="AF24">
        <v>592</v>
      </c>
      <c r="AG24">
        <v>92</v>
      </c>
      <c r="AH24">
        <v>30.391005</v>
      </c>
      <c r="AI24">
        <v>26541.4</v>
      </c>
      <c r="AJ24">
        <v>14210.8</v>
      </c>
      <c r="AK24">
        <v>10</v>
      </c>
      <c r="AL24">
        <v>6100</v>
      </c>
      <c r="AM24" t="s">
        <v>277</v>
      </c>
      <c r="AN24" t="s">
        <v>496</v>
      </c>
      <c r="AO24">
        <v>3895.4589999999998</v>
      </c>
      <c r="AR24" t="s">
        <v>119</v>
      </c>
      <c r="AS24" t="s">
        <v>120</v>
      </c>
      <c r="AT24" t="s">
        <v>195</v>
      </c>
      <c r="AU24" t="s">
        <v>276</v>
      </c>
      <c r="AV24" t="s">
        <v>48</v>
      </c>
      <c r="AW24">
        <v>1</v>
      </c>
      <c r="BB24">
        <v>0.79222222222222205</v>
      </c>
      <c r="BC24" t="s">
        <v>70</v>
      </c>
      <c r="BF24" t="s">
        <v>119</v>
      </c>
      <c r="BG24" t="s">
        <v>120</v>
      </c>
      <c r="BH24" t="s">
        <v>276</v>
      </c>
      <c r="BI24">
        <v>9768</v>
      </c>
      <c r="BJ24">
        <v>1</v>
      </c>
      <c r="BK24" t="s">
        <v>195</v>
      </c>
      <c r="BL24" t="s">
        <v>175</v>
      </c>
      <c r="BM24">
        <v>0.79222222222222205</v>
      </c>
      <c r="BN24" t="s">
        <v>70</v>
      </c>
      <c r="BO24" t="s">
        <v>189</v>
      </c>
      <c r="BP24">
        <v>3895.4589999999998</v>
      </c>
    </row>
    <row r="25" spans="1:68" ht="16.5">
      <c r="A25" s="125" t="str">
        <f t="shared" si="18"/>
        <v>미래교통</v>
      </c>
      <c r="B25" s="126" t="str">
        <f t="shared" si="1"/>
        <v>김재동</v>
      </c>
      <c r="C25" s="127" t="str">
        <f t="shared" si="19"/>
        <v>B</v>
      </c>
      <c r="D25" s="128">
        <f t="shared" si="20"/>
        <v>0.91368421052631588</v>
      </c>
      <c r="E25" s="129">
        <f t="shared" si="21"/>
        <v>7992</v>
      </c>
      <c r="F25" s="130" t="str">
        <f t="shared" si="22"/>
        <v>111-2</v>
      </c>
      <c r="G25" s="131" t="str">
        <f t="shared" si="23"/>
        <v>70바5028</v>
      </c>
      <c r="H25" s="132">
        <f t="shared" si="24"/>
        <v>1</v>
      </c>
      <c r="I25" s="133">
        <f t="shared" si="25"/>
        <v>1062.556</v>
      </c>
      <c r="J25" s="134">
        <f t="shared" si="26"/>
        <v>3.6495153110415193E-2</v>
      </c>
      <c r="K25" s="134">
        <f t="shared" si="27"/>
        <v>0.38907721873839762</v>
      </c>
      <c r="L25" s="134">
        <f t="shared" si="28"/>
        <v>0.28139693343221439</v>
      </c>
      <c r="M25" s="135">
        <f t="shared" si="29"/>
        <v>16.518999999999998</v>
      </c>
      <c r="N25" s="136">
        <f t="shared" si="30"/>
        <v>0.18822537353325378</v>
      </c>
      <c r="O25" s="136">
        <f t="shared" si="31"/>
        <v>5.9290992662974942</v>
      </c>
      <c r="P25" s="218">
        <f t="shared" si="32"/>
        <v>10</v>
      </c>
      <c r="Q25" s="219">
        <f t="shared" si="33"/>
        <v>2</v>
      </c>
      <c r="R25" s="219">
        <f t="shared" si="34"/>
        <v>63</v>
      </c>
      <c r="T25">
        <v>510</v>
      </c>
      <c r="U25">
        <v>7992</v>
      </c>
      <c r="V25" t="s">
        <v>278</v>
      </c>
      <c r="W25">
        <v>1062.556</v>
      </c>
      <c r="X25">
        <v>612.22500000000002</v>
      </c>
      <c r="Y25">
        <v>1.736</v>
      </c>
      <c r="Z25">
        <v>16.518999999999998</v>
      </c>
      <c r="AA25">
        <v>69.331371000000004</v>
      </c>
      <c r="AB25">
        <v>2.530259</v>
      </c>
      <c r="AC25">
        <v>26.975256999999999</v>
      </c>
      <c r="AD25" s="1">
        <v>299</v>
      </c>
      <c r="AE25">
        <v>2</v>
      </c>
      <c r="AF25">
        <v>63</v>
      </c>
      <c r="AG25">
        <v>85</v>
      </c>
      <c r="AH25">
        <v>15.325760000000001</v>
      </c>
      <c r="AI25">
        <v>370.2</v>
      </c>
      <c r="AJ25">
        <v>0</v>
      </c>
      <c r="AK25">
        <v>10</v>
      </c>
      <c r="AL25">
        <v>4475</v>
      </c>
      <c r="AM25" t="s">
        <v>279</v>
      </c>
      <c r="AN25" t="s">
        <v>497</v>
      </c>
      <c r="AO25">
        <v>1062.556</v>
      </c>
      <c r="AR25" t="s">
        <v>119</v>
      </c>
      <c r="AS25" t="s">
        <v>121</v>
      </c>
      <c r="AT25" t="s">
        <v>217</v>
      </c>
      <c r="AU25" t="s">
        <v>278</v>
      </c>
      <c r="AV25" t="s">
        <v>48</v>
      </c>
      <c r="AW25">
        <v>1</v>
      </c>
      <c r="BB25">
        <v>0.91368421052631588</v>
      </c>
      <c r="BC25" t="s">
        <v>68</v>
      </c>
      <c r="BF25" t="s">
        <v>119</v>
      </c>
      <c r="BG25" t="s">
        <v>121</v>
      </c>
      <c r="BH25" t="s">
        <v>278</v>
      </c>
      <c r="BI25">
        <v>7992</v>
      </c>
      <c r="BJ25">
        <v>1</v>
      </c>
      <c r="BK25" t="s">
        <v>217</v>
      </c>
      <c r="BL25" t="s">
        <v>175</v>
      </c>
      <c r="BM25">
        <v>0.91368421052631588</v>
      </c>
      <c r="BN25" t="s">
        <v>68</v>
      </c>
      <c r="BO25" t="s">
        <v>176</v>
      </c>
      <c r="BP25">
        <v>1062.556</v>
      </c>
    </row>
    <row r="26" spans="1:68" ht="16.5">
      <c r="A26" s="108" t="str">
        <f t="shared" si="18"/>
        <v>미래교통</v>
      </c>
      <c r="B26" s="109" t="str">
        <f t="shared" si="1"/>
        <v>김진호</v>
      </c>
      <c r="C26" s="110" t="str">
        <f t="shared" si="19"/>
        <v>B</v>
      </c>
      <c r="D26" s="111">
        <f t="shared" si="20"/>
        <v>0.9131034482758621</v>
      </c>
      <c r="E26" s="112">
        <f t="shared" si="21"/>
        <v>5353</v>
      </c>
      <c r="F26" s="113" t="str">
        <f t="shared" si="22"/>
        <v>304</v>
      </c>
      <c r="G26" s="114" t="str">
        <f t="shared" si="23"/>
        <v>70바5930</v>
      </c>
      <c r="H26" s="115">
        <f t="shared" si="24"/>
        <v>1</v>
      </c>
      <c r="I26" s="116">
        <f t="shared" si="25"/>
        <v>3641.3870000000002</v>
      </c>
      <c r="J26" s="117">
        <f t="shared" si="26"/>
        <v>4.3488697418340543E-3</v>
      </c>
      <c r="K26" s="117">
        <f t="shared" si="27"/>
        <v>0.30354777018720136</v>
      </c>
      <c r="L26" s="117">
        <f t="shared" si="28"/>
        <v>0.17218713638511918</v>
      </c>
      <c r="M26" s="118">
        <f t="shared" si="29"/>
        <v>19.638000000000002</v>
      </c>
      <c r="N26" s="119">
        <f t="shared" si="30"/>
        <v>8.2386189657951761E-2</v>
      </c>
      <c r="O26" s="119">
        <f t="shared" si="31"/>
        <v>5.7670332760566234</v>
      </c>
      <c r="P26" s="220">
        <f t="shared" si="32"/>
        <v>0</v>
      </c>
      <c r="Q26" s="221">
        <f t="shared" si="33"/>
        <v>3</v>
      </c>
      <c r="R26" s="221">
        <f t="shared" si="34"/>
        <v>210</v>
      </c>
      <c r="T26">
        <v>510</v>
      </c>
      <c r="U26">
        <v>5353</v>
      </c>
      <c r="V26" t="s">
        <v>280</v>
      </c>
      <c r="W26">
        <v>3641.3870000000002</v>
      </c>
      <c r="X26">
        <v>1375.163</v>
      </c>
      <c r="Y26">
        <v>2.6480000000000001</v>
      </c>
      <c r="Z26">
        <v>19.638000000000002</v>
      </c>
      <c r="AA26">
        <v>129.78636599999999</v>
      </c>
      <c r="AB26">
        <v>0.56442400000000004</v>
      </c>
      <c r="AC26">
        <v>39.396362000000003</v>
      </c>
      <c r="AD26" s="1">
        <v>627</v>
      </c>
      <c r="AE26">
        <v>3</v>
      </c>
      <c r="AF26">
        <v>210</v>
      </c>
      <c r="AG26">
        <v>91</v>
      </c>
      <c r="AH26">
        <v>28.056775999999999</v>
      </c>
      <c r="AI26">
        <v>32276.799999999999</v>
      </c>
      <c r="AJ26">
        <v>15255.7</v>
      </c>
      <c r="AK26">
        <v>0</v>
      </c>
      <c r="AL26">
        <v>0</v>
      </c>
      <c r="AM26" t="s">
        <v>281</v>
      </c>
      <c r="AN26" t="s">
        <v>498</v>
      </c>
      <c r="AO26">
        <v>3641.3870000000002</v>
      </c>
      <c r="AR26" t="s">
        <v>119</v>
      </c>
      <c r="AS26" t="s">
        <v>91</v>
      </c>
      <c r="AT26" t="s">
        <v>239</v>
      </c>
      <c r="AU26" t="s">
        <v>280</v>
      </c>
      <c r="AV26" t="s">
        <v>48</v>
      </c>
      <c r="AW26">
        <v>1</v>
      </c>
      <c r="BB26">
        <v>0.9131034482758621</v>
      </c>
      <c r="BC26" t="s">
        <v>68</v>
      </c>
      <c r="BF26" t="s">
        <v>119</v>
      </c>
      <c r="BG26" t="s">
        <v>91</v>
      </c>
      <c r="BH26" t="s">
        <v>280</v>
      </c>
      <c r="BI26">
        <v>5353</v>
      </c>
      <c r="BJ26">
        <v>1</v>
      </c>
      <c r="BK26" t="s">
        <v>239</v>
      </c>
      <c r="BL26" t="s">
        <v>175</v>
      </c>
      <c r="BM26">
        <v>0.9131034482758621</v>
      </c>
      <c r="BN26" t="s">
        <v>68</v>
      </c>
      <c r="BO26" t="s">
        <v>176</v>
      </c>
      <c r="BP26">
        <v>3641.3870000000002</v>
      </c>
    </row>
    <row r="27" spans="1:68" ht="16.5">
      <c r="A27" s="125" t="str">
        <f t="shared" si="18"/>
        <v>미래교통</v>
      </c>
      <c r="B27" s="126" t="str">
        <f t="shared" si="1"/>
        <v>김학구</v>
      </c>
      <c r="C27" s="127" t="str">
        <f t="shared" si="19"/>
        <v>C</v>
      </c>
      <c r="D27" s="128">
        <f t="shared" si="20"/>
        <v>0.87691170142048191</v>
      </c>
      <c r="E27" s="129">
        <f t="shared" si="21"/>
        <v>2292</v>
      </c>
      <c r="F27" s="130" t="str">
        <f t="shared" si="22"/>
        <v>111-2</v>
      </c>
      <c r="G27" s="131" t="str">
        <f t="shared" si="23"/>
        <v>70바6055</v>
      </c>
      <c r="H27" s="132">
        <f t="shared" si="24"/>
        <v>2</v>
      </c>
      <c r="I27" s="133">
        <f t="shared" si="25"/>
        <v>1920.029</v>
      </c>
      <c r="J27" s="134">
        <f t="shared" si="26"/>
        <v>1.4381258694570602E-2</v>
      </c>
      <c r="K27" s="134">
        <f t="shared" si="27"/>
        <v>0.41065586126150766</v>
      </c>
      <c r="L27" s="134">
        <f t="shared" si="28"/>
        <v>0.21718421961334958</v>
      </c>
      <c r="M27" s="135">
        <f t="shared" si="29"/>
        <v>17.370999999999999</v>
      </c>
      <c r="N27" s="136">
        <f t="shared" si="30"/>
        <v>5.1995509667785093E-2</v>
      </c>
      <c r="O27" s="136">
        <f t="shared" si="31"/>
        <v>11.594998655916076</v>
      </c>
      <c r="P27" s="218">
        <f t="shared" si="32"/>
        <v>23</v>
      </c>
      <c r="Q27" s="219">
        <f t="shared" si="33"/>
        <v>1</v>
      </c>
      <c r="R27" s="219">
        <f t="shared" si="34"/>
        <v>223</v>
      </c>
      <c r="T27">
        <v>510</v>
      </c>
      <c r="U27">
        <v>2292</v>
      </c>
      <c r="V27" t="s">
        <v>282</v>
      </c>
      <c r="W27">
        <v>1923.2429999999999</v>
      </c>
      <c r="X27">
        <v>1094.4459999999999</v>
      </c>
      <c r="Y27">
        <v>1.7569999999999999</v>
      </c>
      <c r="Z27">
        <v>17.370999999999999</v>
      </c>
      <c r="AA27">
        <v>130.97469699999999</v>
      </c>
      <c r="AB27">
        <v>1.8835809999999999</v>
      </c>
      <c r="AC27">
        <v>53.785527000000002</v>
      </c>
      <c r="AD27" s="1">
        <v>417</v>
      </c>
      <c r="AE27">
        <v>1</v>
      </c>
      <c r="AF27">
        <v>223</v>
      </c>
      <c r="AG27">
        <v>71</v>
      </c>
      <c r="AH27">
        <v>14.68408</v>
      </c>
      <c r="AI27">
        <v>177.6</v>
      </c>
      <c r="AJ27">
        <v>0</v>
      </c>
      <c r="AK27">
        <v>23</v>
      </c>
      <c r="AL27">
        <v>11423</v>
      </c>
      <c r="AM27" t="s">
        <v>283</v>
      </c>
      <c r="AN27" t="s">
        <v>499</v>
      </c>
      <c r="AO27">
        <v>1842.277</v>
      </c>
      <c r="AR27" t="s">
        <v>119</v>
      </c>
      <c r="AS27" t="s">
        <v>121</v>
      </c>
      <c r="AT27" t="s">
        <v>228</v>
      </c>
      <c r="AU27" t="s">
        <v>282</v>
      </c>
      <c r="AV27" t="s">
        <v>48</v>
      </c>
      <c r="AW27">
        <v>2</v>
      </c>
      <c r="BB27">
        <v>0.87691170142048191</v>
      </c>
      <c r="BC27" t="s">
        <v>69</v>
      </c>
      <c r="BF27" t="s">
        <v>119</v>
      </c>
      <c r="BG27" t="s">
        <v>121</v>
      </c>
      <c r="BH27" t="s">
        <v>282</v>
      </c>
      <c r="BI27">
        <v>2292</v>
      </c>
      <c r="BJ27">
        <v>2</v>
      </c>
      <c r="BK27" t="s">
        <v>228</v>
      </c>
      <c r="BL27" t="s">
        <v>221</v>
      </c>
      <c r="BM27">
        <v>0.87691170142048191</v>
      </c>
      <c r="BN27" t="s">
        <v>69</v>
      </c>
      <c r="BO27" t="s">
        <v>178</v>
      </c>
      <c r="BP27">
        <v>1920.029</v>
      </c>
    </row>
    <row r="28" spans="1:68" ht="16.5">
      <c r="A28" s="108" t="str">
        <f t="shared" si="18"/>
        <v>미래교통</v>
      </c>
      <c r="B28" s="109" t="str">
        <f t="shared" si="1"/>
        <v>김현호</v>
      </c>
      <c r="C28" s="110" t="str">
        <f t="shared" si="19"/>
        <v>B</v>
      </c>
      <c r="D28" s="111">
        <f t="shared" si="20"/>
        <v>0.90600000000000003</v>
      </c>
      <c r="E28" s="112">
        <f t="shared" si="21"/>
        <v>9374</v>
      </c>
      <c r="F28" s="113" t="str">
        <f t="shared" si="22"/>
        <v>111-2</v>
      </c>
      <c r="G28" s="114" t="str">
        <f t="shared" si="23"/>
        <v>70바6046</v>
      </c>
      <c r="H28" s="115">
        <f t="shared" si="24"/>
        <v>1</v>
      </c>
      <c r="I28" s="116">
        <f t="shared" si="25"/>
        <v>927.83399999999995</v>
      </c>
      <c r="J28" s="117">
        <f t="shared" si="26"/>
        <v>1.0383985362101979E-2</v>
      </c>
      <c r="K28" s="117">
        <f t="shared" si="27"/>
        <v>0.37085834451459193</v>
      </c>
      <c r="L28" s="117">
        <f t="shared" si="28"/>
        <v>0.17891131387726686</v>
      </c>
      <c r="M28" s="118">
        <f t="shared" si="29"/>
        <v>17.292000000000002</v>
      </c>
      <c r="N28" s="119">
        <f t="shared" si="30"/>
        <v>1.2933347991127724</v>
      </c>
      <c r="O28" s="119">
        <f t="shared" si="31"/>
        <v>45.266717968947034</v>
      </c>
      <c r="P28" s="220">
        <f t="shared" si="32"/>
        <v>2</v>
      </c>
      <c r="Q28" s="221">
        <f t="shared" si="33"/>
        <v>12</v>
      </c>
      <c r="R28" s="221">
        <f t="shared" si="34"/>
        <v>420</v>
      </c>
      <c r="T28">
        <v>510</v>
      </c>
      <c r="U28">
        <v>9374</v>
      </c>
      <c r="V28" t="s">
        <v>284</v>
      </c>
      <c r="W28">
        <v>927.83399999999995</v>
      </c>
      <c r="X28">
        <v>512.04</v>
      </c>
      <c r="Y28">
        <v>1.8120000000000001</v>
      </c>
      <c r="Z28">
        <v>17.292000000000002</v>
      </c>
      <c r="AA28">
        <v>52.108027999999997</v>
      </c>
      <c r="AB28">
        <v>0.54108900000000004</v>
      </c>
      <c r="AC28">
        <v>19.324697</v>
      </c>
      <c r="AD28" s="1">
        <v>166</v>
      </c>
      <c r="AE28">
        <v>12</v>
      </c>
      <c r="AF28">
        <v>420</v>
      </c>
      <c r="AG28">
        <v>76</v>
      </c>
      <c r="AH28">
        <v>17.805969999999999</v>
      </c>
      <c r="AI28">
        <v>201.6</v>
      </c>
      <c r="AJ28">
        <v>0</v>
      </c>
      <c r="AK28">
        <v>2</v>
      </c>
      <c r="AL28">
        <v>398</v>
      </c>
      <c r="AM28" t="s">
        <v>285</v>
      </c>
      <c r="AN28" t="s">
        <v>500</v>
      </c>
      <c r="AO28">
        <v>927.83399999999995</v>
      </c>
      <c r="AR28" t="s">
        <v>119</v>
      </c>
      <c r="AS28" t="s">
        <v>121</v>
      </c>
      <c r="AT28" t="s">
        <v>226</v>
      </c>
      <c r="AU28" t="s">
        <v>284</v>
      </c>
      <c r="AV28" t="s">
        <v>48</v>
      </c>
      <c r="AW28">
        <v>1</v>
      </c>
      <c r="BB28">
        <v>0.90600000000000003</v>
      </c>
      <c r="BC28" t="s">
        <v>68</v>
      </c>
      <c r="BF28" t="s">
        <v>119</v>
      </c>
      <c r="BG28" t="s">
        <v>121</v>
      </c>
      <c r="BH28" t="s">
        <v>284</v>
      </c>
      <c r="BI28">
        <v>9374</v>
      </c>
      <c r="BJ28">
        <v>1</v>
      </c>
      <c r="BK28" t="s">
        <v>226</v>
      </c>
      <c r="BL28" t="s">
        <v>175</v>
      </c>
      <c r="BM28">
        <v>0.90600000000000003</v>
      </c>
      <c r="BN28" t="s">
        <v>68</v>
      </c>
      <c r="BO28" t="s">
        <v>176</v>
      </c>
      <c r="BP28">
        <v>927.83399999999995</v>
      </c>
    </row>
    <row r="29" spans="1:68" ht="16.5">
      <c r="A29" s="125" t="str">
        <f t="shared" si="18"/>
        <v>미래교통</v>
      </c>
      <c r="B29" s="126" t="str">
        <f t="shared" si="1"/>
        <v>김홍국</v>
      </c>
      <c r="C29" s="127" t="str">
        <f t="shared" si="19"/>
        <v>D</v>
      </c>
      <c r="D29" s="128">
        <f t="shared" si="20"/>
        <v>0.84593406798242654</v>
      </c>
      <c r="E29" s="129">
        <f t="shared" si="21"/>
        <v>5011</v>
      </c>
      <c r="F29" s="130" t="str">
        <f t="shared" si="22"/>
        <v>111</v>
      </c>
      <c r="G29" s="131" t="str">
        <f t="shared" si="23"/>
        <v>70바6094</v>
      </c>
      <c r="H29" s="132">
        <f t="shared" si="24"/>
        <v>3</v>
      </c>
      <c r="I29" s="133">
        <f t="shared" si="25"/>
        <v>3697.23</v>
      </c>
      <c r="J29" s="134">
        <f t="shared" si="26"/>
        <v>4.0140704896274075E-2</v>
      </c>
      <c r="K29" s="134">
        <f t="shared" si="27"/>
        <v>0.3394610475209543</v>
      </c>
      <c r="L29" s="134">
        <f t="shared" si="28"/>
        <v>0.17526634804975616</v>
      </c>
      <c r="M29" s="135">
        <f t="shared" si="29"/>
        <v>25.498999999999999</v>
      </c>
      <c r="N29" s="136">
        <f t="shared" si="30"/>
        <v>0.16228365560162608</v>
      </c>
      <c r="O29" s="136">
        <f t="shared" si="31"/>
        <v>49.307184026960726</v>
      </c>
      <c r="P29" s="218">
        <f t="shared" si="32"/>
        <v>40</v>
      </c>
      <c r="Q29" s="219">
        <f t="shared" si="33"/>
        <v>6</v>
      </c>
      <c r="R29" s="219">
        <f t="shared" si="34"/>
        <v>1823</v>
      </c>
      <c r="T29">
        <v>510</v>
      </c>
      <c r="U29">
        <v>5011</v>
      </c>
      <c r="V29" t="s">
        <v>286</v>
      </c>
      <c r="W29">
        <v>3697.23</v>
      </c>
      <c r="X29">
        <v>1617.489</v>
      </c>
      <c r="Y29">
        <v>2.286</v>
      </c>
      <c r="Z29">
        <v>25.498999999999999</v>
      </c>
      <c r="AA29">
        <v>130.32581300000001</v>
      </c>
      <c r="AB29">
        <v>5.2313700000000001</v>
      </c>
      <c r="AC29">
        <v>44.240537000000003</v>
      </c>
      <c r="AD29" s="1">
        <v>648</v>
      </c>
      <c r="AE29">
        <v>6</v>
      </c>
      <c r="AF29">
        <v>1823</v>
      </c>
      <c r="AG29">
        <v>94</v>
      </c>
      <c r="AH29">
        <v>28.369129999999998</v>
      </c>
      <c r="AI29">
        <v>52999.8</v>
      </c>
      <c r="AJ29">
        <v>27429.7</v>
      </c>
      <c r="AK29">
        <v>40</v>
      </c>
      <c r="AL29">
        <v>29839</v>
      </c>
      <c r="AM29" t="s">
        <v>287</v>
      </c>
      <c r="AN29" t="s">
        <v>501</v>
      </c>
      <c r="AO29">
        <v>2690.922</v>
      </c>
      <c r="AR29" t="s">
        <v>119</v>
      </c>
      <c r="AS29" t="s">
        <v>120</v>
      </c>
      <c r="AT29" t="s">
        <v>209</v>
      </c>
      <c r="AU29" t="s">
        <v>286</v>
      </c>
      <c r="AV29" t="s">
        <v>48</v>
      </c>
      <c r="AW29">
        <v>3</v>
      </c>
      <c r="BB29">
        <v>0.84593406798242654</v>
      </c>
      <c r="BC29" t="s">
        <v>67</v>
      </c>
      <c r="BF29" t="s">
        <v>119</v>
      </c>
      <c r="BG29" t="s">
        <v>120</v>
      </c>
      <c r="BH29" t="s">
        <v>286</v>
      </c>
      <c r="BI29">
        <v>5011</v>
      </c>
      <c r="BJ29">
        <v>3</v>
      </c>
      <c r="BK29" t="s">
        <v>209</v>
      </c>
      <c r="BL29" t="s">
        <v>244</v>
      </c>
      <c r="BM29">
        <v>0.84593406798242654</v>
      </c>
      <c r="BN29" t="s">
        <v>67</v>
      </c>
      <c r="BO29" t="s">
        <v>180</v>
      </c>
      <c r="BP29">
        <v>3697.23</v>
      </c>
    </row>
    <row r="30" spans="1:68" ht="16.5">
      <c r="A30" s="108" t="str">
        <f t="shared" si="18"/>
        <v>미래교통</v>
      </c>
      <c r="B30" s="109" t="str">
        <f t="shared" si="1"/>
        <v>나정식</v>
      </c>
      <c r="C30" s="110" t="str">
        <f t="shared" si="19"/>
        <v>F</v>
      </c>
      <c r="D30" s="111">
        <f t="shared" si="20"/>
        <v>0.79407407407407404</v>
      </c>
      <c r="E30" s="112">
        <f t="shared" si="21"/>
        <v>3131</v>
      </c>
      <c r="F30" s="113" t="str">
        <f t="shared" si="22"/>
        <v>111</v>
      </c>
      <c r="G30" s="114" t="str">
        <f t="shared" si="23"/>
        <v>70바5075</v>
      </c>
      <c r="H30" s="115">
        <f t="shared" si="24"/>
        <v>1</v>
      </c>
      <c r="I30" s="116">
        <f t="shared" si="25"/>
        <v>3720.826</v>
      </c>
      <c r="J30" s="117">
        <f t="shared" si="26"/>
        <v>6.6837686592896697E-2</v>
      </c>
      <c r="K30" s="117">
        <f t="shared" si="27"/>
        <v>0.34646515311839654</v>
      </c>
      <c r="L30" s="117">
        <f t="shared" si="28"/>
        <v>0.12604728089945619</v>
      </c>
      <c r="M30" s="118">
        <f t="shared" si="29"/>
        <v>31.007999999999999</v>
      </c>
      <c r="N30" s="119">
        <f t="shared" si="30"/>
        <v>2.6875752857026907E-2</v>
      </c>
      <c r="O30" s="119">
        <f t="shared" si="31"/>
        <v>39.292350676973335</v>
      </c>
      <c r="P30" s="220">
        <f t="shared" si="32"/>
        <v>49</v>
      </c>
      <c r="Q30" s="221">
        <f t="shared" si="33"/>
        <v>1</v>
      </c>
      <c r="R30" s="221">
        <f t="shared" si="34"/>
        <v>1462</v>
      </c>
      <c r="T30">
        <v>510</v>
      </c>
      <c r="U30">
        <v>3131</v>
      </c>
      <c r="V30" t="s">
        <v>288</v>
      </c>
      <c r="W30">
        <v>3720.826</v>
      </c>
      <c r="X30">
        <v>1735.741</v>
      </c>
      <c r="Y30">
        <v>2.1440000000000001</v>
      </c>
      <c r="Z30">
        <v>31.007999999999999</v>
      </c>
      <c r="AA30">
        <v>137.75470799999999</v>
      </c>
      <c r="AB30">
        <v>9.2072059999999993</v>
      </c>
      <c r="AC30">
        <v>47.727206000000002</v>
      </c>
      <c r="AD30" s="1">
        <v>469</v>
      </c>
      <c r="AE30">
        <v>1</v>
      </c>
      <c r="AF30">
        <v>1462</v>
      </c>
      <c r="AG30">
        <v>94</v>
      </c>
      <c r="AH30">
        <v>27.010517</v>
      </c>
      <c r="AI30">
        <v>45394</v>
      </c>
      <c r="AJ30">
        <v>24600.7</v>
      </c>
      <c r="AK30">
        <v>49</v>
      </c>
      <c r="AL30">
        <v>35846</v>
      </c>
      <c r="AM30" t="s">
        <v>289</v>
      </c>
      <c r="AN30" t="s">
        <v>502</v>
      </c>
      <c r="AO30">
        <v>3720.826</v>
      </c>
      <c r="AR30" t="s">
        <v>119</v>
      </c>
      <c r="AS30" t="s">
        <v>120</v>
      </c>
      <c r="AT30" t="s">
        <v>195</v>
      </c>
      <c r="AU30" t="s">
        <v>288</v>
      </c>
      <c r="AV30" t="s">
        <v>48</v>
      </c>
      <c r="AW30">
        <v>1</v>
      </c>
      <c r="BB30">
        <v>0.79407407407407404</v>
      </c>
      <c r="BC30" t="s">
        <v>70</v>
      </c>
      <c r="BF30" t="s">
        <v>119</v>
      </c>
      <c r="BG30" t="s">
        <v>120</v>
      </c>
      <c r="BH30" t="s">
        <v>288</v>
      </c>
      <c r="BI30">
        <v>3131</v>
      </c>
      <c r="BJ30">
        <v>1</v>
      </c>
      <c r="BK30" t="s">
        <v>195</v>
      </c>
      <c r="BL30" t="s">
        <v>175</v>
      </c>
      <c r="BM30">
        <v>0.79407407407407404</v>
      </c>
      <c r="BN30" t="s">
        <v>70</v>
      </c>
      <c r="BO30" t="s">
        <v>189</v>
      </c>
      <c r="BP30">
        <v>3720.826</v>
      </c>
    </row>
    <row r="31" spans="1:68" ht="16.5">
      <c r="A31" s="125" t="str">
        <f t="shared" si="18"/>
        <v>미래교통</v>
      </c>
      <c r="B31" s="126" t="str">
        <f t="shared" si="1"/>
        <v>남송우</v>
      </c>
      <c r="C31" s="127" t="str">
        <f t="shared" si="19"/>
        <v>F</v>
      </c>
      <c r="D31" s="128">
        <f t="shared" si="20"/>
        <v>0.76662398019138889</v>
      </c>
      <c r="E31" s="129">
        <f t="shared" si="21"/>
        <v>8987</v>
      </c>
      <c r="F31" s="130" t="str">
        <f t="shared" si="22"/>
        <v>111</v>
      </c>
      <c r="G31" s="131" t="str">
        <f t="shared" si="23"/>
        <v>72바1605</v>
      </c>
      <c r="H31" s="132">
        <f t="shared" si="24"/>
        <v>2</v>
      </c>
      <c r="I31" s="133">
        <f t="shared" si="25"/>
        <v>3742.0189999999998</v>
      </c>
      <c r="J31" s="134">
        <f t="shared" si="26"/>
        <v>3.0169705816560248E-2</v>
      </c>
      <c r="K31" s="134">
        <f t="shared" si="27"/>
        <v>0.31405738411550527</v>
      </c>
      <c r="L31" s="134">
        <f t="shared" si="28"/>
        <v>0.16916001762684799</v>
      </c>
      <c r="M31" s="135">
        <f t="shared" si="29"/>
        <v>24.494</v>
      </c>
      <c r="N31" s="136">
        <f t="shared" si="30"/>
        <v>0</v>
      </c>
      <c r="O31" s="136">
        <f t="shared" si="31"/>
        <v>44.922273243401492</v>
      </c>
      <c r="P31" s="218">
        <f t="shared" si="32"/>
        <v>30</v>
      </c>
      <c r="Q31" s="219">
        <f t="shared" si="33"/>
        <v>0</v>
      </c>
      <c r="R31" s="219">
        <f t="shared" si="34"/>
        <v>1681</v>
      </c>
      <c r="T31">
        <v>510</v>
      </c>
      <c r="U31">
        <v>8987</v>
      </c>
      <c r="V31" t="s">
        <v>290</v>
      </c>
      <c r="W31">
        <v>3742.0189999999998</v>
      </c>
      <c r="X31">
        <v>1690.211</v>
      </c>
      <c r="Y31">
        <v>2.214</v>
      </c>
      <c r="Z31">
        <v>24.494</v>
      </c>
      <c r="AA31">
        <v>127.93303400000001</v>
      </c>
      <c r="AB31">
        <v>3.859702</v>
      </c>
      <c r="AC31">
        <v>40.178314</v>
      </c>
      <c r="AD31" s="1">
        <v>633</v>
      </c>
      <c r="AE31">
        <v>0</v>
      </c>
      <c r="AF31">
        <v>1681</v>
      </c>
      <c r="AG31">
        <v>94</v>
      </c>
      <c r="AH31">
        <v>29.249825999999999</v>
      </c>
      <c r="AI31">
        <v>49019.5</v>
      </c>
      <c r="AJ31">
        <v>25559.8</v>
      </c>
      <c r="AK31">
        <v>30</v>
      </c>
      <c r="AL31">
        <v>11336</v>
      </c>
      <c r="AM31" t="s">
        <v>291</v>
      </c>
      <c r="AN31" t="s">
        <v>503</v>
      </c>
      <c r="AO31">
        <v>3531.0749999999998</v>
      </c>
      <c r="AR31" t="s">
        <v>119</v>
      </c>
      <c r="AS31" t="s">
        <v>120</v>
      </c>
      <c r="AT31" t="s">
        <v>211</v>
      </c>
      <c r="AU31" t="s">
        <v>290</v>
      </c>
      <c r="AV31" t="s">
        <v>48</v>
      </c>
      <c r="AW31">
        <v>2</v>
      </c>
      <c r="BB31">
        <v>0.76662398019138889</v>
      </c>
      <c r="BC31" t="s">
        <v>70</v>
      </c>
      <c r="BF31" t="s">
        <v>119</v>
      </c>
      <c r="BG31" t="s">
        <v>120</v>
      </c>
      <c r="BH31" t="s">
        <v>290</v>
      </c>
      <c r="BI31">
        <v>8987</v>
      </c>
      <c r="BJ31">
        <v>2</v>
      </c>
      <c r="BK31" t="s">
        <v>211</v>
      </c>
      <c r="BL31" t="s">
        <v>244</v>
      </c>
      <c r="BM31">
        <v>0.76662398019138889</v>
      </c>
      <c r="BN31" t="s">
        <v>70</v>
      </c>
      <c r="BO31" t="s">
        <v>189</v>
      </c>
      <c r="BP31">
        <v>3742.0189999999998</v>
      </c>
    </row>
    <row r="32" spans="1:68" ht="16.5">
      <c r="A32" s="108" t="str">
        <f t="shared" si="18"/>
        <v>미래교통</v>
      </c>
      <c r="B32" s="109" t="str">
        <f t="shared" si="1"/>
        <v>노석현</v>
      </c>
      <c r="C32" s="110" t="str">
        <f t="shared" si="19"/>
        <v>C</v>
      </c>
      <c r="D32" s="111">
        <f t="shared" si="20"/>
        <v>0.89500000000000002</v>
      </c>
      <c r="E32" s="112">
        <f t="shared" si="21"/>
        <v>7421</v>
      </c>
      <c r="F32" s="113" t="str">
        <f t="shared" si="22"/>
        <v>111-2</v>
      </c>
      <c r="G32" s="114" t="str">
        <f t="shared" si="23"/>
        <v>70바6084</v>
      </c>
      <c r="H32" s="115">
        <f t="shared" si="24"/>
        <v>1</v>
      </c>
      <c r="I32" s="116">
        <f t="shared" si="25"/>
        <v>1905.3</v>
      </c>
      <c r="J32" s="117">
        <f t="shared" si="26"/>
        <v>2.1276208425115551E-3</v>
      </c>
      <c r="K32" s="117">
        <f t="shared" si="27"/>
        <v>0.39890981372615386</v>
      </c>
      <c r="L32" s="117">
        <f t="shared" si="28"/>
        <v>0.31701044454941479</v>
      </c>
      <c r="M32" s="118">
        <f t="shared" si="29"/>
        <v>16.620999999999999</v>
      </c>
      <c r="N32" s="119">
        <f t="shared" si="30"/>
        <v>0.1574555188159345</v>
      </c>
      <c r="O32" s="119">
        <f t="shared" si="31"/>
        <v>16.532829475673122</v>
      </c>
      <c r="P32" s="220">
        <f t="shared" si="32"/>
        <v>1</v>
      </c>
      <c r="Q32" s="221">
        <f t="shared" si="33"/>
        <v>3</v>
      </c>
      <c r="R32" s="221">
        <f t="shared" si="34"/>
        <v>315</v>
      </c>
      <c r="T32">
        <v>510</v>
      </c>
      <c r="U32">
        <v>7421</v>
      </c>
      <c r="V32" t="s">
        <v>399</v>
      </c>
      <c r="W32">
        <v>1905.3</v>
      </c>
      <c r="X32">
        <v>1064.53</v>
      </c>
      <c r="Y32">
        <v>1.79</v>
      </c>
      <c r="Z32">
        <v>16.620999999999999</v>
      </c>
      <c r="AA32">
        <v>115.13940599999999</v>
      </c>
      <c r="AB32">
        <v>0.244973</v>
      </c>
      <c r="AC32">
        <v>45.930239</v>
      </c>
      <c r="AD32" s="1">
        <v>604</v>
      </c>
      <c r="AE32">
        <v>3</v>
      </c>
      <c r="AF32">
        <v>315</v>
      </c>
      <c r="AG32">
        <v>90</v>
      </c>
      <c r="AH32">
        <v>16.547765999999999</v>
      </c>
      <c r="AI32">
        <v>866.7</v>
      </c>
      <c r="AJ32">
        <v>28.5</v>
      </c>
      <c r="AK32">
        <v>1</v>
      </c>
      <c r="AL32">
        <v>27</v>
      </c>
      <c r="AM32" t="s">
        <v>400</v>
      </c>
      <c r="AN32" t="s">
        <v>504</v>
      </c>
      <c r="AO32">
        <v>1905.3</v>
      </c>
      <c r="AR32" t="s">
        <v>119</v>
      </c>
      <c r="AS32" t="s">
        <v>121</v>
      </c>
      <c r="AT32" t="s">
        <v>392</v>
      </c>
      <c r="AU32" t="s">
        <v>399</v>
      </c>
      <c r="AV32" t="s">
        <v>48</v>
      </c>
      <c r="AW32">
        <v>1</v>
      </c>
      <c r="BB32">
        <v>0.89500000000000002</v>
      </c>
      <c r="BC32" t="s">
        <v>69</v>
      </c>
      <c r="BF32" t="s">
        <v>119</v>
      </c>
      <c r="BG32" t="s">
        <v>121</v>
      </c>
      <c r="BH32" t="s">
        <v>399</v>
      </c>
      <c r="BI32">
        <v>7421</v>
      </c>
      <c r="BJ32">
        <v>1</v>
      </c>
      <c r="BK32" t="s">
        <v>392</v>
      </c>
      <c r="BL32" t="s">
        <v>175</v>
      </c>
      <c r="BM32">
        <v>0.89500000000000002</v>
      </c>
      <c r="BN32" t="s">
        <v>69</v>
      </c>
      <c r="BO32" t="s">
        <v>178</v>
      </c>
      <c r="BP32">
        <v>1905.3</v>
      </c>
    </row>
    <row r="33" spans="1:68" ht="16.5">
      <c r="A33" s="125" t="str">
        <f t="shared" si="18"/>
        <v>미래교통</v>
      </c>
      <c r="B33" s="126" t="str">
        <f t="shared" si="1"/>
        <v>류남열</v>
      </c>
      <c r="C33" s="127" t="str">
        <f t="shared" si="19"/>
        <v>C</v>
      </c>
      <c r="D33" s="128">
        <f t="shared" si="20"/>
        <v>0.85293888646858096</v>
      </c>
      <c r="E33" s="129">
        <f t="shared" si="21"/>
        <v>1544</v>
      </c>
      <c r="F33" s="130" t="str">
        <f t="shared" si="22"/>
        <v>111-2</v>
      </c>
      <c r="G33" s="131" t="str">
        <f t="shared" si="23"/>
        <v>70바6045</v>
      </c>
      <c r="H33" s="132">
        <f t="shared" si="24"/>
        <v>2</v>
      </c>
      <c r="I33" s="133">
        <f t="shared" si="25"/>
        <v>883.39799999999991</v>
      </c>
      <c r="J33" s="134">
        <f t="shared" si="26"/>
        <v>2.999628664962305E-2</v>
      </c>
      <c r="K33" s="134">
        <f t="shared" si="27"/>
        <v>0.35422888697902283</v>
      </c>
      <c r="L33" s="134">
        <f t="shared" si="28"/>
        <v>0.12338719354130302</v>
      </c>
      <c r="M33" s="135">
        <f t="shared" si="29"/>
        <v>18.803000000000001</v>
      </c>
      <c r="N33" s="136">
        <f t="shared" si="30"/>
        <v>0.22639852025927157</v>
      </c>
      <c r="O33" s="136">
        <f t="shared" si="31"/>
        <v>27.39422095137186</v>
      </c>
      <c r="P33" s="218">
        <f t="shared" si="32"/>
        <v>2</v>
      </c>
      <c r="Q33" s="219">
        <f t="shared" si="33"/>
        <v>2</v>
      </c>
      <c r="R33" s="219">
        <f t="shared" si="34"/>
        <v>242</v>
      </c>
      <c r="T33">
        <v>510</v>
      </c>
      <c r="U33">
        <v>1544</v>
      </c>
      <c r="V33" t="s">
        <v>401</v>
      </c>
      <c r="W33">
        <v>883.39800000000002</v>
      </c>
      <c r="X33">
        <v>495.77300000000002</v>
      </c>
      <c r="Y33">
        <v>1.782</v>
      </c>
      <c r="Z33">
        <v>18.803000000000001</v>
      </c>
      <c r="AA33">
        <v>47.940534</v>
      </c>
      <c r="AB33">
        <v>1.4380379999999999</v>
      </c>
      <c r="AC33">
        <v>16.981922000000001</v>
      </c>
      <c r="AD33" s="1">
        <v>109</v>
      </c>
      <c r="AE33">
        <v>2</v>
      </c>
      <c r="AF33">
        <v>242</v>
      </c>
      <c r="AG33">
        <v>91</v>
      </c>
      <c r="AH33">
        <v>18.426953000000001</v>
      </c>
      <c r="AI33">
        <v>697.6</v>
      </c>
      <c r="AJ33">
        <v>176.4</v>
      </c>
      <c r="AK33">
        <v>2</v>
      </c>
      <c r="AL33">
        <v>655</v>
      </c>
      <c r="AM33" t="s">
        <v>402</v>
      </c>
      <c r="AN33" t="s">
        <v>505</v>
      </c>
      <c r="AO33">
        <v>756.56</v>
      </c>
      <c r="AR33" t="s">
        <v>119</v>
      </c>
      <c r="AS33" t="s">
        <v>121</v>
      </c>
      <c r="AT33" t="s">
        <v>225</v>
      </c>
      <c r="AU33" t="s">
        <v>401</v>
      </c>
      <c r="AV33" t="s">
        <v>48</v>
      </c>
      <c r="AW33">
        <v>2</v>
      </c>
      <c r="BB33">
        <v>0.85293888646858096</v>
      </c>
      <c r="BC33" t="s">
        <v>69</v>
      </c>
      <c r="BF33" t="s">
        <v>119</v>
      </c>
      <c r="BG33" t="s">
        <v>121</v>
      </c>
      <c r="BH33" t="s">
        <v>401</v>
      </c>
      <c r="BI33">
        <v>1544</v>
      </c>
      <c r="BJ33">
        <v>2</v>
      </c>
      <c r="BK33" t="s">
        <v>225</v>
      </c>
      <c r="BL33" t="s">
        <v>206</v>
      </c>
      <c r="BM33">
        <v>0.85293888646858096</v>
      </c>
      <c r="BN33" t="s">
        <v>69</v>
      </c>
      <c r="BO33" t="s">
        <v>178</v>
      </c>
      <c r="BP33">
        <v>883.39799999999991</v>
      </c>
    </row>
    <row r="34" spans="1:68" ht="16.5">
      <c r="A34" s="108" t="str">
        <f t="shared" si="18"/>
        <v>미래교통</v>
      </c>
      <c r="B34" s="109" t="str">
        <f t="shared" si="1"/>
        <v>문기연</v>
      </c>
      <c r="C34" s="110" t="str">
        <f t="shared" si="19"/>
        <v>C</v>
      </c>
      <c r="D34" s="111">
        <f t="shared" si="20"/>
        <v>0.87210526315789483</v>
      </c>
      <c r="E34" s="112">
        <f t="shared" si="21"/>
        <v>8644</v>
      </c>
      <c r="F34" s="113" t="str">
        <f t="shared" si="22"/>
        <v>111-2</v>
      </c>
      <c r="G34" s="114" t="str">
        <f t="shared" si="23"/>
        <v>70바5100</v>
      </c>
      <c r="H34" s="115">
        <f t="shared" si="24"/>
        <v>1</v>
      </c>
      <c r="I34" s="116">
        <f t="shared" si="25"/>
        <v>763.61500000000001</v>
      </c>
      <c r="J34" s="117">
        <f t="shared" si="26"/>
        <v>1.4463642317721308E-2</v>
      </c>
      <c r="K34" s="117">
        <f t="shared" si="27"/>
        <v>0.4035822238541184</v>
      </c>
      <c r="L34" s="117">
        <f t="shared" si="28"/>
        <v>0.17155241843075372</v>
      </c>
      <c r="M34" s="118">
        <f t="shared" si="29"/>
        <v>20.962</v>
      </c>
      <c r="N34" s="119">
        <f t="shared" si="30"/>
        <v>0.26191208920725756</v>
      </c>
      <c r="O34" s="119">
        <f t="shared" si="31"/>
        <v>44.525055165233788</v>
      </c>
      <c r="P34" s="220">
        <f t="shared" si="32"/>
        <v>14</v>
      </c>
      <c r="Q34" s="221">
        <f t="shared" si="33"/>
        <v>2</v>
      </c>
      <c r="R34" s="221">
        <f t="shared" si="34"/>
        <v>340</v>
      </c>
      <c r="T34">
        <v>510</v>
      </c>
      <c r="U34">
        <v>8644</v>
      </c>
      <c r="V34" t="s">
        <v>292</v>
      </c>
      <c r="W34">
        <v>763.61500000000001</v>
      </c>
      <c r="X34">
        <v>460.85300000000001</v>
      </c>
      <c r="Y34">
        <v>1.657</v>
      </c>
      <c r="Z34">
        <v>20.962</v>
      </c>
      <c r="AA34">
        <v>45.035544000000002</v>
      </c>
      <c r="AB34">
        <v>0.65137800000000001</v>
      </c>
      <c r="AC34">
        <v>18.175545</v>
      </c>
      <c r="AD34" s="1">
        <v>131</v>
      </c>
      <c r="AE34">
        <v>2</v>
      </c>
      <c r="AF34">
        <v>340</v>
      </c>
      <c r="AG34">
        <v>90</v>
      </c>
      <c r="AH34">
        <v>16.955829000000001</v>
      </c>
      <c r="AI34">
        <v>862</v>
      </c>
      <c r="AJ34">
        <v>72.900000000000006</v>
      </c>
      <c r="AK34">
        <v>14</v>
      </c>
      <c r="AL34">
        <v>6387</v>
      </c>
      <c r="AM34" t="s">
        <v>293</v>
      </c>
      <c r="AN34" t="s">
        <v>506</v>
      </c>
      <c r="AO34">
        <v>763.61500000000001</v>
      </c>
      <c r="AR34" t="s">
        <v>119</v>
      </c>
      <c r="AS34" t="s">
        <v>121</v>
      </c>
      <c r="AT34" t="s">
        <v>223</v>
      </c>
      <c r="AU34" t="s">
        <v>292</v>
      </c>
      <c r="AV34" t="s">
        <v>48</v>
      </c>
      <c r="AW34">
        <v>1</v>
      </c>
      <c r="BB34">
        <v>0.87210526315789483</v>
      </c>
      <c r="BC34" t="s">
        <v>69</v>
      </c>
      <c r="BF34" t="s">
        <v>119</v>
      </c>
      <c r="BG34" t="s">
        <v>121</v>
      </c>
      <c r="BH34" t="s">
        <v>292</v>
      </c>
      <c r="BI34">
        <v>8644</v>
      </c>
      <c r="BJ34">
        <v>1</v>
      </c>
      <c r="BK34" t="s">
        <v>223</v>
      </c>
      <c r="BL34" t="s">
        <v>175</v>
      </c>
      <c r="BM34">
        <v>0.87210526315789483</v>
      </c>
      <c r="BN34" t="s">
        <v>69</v>
      </c>
      <c r="BO34" t="s">
        <v>178</v>
      </c>
      <c r="BP34">
        <v>763.61500000000001</v>
      </c>
    </row>
    <row r="35" spans="1:68" ht="16.5">
      <c r="A35" s="125" t="str">
        <f t="shared" si="18"/>
        <v>미래교통</v>
      </c>
      <c r="B35" s="126" t="str">
        <f t="shared" si="1"/>
        <v>민경환</v>
      </c>
      <c r="C35" s="127" t="str">
        <f t="shared" si="19"/>
        <v>C</v>
      </c>
      <c r="D35" s="128">
        <f t="shared" si="20"/>
        <v>0.87827586206896557</v>
      </c>
      <c r="E35" s="129">
        <f t="shared" si="21"/>
        <v>7235</v>
      </c>
      <c r="F35" s="130" t="str">
        <f t="shared" si="22"/>
        <v>111</v>
      </c>
      <c r="G35" s="131" t="str">
        <f t="shared" si="23"/>
        <v>70바6001</v>
      </c>
      <c r="H35" s="132">
        <f t="shared" si="24"/>
        <v>1</v>
      </c>
      <c r="I35" s="133">
        <f t="shared" si="25"/>
        <v>3332.3510000000001</v>
      </c>
      <c r="J35" s="134">
        <f t="shared" si="26"/>
        <v>2.4380243527326435E-2</v>
      </c>
      <c r="K35" s="134">
        <f t="shared" si="27"/>
        <v>0.32898983680098637</v>
      </c>
      <c r="L35" s="134">
        <f t="shared" si="28"/>
        <v>0.16324810921778649</v>
      </c>
      <c r="M35" s="135">
        <f t="shared" si="29"/>
        <v>22.785</v>
      </c>
      <c r="N35" s="136">
        <f t="shared" si="30"/>
        <v>0</v>
      </c>
      <c r="O35" s="136">
        <f t="shared" si="31"/>
        <v>18.725518410275509</v>
      </c>
      <c r="P35" s="218">
        <f t="shared" si="32"/>
        <v>37</v>
      </c>
      <c r="Q35" s="219">
        <f t="shared" si="33"/>
        <v>0</v>
      </c>
      <c r="R35" s="219">
        <f t="shared" si="34"/>
        <v>624</v>
      </c>
      <c r="T35">
        <v>510</v>
      </c>
      <c r="U35">
        <v>7235</v>
      </c>
      <c r="V35" t="s">
        <v>294</v>
      </c>
      <c r="W35">
        <v>3332.3510000000001</v>
      </c>
      <c r="X35">
        <v>1308.5239999999999</v>
      </c>
      <c r="Y35">
        <v>2.5470000000000002</v>
      </c>
      <c r="Z35">
        <v>22.785</v>
      </c>
      <c r="AA35">
        <v>118.207761</v>
      </c>
      <c r="AB35">
        <v>2.8819340000000002</v>
      </c>
      <c r="AC35">
        <v>38.889152000000003</v>
      </c>
      <c r="AD35" s="1">
        <v>544</v>
      </c>
      <c r="AE35">
        <v>0</v>
      </c>
      <c r="AF35">
        <v>624</v>
      </c>
      <c r="AG35">
        <v>91</v>
      </c>
      <c r="AH35">
        <v>28.190626999999999</v>
      </c>
      <c r="AI35">
        <v>33041.4</v>
      </c>
      <c r="AJ35">
        <v>17164.2</v>
      </c>
      <c r="AK35">
        <v>37</v>
      </c>
      <c r="AL35">
        <v>17062</v>
      </c>
      <c r="AM35" t="s">
        <v>295</v>
      </c>
      <c r="AN35" t="s">
        <v>507</v>
      </c>
      <c r="AO35">
        <v>3332.3510000000001</v>
      </c>
      <c r="AR35" t="s">
        <v>119</v>
      </c>
      <c r="AS35" t="s">
        <v>120</v>
      </c>
      <c r="AT35" t="s">
        <v>205</v>
      </c>
      <c r="AU35" t="s">
        <v>294</v>
      </c>
      <c r="AV35" t="s">
        <v>48</v>
      </c>
      <c r="AW35">
        <v>1</v>
      </c>
      <c r="BB35">
        <v>0.87827586206896557</v>
      </c>
      <c r="BC35" t="s">
        <v>69</v>
      </c>
      <c r="BF35" t="s">
        <v>119</v>
      </c>
      <c r="BG35" t="s">
        <v>120</v>
      </c>
      <c r="BH35" t="s">
        <v>294</v>
      </c>
      <c r="BI35">
        <v>7235</v>
      </c>
      <c r="BJ35">
        <v>1</v>
      </c>
      <c r="BK35" t="s">
        <v>205</v>
      </c>
      <c r="BL35" t="s">
        <v>175</v>
      </c>
      <c r="BM35">
        <v>0.87827586206896557</v>
      </c>
      <c r="BN35" t="s">
        <v>69</v>
      </c>
      <c r="BO35" t="s">
        <v>178</v>
      </c>
      <c r="BP35">
        <v>3332.3510000000001</v>
      </c>
    </row>
    <row r="36" spans="1:68" ht="16.5">
      <c r="A36" s="108" t="str">
        <f t="shared" si="18"/>
        <v>미래교통</v>
      </c>
      <c r="B36" s="109" t="str">
        <f t="shared" si="1"/>
        <v>박명산</v>
      </c>
      <c r="C36" s="110" t="str">
        <f t="shared" si="19"/>
        <v>D</v>
      </c>
      <c r="D36" s="111">
        <f t="shared" si="20"/>
        <v>0.80553048543159256</v>
      </c>
      <c r="E36" s="112">
        <f t="shared" si="21"/>
        <v>6849</v>
      </c>
      <c r="F36" s="113" t="str">
        <f t="shared" si="22"/>
        <v>111</v>
      </c>
      <c r="G36" s="114" t="str">
        <f t="shared" si="23"/>
        <v>70바6092</v>
      </c>
      <c r="H36" s="115">
        <f t="shared" si="24"/>
        <v>2</v>
      </c>
      <c r="I36" s="116">
        <f t="shared" si="25"/>
        <v>3111.9719999999998</v>
      </c>
      <c r="J36" s="117">
        <f t="shared" si="26"/>
        <v>3.8808613429706658E-2</v>
      </c>
      <c r="K36" s="117">
        <f t="shared" si="27"/>
        <v>0.3277506498058344</v>
      </c>
      <c r="L36" s="117">
        <f t="shared" si="28"/>
        <v>0.15488571233931411</v>
      </c>
      <c r="M36" s="118">
        <f t="shared" si="29"/>
        <v>24.515000000000001</v>
      </c>
      <c r="N36" s="119">
        <f t="shared" si="30"/>
        <v>9.6401895646875999E-2</v>
      </c>
      <c r="O36" s="119">
        <f t="shared" si="31"/>
        <v>58.869424275025608</v>
      </c>
      <c r="P36" s="220">
        <f t="shared" si="32"/>
        <v>28</v>
      </c>
      <c r="Q36" s="221">
        <f t="shared" si="33"/>
        <v>3</v>
      </c>
      <c r="R36" s="221">
        <f t="shared" si="34"/>
        <v>1832</v>
      </c>
      <c r="T36">
        <v>510</v>
      </c>
      <c r="U36">
        <v>6849</v>
      </c>
      <c r="V36" t="s">
        <v>296</v>
      </c>
      <c r="W36">
        <v>3111.9720000000002</v>
      </c>
      <c r="X36">
        <v>1376.431</v>
      </c>
      <c r="Y36">
        <v>2.2610000000000001</v>
      </c>
      <c r="Z36">
        <v>24.515000000000001</v>
      </c>
      <c r="AA36">
        <v>108.008033</v>
      </c>
      <c r="AB36">
        <v>4.1916419999999999</v>
      </c>
      <c r="AC36">
        <v>35.399703000000002</v>
      </c>
      <c r="AD36" s="1">
        <v>482</v>
      </c>
      <c r="AE36">
        <v>3</v>
      </c>
      <c r="AF36">
        <v>1832</v>
      </c>
      <c r="AG36">
        <v>93</v>
      </c>
      <c r="AH36">
        <v>28.812411999999998</v>
      </c>
      <c r="AI36">
        <v>27940.799999999999</v>
      </c>
      <c r="AJ36">
        <v>13976.4</v>
      </c>
      <c r="AK36">
        <v>28</v>
      </c>
      <c r="AL36">
        <v>14241</v>
      </c>
      <c r="AM36" t="s">
        <v>297</v>
      </c>
      <c r="AN36" t="s">
        <v>508</v>
      </c>
      <c r="AO36">
        <v>2964.0639999999999</v>
      </c>
      <c r="AR36" t="s">
        <v>119</v>
      </c>
      <c r="AS36" t="s">
        <v>120</v>
      </c>
      <c r="AT36" t="s">
        <v>207</v>
      </c>
      <c r="AU36" t="s">
        <v>296</v>
      </c>
      <c r="AV36" t="s">
        <v>48</v>
      </c>
      <c r="AW36">
        <v>2</v>
      </c>
      <c r="BB36">
        <v>0.80553048543159256</v>
      </c>
      <c r="BC36" t="s">
        <v>67</v>
      </c>
      <c r="BF36" t="s">
        <v>119</v>
      </c>
      <c r="BG36" t="s">
        <v>120</v>
      </c>
      <c r="BH36" t="s">
        <v>296</v>
      </c>
      <c r="BI36">
        <v>6849</v>
      </c>
      <c r="BJ36">
        <v>2</v>
      </c>
      <c r="BK36" t="s">
        <v>207</v>
      </c>
      <c r="BL36" t="s">
        <v>387</v>
      </c>
      <c r="BM36">
        <v>0.80553048543159256</v>
      </c>
      <c r="BN36" t="s">
        <v>67</v>
      </c>
      <c r="BO36" t="s">
        <v>180</v>
      </c>
      <c r="BP36">
        <v>3111.9719999999998</v>
      </c>
    </row>
    <row r="37" spans="1:68" ht="16.5">
      <c r="A37" s="125" t="str">
        <f t="shared" si="18"/>
        <v>미래교통</v>
      </c>
      <c r="B37" s="126" t="str">
        <f t="shared" si="1"/>
        <v>박용춘</v>
      </c>
      <c r="C37" s="127" t="str">
        <f t="shared" si="19"/>
        <v>C</v>
      </c>
      <c r="D37" s="128">
        <f t="shared" si="20"/>
        <v>0.8978947368421053</v>
      </c>
      <c r="E37" s="129">
        <f t="shared" si="21"/>
        <v>1969</v>
      </c>
      <c r="F37" s="130" t="str">
        <f t="shared" si="22"/>
        <v>111-2</v>
      </c>
      <c r="G37" s="131" t="str">
        <f t="shared" si="23"/>
        <v>70바5027</v>
      </c>
      <c r="H37" s="132">
        <f t="shared" si="24"/>
        <v>1</v>
      </c>
      <c r="I37" s="133">
        <f t="shared" si="25"/>
        <v>666.05100000000004</v>
      </c>
      <c r="J37" s="134">
        <f t="shared" si="26"/>
        <v>1.976470359051052E-2</v>
      </c>
      <c r="K37" s="134">
        <f t="shared" si="27"/>
        <v>0.38849597062516189</v>
      </c>
      <c r="L37" s="134">
        <f t="shared" si="28"/>
        <v>0.23421629875189737</v>
      </c>
      <c r="M37" s="135">
        <f t="shared" si="29"/>
        <v>19.309000000000001</v>
      </c>
      <c r="N37" s="136">
        <f t="shared" si="30"/>
        <v>0.14340309894096812</v>
      </c>
      <c r="O37" s="136">
        <f t="shared" si="31"/>
        <v>44.168154473818177</v>
      </c>
      <c r="P37" s="218">
        <f t="shared" si="32"/>
        <v>7</v>
      </c>
      <c r="Q37" s="219">
        <f t="shared" si="33"/>
        <v>1</v>
      </c>
      <c r="R37" s="219">
        <f t="shared" si="34"/>
        <v>308</v>
      </c>
      <c r="T37">
        <v>510</v>
      </c>
      <c r="U37">
        <v>1969</v>
      </c>
      <c r="V37" t="s">
        <v>298</v>
      </c>
      <c r="W37">
        <v>697.33500000000004</v>
      </c>
      <c r="X37">
        <v>406.01600000000002</v>
      </c>
      <c r="Y37">
        <v>1.718</v>
      </c>
      <c r="Z37">
        <v>19.309000000000001</v>
      </c>
      <c r="AA37">
        <v>40.039709999999999</v>
      </c>
      <c r="AB37">
        <v>0.79137299999999999</v>
      </c>
      <c r="AC37">
        <v>15.555266</v>
      </c>
      <c r="AD37" s="1">
        <v>156</v>
      </c>
      <c r="AE37">
        <v>1</v>
      </c>
      <c r="AF37">
        <v>308</v>
      </c>
      <c r="AG37">
        <v>86</v>
      </c>
      <c r="AH37">
        <v>17.416084999999999</v>
      </c>
      <c r="AI37">
        <v>878.2</v>
      </c>
      <c r="AJ37">
        <v>0</v>
      </c>
      <c r="AK37">
        <v>7</v>
      </c>
      <c r="AL37">
        <v>2300</v>
      </c>
      <c r="AM37" t="s">
        <v>299</v>
      </c>
      <c r="AN37" t="s">
        <v>509</v>
      </c>
      <c r="AO37">
        <v>666.05100000000004</v>
      </c>
      <c r="AR37" t="s">
        <v>119</v>
      </c>
      <c r="AS37" t="s">
        <v>121</v>
      </c>
      <c r="AT37" t="s">
        <v>215</v>
      </c>
      <c r="AU37" t="s">
        <v>298</v>
      </c>
      <c r="AV37" t="s">
        <v>48</v>
      </c>
      <c r="AW37">
        <v>1</v>
      </c>
      <c r="BB37">
        <v>0.8978947368421053</v>
      </c>
      <c r="BC37" t="s">
        <v>69</v>
      </c>
      <c r="BF37" t="s">
        <v>119</v>
      </c>
      <c r="BG37" t="s">
        <v>121</v>
      </c>
      <c r="BH37" t="s">
        <v>298</v>
      </c>
      <c r="BI37">
        <v>1969</v>
      </c>
      <c r="BJ37">
        <v>1</v>
      </c>
      <c r="BK37" t="s">
        <v>215</v>
      </c>
      <c r="BL37" t="s">
        <v>175</v>
      </c>
      <c r="BM37">
        <v>0.8978947368421053</v>
      </c>
      <c r="BN37" t="s">
        <v>69</v>
      </c>
      <c r="BO37" t="s">
        <v>178</v>
      </c>
      <c r="BP37">
        <v>666.05100000000004</v>
      </c>
    </row>
    <row r="38" spans="1:68" ht="16.5">
      <c r="A38" s="108" t="str">
        <f t="shared" si="18"/>
        <v>미래교통</v>
      </c>
      <c r="B38" s="109" t="str">
        <f t="shared" si="1"/>
        <v>박재철</v>
      </c>
      <c r="C38" s="110" t="str">
        <f t="shared" si="19"/>
        <v>B</v>
      </c>
      <c r="D38" s="111">
        <f t="shared" si="20"/>
        <v>0.91294442472495918</v>
      </c>
      <c r="E38" s="112">
        <f t="shared" si="21"/>
        <v>5279</v>
      </c>
      <c r="F38" s="113" t="str">
        <f t="shared" si="22"/>
        <v>111-2</v>
      </c>
      <c r="G38" s="114" t="str">
        <f t="shared" si="23"/>
        <v>70바6045</v>
      </c>
      <c r="H38" s="115">
        <f t="shared" si="24"/>
        <v>3</v>
      </c>
      <c r="I38" s="116">
        <f t="shared" si="25"/>
        <v>1651.5060000000001</v>
      </c>
      <c r="J38" s="117">
        <f t="shared" si="26"/>
        <v>7.2067300683105297E-3</v>
      </c>
      <c r="K38" s="117">
        <f t="shared" si="27"/>
        <v>0.37371848499389843</v>
      </c>
      <c r="L38" s="117">
        <f t="shared" si="28"/>
        <v>0.16045960474863549</v>
      </c>
      <c r="M38" s="118">
        <f t="shared" si="29"/>
        <v>15.285</v>
      </c>
      <c r="N38" s="119">
        <f t="shared" si="30"/>
        <v>0.30275397122384051</v>
      </c>
      <c r="O38" s="119">
        <f t="shared" si="31"/>
        <v>54.253511643312223</v>
      </c>
      <c r="P38" s="220">
        <f t="shared" si="32"/>
        <v>17</v>
      </c>
      <c r="Q38" s="221">
        <f t="shared" si="33"/>
        <v>5</v>
      </c>
      <c r="R38" s="221">
        <f t="shared" si="34"/>
        <v>896</v>
      </c>
      <c r="T38">
        <v>510</v>
      </c>
      <c r="U38">
        <v>5279</v>
      </c>
      <c r="V38" t="s">
        <v>403</v>
      </c>
      <c r="W38">
        <v>1651.5060000000001</v>
      </c>
      <c r="X38">
        <v>872.952</v>
      </c>
      <c r="Y38">
        <v>1.8919999999999999</v>
      </c>
      <c r="Z38">
        <v>15.285</v>
      </c>
      <c r="AA38">
        <v>98.092198999999994</v>
      </c>
      <c r="AB38">
        <v>0.706924</v>
      </c>
      <c r="AC38">
        <v>36.658867999999998</v>
      </c>
      <c r="AD38" s="1">
        <v>265</v>
      </c>
      <c r="AE38">
        <v>5</v>
      </c>
      <c r="AF38">
        <v>896</v>
      </c>
      <c r="AG38">
        <v>92</v>
      </c>
      <c r="AH38">
        <v>16.836262000000001</v>
      </c>
      <c r="AI38">
        <v>2303.3000000000002</v>
      </c>
      <c r="AJ38">
        <v>240.5</v>
      </c>
      <c r="AK38">
        <v>17</v>
      </c>
      <c r="AL38">
        <v>5171</v>
      </c>
      <c r="AM38" t="s">
        <v>404</v>
      </c>
      <c r="AN38" t="s">
        <v>510</v>
      </c>
      <c r="AO38">
        <v>1300.03</v>
      </c>
      <c r="AR38" t="s">
        <v>119</v>
      </c>
      <c r="AS38" t="s">
        <v>121</v>
      </c>
      <c r="AT38" t="s">
        <v>225</v>
      </c>
      <c r="AU38" t="s">
        <v>403</v>
      </c>
      <c r="AV38" t="s">
        <v>48</v>
      </c>
      <c r="AW38">
        <v>3</v>
      </c>
      <c r="BB38">
        <v>0.91294442472495918</v>
      </c>
      <c r="BC38" t="s">
        <v>68</v>
      </c>
      <c r="BF38" t="s">
        <v>119</v>
      </c>
      <c r="BG38" t="s">
        <v>121</v>
      </c>
      <c r="BH38" t="s">
        <v>403</v>
      </c>
      <c r="BI38">
        <v>5279</v>
      </c>
      <c r="BJ38">
        <v>3</v>
      </c>
      <c r="BK38" t="s">
        <v>225</v>
      </c>
      <c r="BL38" t="s">
        <v>241</v>
      </c>
      <c r="BM38">
        <v>0.91294442472495918</v>
      </c>
      <c r="BN38" t="s">
        <v>68</v>
      </c>
      <c r="BO38" t="s">
        <v>176</v>
      </c>
      <c r="BP38">
        <v>1651.5060000000001</v>
      </c>
    </row>
    <row r="39" spans="1:68" ht="16.5">
      <c r="A39" s="125" t="str">
        <f t="shared" si="18"/>
        <v>미래교통</v>
      </c>
      <c r="B39" s="126" t="str">
        <f t="shared" si="1"/>
        <v>박종구</v>
      </c>
      <c r="C39" s="127" t="str">
        <f t="shared" si="19"/>
        <v>C</v>
      </c>
      <c r="D39" s="128">
        <f t="shared" si="20"/>
        <v>0.87168933908156054</v>
      </c>
      <c r="E39" s="129">
        <f t="shared" si="21"/>
        <v>7293</v>
      </c>
      <c r="F39" s="130" t="str">
        <f t="shared" si="22"/>
        <v>304</v>
      </c>
      <c r="G39" s="131" t="str">
        <f t="shared" si="23"/>
        <v>70바5998</v>
      </c>
      <c r="H39" s="132">
        <f t="shared" si="24"/>
        <v>3</v>
      </c>
      <c r="I39" s="133">
        <f t="shared" si="25"/>
        <v>3967.4320000000002</v>
      </c>
      <c r="J39" s="134">
        <f t="shared" si="26"/>
        <v>5.4396391995626348E-2</v>
      </c>
      <c r="K39" s="134">
        <f t="shared" si="27"/>
        <v>0.29600059151930924</v>
      </c>
      <c r="L39" s="134">
        <f t="shared" si="28"/>
        <v>0.12426173907958599</v>
      </c>
      <c r="M39" s="135">
        <f t="shared" si="29"/>
        <v>20.228999999999999</v>
      </c>
      <c r="N39" s="136">
        <f t="shared" si="30"/>
        <v>7.5615662725914398E-2</v>
      </c>
      <c r="O39" s="136">
        <f t="shared" si="31"/>
        <v>2.8733951835847473</v>
      </c>
      <c r="P39" s="218">
        <f t="shared" si="32"/>
        <v>9</v>
      </c>
      <c r="Q39" s="219">
        <f t="shared" si="33"/>
        <v>3</v>
      </c>
      <c r="R39" s="219">
        <f t="shared" si="34"/>
        <v>114</v>
      </c>
      <c r="T39">
        <v>510</v>
      </c>
      <c r="U39">
        <v>7293</v>
      </c>
      <c r="V39" t="s">
        <v>300</v>
      </c>
      <c r="W39">
        <v>3967.4319999999998</v>
      </c>
      <c r="X39">
        <v>1569.6969999999999</v>
      </c>
      <c r="Y39">
        <v>2.528</v>
      </c>
      <c r="Z39">
        <v>20.228999999999999</v>
      </c>
      <c r="AA39">
        <v>151.85303099999999</v>
      </c>
      <c r="AB39">
        <v>8.2602569999999993</v>
      </c>
      <c r="AC39">
        <v>44.948587000000003</v>
      </c>
      <c r="AD39" s="1">
        <v>493</v>
      </c>
      <c r="AE39">
        <v>3</v>
      </c>
      <c r="AF39">
        <v>114</v>
      </c>
      <c r="AG39">
        <v>92</v>
      </c>
      <c r="AH39">
        <v>26.126788000000001</v>
      </c>
      <c r="AI39">
        <v>34125.1</v>
      </c>
      <c r="AJ39">
        <v>15809.3</v>
      </c>
      <c r="AK39">
        <v>9</v>
      </c>
      <c r="AL39">
        <v>6673</v>
      </c>
      <c r="AM39" t="s">
        <v>301</v>
      </c>
      <c r="AN39" t="s">
        <v>511</v>
      </c>
      <c r="AO39">
        <v>3320.81</v>
      </c>
      <c r="AR39" t="s">
        <v>119</v>
      </c>
      <c r="AS39" t="s">
        <v>91</v>
      </c>
      <c r="AT39" t="s">
        <v>240</v>
      </c>
      <c r="AU39" t="s">
        <v>300</v>
      </c>
      <c r="AV39" t="s">
        <v>48</v>
      </c>
      <c r="AW39">
        <v>3</v>
      </c>
      <c r="BB39">
        <v>0.87168933908156054</v>
      </c>
      <c r="BC39" t="s">
        <v>69</v>
      </c>
      <c r="BF39" t="s">
        <v>119</v>
      </c>
      <c r="BG39" t="s">
        <v>91</v>
      </c>
      <c r="BH39" t="s">
        <v>300</v>
      </c>
      <c r="BI39">
        <v>7293</v>
      </c>
      <c r="BJ39">
        <v>3</v>
      </c>
      <c r="BK39" t="s">
        <v>240</v>
      </c>
      <c r="BL39" t="s">
        <v>237</v>
      </c>
      <c r="BM39">
        <v>0.87168933908156054</v>
      </c>
      <c r="BN39" t="s">
        <v>69</v>
      </c>
      <c r="BO39" t="s">
        <v>178</v>
      </c>
      <c r="BP39">
        <v>3967.4320000000002</v>
      </c>
    </row>
    <row r="40" spans="1:68" ht="16.5">
      <c r="A40" s="108" t="str">
        <f t="shared" si="18"/>
        <v>미래교통</v>
      </c>
      <c r="B40" s="109" t="str">
        <f t="shared" si="1"/>
        <v>박준욱</v>
      </c>
      <c r="C40" s="110" t="str">
        <f t="shared" si="19"/>
        <v>D</v>
      </c>
      <c r="D40" s="111">
        <f t="shared" si="20"/>
        <v>0.80321408898754065</v>
      </c>
      <c r="E40" s="112">
        <f t="shared" si="21"/>
        <v>3877</v>
      </c>
      <c r="F40" s="113" t="str">
        <f t="shared" si="22"/>
        <v>304</v>
      </c>
      <c r="G40" s="114" t="str">
        <f t="shared" si="23"/>
        <v>70바5930</v>
      </c>
      <c r="H40" s="115">
        <f t="shared" si="24"/>
        <v>6</v>
      </c>
      <c r="I40" s="116">
        <f t="shared" si="25"/>
        <v>2799.0990000000002</v>
      </c>
      <c r="J40" s="117">
        <f t="shared" si="26"/>
        <v>4.5200165082468935E-2</v>
      </c>
      <c r="K40" s="117">
        <f t="shared" si="27"/>
        <v>0.32916396173811768</v>
      </c>
      <c r="L40" s="117">
        <f t="shared" si="28"/>
        <v>0.15362086157009808</v>
      </c>
      <c r="M40" s="118">
        <f t="shared" si="29"/>
        <v>23.86</v>
      </c>
      <c r="N40" s="119">
        <f t="shared" si="30"/>
        <v>0.25008047232341546</v>
      </c>
      <c r="O40" s="119">
        <f t="shared" si="31"/>
        <v>12.825555652015165</v>
      </c>
      <c r="P40" s="220">
        <f t="shared" si="32"/>
        <v>20</v>
      </c>
      <c r="Q40" s="221">
        <f t="shared" si="33"/>
        <v>7</v>
      </c>
      <c r="R40" s="221">
        <f t="shared" si="34"/>
        <v>359</v>
      </c>
      <c r="T40">
        <v>510</v>
      </c>
      <c r="U40">
        <v>3877</v>
      </c>
      <c r="V40" t="s">
        <v>302</v>
      </c>
      <c r="W40">
        <v>2799.0990000000002</v>
      </c>
      <c r="X40">
        <v>1265.0550000000001</v>
      </c>
      <c r="Y40">
        <v>2.2130000000000001</v>
      </c>
      <c r="Z40">
        <v>23.86</v>
      </c>
      <c r="AA40">
        <v>108.154428</v>
      </c>
      <c r="AB40">
        <v>4.888598</v>
      </c>
      <c r="AC40">
        <v>35.600540000000002</v>
      </c>
      <c r="AD40" s="1">
        <v>430</v>
      </c>
      <c r="AE40">
        <v>7</v>
      </c>
      <c r="AF40">
        <v>359</v>
      </c>
      <c r="AG40">
        <v>91</v>
      </c>
      <c r="AH40">
        <v>25.880576000000001</v>
      </c>
      <c r="AI40">
        <v>24432.7</v>
      </c>
      <c r="AJ40">
        <v>14178.9</v>
      </c>
      <c r="AK40">
        <v>20</v>
      </c>
      <c r="AL40">
        <v>20114</v>
      </c>
      <c r="AM40" t="s">
        <v>303</v>
      </c>
      <c r="AN40" t="s">
        <v>512</v>
      </c>
      <c r="AO40">
        <v>972.93499999999995</v>
      </c>
      <c r="AR40" t="s">
        <v>119</v>
      </c>
      <c r="AS40" t="s">
        <v>91</v>
      </c>
      <c r="AT40" t="s">
        <v>239</v>
      </c>
      <c r="AU40" t="s">
        <v>302</v>
      </c>
      <c r="AV40" t="s">
        <v>48</v>
      </c>
      <c r="AW40">
        <v>6</v>
      </c>
      <c r="BB40">
        <v>0.80321408898754065</v>
      </c>
      <c r="BC40" t="s">
        <v>67</v>
      </c>
      <c r="BF40" t="s">
        <v>119</v>
      </c>
      <c r="BG40" t="s">
        <v>91</v>
      </c>
      <c r="BH40" t="s">
        <v>302</v>
      </c>
      <c r="BI40">
        <v>3877</v>
      </c>
      <c r="BJ40">
        <v>6</v>
      </c>
      <c r="BK40" t="s">
        <v>239</v>
      </c>
      <c r="BL40" t="s">
        <v>240</v>
      </c>
      <c r="BM40">
        <v>0.80321408898754065</v>
      </c>
      <c r="BN40" t="s">
        <v>67</v>
      </c>
      <c r="BO40" t="s">
        <v>180</v>
      </c>
      <c r="BP40">
        <v>2799.0990000000002</v>
      </c>
    </row>
    <row r="41" spans="1:68" ht="16.5">
      <c r="A41" s="125" t="str">
        <f t="shared" si="18"/>
        <v>미래교통</v>
      </c>
      <c r="B41" s="126" t="str">
        <f t="shared" si="1"/>
        <v>박호연</v>
      </c>
      <c r="C41" s="127" t="str">
        <f t="shared" si="19"/>
        <v>C</v>
      </c>
      <c r="D41" s="128">
        <f t="shared" si="20"/>
        <v>0.85350000000000004</v>
      </c>
      <c r="E41" s="129">
        <f t="shared" si="21"/>
        <v>6253</v>
      </c>
      <c r="F41" s="130" t="str">
        <f t="shared" si="22"/>
        <v>111-2</v>
      </c>
      <c r="G41" s="131" t="str">
        <f t="shared" si="23"/>
        <v>70바6029</v>
      </c>
      <c r="H41" s="132">
        <f t="shared" si="24"/>
        <v>1</v>
      </c>
      <c r="I41" s="133">
        <f t="shared" si="25"/>
        <v>1097.2360000000001</v>
      </c>
      <c r="J41" s="134">
        <f t="shared" si="26"/>
        <v>3.0654018083066385E-2</v>
      </c>
      <c r="K41" s="134">
        <f t="shared" si="27"/>
        <v>0.37117821742331936</v>
      </c>
      <c r="L41" s="134">
        <f t="shared" si="28"/>
        <v>0.25700943097018325</v>
      </c>
      <c r="M41" s="135">
        <f t="shared" si="29"/>
        <v>19.753</v>
      </c>
      <c r="N41" s="136">
        <f t="shared" si="30"/>
        <v>0.63796667262102225</v>
      </c>
      <c r="O41" s="136">
        <f t="shared" si="31"/>
        <v>44.019700410850533</v>
      </c>
      <c r="P41" s="218">
        <f t="shared" si="32"/>
        <v>7</v>
      </c>
      <c r="Q41" s="219">
        <f t="shared" si="33"/>
        <v>7</v>
      </c>
      <c r="R41" s="219">
        <f t="shared" si="34"/>
        <v>483</v>
      </c>
      <c r="T41">
        <v>510</v>
      </c>
      <c r="U41">
        <v>6253</v>
      </c>
      <c r="V41" t="s">
        <v>405</v>
      </c>
      <c r="W41">
        <v>1097.2360000000001</v>
      </c>
      <c r="X41">
        <v>642.83900000000006</v>
      </c>
      <c r="Y41">
        <v>1.7070000000000001</v>
      </c>
      <c r="Z41">
        <v>19.753</v>
      </c>
      <c r="AA41">
        <v>61.473866000000001</v>
      </c>
      <c r="AB41">
        <v>1.8844209999999999</v>
      </c>
      <c r="AC41">
        <v>22.81776</v>
      </c>
      <c r="AD41" s="1">
        <v>282</v>
      </c>
      <c r="AE41">
        <v>7</v>
      </c>
      <c r="AF41">
        <v>483</v>
      </c>
      <c r="AG41">
        <v>90</v>
      </c>
      <c r="AH41">
        <v>17.84882</v>
      </c>
      <c r="AI41">
        <v>1068.7</v>
      </c>
      <c r="AJ41">
        <v>138.1</v>
      </c>
      <c r="AK41">
        <v>7</v>
      </c>
      <c r="AL41">
        <v>1445</v>
      </c>
      <c r="AM41" t="s">
        <v>406</v>
      </c>
      <c r="AN41" t="s">
        <v>513</v>
      </c>
      <c r="AO41">
        <v>1097.2360000000001</v>
      </c>
      <c r="AR41" t="s">
        <v>119</v>
      </c>
      <c r="AS41" t="s">
        <v>121</v>
      </c>
      <c r="AT41" t="s">
        <v>224</v>
      </c>
      <c r="AU41" t="s">
        <v>405</v>
      </c>
      <c r="AV41" t="s">
        <v>48</v>
      </c>
      <c r="AW41">
        <v>1</v>
      </c>
      <c r="BB41">
        <v>0.85350000000000004</v>
      </c>
      <c r="BC41" t="s">
        <v>69</v>
      </c>
      <c r="BF41" t="s">
        <v>119</v>
      </c>
      <c r="BG41" t="s">
        <v>121</v>
      </c>
      <c r="BH41" t="s">
        <v>405</v>
      </c>
      <c r="BI41">
        <v>6253</v>
      </c>
      <c r="BJ41">
        <v>1</v>
      </c>
      <c r="BK41" t="s">
        <v>224</v>
      </c>
      <c r="BL41" t="s">
        <v>175</v>
      </c>
      <c r="BM41">
        <v>0.85350000000000004</v>
      </c>
      <c r="BN41" t="s">
        <v>69</v>
      </c>
      <c r="BO41" t="s">
        <v>178</v>
      </c>
      <c r="BP41">
        <v>1097.2360000000001</v>
      </c>
    </row>
    <row r="42" spans="1:68" ht="16.5">
      <c r="A42" s="108" t="str">
        <f t="shared" si="18"/>
        <v>미래교통</v>
      </c>
      <c r="B42" s="109" t="str">
        <f t="shared" si="1"/>
        <v>백명기</v>
      </c>
      <c r="C42" s="110" t="str">
        <f t="shared" si="19"/>
        <v>C</v>
      </c>
      <c r="D42" s="111">
        <f t="shared" si="20"/>
        <v>0.88246768731178749</v>
      </c>
      <c r="E42" s="112">
        <f t="shared" si="21"/>
        <v>484</v>
      </c>
      <c r="F42" s="113" t="str">
        <f t="shared" si="22"/>
        <v>111</v>
      </c>
      <c r="G42" s="114" t="str">
        <f t="shared" si="23"/>
        <v>70바5994</v>
      </c>
      <c r="H42" s="115">
        <f t="shared" si="24"/>
        <v>7</v>
      </c>
      <c r="I42" s="116">
        <f t="shared" si="25"/>
        <v>3118.1369999999997</v>
      </c>
      <c r="J42" s="117">
        <f t="shared" si="26"/>
        <v>1.7949772849454881E-2</v>
      </c>
      <c r="K42" s="117">
        <f t="shared" si="27"/>
        <v>0.29640210208769008</v>
      </c>
      <c r="L42" s="117">
        <f t="shared" si="28"/>
        <v>0.19113977352502473</v>
      </c>
      <c r="M42" s="118">
        <f t="shared" si="29"/>
        <v>23.634</v>
      </c>
      <c r="N42" s="119">
        <f t="shared" si="30"/>
        <v>0</v>
      </c>
      <c r="O42" s="119">
        <f t="shared" si="31"/>
        <v>41.306716157757016</v>
      </c>
      <c r="P42" s="220">
        <f t="shared" si="32"/>
        <v>12</v>
      </c>
      <c r="Q42" s="221">
        <f t="shared" si="33"/>
        <v>0</v>
      </c>
      <c r="R42" s="221">
        <f t="shared" si="34"/>
        <v>1288</v>
      </c>
      <c r="T42">
        <v>510</v>
      </c>
      <c r="U42">
        <v>484</v>
      </c>
      <c r="V42" t="s">
        <v>304</v>
      </c>
      <c r="W42">
        <v>3118.1370000000002</v>
      </c>
      <c r="X42">
        <v>1280.425</v>
      </c>
      <c r="Y42">
        <v>2.4350000000000001</v>
      </c>
      <c r="Z42">
        <v>23.634</v>
      </c>
      <c r="AA42">
        <v>103.62136700000001</v>
      </c>
      <c r="AB42">
        <v>1.85998</v>
      </c>
      <c r="AC42">
        <v>30.713591000000001</v>
      </c>
      <c r="AD42" s="1">
        <v>596</v>
      </c>
      <c r="AE42">
        <v>0</v>
      </c>
      <c r="AF42">
        <v>1288</v>
      </c>
      <c r="AG42">
        <v>93</v>
      </c>
      <c r="AH42">
        <v>30.091640999999999</v>
      </c>
      <c r="AI42">
        <v>27381.200000000001</v>
      </c>
      <c r="AJ42">
        <v>14369.5</v>
      </c>
      <c r="AK42">
        <v>12</v>
      </c>
      <c r="AL42">
        <v>2908</v>
      </c>
      <c r="AM42" t="s">
        <v>305</v>
      </c>
      <c r="AN42" t="s">
        <v>514</v>
      </c>
      <c r="AO42">
        <v>790.28099999999995</v>
      </c>
      <c r="AR42" t="s">
        <v>119</v>
      </c>
      <c r="AS42" t="s">
        <v>120</v>
      </c>
      <c r="AT42" t="s">
        <v>204</v>
      </c>
      <c r="AU42" t="s">
        <v>304</v>
      </c>
      <c r="AV42" t="s">
        <v>48</v>
      </c>
      <c r="AW42">
        <v>7</v>
      </c>
      <c r="BB42">
        <v>0.88246768731178749</v>
      </c>
      <c r="BC42" t="s">
        <v>69</v>
      </c>
      <c r="BF42" t="s">
        <v>119</v>
      </c>
      <c r="BG42" t="s">
        <v>120</v>
      </c>
      <c r="BH42" t="s">
        <v>304</v>
      </c>
      <c r="BI42">
        <v>484</v>
      </c>
      <c r="BJ42">
        <v>7</v>
      </c>
      <c r="BK42" t="s">
        <v>204</v>
      </c>
      <c r="BL42" t="s">
        <v>208</v>
      </c>
      <c r="BM42">
        <v>0.88246768731178749</v>
      </c>
      <c r="BN42" t="s">
        <v>69</v>
      </c>
      <c r="BO42" t="s">
        <v>178</v>
      </c>
      <c r="BP42">
        <v>3118.1369999999997</v>
      </c>
    </row>
    <row r="43" spans="1:68" ht="16.5">
      <c r="A43" s="125" t="str">
        <f t="shared" si="18"/>
        <v>미래교통</v>
      </c>
      <c r="B43" s="126" t="str">
        <f t="shared" si="1"/>
        <v>변창희</v>
      </c>
      <c r="C43" s="127" t="str">
        <f t="shared" si="19"/>
        <v>B</v>
      </c>
      <c r="D43" s="128">
        <f t="shared" si="20"/>
        <v>0.91586206896551736</v>
      </c>
      <c r="E43" s="129">
        <f t="shared" si="21"/>
        <v>3924</v>
      </c>
      <c r="F43" s="130" t="str">
        <f t="shared" si="22"/>
        <v>111</v>
      </c>
      <c r="G43" s="131" t="str">
        <f t="shared" si="23"/>
        <v>70바5924</v>
      </c>
      <c r="H43" s="132">
        <f t="shared" si="24"/>
        <v>1</v>
      </c>
      <c r="I43" s="133">
        <f t="shared" si="25"/>
        <v>3422.502</v>
      </c>
      <c r="J43" s="134">
        <f t="shared" si="26"/>
        <v>5.5595975888081926E-3</v>
      </c>
      <c r="K43" s="134">
        <f t="shared" si="27"/>
        <v>0.26641756589503057</v>
      </c>
      <c r="L43" s="134">
        <f t="shared" si="28"/>
        <v>0.11950321723698043</v>
      </c>
      <c r="M43" s="135">
        <f t="shared" si="29"/>
        <v>21.227</v>
      </c>
      <c r="N43" s="136">
        <f t="shared" si="30"/>
        <v>2.9218390522489104E-2</v>
      </c>
      <c r="O43" s="136">
        <f t="shared" si="31"/>
        <v>23.783769885306132</v>
      </c>
      <c r="P43" s="218">
        <f t="shared" si="32"/>
        <v>1</v>
      </c>
      <c r="Q43" s="219">
        <f t="shared" si="33"/>
        <v>1</v>
      </c>
      <c r="R43" s="219">
        <f t="shared" si="34"/>
        <v>814</v>
      </c>
      <c r="T43">
        <v>510</v>
      </c>
      <c r="U43">
        <v>3924</v>
      </c>
      <c r="V43" t="s">
        <v>306</v>
      </c>
      <c r="W43">
        <v>3422.502</v>
      </c>
      <c r="X43">
        <v>1288.771</v>
      </c>
      <c r="Y43">
        <v>2.6560000000000001</v>
      </c>
      <c r="Z43">
        <v>21.227</v>
      </c>
      <c r="AA43">
        <v>105.36913699999999</v>
      </c>
      <c r="AB43">
        <v>0.58581000000000005</v>
      </c>
      <c r="AC43">
        <v>28.072189000000002</v>
      </c>
      <c r="AD43" s="1">
        <v>409</v>
      </c>
      <c r="AE43">
        <v>1</v>
      </c>
      <c r="AF43">
        <v>814</v>
      </c>
      <c r="AG43">
        <v>93</v>
      </c>
      <c r="AH43">
        <v>32.481067000000003</v>
      </c>
      <c r="AI43">
        <v>27690.9</v>
      </c>
      <c r="AJ43">
        <v>14064.3</v>
      </c>
      <c r="AK43">
        <v>1</v>
      </c>
      <c r="AL43">
        <v>313</v>
      </c>
      <c r="AM43" t="s">
        <v>307</v>
      </c>
      <c r="AN43" t="s">
        <v>515</v>
      </c>
      <c r="AO43">
        <v>3422.502</v>
      </c>
      <c r="AR43" t="s">
        <v>119</v>
      </c>
      <c r="AS43" t="s">
        <v>120</v>
      </c>
      <c r="AT43" t="s">
        <v>202</v>
      </c>
      <c r="AU43" t="s">
        <v>306</v>
      </c>
      <c r="AV43" t="s">
        <v>48</v>
      </c>
      <c r="AW43">
        <v>1</v>
      </c>
      <c r="BB43">
        <v>0.91586206896551736</v>
      </c>
      <c r="BC43" t="s">
        <v>68</v>
      </c>
      <c r="BF43" t="s">
        <v>119</v>
      </c>
      <c r="BG43" t="s">
        <v>120</v>
      </c>
      <c r="BH43" t="s">
        <v>306</v>
      </c>
      <c r="BI43">
        <v>3924</v>
      </c>
      <c r="BJ43">
        <v>1</v>
      </c>
      <c r="BK43" t="s">
        <v>202</v>
      </c>
      <c r="BL43" t="s">
        <v>175</v>
      </c>
      <c r="BM43">
        <v>0.91586206896551736</v>
      </c>
      <c r="BN43" t="s">
        <v>68</v>
      </c>
      <c r="BO43" t="s">
        <v>176</v>
      </c>
      <c r="BP43">
        <v>3422.502</v>
      </c>
    </row>
    <row r="44" spans="1:68" ht="16.5">
      <c r="A44" s="108" t="str">
        <f t="shared" si="18"/>
        <v>미래교통</v>
      </c>
      <c r="B44" s="109" t="str">
        <f t="shared" si="1"/>
        <v>서영호</v>
      </c>
      <c r="C44" s="110" t="str">
        <f t="shared" si="19"/>
        <v>C</v>
      </c>
      <c r="D44" s="111">
        <f t="shared" si="20"/>
        <v>0.88298768558816298</v>
      </c>
      <c r="E44" s="112">
        <f t="shared" si="21"/>
        <v>6530</v>
      </c>
      <c r="F44" s="113" t="str">
        <f t="shared" si="22"/>
        <v>111</v>
      </c>
      <c r="G44" s="114" t="str">
        <f t="shared" si="23"/>
        <v>70바6094</v>
      </c>
      <c r="H44" s="115">
        <f t="shared" si="24"/>
        <v>2</v>
      </c>
      <c r="I44" s="116">
        <f t="shared" si="25"/>
        <v>3676.7940000000003</v>
      </c>
      <c r="J44" s="117">
        <f t="shared" si="26"/>
        <v>2.5133600395278247E-2</v>
      </c>
      <c r="K44" s="117">
        <f t="shared" si="27"/>
        <v>0.29175495407773844</v>
      </c>
      <c r="L44" s="117">
        <f t="shared" si="28"/>
        <v>0.15937797983786961</v>
      </c>
      <c r="M44" s="118">
        <f t="shared" si="29"/>
        <v>24.190999999999999</v>
      </c>
      <c r="N44" s="119">
        <f t="shared" si="30"/>
        <v>2.7197607480865124E-2</v>
      </c>
      <c r="O44" s="119">
        <f t="shared" si="31"/>
        <v>15.44824104913139</v>
      </c>
      <c r="P44" s="220">
        <f t="shared" si="32"/>
        <v>11</v>
      </c>
      <c r="Q44" s="221">
        <f t="shared" si="33"/>
        <v>1</v>
      </c>
      <c r="R44" s="221">
        <f t="shared" si="34"/>
        <v>568</v>
      </c>
      <c r="T44">
        <v>510</v>
      </c>
      <c r="U44">
        <v>6530</v>
      </c>
      <c r="V44" t="s">
        <v>308</v>
      </c>
      <c r="W44">
        <v>3676.7939999999999</v>
      </c>
      <c r="X44">
        <v>1547.499</v>
      </c>
      <c r="Y44">
        <v>2.3759999999999999</v>
      </c>
      <c r="Z44">
        <v>24.190999999999999</v>
      </c>
      <c r="AA44">
        <v>117.636628</v>
      </c>
      <c r="AB44">
        <v>2.9566319999999999</v>
      </c>
      <c r="AC44">
        <v>34.321069000000001</v>
      </c>
      <c r="AD44" s="1">
        <v>586</v>
      </c>
      <c r="AE44">
        <v>1</v>
      </c>
      <c r="AF44">
        <v>568</v>
      </c>
      <c r="AG44">
        <v>95</v>
      </c>
      <c r="AH44">
        <v>31.255520000000001</v>
      </c>
      <c r="AI44">
        <v>33922.800000000003</v>
      </c>
      <c r="AJ44">
        <v>19926.8</v>
      </c>
      <c r="AK44">
        <v>11</v>
      </c>
      <c r="AL44">
        <v>2996</v>
      </c>
      <c r="AM44" t="s">
        <v>309</v>
      </c>
      <c r="AN44" t="s">
        <v>516</v>
      </c>
      <c r="AO44">
        <v>2802.1460000000002</v>
      </c>
      <c r="AR44" t="s">
        <v>119</v>
      </c>
      <c r="AS44" t="s">
        <v>120</v>
      </c>
      <c r="AT44" t="s">
        <v>209</v>
      </c>
      <c r="AU44" t="s">
        <v>308</v>
      </c>
      <c r="AV44" t="s">
        <v>48</v>
      </c>
      <c r="AW44">
        <v>2</v>
      </c>
      <c r="BB44">
        <v>0.88298768558816298</v>
      </c>
      <c r="BC44" t="s">
        <v>69</v>
      </c>
      <c r="BF44" t="s">
        <v>119</v>
      </c>
      <c r="BG44" t="s">
        <v>120</v>
      </c>
      <c r="BH44" t="s">
        <v>308</v>
      </c>
      <c r="BI44">
        <v>6530</v>
      </c>
      <c r="BJ44">
        <v>2</v>
      </c>
      <c r="BK44" t="s">
        <v>209</v>
      </c>
      <c r="BL44" t="s">
        <v>244</v>
      </c>
      <c r="BM44">
        <v>0.88298768558816298</v>
      </c>
      <c r="BN44" t="s">
        <v>69</v>
      </c>
      <c r="BO44" t="s">
        <v>178</v>
      </c>
      <c r="BP44">
        <v>3676.7940000000003</v>
      </c>
    </row>
    <row r="45" spans="1:68" ht="16.5">
      <c r="A45" s="125" t="str">
        <f t="shared" si="18"/>
        <v>미래교통</v>
      </c>
      <c r="B45" s="126" t="str">
        <f t="shared" si="1"/>
        <v>송원태</v>
      </c>
      <c r="C45" s="127" t="str">
        <f t="shared" si="19"/>
        <v>A</v>
      </c>
      <c r="D45" s="128">
        <f t="shared" si="20"/>
        <v>0.98535714285714293</v>
      </c>
      <c r="E45" s="129">
        <f t="shared" si="21"/>
        <v>6125</v>
      </c>
      <c r="F45" s="130" t="str">
        <f t="shared" si="22"/>
        <v>111</v>
      </c>
      <c r="G45" s="131" t="str">
        <f t="shared" si="23"/>
        <v>70바6092</v>
      </c>
      <c r="H45" s="132">
        <f t="shared" si="24"/>
        <v>1</v>
      </c>
      <c r="I45" s="133">
        <f t="shared" si="25"/>
        <v>3089.1909999999998</v>
      </c>
      <c r="J45" s="134">
        <f t="shared" si="26"/>
        <v>1.5243373222626486E-2</v>
      </c>
      <c r="K45" s="134">
        <f t="shared" si="27"/>
        <v>0.31557508727905825</v>
      </c>
      <c r="L45" s="134">
        <f t="shared" si="28"/>
        <v>0.13272083208840116</v>
      </c>
      <c r="M45" s="135">
        <f t="shared" si="29"/>
        <v>17.364000000000001</v>
      </c>
      <c r="N45" s="136">
        <f t="shared" si="30"/>
        <v>0</v>
      </c>
      <c r="O45" s="136">
        <f t="shared" si="31"/>
        <v>19.649157336014511</v>
      </c>
      <c r="P45" s="218">
        <f t="shared" si="32"/>
        <v>30</v>
      </c>
      <c r="Q45" s="219">
        <f t="shared" si="33"/>
        <v>0</v>
      </c>
      <c r="R45" s="219">
        <f t="shared" si="34"/>
        <v>607</v>
      </c>
      <c r="T45">
        <v>510</v>
      </c>
      <c r="U45">
        <v>6125</v>
      </c>
      <c r="V45" t="s">
        <v>310</v>
      </c>
      <c r="W45">
        <v>3089.1909999999998</v>
      </c>
      <c r="X45">
        <v>1119.7080000000001</v>
      </c>
      <c r="Y45">
        <v>2.7589999999999999</v>
      </c>
      <c r="Z45">
        <v>17.364000000000001</v>
      </c>
      <c r="AA45">
        <v>107.11303700000001</v>
      </c>
      <c r="AB45">
        <v>1.6327640000000001</v>
      </c>
      <c r="AC45">
        <v>33.802205999999998</v>
      </c>
      <c r="AD45" s="1">
        <v>410</v>
      </c>
      <c r="AE45">
        <v>0</v>
      </c>
      <c r="AF45">
        <v>607</v>
      </c>
      <c r="AG45">
        <v>93</v>
      </c>
      <c r="AH45">
        <v>28.840475999999999</v>
      </c>
      <c r="AI45">
        <v>36031</v>
      </c>
      <c r="AJ45">
        <v>13581.1</v>
      </c>
      <c r="AK45">
        <v>30</v>
      </c>
      <c r="AL45">
        <v>14608</v>
      </c>
      <c r="AM45" t="s">
        <v>311</v>
      </c>
      <c r="AN45" t="s">
        <v>517</v>
      </c>
      <c r="AO45">
        <v>3089.1909999999998</v>
      </c>
      <c r="AR45" t="s">
        <v>119</v>
      </c>
      <c r="AS45" t="s">
        <v>120</v>
      </c>
      <c r="AT45" t="s">
        <v>207</v>
      </c>
      <c r="AU45" t="s">
        <v>310</v>
      </c>
      <c r="AV45" t="s">
        <v>48</v>
      </c>
      <c r="AW45">
        <v>1</v>
      </c>
      <c r="BB45">
        <v>0.98535714285714293</v>
      </c>
      <c r="BC45" t="s">
        <v>66</v>
      </c>
      <c r="BF45" t="s">
        <v>119</v>
      </c>
      <c r="BG45" t="s">
        <v>120</v>
      </c>
      <c r="BH45" t="s">
        <v>310</v>
      </c>
      <c r="BI45">
        <v>6125</v>
      </c>
      <c r="BJ45">
        <v>1</v>
      </c>
      <c r="BK45" t="s">
        <v>207</v>
      </c>
      <c r="BL45" t="s">
        <v>175</v>
      </c>
      <c r="BM45">
        <v>0.98535714285714293</v>
      </c>
      <c r="BN45" t="s">
        <v>66</v>
      </c>
      <c r="BO45" t="s">
        <v>179</v>
      </c>
      <c r="BP45">
        <v>3089.1909999999998</v>
      </c>
    </row>
    <row r="46" spans="1:68" ht="16.5">
      <c r="A46" s="108" t="str">
        <f t="shared" si="18"/>
        <v>미래교통</v>
      </c>
      <c r="B46" s="109" t="str">
        <f t="shared" si="1"/>
        <v>신동호</v>
      </c>
      <c r="C46" s="110" t="str">
        <f t="shared" si="19"/>
        <v>S</v>
      </c>
      <c r="D46" s="111">
        <f t="shared" si="20"/>
        <v>1.0161570770302992</v>
      </c>
      <c r="E46" s="112">
        <f t="shared" si="21"/>
        <v>2960</v>
      </c>
      <c r="F46" s="113" t="str">
        <f t="shared" si="22"/>
        <v>117</v>
      </c>
      <c r="G46" s="114" t="str">
        <f t="shared" si="23"/>
        <v>75아1244</v>
      </c>
      <c r="H46" s="115">
        <f t="shared" si="24"/>
        <v>5</v>
      </c>
      <c r="I46" s="116">
        <f t="shared" si="25"/>
        <v>4306.9080000000004</v>
      </c>
      <c r="J46" s="117">
        <f t="shared" si="26"/>
        <v>1.3593873017612446E-2</v>
      </c>
      <c r="K46" s="117">
        <f t="shared" si="27"/>
        <v>0.22564785192673203</v>
      </c>
      <c r="L46" s="117">
        <f t="shared" si="28"/>
        <v>6.7798058375056994E-2</v>
      </c>
      <c r="M46" s="118">
        <f t="shared" si="29"/>
        <v>21.922999999999998</v>
      </c>
      <c r="N46" s="119">
        <f t="shared" si="30"/>
        <v>2.3218513142142808E-2</v>
      </c>
      <c r="O46" s="119">
        <f t="shared" si="31"/>
        <v>4.0168027735907055</v>
      </c>
      <c r="P46" s="220">
        <f t="shared" si="32"/>
        <v>7</v>
      </c>
      <c r="Q46" s="221">
        <f t="shared" si="33"/>
        <v>1</v>
      </c>
      <c r="R46" s="221">
        <f t="shared" si="34"/>
        <v>173</v>
      </c>
      <c r="T46">
        <v>510</v>
      </c>
      <c r="U46">
        <v>2960</v>
      </c>
      <c r="V46" t="s">
        <v>312</v>
      </c>
      <c r="W46">
        <v>4306.9080000000004</v>
      </c>
      <c r="X46">
        <v>1663.7249999999999</v>
      </c>
      <c r="Y46">
        <v>2.589</v>
      </c>
      <c r="Z46">
        <v>21.922999999999998</v>
      </c>
      <c r="AA46">
        <v>108.829691</v>
      </c>
      <c r="AB46">
        <v>1.479417</v>
      </c>
      <c r="AC46">
        <v>24.557186000000002</v>
      </c>
      <c r="AD46" s="1">
        <v>292</v>
      </c>
      <c r="AE46">
        <v>1</v>
      </c>
      <c r="AF46">
        <v>173</v>
      </c>
      <c r="AG46">
        <v>98</v>
      </c>
      <c r="AH46">
        <v>39.574750999999999</v>
      </c>
      <c r="AI46">
        <v>38482.199999999997</v>
      </c>
      <c r="AJ46">
        <v>23429.8</v>
      </c>
      <c r="AK46">
        <v>7</v>
      </c>
      <c r="AL46">
        <v>900</v>
      </c>
      <c r="AM46" t="s">
        <v>313</v>
      </c>
      <c r="AN46" t="s">
        <v>518</v>
      </c>
      <c r="AO46">
        <v>3294.933</v>
      </c>
      <c r="AR46" t="s">
        <v>119</v>
      </c>
      <c r="AS46" t="s">
        <v>122</v>
      </c>
      <c r="AT46" t="s">
        <v>236</v>
      </c>
      <c r="AU46" t="s">
        <v>312</v>
      </c>
      <c r="AV46" t="s">
        <v>48</v>
      </c>
      <c r="AW46">
        <v>5</v>
      </c>
      <c r="BB46">
        <v>1.0161570770302992</v>
      </c>
      <c r="BC46" t="s">
        <v>71</v>
      </c>
      <c r="BF46" t="s">
        <v>119</v>
      </c>
      <c r="BG46" t="s">
        <v>122</v>
      </c>
      <c r="BH46" t="s">
        <v>312</v>
      </c>
      <c r="BI46">
        <v>2960</v>
      </c>
      <c r="BJ46">
        <v>5</v>
      </c>
      <c r="BK46" t="s">
        <v>236</v>
      </c>
      <c r="BL46" t="s">
        <v>244</v>
      </c>
      <c r="BM46">
        <v>1.0161570770302992</v>
      </c>
      <c r="BN46" t="s">
        <v>71</v>
      </c>
      <c r="BO46" t="s">
        <v>177</v>
      </c>
      <c r="BP46">
        <v>4306.9080000000004</v>
      </c>
    </row>
    <row r="47" spans="1:68" ht="16.5">
      <c r="A47" s="125" t="str">
        <f t="shared" si="18"/>
        <v>미래교통</v>
      </c>
      <c r="B47" s="126" t="str">
        <f t="shared" si="1"/>
        <v>신현봉</v>
      </c>
      <c r="C47" s="127" t="str">
        <f t="shared" si="19"/>
        <v>F</v>
      </c>
      <c r="D47" s="128">
        <f t="shared" si="20"/>
        <v>0.74428571428571433</v>
      </c>
      <c r="E47" s="129">
        <f t="shared" si="21"/>
        <v>8026</v>
      </c>
      <c r="F47" s="130" t="str">
        <f t="shared" si="22"/>
        <v>111</v>
      </c>
      <c r="G47" s="131" t="str">
        <f t="shared" si="23"/>
        <v>72바1607</v>
      </c>
      <c r="H47" s="132">
        <f t="shared" si="24"/>
        <v>1</v>
      </c>
      <c r="I47" s="133">
        <f t="shared" si="25"/>
        <v>1830.9290000000001</v>
      </c>
      <c r="J47" s="134">
        <f t="shared" si="26"/>
        <v>3.3544963876271511E-2</v>
      </c>
      <c r="K47" s="134">
        <f t="shared" si="27"/>
        <v>0.28066425067944867</v>
      </c>
      <c r="L47" s="134">
        <f t="shared" si="28"/>
        <v>0.1671282720411332</v>
      </c>
      <c r="M47" s="135">
        <f t="shared" si="29"/>
        <v>26.827000000000002</v>
      </c>
      <c r="N47" s="136">
        <f t="shared" si="30"/>
        <v>0</v>
      </c>
      <c r="O47" s="136">
        <f t="shared" si="31"/>
        <v>30.804034454640238</v>
      </c>
      <c r="P47" s="218">
        <f t="shared" si="32"/>
        <v>3</v>
      </c>
      <c r="Q47" s="219">
        <f t="shared" si="33"/>
        <v>0</v>
      </c>
      <c r="R47" s="219">
        <f t="shared" si="34"/>
        <v>564</v>
      </c>
      <c r="T47">
        <v>510</v>
      </c>
      <c r="U47">
        <v>8026</v>
      </c>
      <c r="V47" t="s">
        <v>519</v>
      </c>
      <c r="W47">
        <v>1830.9290000000001</v>
      </c>
      <c r="X47">
        <v>878.47900000000004</v>
      </c>
      <c r="Y47">
        <v>2.0840000000000001</v>
      </c>
      <c r="Z47">
        <v>26.827000000000002</v>
      </c>
      <c r="AA47">
        <v>60.217205999999997</v>
      </c>
      <c r="AB47">
        <v>2.019984</v>
      </c>
      <c r="AC47">
        <v>16.900817</v>
      </c>
      <c r="AD47" s="1">
        <v>306</v>
      </c>
      <c r="AE47">
        <v>0</v>
      </c>
      <c r="AF47">
        <v>564</v>
      </c>
      <c r="AG47">
        <v>92</v>
      </c>
      <c r="AH47">
        <v>30.405411999999998</v>
      </c>
      <c r="AI47">
        <v>10345</v>
      </c>
      <c r="AJ47">
        <v>5945.5</v>
      </c>
      <c r="AK47">
        <v>3</v>
      </c>
      <c r="AL47">
        <v>933</v>
      </c>
      <c r="AM47" t="s">
        <v>520</v>
      </c>
      <c r="AN47" t="s">
        <v>521</v>
      </c>
      <c r="AO47">
        <v>1830.9290000000001</v>
      </c>
      <c r="AR47" t="s">
        <v>119</v>
      </c>
      <c r="AS47" t="s">
        <v>120</v>
      </c>
      <c r="AT47" t="s">
        <v>469</v>
      </c>
      <c r="AU47" t="s">
        <v>519</v>
      </c>
      <c r="AV47" t="s">
        <v>48</v>
      </c>
      <c r="AW47">
        <v>1</v>
      </c>
      <c r="BB47">
        <v>0.74428571428571433</v>
      </c>
      <c r="BC47" t="s">
        <v>70</v>
      </c>
      <c r="BF47" t="s">
        <v>119</v>
      </c>
      <c r="BG47" t="s">
        <v>120</v>
      </c>
      <c r="BH47" t="s">
        <v>519</v>
      </c>
      <c r="BI47">
        <v>8026</v>
      </c>
      <c r="BJ47">
        <v>1</v>
      </c>
      <c r="BK47" t="s">
        <v>469</v>
      </c>
      <c r="BL47" t="s">
        <v>175</v>
      </c>
      <c r="BM47">
        <v>0.74428571428571433</v>
      </c>
      <c r="BN47" t="s">
        <v>70</v>
      </c>
      <c r="BO47" t="s">
        <v>189</v>
      </c>
      <c r="BP47">
        <v>1830.9290000000001</v>
      </c>
    </row>
    <row r="48" spans="1:68" ht="16.5">
      <c r="A48" s="108" t="str">
        <f t="shared" si="18"/>
        <v>미래교통</v>
      </c>
      <c r="B48" s="109" t="str">
        <f t="shared" si="1"/>
        <v>심동규</v>
      </c>
      <c r="C48" s="110" t="str">
        <f t="shared" si="19"/>
        <v>D</v>
      </c>
      <c r="D48" s="111">
        <f t="shared" si="20"/>
        <v>0.83866000491730497</v>
      </c>
      <c r="E48" s="112">
        <f t="shared" si="21"/>
        <v>9346</v>
      </c>
      <c r="F48" s="113" t="str">
        <f t="shared" si="22"/>
        <v>111-2</v>
      </c>
      <c r="G48" s="114" t="str">
        <f t="shared" si="23"/>
        <v>72바1548</v>
      </c>
      <c r="H48" s="115">
        <f t="shared" si="24"/>
        <v>3</v>
      </c>
      <c r="I48" s="116">
        <f t="shared" si="25"/>
        <v>2251.9110000000001</v>
      </c>
      <c r="J48" s="117">
        <f t="shared" si="26"/>
        <v>4.0697793031186182E-2</v>
      </c>
      <c r="K48" s="117">
        <f t="shared" si="27"/>
        <v>0.42380340496776842</v>
      </c>
      <c r="L48" s="117">
        <f t="shared" si="28"/>
        <v>0.26155562986281428</v>
      </c>
      <c r="M48" s="118">
        <f t="shared" si="29"/>
        <v>20.416</v>
      </c>
      <c r="N48" s="119">
        <f t="shared" si="30"/>
        <v>0.48788795963481141</v>
      </c>
      <c r="O48" s="119">
        <f t="shared" si="31"/>
        <v>55.663580849244397</v>
      </c>
      <c r="P48" s="220">
        <f t="shared" si="32"/>
        <v>39</v>
      </c>
      <c r="Q48" s="221">
        <f t="shared" si="33"/>
        <v>11</v>
      </c>
      <c r="R48" s="221">
        <f t="shared" si="34"/>
        <v>1255</v>
      </c>
      <c r="T48">
        <v>510</v>
      </c>
      <c r="U48">
        <v>9346</v>
      </c>
      <c r="V48" t="s">
        <v>314</v>
      </c>
      <c r="W48">
        <v>2254.616</v>
      </c>
      <c r="X48">
        <v>1244.692</v>
      </c>
      <c r="Y48">
        <v>1.8109999999999999</v>
      </c>
      <c r="Z48">
        <v>20.416</v>
      </c>
      <c r="AA48">
        <v>145.82358300000001</v>
      </c>
      <c r="AB48">
        <v>5.934698</v>
      </c>
      <c r="AC48">
        <v>61.800530999999999</v>
      </c>
      <c r="AD48" s="1">
        <v>589</v>
      </c>
      <c r="AE48">
        <v>11</v>
      </c>
      <c r="AF48">
        <v>1255</v>
      </c>
      <c r="AG48">
        <v>92</v>
      </c>
      <c r="AH48">
        <v>15.461257</v>
      </c>
      <c r="AI48">
        <v>4159.7</v>
      </c>
      <c r="AJ48">
        <v>1127.5</v>
      </c>
      <c r="AK48">
        <v>39</v>
      </c>
      <c r="AL48">
        <v>22981</v>
      </c>
      <c r="AM48" t="s">
        <v>315</v>
      </c>
      <c r="AN48" t="s">
        <v>522</v>
      </c>
      <c r="AO48">
        <v>1945.2170000000001</v>
      </c>
      <c r="AR48" t="s">
        <v>119</v>
      </c>
      <c r="AS48" t="s">
        <v>121</v>
      </c>
      <c r="AT48" t="s">
        <v>232</v>
      </c>
      <c r="AU48" t="s">
        <v>314</v>
      </c>
      <c r="AV48" t="s">
        <v>48</v>
      </c>
      <c r="AW48">
        <v>3</v>
      </c>
      <c r="BB48">
        <v>0.83866000491730497</v>
      </c>
      <c r="BC48" t="s">
        <v>67</v>
      </c>
      <c r="BF48" t="s">
        <v>119</v>
      </c>
      <c r="BG48" t="s">
        <v>121</v>
      </c>
      <c r="BH48" t="s">
        <v>314</v>
      </c>
      <c r="BI48">
        <v>9346</v>
      </c>
      <c r="BJ48">
        <v>3</v>
      </c>
      <c r="BK48" t="s">
        <v>232</v>
      </c>
      <c r="BL48" t="s">
        <v>206</v>
      </c>
      <c r="BM48">
        <v>0.83866000491730497</v>
      </c>
      <c r="BN48" t="s">
        <v>67</v>
      </c>
      <c r="BO48" t="s">
        <v>180</v>
      </c>
      <c r="BP48">
        <v>2251.9110000000001</v>
      </c>
    </row>
    <row r="49" spans="1:68" ht="16.5">
      <c r="A49" s="125" t="str">
        <f t="shared" si="18"/>
        <v>미래교통</v>
      </c>
      <c r="B49" s="126" t="str">
        <f t="shared" si="1"/>
        <v>안치구</v>
      </c>
      <c r="C49" s="127" t="str">
        <f t="shared" si="19"/>
        <v>C</v>
      </c>
      <c r="D49" s="128">
        <f t="shared" si="20"/>
        <v>0.88515466531569542</v>
      </c>
      <c r="E49" s="129">
        <f t="shared" si="21"/>
        <v>2238</v>
      </c>
      <c r="F49" s="130" t="str">
        <f t="shared" si="22"/>
        <v>111</v>
      </c>
      <c r="G49" s="131" t="str">
        <f t="shared" si="23"/>
        <v>70바6092</v>
      </c>
      <c r="H49" s="132">
        <f t="shared" si="24"/>
        <v>11</v>
      </c>
      <c r="I49" s="133">
        <f t="shared" si="25"/>
        <v>2929.7049999999999</v>
      </c>
      <c r="J49" s="134">
        <f t="shared" si="26"/>
        <v>3.4991367104600449E-2</v>
      </c>
      <c r="K49" s="134">
        <f t="shared" si="27"/>
        <v>0.31159618987610238</v>
      </c>
      <c r="L49" s="134">
        <f t="shared" si="28"/>
        <v>0.13653251777909381</v>
      </c>
      <c r="M49" s="135">
        <f t="shared" si="29"/>
        <v>21.440999999999999</v>
      </c>
      <c r="N49" s="136">
        <f t="shared" si="30"/>
        <v>6.8156453138178683E-2</v>
      </c>
      <c r="O49" s="136">
        <v>75</v>
      </c>
      <c r="P49" s="218">
        <f t="shared" si="32"/>
        <v>11</v>
      </c>
      <c r="Q49" s="219">
        <f t="shared" si="33"/>
        <v>2</v>
      </c>
      <c r="R49" s="219">
        <f t="shared" si="34"/>
        <v>619</v>
      </c>
      <c r="T49">
        <v>510</v>
      </c>
      <c r="U49">
        <v>2238</v>
      </c>
      <c r="V49" t="s">
        <v>316</v>
      </c>
      <c r="W49">
        <v>2934.4250000000002</v>
      </c>
      <c r="X49">
        <v>1245.808</v>
      </c>
      <c r="Y49">
        <v>2.355</v>
      </c>
      <c r="Z49">
        <v>21.440999999999999</v>
      </c>
      <c r="AA49">
        <v>110.764692</v>
      </c>
      <c r="AB49">
        <v>3.8758080000000001</v>
      </c>
      <c r="AC49">
        <v>34.513855999999997</v>
      </c>
      <c r="AD49" s="1">
        <v>400</v>
      </c>
      <c r="AE49">
        <v>2</v>
      </c>
      <c r="AF49">
        <v>619</v>
      </c>
      <c r="AG49">
        <v>93</v>
      </c>
      <c r="AH49">
        <v>26.492422000000001</v>
      </c>
      <c r="AI49">
        <v>21401</v>
      </c>
      <c r="AJ49">
        <v>11836.8</v>
      </c>
      <c r="AK49">
        <v>11</v>
      </c>
      <c r="AL49">
        <v>1738</v>
      </c>
      <c r="AM49" t="s">
        <v>317</v>
      </c>
      <c r="AN49" t="s">
        <v>523</v>
      </c>
      <c r="AO49">
        <v>632.07299999999998</v>
      </c>
      <c r="AR49" t="s">
        <v>119</v>
      </c>
      <c r="AS49" t="s">
        <v>120</v>
      </c>
      <c r="AT49" t="s">
        <v>207</v>
      </c>
      <c r="AU49" t="s">
        <v>316</v>
      </c>
      <c r="AV49" t="s">
        <v>48</v>
      </c>
      <c r="AW49">
        <v>11</v>
      </c>
      <c r="BB49">
        <v>0.88515466531569542</v>
      </c>
      <c r="BC49" t="s">
        <v>69</v>
      </c>
      <c r="BF49" t="s">
        <v>119</v>
      </c>
      <c r="BG49" t="s">
        <v>120</v>
      </c>
      <c r="BH49" t="s">
        <v>316</v>
      </c>
      <c r="BI49">
        <v>2238</v>
      </c>
      <c r="BJ49">
        <v>11</v>
      </c>
      <c r="BK49" t="s">
        <v>207</v>
      </c>
      <c r="BL49" t="s">
        <v>202</v>
      </c>
      <c r="BM49">
        <v>0.88515466531569542</v>
      </c>
      <c r="BN49" t="s">
        <v>69</v>
      </c>
      <c r="BO49" t="s">
        <v>178</v>
      </c>
      <c r="BP49">
        <v>2929.7049999999999</v>
      </c>
    </row>
    <row r="50" spans="1:68" ht="16.5">
      <c r="A50" s="108" t="str">
        <f t="shared" si="18"/>
        <v>미래교통</v>
      </c>
      <c r="B50" s="109" t="str">
        <f t="shared" si="1"/>
        <v>양종국</v>
      </c>
      <c r="C50" s="110" t="str">
        <f t="shared" si="19"/>
        <v>F</v>
      </c>
      <c r="D50" s="111">
        <f t="shared" si="20"/>
        <v>0.79783837286174852</v>
      </c>
      <c r="E50" s="112">
        <f t="shared" si="21"/>
        <v>75</v>
      </c>
      <c r="F50" s="113" t="str">
        <f t="shared" si="22"/>
        <v>304</v>
      </c>
      <c r="G50" s="114" t="str">
        <f t="shared" si="23"/>
        <v>70바6003</v>
      </c>
      <c r="H50" s="115">
        <f t="shared" si="24"/>
        <v>9</v>
      </c>
      <c r="I50" s="116">
        <f t="shared" si="25"/>
        <v>1977.6970000000001</v>
      </c>
      <c r="J50" s="117">
        <f t="shared" si="26"/>
        <v>5.2400474421109228E-3</v>
      </c>
      <c r="K50" s="117">
        <f t="shared" si="27"/>
        <v>0.35843634965963961</v>
      </c>
      <c r="L50" s="117">
        <f t="shared" si="28"/>
        <v>0.23107685353216392</v>
      </c>
      <c r="M50" s="118">
        <f t="shared" si="29"/>
        <v>22.963000000000001</v>
      </c>
      <c r="N50" s="119">
        <f t="shared" si="30"/>
        <v>0.2435995437867744</v>
      </c>
      <c r="O50" s="119">
        <f t="shared" si="31"/>
        <v>45.212075326825328</v>
      </c>
      <c r="P50" s="220">
        <f t="shared" si="32"/>
        <v>4</v>
      </c>
      <c r="Q50" s="221">
        <f t="shared" si="33"/>
        <v>5</v>
      </c>
      <c r="R50" s="221">
        <f t="shared" si="34"/>
        <v>928</v>
      </c>
      <c r="T50">
        <v>510</v>
      </c>
      <c r="U50">
        <v>75</v>
      </c>
      <c r="V50" t="s">
        <v>407</v>
      </c>
      <c r="W50">
        <v>2052.549</v>
      </c>
      <c r="X50">
        <v>980.928</v>
      </c>
      <c r="Y50">
        <v>2.0920000000000001</v>
      </c>
      <c r="Z50">
        <v>22.963000000000001</v>
      </c>
      <c r="AA50">
        <v>87.040814999999995</v>
      </c>
      <c r="AB50">
        <v>0.456098</v>
      </c>
      <c r="AC50">
        <v>31.198592000000001</v>
      </c>
      <c r="AD50" s="1">
        <v>457</v>
      </c>
      <c r="AE50">
        <v>5</v>
      </c>
      <c r="AF50">
        <v>928</v>
      </c>
      <c r="AG50">
        <v>92</v>
      </c>
      <c r="AH50">
        <v>23.581454000000001</v>
      </c>
      <c r="AI50">
        <v>13696.4</v>
      </c>
      <c r="AJ50">
        <v>8789.2000000000007</v>
      </c>
      <c r="AK50">
        <v>4</v>
      </c>
      <c r="AL50">
        <v>796</v>
      </c>
      <c r="AM50" t="s">
        <v>408</v>
      </c>
      <c r="AN50" t="s">
        <v>524</v>
      </c>
      <c r="AO50">
        <v>487.81700000000001</v>
      </c>
      <c r="AR50" t="s">
        <v>119</v>
      </c>
      <c r="AS50" t="s">
        <v>91</v>
      </c>
      <c r="AT50" t="s">
        <v>241</v>
      </c>
      <c r="AU50" t="s">
        <v>407</v>
      </c>
      <c r="AV50" t="s">
        <v>48</v>
      </c>
      <c r="AW50">
        <v>9</v>
      </c>
      <c r="BB50">
        <v>0.79783837286174852</v>
      </c>
      <c r="BC50" t="s">
        <v>70</v>
      </c>
      <c r="BF50" t="s">
        <v>119</v>
      </c>
      <c r="BG50" t="s">
        <v>91</v>
      </c>
      <c r="BH50" t="s">
        <v>407</v>
      </c>
      <c r="BI50">
        <v>75</v>
      </c>
      <c r="BJ50">
        <v>9</v>
      </c>
      <c r="BK50" t="s">
        <v>241</v>
      </c>
      <c r="BL50" t="s">
        <v>239</v>
      </c>
      <c r="BM50">
        <v>0.79783837286174852</v>
      </c>
      <c r="BN50" t="s">
        <v>70</v>
      </c>
      <c r="BO50" t="s">
        <v>189</v>
      </c>
      <c r="BP50">
        <v>1977.6970000000001</v>
      </c>
    </row>
    <row r="51" spans="1:68" ht="16.5">
      <c r="A51" s="125" t="str">
        <f t="shared" si="18"/>
        <v>미래교통</v>
      </c>
      <c r="B51" s="126" t="str">
        <f t="shared" si="1"/>
        <v>오쌍석</v>
      </c>
      <c r="C51" s="127" t="str">
        <f t="shared" si="19"/>
        <v>D</v>
      </c>
      <c r="D51" s="128">
        <f t="shared" si="20"/>
        <v>0.82793103448275862</v>
      </c>
      <c r="E51" s="129">
        <f t="shared" si="21"/>
        <v>7953</v>
      </c>
      <c r="F51" s="130" t="str">
        <f t="shared" si="22"/>
        <v>111</v>
      </c>
      <c r="G51" s="131" t="str">
        <f t="shared" si="23"/>
        <v>70바6001</v>
      </c>
      <c r="H51" s="132">
        <f t="shared" si="24"/>
        <v>1</v>
      </c>
      <c r="I51" s="133">
        <f t="shared" si="25"/>
        <v>3386.3009999999999</v>
      </c>
      <c r="J51" s="134">
        <f t="shared" si="26"/>
        <v>7.7865857819769624E-2</v>
      </c>
      <c r="K51" s="134">
        <f t="shared" si="27"/>
        <v>0.27329997982587673</v>
      </c>
      <c r="L51" s="134">
        <f t="shared" si="28"/>
        <v>0.13170713412658827</v>
      </c>
      <c r="M51" s="135">
        <f t="shared" si="29"/>
        <v>25.504000000000001</v>
      </c>
      <c r="N51" s="136">
        <f t="shared" si="30"/>
        <v>0</v>
      </c>
      <c r="O51" s="136">
        <f t="shared" si="31"/>
        <v>35.968450530534646</v>
      </c>
      <c r="P51" s="218">
        <f t="shared" si="32"/>
        <v>22</v>
      </c>
      <c r="Q51" s="219">
        <f t="shared" si="33"/>
        <v>0</v>
      </c>
      <c r="R51" s="219">
        <f t="shared" si="34"/>
        <v>1218</v>
      </c>
      <c r="T51">
        <v>510</v>
      </c>
      <c r="U51">
        <v>7953</v>
      </c>
      <c r="V51" t="s">
        <v>318</v>
      </c>
      <c r="W51">
        <v>3386.3009999999999</v>
      </c>
      <c r="X51">
        <v>1410.175</v>
      </c>
      <c r="Y51">
        <v>2.4009999999999998</v>
      </c>
      <c r="Z51">
        <v>25.504000000000001</v>
      </c>
      <c r="AA51">
        <v>116.332193</v>
      </c>
      <c r="AB51">
        <v>9.058306</v>
      </c>
      <c r="AC51">
        <v>31.793586000000001</v>
      </c>
      <c r="AD51" s="1">
        <v>446</v>
      </c>
      <c r="AE51">
        <v>0</v>
      </c>
      <c r="AF51">
        <v>1218</v>
      </c>
      <c r="AG51">
        <v>92</v>
      </c>
      <c r="AH51">
        <v>29.108889000000001</v>
      </c>
      <c r="AI51">
        <v>27927.4</v>
      </c>
      <c r="AJ51">
        <v>13624.6</v>
      </c>
      <c r="AK51">
        <v>22</v>
      </c>
      <c r="AL51">
        <v>8995</v>
      </c>
      <c r="AM51" t="s">
        <v>319</v>
      </c>
      <c r="AN51" t="s">
        <v>525</v>
      </c>
      <c r="AO51">
        <v>3386.3009999999999</v>
      </c>
      <c r="AR51" t="s">
        <v>119</v>
      </c>
      <c r="AS51" t="s">
        <v>120</v>
      </c>
      <c r="AT51" t="s">
        <v>205</v>
      </c>
      <c r="AU51" t="s">
        <v>318</v>
      </c>
      <c r="AV51" t="s">
        <v>48</v>
      </c>
      <c r="AW51">
        <v>1</v>
      </c>
      <c r="BB51">
        <v>0.82793103448275862</v>
      </c>
      <c r="BC51" t="s">
        <v>67</v>
      </c>
      <c r="BF51" t="s">
        <v>119</v>
      </c>
      <c r="BG51" t="s">
        <v>120</v>
      </c>
      <c r="BH51" t="s">
        <v>318</v>
      </c>
      <c r="BI51">
        <v>7953</v>
      </c>
      <c r="BJ51">
        <v>1</v>
      </c>
      <c r="BK51" t="s">
        <v>205</v>
      </c>
      <c r="BL51" t="s">
        <v>175</v>
      </c>
      <c r="BM51">
        <v>0.82793103448275862</v>
      </c>
      <c r="BN51" t="s">
        <v>67</v>
      </c>
      <c r="BO51" t="s">
        <v>180</v>
      </c>
      <c r="BP51">
        <v>3386.3009999999999</v>
      </c>
    </row>
    <row r="52" spans="1:68" ht="16.5">
      <c r="A52" s="108" t="str">
        <f t="shared" si="18"/>
        <v>미래교통</v>
      </c>
      <c r="B52" s="109" t="str">
        <f t="shared" si="1"/>
        <v>오영욱</v>
      </c>
      <c r="C52" s="110" t="str">
        <f t="shared" si="19"/>
        <v>C</v>
      </c>
      <c r="D52" s="111">
        <f t="shared" si="20"/>
        <v>0.89731114728982386</v>
      </c>
      <c r="E52" s="112">
        <f t="shared" si="21"/>
        <v>4636</v>
      </c>
      <c r="F52" s="113" t="str">
        <f t="shared" si="22"/>
        <v>111</v>
      </c>
      <c r="G52" s="114" t="str">
        <f t="shared" si="23"/>
        <v>70바5931</v>
      </c>
      <c r="H52" s="115">
        <f t="shared" si="24"/>
        <v>10</v>
      </c>
      <c r="I52" s="116">
        <f t="shared" si="25"/>
        <v>2086.0460000000003</v>
      </c>
      <c r="J52" s="117">
        <f t="shared" si="26"/>
        <v>3.3575497135118454E-2</v>
      </c>
      <c r="K52" s="117">
        <f t="shared" si="27"/>
        <v>0.3543320695472485</v>
      </c>
      <c r="L52" s="117">
        <f t="shared" si="28"/>
        <v>0.24687854438492723</v>
      </c>
      <c r="M52" s="118">
        <f t="shared" si="29"/>
        <v>18.006</v>
      </c>
      <c r="N52" s="119">
        <f t="shared" si="30"/>
        <v>0.14381274430189939</v>
      </c>
      <c r="O52" s="119">
        <f t="shared" si="31"/>
        <v>17.976593037737423</v>
      </c>
      <c r="P52" s="220">
        <f t="shared" si="32"/>
        <v>14</v>
      </c>
      <c r="Q52" s="221">
        <f t="shared" si="33"/>
        <v>3</v>
      </c>
      <c r="R52" s="221">
        <f t="shared" si="34"/>
        <v>375</v>
      </c>
      <c r="T52">
        <v>510</v>
      </c>
      <c r="U52">
        <v>4636</v>
      </c>
      <c r="V52" t="s">
        <v>409</v>
      </c>
      <c r="W52">
        <v>2086.0459999999998</v>
      </c>
      <c r="X52">
        <v>1019.455</v>
      </c>
      <c r="Y52">
        <v>2.0459999999999998</v>
      </c>
      <c r="Z52">
        <v>18.006</v>
      </c>
      <c r="AA52">
        <v>106.235806</v>
      </c>
      <c r="AB52">
        <v>3.5669200000000001</v>
      </c>
      <c r="AC52">
        <v>37.642752999999999</v>
      </c>
      <c r="AD52" s="1">
        <v>515</v>
      </c>
      <c r="AE52">
        <v>3</v>
      </c>
      <c r="AF52">
        <v>375</v>
      </c>
      <c r="AG52">
        <v>92</v>
      </c>
      <c r="AH52">
        <v>19.635997</v>
      </c>
      <c r="AI52">
        <v>9034.9</v>
      </c>
      <c r="AJ52">
        <v>5027.5</v>
      </c>
      <c r="AK52">
        <v>14</v>
      </c>
      <c r="AL52">
        <v>4120</v>
      </c>
      <c r="AM52" t="s">
        <v>410</v>
      </c>
      <c r="AN52" t="s">
        <v>526</v>
      </c>
      <c r="AO52">
        <v>249.678</v>
      </c>
      <c r="AR52" t="s">
        <v>119</v>
      </c>
      <c r="AS52" t="s">
        <v>120</v>
      </c>
      <c r="AT52" t="s">
        <v>203</v>
      </c>
      <c r="AU52" t="s">
        <v>409</v>
      </c>
      <c r="AV52" t="s">
        <v>48</v>
      </c>
      <c r="AW52">
        <v>10</v>
      </c>
      <c r="BB52">
        <v>0.89731114728982386</v>
      </c>
      <c r="BC52" t="s">
        <v>69</v>
      </c>
      <c r="BF52" t="s">
        <v>119</v>
      </c>
      <c r="BG52" t="s">
        <v>120</v>
      </c>
      <c r="BH52" t="s">
        <v>409</v>
      </c>
      <c r="BI52">
        <v>4636</v>
      </c>
      <c r="BJ52">
        <v>10</v>
      </c>
      <c r="BK52" t="s">
        <v>203</v>
      </c>
      <c r="BL52" t="s">
        <v>226</v>
      </c>
      <c r="BM52">
        <v>0.89731114728982386</v>
      </c>
      <c r="BN52" t="s">
        <v>69</v>
      </c>
      <c r="BO52" t="s">
        <v>178</v>
      </c>
      <c r="BP52">
        <v>2086.0460000000003</v>
      </c>
    </row>
    <row r="53" spans="1:68" ht="16.5">
      <c r="A53" s="125" t="str">
        <f t="shared" si="18"/>
        <v>미래교통</v>
      </c>
      <c r="B53" s="126" t="str">
        <f t="shared" si="1"/>
        <v>오한호</v>
      </c>
      <c r="C53" s="127" t="str">
        <f t="shared" si="19"/>
        <v>D</v>
      </c>
      <c r="D53" s="128">
        <f t="shared" si="20"/>
        <v>0.83981726300762027</v>
      </c>
      <c r="E53" s="129">
        <f t="shared" si="21"/>
        <v>8157</v>
      </c>
      <c r="F53" s="130" t="str">
        <f t="shared" si="22"/>
        <v>111-2</v>
      </c>
      <c r="G53" s="131" t="str">
        <f t="shared" si="23"/>
        <v>70바5072</v>
      </c>
      <c r="H53" s="132">
        <f t="shared" si="24"/>
        <v>3</v>
      </c>
      <c r="I53" s="133">
        <f t="shared" si="25"/>
        <v>1775.0480000000002</v>
      </c>
      <c r="J53" s="134">
        <f t="shared" si="26"/>
        <v>1.0611114238748862E-2</v>
      </c>
      <c r="K53" s="134">
        <f t="shared" si="27"/>
        <v>0.37986315902062989</v>
      </c>
      <c r="L53" s="134">
        <f t="shared" si="28"/>
        <v>0.24619052555198503</v>
      </c>
      <c r="M53" s="135">
        <f t="shared" si="29"/>
        <v>19.510000000000002</v>
      </c>
      <c r="N53" s="136">
        <f t="shared" si="30"/>
        <v>0.16900951410891424</v>
      </c>
      <c r="O53" s="136">
        <f t="shared" si="31"/>
        <v>7.6617646396041117</v>
      </c>
      <c r="P53" s="218">
        <f t="shared" si="32"/>
        <v>1</v>
      </c>
      <c r="Q53" s="219">
        <f t="shared" si="33"/>
        <v>3</v>
      </c>
      <c r="R53" s="219">
        <f t="shared" si="34"/>
        <v>136</v>
      </c>
      <c r="T53">
        <v>510</v>
      </c>
      <c r="U53">
        <v>8157</v>
      </c>
      <c r="V53" t="s">
        <v>320</v>
      </c>
      <c r="W53">
        <v>1775.048</v>
      </c>
      <c r="X53">
        <v>910.44600000000003</v>
      </c>
      <c r="Y53">
        <v>1.95</v>
      </c>
      <c r="Z53">
        <v>19.510000000000002</v>
      </c>
      <c r="AA53">
        <v>93.165805000000006</v>
      </c>
      <c r="AB53">
        <v>0.98859300000000006</v>
      </c>
      <c r="AC53">
        <v>35.390256999999998</v>
      </c>
      <c r="AD53" s="1">
        <v>437</v>
      </c>
      <c r="AE53">
        <v>3</v>
      </c>
      <c r="AF53">
        <v>136</v>
      </c>
      <c r="AG53">
        <v>91</v>
      </c>
      <c r="AH53">
        <v>19.052568999999998</v>
      </c>
      <c r="AI53">
        <v>6440.2</v>
      </c>
      <c r="AJ53">
        <v>4462.8</v>
      </c>
      <c r="AK53">
        <v>1</v>
      </c>
      <c r="AL53">
        <v>122</v>
      </c>
      <c r="AM53" t="s">
        <v>321</v>
      </c>
      <c r="AN53" t="s">
        <v>527</v>
      </c>
      <c r="AO53">
        <v>1041.9570000000001</v>
      </c>
      <c r="AR53" t="s">
        <v>119</v>
      </c>
      <c r="AS53" t="s">
        <v>121</v>
      </c>
      <c r="AT53" t="s">
        <v>221</v>
      </c>
      <c r="AU53" t="s">
        <v>320</v>
      </c>
      <c r="AV53" t="s">
        <v>48</v>
      </c>
      <c r="AW53">
        <v>3</v>
      </c>
      <c r="BB53">
        <v>0.83981726300762027</v>
      </c>
      <c r="BC53" t="s">
        <v>67</v>
      </c>
      <c r="BF53" t="s">
        <v>119</v>
      </c>
      <c r="BG53" t="s">
        <v>121</v>
      </c>
      <c r="BH53" t="s">
        <v>320</v>
      </c>
      <c r="BI53">
        <v>8157</v>
      </c>
      <c r="BJ53">
        <v>3</v>
      </c>
      <c r="BK53" t="s">
        <v>221</v>
      </c>
      <c r="BL53" t="s">
        <v>241</v>
      </c>
      <c r="BM53">
        <v>0.83981726300762027</v>
      </c>
      <c r="BN53" t="s">
        <v>67</v>
      </c>
      <c r="BO53" t="s">
        <v>180</v>
      </c>
      <c r="BP53">
        <v>1775.0480000000002</v>
      </c>
    </row>
    <row r="54" spans="1:68" ht="16.5">
      <c r="A54" s="108" t="str">
        <f t="shared" si="18"/>
        <v>미래교통</v>
      </c>
      <c r="B54" s="109" t="str">
        <f t="shared" si="1"/>
        <v>유상우</v>
      </c>
      <c r="C54" s="110" t="str">
        <f t="shared" si="19"/>
        <v>D</v>
      </c>
      <c r="D54" s="111">
        <f t="shared" si="20"/>
        <v>0.84799999999999998</v>
      </c>
      <c r="E54" s="112">
        <f t="shared" si="21"/>
        <v>9363</v>
      </c>
      <c r="F54" s="113" t="str">
        <f t="shared" si="22"/>
        <v>111-2</v>
      </c>
      <c r="G54" s="114" t="str">
        <f t="shared" si="23"/>
        <v>70바6046</v>
      </c>
      <c r="H54" s="115">
        <f t="shared" si="24"/>
        <v>1</v>
      </c>
      <c r="I54" s="116">
        <f t="shared" si="25"/>
        <v>497.916</v>
      </c>
      <c r="J54" s="117">
        <f t="shared" si="26"/>
        <v>2.6728787662332859E-2</v>
      </c>
      <c r="K54" s="117">
        <f t="shared" si="27"/>
        <v>0.37941301770500313</v>
      </c>
      <c r="L54" s="117">
        <f t="shared" si="28"/>
        <v>0.12050225339213844</v>
      </c>
      <c r="M54" s="118">
        <f t="shared" si="29"/>
        <v>19.913</v>
      </c>
      <c r="N54" s="119">
        <f t="shared" si="30"/>
        <v>0.80334835594758958</v>
      </c>
      <c r="O54" s="119">
        <f t="shared" si="31"/>
        <v>22.895428144506301</v>
      </c>
      <c r="P54" s="220">
        <f t="shared" si="32"/>
        <v>3</v>
      </c>
      <c r="Q54" s="221">
        <f t="shared" si="33"/>
        <v>4</v>
      </c>
      <c r="R54" s="221">
        <f t="shared" si="34"/>
        <v>114</v>
      </c>
      <c r="T54">
        <v>510</v>
      </c>
      <c r="U54">
        <v>9363</v>
      </c>
      <c r="V54" t="s">
        <v>528</v>
      </c>
      <c r="W54">
        <v>497.916</v>
      </c>
      <c r="X54">
        <v>293.58699999999999</v>
      </c>
      <c r="Y54">
        <v>1.696</v>
      </c>
      <c r="Z54">
        <v>19.913</v>
      </c>
      <c r="AA54">
        <v>28.111376</v>
      </c>
      <c r="AB54">
        <v>0.75138300000000002</v>
      </c>
      <c r="AC54">
        <v>10.665822</v>
      </c>
      <c r="AD54" s="1">
        <v>60</v>
      </c>
      <c r="AE54">
        <v>4</v>
      </c>
      <c r="AF54">
        <v>114</v>
      </c>
      <c r="AG54">
        <v>91</v>
      </c>
      <c r="AH54">
        <v>17.712259</v>
      </c>
      <c r="AI54">
        <v>628.1</v>
      </c>
      <c r="AJ54">
        <v>90.3</v>
      </c>
      <c r="AK54">
        <v>3</v>
      </c>
      <c r="AL54">
        <v>1487</v>
      </c>
      <c r="AM54" t="s">
        <v>529</v>
      </c>
      <c r="AN54" t="s">
        <v>530</v>
      </c>
      <c r="AO54">
        <v>497.916</v>
      </c>
      <c r="AR54" t="s">
        <v>119</v>
      </c>
      <c r="AS54" t="s">
        <v>121</v>
      </c>
      <c r="AT54" t="s">
        <v>226</v>
      </c>
      <c r="AU54" t="s">
        <v>528</v>
      </c>
      <c r="AV54" t="s">
        <v>48</v>
      </c>
      <c r="AW54">
        <v>1</v>
      </c>
      <c r="BB54">
        <v>0.84799999999999998</v>
      </c>
      <c r="BC54" t="s">
        <v>67</v>
      </c>
      <c r="BF54" t="s">
        <v>119</v>
      </c>
      <c r="BG54" t="s">
        <v>121</v>
      </c>
      <c r="BH54" t="s">
        <v>528</v>
      </c>
      <c r="BI54">
        <v>9363</v>
      </c>
      <c r="BJ54">
        <v>1</v>
      </c>
      <c r="BK54" t="s">
        <v>226</v>
      </c>
      <c r="BL54" t="s">
        <v>175</v>
      </c>
      <c r="BM54">
        <v>0.84799999999999998</v>
      </c>
      <c r="BN54" t="s">
        <v>67</v>
      </c>
      <c r="BO54" t="s">
        <v>180</v>
      </c>
      <c r="BP54">
        <v>497.916</v>
      </c>
    </row>
    <row r="55" spans="1:68" ht="16.5">
      <c r="A55" s="125" t="str">
        <f t="shared" si="18"/>
        <v>미래교통</v>
      </c>
      <c r="B55" s="126" t="str">
        <f t="shared" si="1"/>
        <v>유재해</v>
      </c>
      <c r="C55" s="127" t="str">
        <f t="shared" si="19"/>
        <v>C</v>
      </c>
      <c r="D55" s="128">
        <f t="shared" si="20"/>
        <v>0.87040005634098727</v>
      </c>
      <c r="E55" s="129">
        <f t="shared" si="21"/>
        <v>3079</v>
      </c>
      <c r="F55" s="130" t="str">
        <f t="shared" si="22"/>
        <v>111</v>
      </c>
      <c r="G55" s="131" t="str">
        <f t="shared" si="23"/>
        <v>70바5994</v>
      </c>
      <c r="H55" s="132">
        <f t="shared" si="24"/>
        <v>2</v>
      </c>
      <c r="I55" s="133">
        <f t="shared" si="25"/>
        <v>2888.1019999999999</v>
      </c>
      <c r="J55" s="134">
        <f t="shared" si="26"/>
        <v>1.3287951968891426E-2</v>
      </c>
      <c r="K55" s="134">
        <f t="shared" si="27"/>
        <v>0.25746426292486402</v>
      </c>
      <c r="L55" s="134">
        <f t="shared" si="28"/>
        <v>0.20878763977172551</v>
      </c>
      <c r="M55" s="135">
        <f t="shared" si="29"/>
        <v>26.786999999999999</v>
      </c>
      <c r="N55" s="136">
        <f t="shared" si="30"/>
        <v>0.13849926353016617</v>
      </c>
      <c r="O55" s="136">
        <f t="shared" si="31"/>
        <v>25.27611559425533</v>
      </c>
      <c r="P55" s="218">
        <f t="shared" si="32"/>
        <v>2</v>
      </c>
      <c r="Q55" s="219">
        <f t="shared" si="33"/>
        <v>4</v>
      </c>
      <c r="R55" s="219">
        <f t="shared" si="34"/>
        <v>730</v>
      </c>
      <c r="T55">
        <v>510</v>
      </c>
      <c r="U55">
        <v>3079</v>
      </c>
      <c r="V55" t="s">
        <v>322</v>
      </c>
      <c r="W55">
        <v>2888.1019999999999</v>
      </c>
      <c r="X55">
        <v>1272.4649999999999</v>
      </c>
      <c r="Y55">
        <v>2.27</v>
      </c>
      <c r="Z55">
        <v>26.786999999999999</v>
      </c>
      <c r="AA55">
        <v>90.743855999999994</v>
      </c>
      <c r="AB55">
        <v>1.2058</v>
      </c>
      <c r="AC55">
        <v>23.363299999999999</v>
      </c>
      <c r="AD55" s="1">
        <v>603</v>
      </c>
      <c r="AE55">
        <v>4</v>
      </c>
      <c r="AF55">
        <v>730</v>
      </c>
      <c r="AG55">
        <v>92</v>
      </c>
      <c r="AH55">
        <v>31.826969999999999</v>
      </c>
      <c r="AI55">
        <v>19064.7</v>
      </c>
      <c r="AJ55">
        <v>8670.7999999999993</v>
      </c>
      <c r="AK55">
        <v>2</v>
      </c>
      <c r="AL55">
        <v>180</v>
      </c>
      <c r="AM55" t="s">
        <v>323</v>
      </c>
      <c r="AN55" t="s">
        <v>531</v>
      </c>
      <c r="AO55">
        <v>2644.9169999999999</v>
      </c>
      <c r="AR55" t="s">
        <v>119</v>
      </c>
      <c r="AS55" t="s">
        <v>120</v>
      </c>
      <c r="AT55" t="s">
        <v>204</v>
      </c>
      <c r="AU55" t="s">
        <v>322</v>
      </c>
      <c r="AV55" t="s">
        <v>48</v>
      </c>
      <c r="AW55">
        <v>2</v>
      </c>
      <c r="BB55">
        <v>0.87040005634098727</v>
      </c>
      <c r="BC55" t="s">
        <v>69</v>
      </c>
      <c r="BF55" t="s">
        <v>119</v>
      </c>
      <c r="BG55" t="s">
        <v>120</v>
      </c>
      <c r="BH55" t="s">
        <v>322</v>
      </c>
      <c r="BI55">
        <v>3079</v>
      </c>
      <c r="BJ55">
        <v>2</v>
      </c>
      <c r="BK55" t="s">
        <v>204</v>
      </c>
      <c r="BL55" t="s">
        <v>244</v>
      </c>
      <c r="BM55">
        <v>0.87040005634098727</v>
      </c>
      <c r="BN55" t="s">
        <v>69</v>
      </c>
      <c r="BO55" t="s">
        <v>178</v>
      </c>
      <c r="BP55">
        <v>2888.1019999999999</v>
      </c>
    </row>
    <row r="56" spans="1:68" ht="16.5">
      <c r="A56" s="108" t="str">
        <f t="shared" si="18"/>
        <v>미래교통</v>
      </c>
      <c r="B56" s="109" t="str">
        <f t="shared" si="1"/>
        <v>이동석</v>
      </c>
      <c r="C56" s="110" t="str">
        <f t="shared" si="19"/>
        <v>B</v>
      </c>
      <c r="D56" s="111">
        <f t="shared" si="20"/>
        <v>0.91753279225638595</v>
      </c>
      <c r="E56" s="112">
        <f t="shared" si="21"/>
        <v>5929</v>
      </c>
      <c r="F56" s="113" t="str">
        <f t="shared" si="22"/>
        <v>111-2</v>
      </c>
      <c r="G56" s="114" t="str">
        <f t="shared" si="23"/>
        <v>70바5027</v>
      </c>
      <c r="H56" s="115">
        <f t="shared" si="24"/>
        <v>11</v>
      </c>
      <c r="I56" s="116">
        <f t="shared" si="25"/>
        <v>1526.66</v>
      </c>
      <c r="J56" s="117">
        <f t="shared" si="26"/>
        <v>1.9089987608162478E-2</v>
      </c>
      <c r="K56" s="117">
        <f t="shared" si="27"/>
        <v>0.37633992866748411</v>
      </c>
      <c r="L56" s="117">
        <f t="shared" si="28"/>
        <v>0.18340691444067439</v>
      </c>
      <c r="M56" s="118">
        <f t="shared" si="29"/>
        <v>16.077999999999999</v>
      </c>
      <c r="N56" s="119">
        <f t="shared" si="30"/>
        <v>0</v>
      </c>
      <c r="O56" s="119">
        <f t="shared" si="31"/>
        <v>24.79964329632233</v>
      </c>
      <c r="P56" s="220">
        <f t="shared" si="32"/>
        <v>3</v>
      </c>
      <c r="Q56" s="221">
        <f t="shared" si="33"/>
        <v>0</v>
      </c>
      <c r="R56" s="221">
        <f t="shared" si="34"/>
        <v>386</v>
      </c>
      <c r="T56">
        <v>510</v>
      </c>
      <c r="U56">
        <v>5929</v>
      </c>
      <c r="V56" t="s">
        <v>411</v>
      </c>
      <c r="W56">
        <v>1556.4739999999999</v>
      </c>
      <c r="X56">
        <v>821.37199999999996</v>
      </c>
      <c r="Y56">
        <v>1.895</v>
      </c>
      <c r="Z56">
        <v>16.077999999999999</v>
      </c>
      <c r="AA56">
        <v>92.164700999999994</v>
      </c>
      <c r="AB56">
        <v>1.759423</v>
      </c>
      <c r="AC56">
        <v>34.685257</v>
      </c>
      <c r="AD56" s="1">
        <v>280</v>
      </c>
      <c r="AE56">
        <v>0</v>
      </c>
      <c r="AF56">
        <v>386</v>
      </c>
      <c r="AG56">
        <v>92</v>
      </c>
      <c r="AH56">
        <v>16.887962000000002</v>
      </c>
      <c r="AI56">
        <v>4273.5</v>
      </c>
      <c r="AJ56">
        <v>2738.6</v>
      </c>
      <c r="AK56">
        <v>3</v>
      </c>
      <c r="AL56">
        <v>689</v>
      </c>
      <c r="AM56" t="s">
        <v>412</v>
      </c>
      <c r="AN56" t="s">
        <v>532</v>
      </c>
      <c r="AO56">
        <v>222.19</v>
      </c>
      <c r="AR56" t="s">
        <v>119</v>
      </c>
      <c r="AS56" t="s">
        <v>121</v>
      </c>
      <c r="AT56" t="s">
        <v>215</v>
      </c>
      <c r="AU56" t="s">
        <v>411</v>
      </c>
      <c r="AV56" t="s">
        <v>48</v>
      </c>
      <c r="AW56">
        <v>11</v>
      </c>
      <c r="BB56">
        <v>0.91753279225638595</v>
      </c>
      <c r="BC56" t="s">
        <v>68</v>
      </c>
      <c r="BF56" t="s">
        <v>119</v>
      </c>
      <c r="BG56" t="s">
        <v>121</v>
      </c>
      <c r="BH56" t="s">
        <v>411</v>
      </c>
      <c r="BI56">
        <v>5929</v>
      </c>
      <c r="BJ56">
        <v>11</v>
      </c>
      <c r="BK56" t="s">
        <v>215</v>
      </c>
      <c r="BL56" t="s">
        <v>232</v>
      </c>
      <c r="BM56">
        <v>0.91753279225638595</v>
      </c>
      <c r="BN56" t="s">
        <v>68</v>
      </c>
      <c r="BO56" t="s">
        <v>176</v>
      </c>
      <c r="BP56">
        <v>1526.66</v>
      </c>
    </row>
    <row r="57" spans="1:68" ht="16.5">
      <c r="A57" s="125" t="str">
        <f t="shared" si="18"/>
        <v>미래교통</v>
      </c>
      <c r="B57" s="126" t="str">
        <f t="shared" si="1"/>
        <v>이동현</v>
      </c>
      <c r="C57" s="127" t="str">
        <f t="shared" si="19"/>
        <v>D</v>
      </c>
      <c r="D57" s="128">
        <f t="shared" si="20"/>
        <v>0.80309601082227966</v>
      </c>
      <c r="E57" s="129">
        <f t="shared" si="21"/>
        <v>6037</v>
      </c>
      <c r="F57" s="130" t="str">
        <f t="shared" si="22"/>
        <v>111</v>
      </c>
      <c r="G57" s="131" t="str">
        <f t="shared" si="23"/>
        <v>70바6093</v>
      </c>
      <c r="H57" s="132">
        <f t="shared" si="24"/>
        <v>2</v>
      </c>
      <c r="I57" s="133">
        <f t="shared" si="25"/>
        <v>3785.1890000000003</v>
      </c>
      <c r="J57" s="134">
        <f t="shared" si="26"/>
        <v>3.7327943409196221E-2</v>
      </c>
      <c r="K57" s="134">
        <f t="shared" si="27"/>
        <v>0.34931857731596122</v>
      </c>
      <c r="L57" s="134">
        <f t="shared" si="28"/>
        <v>0.13420730114136967</v>
      </c>
      <c r="M57" s="135">
        <f t="shared" si="29"/>
        <v>25.460999999999999</v>
      </c>
      <c r="N57" s="136">
        <f t="shared" si="30"/>
        <v>2.641876006719876E-2</v>
      </c>
      <c r="O57" s="136">
        <f t="shared" si="31"/>
        <v>42.534203708189999</v>
      </c>
      <c r="P57" s="218">
        <f t="shared" si="32"/>
        <v>57</v>
      </c>
      <c r="Q57" s="219">
        <f t="shared" si="33"/>
        <v>1</v>
      </c>
      <c r="R57" s="219">
        <f t="shared" si="34"/>
        <v>1610</v>
      </c>
      <c r="T57">
        <v>510</v>
      </c>
      <c r="U57">
        <v>6037</v>
      </c>
      <c r="V57" t="s">
        <v>324</v>
      </c>
      <c r="W57">
        <v>3785.1889999999999</v>
      </c>
      <c r="X57">
        <v>1629.375</v>
      </c>
      <c r="Y57">
        <v>2.323</v>
      </c>
      <c r="Z57">
        <v>25.460999999999999</v>
      </c>
      <c r="AA57">
        <v>137.66081199999999</v>
      </c>
      <c r="AB57">
        <v>5.1385949999999996</v>
      </c>
      <c r="AC57">
        <v>48.087479000000002</v>
      </c>
      <c r="AD57" s="1">
        <v>508</v>
      </c>
      <c r="AE57">
        <v>1</v>
      </c>
      <c r="AF57">
        <v>1610</v>
      </c>
      <c r="AG57">
        <v>94</v>
      </c>
      <c r="AH57">
        <v>27.496487999999999</v>
      </c>
      <c r="AI57">
        <v>65581.600000000006</v>
      </c>
      <c r="AJ57">
        <v>37139.5</v>
      </c>
      <c r="AK57">
        <v>57</v>
      </c>
      <c r="AL57">
        <v>31448</v>
      </c>
      <c r="AM57" t="s">
        <v>325</v>
      </c>
      <c r="AN57" t="s">
        <v>533</v>
      </c>
      <c r="AO57">
        <v>3537.1280000000002</v>
      </c>
      <c r="AR57" t="s">
        <v>119</v>
      </c>
      <c r="AS57" t="s">
        <v>120</v>
      </c>
      <c r="AT57" t="s">
        <v>208</v>
      </c>
      <c r="AU57" t="s">
        <v>324</v>
      </c>
      <c r="AV57" t="s">
        <v>48</v>
      </c>
      <c r="AW57">
        <v>2</v>
      </c>
      <c r="BB57">
        <v>0.80309601082227966</v>
      </c>
      <c r="BC57" t="s">
        <v>67</v>
      </c>
      <c r="BF57" t="s">
        <v>119</v>
      </c>
      <c r="BG57" t="s">
        <v>120</v>
      </c>
      <c r="BH57" t="s">
        <v>324</v>
      </c>
      <c r="BI57">
        <v>6037</v>
      </c>
      <c r="BJ57">
        <v>2</v>
      </c>
      <c r="BK57" t="s">
        <v>208</v>
      </c>
      <c r="BL57" t="s">
        <v>198</v>
      </c>
      <c r="BM57">
        <v>0.80309601082227966</v>
      </c>
      <c r="BN57" t="s">
        <v>67</v>
      </c>
      <c r="BO57" t="s">
        <v>180</v>
      </c>
      <c r="BP57">
        <v>3785.1890000000003</v>
      </c>
    </row>
    <row r="58" spans="1:68" ht="16.5">
      <c r="A58" s="108" t="str">
        <f t="shared" si="18"/>
        <v>미래교통</v>
      </c>
      <c r="B58" s="109" t="str">
        <f t="shared" si="1"/>
        <v>이병덕</v>
      </c>
      <c r="C58" s="110" t="str">
        <f t="shared" si="19"/>
        <v>D</v>
      </c>
      <c r="D58" s="111">
        <f t="shared" si="20"/>
        <v>0.83136399587037368</v>
      </c>
      <c r="E58" s="112">
        <f t="shared" si="21"/>
        <v>7026</v>
      </c>
      <c r="F58" s="113" t="str">
        <f t="shared" si="22"/>
        <v>111-2</v>
      </c>
      <c r="G58" s="114" t="str">
        <f t="shared" si="23"/>
        <v>70바5092</v>
      </c>
      <c r="H58" s="115">
        <f t="shared" si="24"/>
        <v>3</v>
      </c>
      <c r="I58" s="116">
        <f t="shared" si="25"/>
        <v>1271.5430000000001</v>
      </c>
      <c r="J58" s="117">
        <f t="shared" si="26"/>
        <v>1.3003105406557516E-2</v>
      </c>
      <c r="K58" s="117">
        <f t="shared" si="27"/>
        <v>0.43416748673605365</v>
      </c>
      <c r="L58" s="117">
        <f t="shared" si="28"/>
        <v>0.22571002317656577</v>
      </c>
      <c r="M58" s="118">
        <f t="shared" si="29"/>
        <v>19.260999999999999</v>
      </c>
      <c r="N58" s="119">
        <f t="shared" si="30"/>
        <v>0.15323498201404398</v>
      </c>
      <c r="O58" s="119">
        <f t="shared" si="31"/>
        <v>20.227017625853808</v>
      </c>
      <c r="P58" s="220">
        <f t="shared" si="32"/>
        <v>25</v>
      </c>
      <c r="Q58" s="221">
        <f t="shared" si="33"/>
        <v>2</v>
      </c>
      <c r="R58" s="221">
        <f t="shared" si="34"/>
        <v>264</v>
      </c>
      <c r="T58">
        <v>510</v>
      </c>
      <c r="U58">
        <v>7026</v>
      </c>
      <c r="V58" t="s">
        <v>326</v>
      </c>
      <c r="W58">
        <v>1305.1849999999999</v>
      </c>
      <c r="X58">
        <v>785.14200000000005</v>
      </c>
      <c r="Y58">
        <v>1.6619999999999999</v>
      </c>
      <c r="Z58">
        <v>19.260999999999999</v>
      </c>
      <c r="AA58">
        <v>83.248036999999997</v>
      </c>
      <c r="AB58">
        <v>1.0824830000000001</v>
      </c>
      <c r="AC58">
        <v>36.143591000000001</v>
      </c>
      <c r="AD58" s="1">
        <v>287</v>
      </c>
      <c r="AE58">
        <v>2</v>
      </c>
      <c r="AF58">
        <v>264</v>
      </c>
      <c r="AG58">
        <v>86</v>
      </c>
      <c r="AH58">
        <v>15.678267</v>
      </c>
      <c r="AI58">
        <v>1307.3</v>
      </c>
      <c r="AJ58">
        <v>22.2</v>
      </c>
      <c r="AK58">
        <v>25</v>
      </c>
      <c r="AL58">
        <v>13439</v>
      </c>
      <c r="AM58" t="s">
        <v>327</v>
      </c>
      <c r="AN58" t="s">
        <v>534</v>
      </c>
      <c r="AO58">
        <v>1085.3620000000001</v>
      </c>
      <c r="AR58" t="s">
        <v>119</v>
      </c>
      <c r="AS58" t="s">
        <v>121</v>
      </c>
      <c r="AT58" t="s">
        <v>222</v>
      </c>
      <c r="AU58" t="s">
        <v>326</v>
      </c>
      <c r="AV58" t="s">
        <v>48</v>
      </c>
      <c r="AW58">
        <v>3</v>
      </c>
      <c r="BB58">
        <v>0.83136399587037368</v>
      </c>
      <c r="BC58" t="s">
        <v>67</v>
      </c>
      <c r="BF58" t="s">
        <v>119</v>
      </c>
      <c r="BG58" t="s">
        <v>121</v>
      </c>
      <c r="BH58" t="s">
        <v>326</v>
      </c>
      <c r="BI58">
        <v>7026</v>
      </c>
      <c r="BJ58">
        <v>3</v>
      </c>
      <c r="BK58" t="s">
        <v>222</v>
      </c>
      <c r="BL58" t="s">
        <v>230</v>
      </c>
      <c r="BM58">
        <v>0.83136399587037368</v>
      </c>
      <c r="BN58" t="s">
        <v>67</v>
      </c>
      <c r="BO58" t="s">
        <v>180</v>
      </c>
      <c r="BP58">
        <v>1271.5430000000001</v>
      </c>
    </row>
    <row r="59" spans="1:68" ht="16.5">
      <c r="A59" s="125" t="str">
        <f t="shared" si="18"/>
        <v>미래교통</v>
      </c>
      <c r="B59" s="126" t="str">
        <f t="shared" si="1"/>
        <v>이상택</v>
      </c>
      <c r="C59" s="127" t="str">
        <f t="shared" si="19"/>
        <v>A</v>
      </c>
      <c r="D59" s="128">
        <f t="shared" si="20"/>
        <v>0.96526315789473693</v>
      </c>
      <c r="E59" s="129">
        <f t="shared" si="21"/>
        <v>7090</v>
      </c>
      <c r="F59" s="130" t="str">
        <f t="shared" si="22"/>
        <v>111-2</v>
      </c>
      <c r="G59" s="131" t="str">
        <f t="shared" si="23"/>
        <v>70바5028</v>
      </c>
      <c r="H59" s="132">
        <f t="shared" si="24"/>
        <v>1</v>
      </c>
      <c r="I59" s="133">
        <f t="shared" si="25"/>
        <v>1898.1079999999999</v>
      </c>
      <c r="J59" s="134">
        <f t="shared" si="26"/>
        <v>1.510021784159094E-2</v>
      </c>
      <c r="K59" s="134">
        <f t="shared" si="27"/>
        <v>0.37218951708423254</v>
      </c>
      <c r="L59" s="134">
        <f t="shared" si="28"/>
        <v>7.6391859683432137E-2</v>
      </c>
      <c r="M59" s="135">
        <f t="shared" si="29"/>
        <v>13.598000000000001</v>
      </c>
      <c r="N59" s="136">
        <f t="shared" si="30"/>
        <v>5.2684041160987682E-2</v>
      </c>
      <c r="O59" s="136">
        <f t="shared" si="31"/>
        <v>6.3747689804795096</v>
      </c>
      <c r="P59" s="218">
        <f t="shared" si="32"/>
        <v>0</v>
      </c>
      <c r="Q59" s="219">
        <f t="shared" si="33"/>
        <v>1</v>
      </c>
      <c r="R59" s="219">
        <f t="shared" si="34"/>
        <v>121</v>
      </c>
      <c r="T59">
        <v>510</v>
      </c>
      <c r="U59">
        <v>7090</v>
      </c>
      <c r="V59" t="s">
        <v>328</v>
      </c>
      <c r="W59">
        <v>1898.1079999999999</v>
      </c>
      <c r="X59">
        <v>1034.836</v>
      </c>
      <c r="Y59">
        <v>1.8340000000000001</v>
      </c>
      <c r="Z59">
        <v>13.598000000000001</v>
      </c>
      <c r="AA59">
        <v>125.49302400000001</v>
      </c>
      <c r="AB59">
        <v>1.8949720000000001</v>
      </c>
      <c r="AC59">
        <v>46.707188000000002</v>
      </c>
      <c r="AD59" s="1">
        <v>145</v>
      </c>
      <c r="AE59">
        <v>1</v>
      </c>
      <c r="AF59">
        <v>121</v>
      </c>
      <c r="AG59">
        <v>90</v>
      </c>
      <c r="AH59">
        <v>15.125207</v>
      </c>
      <c r="AI59">
        <v>375.5</v>
      </c>
      <c r="AJ59">
        <v>11.4</v>
      </c>
      <c r="AK59">
        <v>0</v>
      </c>
      <c r="AL59">
        <v>0</v>
      </c>
      <c r="AM59" t="s">
        <v>329</v>
      </c>
      <c r="AN59" t="s">
        <v>535</v>
      </c>
      <c r="AO59">
        <v>1898.1079999999999</v>
      </c>
      <c r="AR59" t="s">
        <v>119</v>
      </c>
      <c r="AS59" t="s">
        <v>121</v>
      </c>
      <c r="AT59" t="s">
        <v>217</v>
      </c>
      <c r="AU59" t="s">
        <v>328</v>
      </c>
      <c r="AV59" t="s">
        <v>48</v>
      </c>
      <c r="AW59">
        <v>1</v>
      </c>
      <c r="BB59">
        <v>0.96526315789473693</v>
      </c>
      <c r="BC59" t="s">
        <v>66</v>
      </c>
      <c r="BF59" t="s">
        <v>119</v>
      </c>
      <c r="BG59" t="s">
        <v>121</v>
      </c>
      <c r="BH59" t="s">
        <v>328</v>
      </c>
      <c r="BI59">
        <v>7090</v>
      </c>
      <c r="BJ59">
        <v>1</v>
      </c>
      <c r="BK59" t="s">
        <v>217</v>
      </c>
      <c r="BL59" t="s">
        <v>175</v>
      </c>
      <c r="BM59">
        <v>0.96526315789473693</v>
      </c>
      <c r="BN59" t="s">
        <v>66</v>
      </c>
      <c r="BO59" t="s">
        <v>179</v>
      </c>
      <c r="BP59">
        <v>1898.1079999999999</v>
      </c>
    </row>
    <row r="60" spans="1:68" ht="16.5">
      <c r="A60" s="108" t="str">
        <f t="shared" si="18"/>
        <v>미래교통</v>
      </c>
      <c r="B60" s="109" t="str">
        <f t="shared" si="1"/>
        <v>이석찬</v>
      </c>
      <c r="C60" s="110" t="str">
        <f t="shared" si="19"/>
        <v>D</v>
      </c>
      <c r="D60" s="111">
        <f t="shared" si="20"/>
        <v>0.83444444444444443</v>
      </c>
      <c r="E60" s="112">
        <f t="shared" si="21"/>
        <v>3126</v>
      </c>
      <c r="F60" s="113" t="str">
        <f t="shared" si="22"/>
        <v>111</v>
      </c>
      <c r="G60" s="114" t="str">
        <f t="shared" si="23"/>
        <v>70바5931</v>
      </c>
      <c r="H60" s="115">
        <f t="shared" si="24"/>
        <v>1</v>
      </c>
      <c r="I60" s="116">
        <f t="shared" si="25"/>
        <v>3666.2429999999999</v>
      </c>
      <c r="J60" s="117">
        <f t="shared" si="26"/>
        <v>6.3312447411977613E-2</v>
      </c>
      <c r="K60" s="117">
        <f t="shared" si="27"/>
        <v>0.27299922092946383</v>
      </c>
      <c r="L60" s="117">
        <f t="shared" si="28"/>
        <v>9.9556957899408202E-2</v>
      </c>
      <c r="M60" s="118">
        <f t="shared" si="29"/>
        <v>26.6</v>
      </c>
      <c r="N60" s="119">
        <f t="shared" si="30"/>
        <v>0.10910351550620076</v>
      </c>
      <c r="O60" s="119">
        <f t="shared" si="31"/>
        <v>17.865700664140377</v>
      </c>
      <c r="P60" s="220">
        <f t="shared" si="32"/>
        <v>8</v>
      </c>
      <c r="Q60" s="221">
        <f t="shared" si="33"/>
        <v>4</v>
      </c>
      <c r="R60" s="221">
        <f t="shared" si="34"/>
        <v>655</v>
      </c>
      <c r="T60">
        <v>510</v>
      </c>
      <c r="U60">
        <v>3126</v>
      </c>
      <c r="V60" t="s">
        <v>330</v>
      </c>
      <c r="W60">
        <v>3666.2429999999999</v>
      </c>
      <c r="X60">
        <v>1627.5840000000001</v>
      </c>
      <c r="Y60">
        <v>2.2530000000000001</v>
      </c>
      <c r="Z60">
        <v>26.6</v>
      </c>
      <c r="AA60">
        <v>124.803847</v>
      </c>
      <c r="AB60">
        <v>7.901637</v>
      </c>
      <c r="AC60">
        <v>34.071353000000002</v>
      </c>
      <c r="AD60" s="1">
        <v>365</v>
      </c>
      <c r="AE60">
        <v>4</v>
      </c>
      <c r="AF60">
        <v>655</v>
      </c>
      <c r="AG60">
        <v>93</v>
      </c>
      <c r="AH60">
        <v>29.376041000000001</v>
      </c>
      <c r="AI60">
        <v>29602.799999999999</v>
      </c>
      <c r="AJ60">
        <v>15452</v>
      </c>
      <c r="AK60">
        <v>8</v>
      </c>
      <c r="AL60">
        <v>3399</v>
      </c>
      <c r="AM60" t="s">
        <v>331</v>
      </c>
      <c r="AN60" t="s">
        <v>536</v>
      </c>
      <c r="AO60">
        <v>3666.2429999999999</v>
      </c>
      <c r="AR60" t="s">
        <v>119</v>
      </c>
      <c r="AS60" t="s">
        <v>120</v>
      </c>
      <c r="AT60" t="s">
        <v>203</v>
      </c>
      <c r="AU60" t="s">
        <v>330</v>
      </c>
      <c r="AV60" t="s">
        <v>48</v>
      </c>
      <c r="AW60">
        <v>1</v>
      </c>
      <c r="BB60">
        <v>0.83444444444444443</v>
      </c>
      <c r="BC60" t="s">
        <v>67</v>
      </c>
      <c r="BF60" t="s">
        <v>119</v>
      </c>
      <c r="BG60" t="s">
        <v>120</v>
      </c>
      <c r="BH60" t="s">
        <v>330</v>
      </c>
      <c r="BI60">
        <v>3126</v>
      </c>
      <c r="BJ60">
        <v>1</v>
      </c>
      <c r="BK60" t="s">
        <v>203</v>
      </c>
      <c r="BL60" t="s">
        <v>175</v>
      </c>
      <c r="BM60">
        <v>0.83444444444444443</v>
      </c>
      <c r="BN60" t="s">
        <v>67</v>
      </c>
      <c r="BO60" t="s">
        <v>180</v>
      </c>
      <c r="BP60">
        <v>3666.2429999999999</v>
      </c>
    </row>
    <row r="61" spans="1:68" ht="16.5">
      <c r="A61" s="125" t="str">
        <f t="shared" si="18"/>
        <v>미래교통</v>
      </c>
      <c r="B61" s="126" t="str">
        <f t="shared" si="1"/>
        <v>이신행</v>
      </c>
      <c r="C61" s="127" t="str">
        <f t="shared" si="19"/>
        <v>C</v>
      </c>
      <c r="D61" s="128">
        <f t="shared" si="20"/>
        <v>0.88174916176474682</v>
      </c>
      <c r="E61" s="129">
        <f t="shared" si="21"/>
        <v>1284</v>
      </c>
      <c r="F61" s="130" t="str">
        <f t="shared" si="22"/>
        <v>111</v>
      </c>
      <c r="G61" s="131" t="str">
        <f t="shared" si="23"/>
        <v>70바5931</v>
      </c>
      <c r="H61" s="132">
        <f t="shared" si="24"/>
        <v>5</v>
      </c>
      <c r="I61" s="133">
        <f t="shared" si="25"/>
        <v>1484.2939999999999</v>
      </c>
      <c r="J61" s="134">
        <f t="shared" si="26"/>
        <v>2.5933346673782803E-2</v>
      </c>
      <c r="K61" s="134">
        <f t="shared" si="27"/>
        <v>0.28988324783419994</v>
      </c>
      <c r="L61" s="134">
        <f t="shared" si="28"/>
        <v>0.15967187093662039</v>
      </c>
      <c r="M61" s="135">
        <f t="shared" si="29"/>
        <v>23.238</v>
      </c>
      <c r="N61" s="136">
        <f t="shared" si="30"/>
        <v>0</v>
      </c>
      <c r="O61" s="136">
        <f t="shared" si="31"/>
        <v>12.611203310038384</v>
      </c>
      <c r="P61" s="218">
        <f t="shared" si="32"/>
        <v>6</v>
      </c>
      <c r="Q61" s="219">
        <f t="shared" si="33"/>
        <v>0</v>
      </c>
      <c r="R61" s="219">
        <f t="shared" si="34"/>
        <v>188</v>
      </c>
      <c r="T61">
        <v>510</v>
      </c>
      <c r="U61">
        <v>1284</v>
      </c>
      <c r="V61" t="s">
        <v>413</v>
      </c>
      <c r="W61">
        <v>1490.7380000000001</v>
      </c>
      <c r="X61">
        <v>618.51900000000001</v>
      </c>
      <c r="Y61">
        <v>2.41</v>
      </c>
      <c r="Z61">
        <v>23.238</v>
      </c>
      <c r="AA61">
        <v>50.503045999999998</v>
      </c>
      <c r="AB61">
        <v>1.3097129999999999</v>
      </c>
      <c r="AC61">
        <v>14.639987</v>
      </c>
      <c r="AD61" s="1">
        <v>237</v>
      </c>
      <c r="AE61">
        <v>0</v>
      </c>
      <c r="AF61">
        <v>188</v>
      </c>
      <c r="AG61">
        <v>91</v>
      </c>
      <c r="AH61">
        <v>29.517783000000001</v>
      </c>
      <c r="AI61">
        <v>15058.9</v>
      </c>
      <c r="AJ61">
        <v>7684.1</v>
      </c>
      <c r="AK61">
        <v>6</v>
      </c>
      <c r="AL61">
        <v>1113</v>
      </c>
      <c r="AM61" t="s">
        <v>414</v>
      </c>
      <c r="AN61" t="s">
        <v>537</v>
      </c>
      <c r="AO61">
        <v>745.87599999999998</v>
      </c>
      <c r="AR61" t="s">
        <v>119</v>
      </c>
      <c r="AS61" t="s">
        <v>120</v>
      </c>
      <c r="AT61" t="s">
        <v>203</v>
      </c>
      <c r="AU61" t="s">
        <v>413</v>
      </c>
      <c r="AV61" t="s">
        <v>48</v>
      </c>
      <c r="AW61">
        <v>5</v>
      </c>
      <c r="BB61">
        <v>0.88174916176474682</v>
      </c>
      <c r="BC61" t="s">
        <v>69</v>
      </c>
      <c r="BF61" t="s">
        <v>119</v>
      </c>
      <c r="BG61" t="s">
        <v>120</v>
      </c>
      <c r="BH61" t="s">
        <v>413</v>
      </c>
      <c r="BI61">
        <v>1284</v>
      </c>
      <c r="BJ61">
        <v>5</v>
      </c>
      <c r="BK61" t="s">
        <v>203</v>
      </c>
      <c r="BL61" t="s">
        <v>202</v>
      </c>
      <c r="BM61">
        <v>0.88174916176474682</v>
      </c>
      <c r="BN61" t="s">
        <v>69</v>
      </c>
      <c r="BO61" t="s">
        <v>178</v>
      </c>
      <c r="BP61">
        <v>1484.2939999999999</v>
      </c>
    </row>
    <row r="62" spans="1:68" ht="16.5">
      <c r="A62" s="108" t="str">
        <f t="shared" si="18"/>
        <v>미래교통</v>
      </c>
      <c r="B62" s="109" t="str">
        <f t="shared" si="1"/>
        <v>이용남</v>
      </c>
      <c r="C62" s="110" t="str">
        <f t="shared" si="19"/>
        <v>C</v>
      </c>
      <c r="D62" s="111">
        <f t="shared" si="20"/>
        <v>0.86252304508469413</v>
      </c>
      <c r="E62" s="112">
        <f t="shared" si="21"/>
        <v>7049</v>
      </c>
      <c r="F62" s="113" t="str">
        <f t="shared" si="22"/>
        <v>예비</v>
      </c>
      <c r="G62" s="114" t="str">
        <f t="shared" si="23"/>
        <v>70바6043</v>
      </c>
      <c r="H62" s="115">
        <f t="shared" si="24"/>
        <v>9</v>
      </c>
      <c r="I62" s="116">
        <f t="shared" si="25"/>
        <v>1595.0470000000003</v>
      </c>
      <c r="J62" s="117">
        <f t="shared" si="26"/>
        <v>2.7736028235567509E-2</v>
      </c>
      <c r="K62" s="117">
        <f t="shared" si="27"/>
        <v>0.32513876673823749</v>
      </c>
      <c r="L62" s="117">
        <f t="shared" si="28"/>
        <v>0.20563657371851735</v>
      </c>
      <c r="M62" s="118">
        <f t="shared" si="29"/>
        <v>19.963999999999999</v>
      </c>
      <c r="N62" s="119">
        <f t="shared" si="30"/>
        <v>0</v>
      </c>
      <c r="O62" s="119">
        <f t="shared" si="31"/>
        <v>21.134885276475075</v>
      </c>
      <c r="P62" s="220">
        <f t="shared" si="32"/>
        <v>7</v>
      </c>
      <c r="Q62" s="221">
        <f t="shared" si="33"/>
        <v>0</v>
      </c>
      <c r="R62" s="221">
        <f t="shared" si="34"/>
        <v>364</v>
      </c>
      <c r="T62">
        <v>510</v>
      </c>
      <c r="U62">
        <v>7049</v>
      </c>
      <c r="V62" t="s">
        <v>415</v>
      </c>
      <c r="W62">
        <v>1722.271</v>
      </c>
      <c r="X62">
        <v>831.54899999999998</v>
      </c>
      <c r="Y62">
        <v>2.0710000000000002</v>
      </c>
      <c r="Z62">
        <v>19.963999999999999</v>
      </c>
      <c r="AA62">
        <v>76.734707</v>
      </c>
      <c r="AB62">
        <v>2.1283159999999999</v>
      </c>
      <c r="AC62">
        <v>24.949428000000001</v>
      </c>
      <c r="AD62" s="1">
        <v>328</v>
      </c>
      <c r="AE62">
        <v>0</v>
      </c>
      <c r="AF62">
        <v>364</v>
      </c>
      <c r="AG62">
        <v>90</v>
      </c>
      <c r="AH62">
        <v>22.444485</v>
      </c>
      <c r="AI62">
        <v>9774.9</v>
      </c>
      <c r="AJ62">
        <v>3609</v>
      </c>
      <c r="AK62">
        <v>7</v>
      </c>
      <c r="AL62">
        <v>1319</v>
      </c>
      <c r="AM62" t="s">
        <v>416</v>
      </c>
      <c r="AN62" t="s">
        <v>538</v>
      </c>
      <c r="AO62">
        <v>250.238</v>
      </c>
      <c r="AR62" t="s">
        <v>119</v>
      </c>
      <c r="AS62" t="s">
        <v>92</v>
      </c>
      <c r="AT62" t="s">
        <v>244</v>
      </c>
      <c r="AU62" t="s">
        <v>415</v>
      </c>
      <c r="AV62" t="s">
        <v>48</v>
      </c>
      <c r="AW62">
        <v>9</v>
      </c>
      <c r="BB62">
        <v>0.86252304508469413</v>
      </c>
      <c r="BC62" t="s">
        <v>69</v>
      </c>
      <c r="BF62" t="s">
        <v>119</v>
      </c>
      <c r="BG62" t="s">
        <v>92</v>
      </c>
      <c r="BH62" t="s">
        <v>415</v>
      </c>
      <c r="BI62">
        <v>7049</v>
      </c>
      <c r="BJ62">
        <v>9</v>
      </c>
      <c r="BK62" t="s">
        <v>244</v>
      </c>
      <c r="BL62" t="s">
        <v>203</v>
      </c>
      <c r="BM62">
        <v>0.86252304508469413</v>
      </c>
      <c r="BN62" t="s">
        <v>69</v>
      </c>
      <c r="BO62" t="s">
        <v>178</v>
      </c>
      <c r="BP62">
        <v>1595.0470000000003</v>
      </c>
    </row>
    <row r="63" spans="1:68" ht="16.5">
      <c r="A63" s="125" t="str">
        <f t="shared" si="18"/>
        <v>미래교통</v>
      </c>
      <c r="B63" s="126" t="str">
        <f t="shared" si="1"/>
        <v>이은성</v>
      </c>
      <c r="C63" s="127" t="str">
        <f t="shared" si="19"/>
        <v>F</v>
      </c>
      <c r="D63" s="128">
        <f t="shared" si="20"/>
        <v>0.76729396835989538</v>
      </c>
      <c r="E63" s="129">
        <f t="shared" si="21"/>
        <v>2740</v>
      </c>
      <c r="F63" s="130" t="str">
        <f t="shared" si="22"/>
        <v>111</v>
      </c>
      <c r="G63" s="131" t="str">
        <f t="shared" si="23"/>
        <v>70바5080</v>
      </c>
      <c r="H63" s="132">
        <f t="shared" si="24"/>
        <v>5</v>
      </c>
      <c r="I63" s="133">
        <f t="shared" si="25"/>
        <v>1218.597</v>
      </c>
      <c r="J63" s="134">
        <f t="shared" si="26"/>
        <v>1.6660822404165849E-2</v>
      </c>
      <c r="K63" s="134">
        <f t="shared" si="27"/>
        <v>0.32659134055370292</v>
      </c>
      <c r="L63" s="134">
        <f t="shared" si="28"/>
        <v>0.13540161349486335</v>
      </c>
      <c r="M63" s="135">
        <f t="shared" si="29"/>
        <v>26.417999999999999</v>
      </c>
      <c r="N63" s="136">
        <f t="shared" si="30"/>
        <v>0</v>
      </c>
      <c r="O63" s="136">
        <f t="shared" si="31"/>
        <v>33.210894770162241</v>
      </c>
      <c r="P63" s="218">
        <f t="shared" si="32"/>
        <v>7</v>
      </c>
      <c r="Q63" s="219">
        <f t="shared" si="33"/>
        <v>0</v>
      </c>
      <c r="R63" s="219">
        <f t="shared" si="34"/>
        <v>416</v>
      </c>
      <c r="T63">
        <v>510</v>
      </c>
      <c r="U63">
        <v>2740</v>
      </c>
      <c r="V63" t="s">
        <v>332</v>
      </c>
      <c r="W63">
        <v>1252.6010000000001</v>
      </c>
      <c r="X63">
        <v>618.83799999999997</v>
      </c>
      <c r="Y63">
        <v>2.024</v>
      </c>
      <c r="Z63">
        <v>26.417999999999999</v>
      </c>
      <c r="AA63">
        <v>47.066104000000003</v>
      </c>
      <c r="AB63">
        <v>0.78415999999999997</v>
      </c>
      <c r="AC63">
        <v>15.371382000000001</v>
      </c>
      <c r="AD63" s="1">
        <v>165</v>
      </c>
      <c r="AE63">
        <v>0</v>
      </c>
      <c r="AF63">
        <v>416</v>
      </c>
      <c r="AG63">
        <v>91</v>
      </c>
      <c r="AH63">
        <v>26.613652999999999</v>
      </c>
      <c r="AI63">
        <v>8071.6</v>
      </c>
      <c r="AJ63">
        <v>3591.8</v>
      </c>
      <c r="AK63">
        <v>7</v>
      </c>
      <c r="AL63">
        <v>3692</v>
      </c>
      <c r="AM63" t="s">
        <v>333</v>
      </c>
      <c r="AN63" t="s">
        <v>539</v>
      </c>
      <c r="AO63">
        <v>392.62099999999998</v>
      </c>
      <c r="AR63" t="s">
        <v>119</v>
      </c>
      <c r="AS63" t="s">
        <v>120</v>
      </c>
      <c r="AT63" t="s">
        <v>199</v>
      </c>
      <c r="AU63" t="s">
        <v>332</v>
      </c>
      <c r="AV63" t="s">
        <v>48</v>
      </c>
      <c r="AW63">
        <v>5</v>
      </c>
      <c r="BB63">
        <v>0.76729396835989538</v>
      </c>
      <c r="BC63" t="s">
        <v>70</v>
      </c>
      <c r="BF63" t="s">
        <v>119</v>
      </c>
      <c r="BG63" t="s">
        <v>120</v>
      </c>
      <c r="BH63" t="s">
        <v>332</v>
      </c>
      <c r="BI63">
        <v>2740</v>
      </c>
      <c r="BJ63">
        <v>5</v>
      </c>
      <c r="BK63" t="s">
        <v>199</v>
      </c>
      <c r="BL63" t="s">
        <v>206</v>
      </c>
      <c r="BM63">
        <v>0.76729396835989538</v>
      </c>
      <c r="BN63" t="s">
        <v>70</v>
      </c>
      <c r="BO63" t="s">
        <v>189</v>
      </c>
      <c r="BP63">
        <v>1218.597</v>
      </c>
    </row>
    <row r="64" spans="1:68" ht="16.5">
      <c r="A64" s="108" t="str">
        <f t="shared" si="18"/>
        <v>미래교통</v>
      </c>
      <c r="B64" s="109" t="str">
        <f t="shared" si="1"/>
        <v>이정철</v>
      </c>
      <c r="C64" s="110" t="str">
        <f t="shared" si="19"/>
        <v>D</v>
      </c>
      <c r="D64" s="111">
        <f t="shared" si="20"/>
        <v>0.82071428571428573</v>
      </c>
      <c r="E64" s="112">
        <f t="shared" si="21"/>
        <v>6211</v>
      </c>
      <c r="F64" s="113" t="str">
        <f t="shared" si="22"/>
        <v>111</v>
      </c>
      <c r="G64" s="114" t="str">
        <f t="shared" si="23"/>
        <v>70바5078</v>
      </c>
      <c r="H64" s="115">
        <f t="shared" si="24"/>
        <v>1</v>
      </c>
      <c r="I64" s="116">
        <f t="shared" si="25"/>
        <v>3903.34</v>
      </c>
      <c r="J64" s="117">
        <f t="shared" si="26"/>
        <v>7.621850485475716E-2</v>
      </c>
      <c r="K64" s="117">
        <f t="shared" si="27"/>
        <v>0.28716491215202866</v>
      </c>
      <c r="L64" s="117">
        <f t="shared" si="28"/>
        <v>0.18906884872954957</v>
      </c>
      <c r="M64" s="118">
        <f t="shared" si="29"/>
        <v>25.318000000000001</v>
      </c>
      <c r="N64" s="119">
        <f t="shared" si="30"/>
        <v>0</v>
      </c>
      <c r="O64" s="119">
        <f t="shared" si="31"/>
        <v>18.394503169080838</v>
      </c>
      <c r="P64" s="220">
        <f t="shared" si="32"/>
        <v>30</v>
      </c>
      <c r="Q64" s="221">
        <f t="shared" si="33"/>
        <v>0</v>
      </c>
      <c r="R64" s="221">
        <f t="shared" si="34"/>
        <v>718</v>
      </c>
      <c r="T64">
        <v>510</v>
      </c>
      <c r="U64">
        <v>6211</v>
      </c>
      <c r="V64" t="s">
        <v>334</v>
      </c>
      <c r="W64">
        <v>3903.34</v>
      </c>
      <c r="X64">
        <v>1698.6310000000001</v>
      </c>
      <c r="Y64">
        <v>2.298</v>
      </c>
      <c r="Z64">
        <v>25.318000000000001</v>
      </c>
      <c r="AA64">
        <v>141.19830899999999</v>
      </c>
      <c r="AB64">
        <v>10.761924</v>
      </c>
      <c r="AC64">
        <v>40.547199999999997</v>
      </c>
      <c r="AD64" s="1">
        <v>738</v>
      </c>
      <c r="AE64">
        <v>0</v>
      </c>
      <c r="AF64">
        <v>718</v>
      </c>
      <c r="AG64">
        <v>95</v>
      </c>
      <c r="AH64">
        <v>27.644382</v>
      </c>
      <c r="AI64">
        <v>35181.599999999999</v>
      </c>
      <c r="AJ64">
        <v>13540.8</v>
      </c>
      <c r="AK64">
        <v>30</v>
      </c>
      <c r="AL64">
        <v>23911</v>
      </c>
      <c r="AM64" t="s">
        <v>335</v>
      </c>
      <c r="AN64" t="s">
        <v>540</v>
      </c>
      <c r="AO64">
        <v>3903.34</v>
      </c>
      <c r="AR64" t="s">
        <v>119</v>
      </c>
      <c r="AS64" t="s">
        <v>120</v>
      </c>
      <c r="AT64" t="s">
        <v>198</v>
      </c>
      <c r="AU64" t="s">
        <v>334</v>
      </c>
      <c r="AV64" t="s">
        <v>48</v>
      </c>
      <c r="AW64">
        <v>1</v>
      </c>
      <c r="BB64">
        <v>0.82071428571428573</v>
      </c>
      <c r="BC64" t="s">
        <v>67</v>
      </c>
      <c r="BF64" t="s">
        <v>119</v>
      </c>
      <c r="BG64" t="s">
        <v>120</v>
      </c>
      <c r="BH64" t="s">
        <v>334</v>
      </c>
      <c r="BI64">
        <v>6211</v>
      </c>
      <c r="BJ64">
        <v>1</v>
      </c>
      <c r="BK64" t="s">
        <v>198</v>
      </c>
      <c r="BL64" t="s">
        <v>175</v>
      </c>
      <c r="BM64">
        <v>0.82071428571428573</v>
      </c>
      <c r="BN64" t="s">
        <v>67</v>
      </c>
      <c r="BO64" t="s">
        <v>180</v>
      </c>
      <c r="BP64">
        <v>3903.34</v>
      </c>
    </row>
    <row r="65" spans="1:68" ht="16.5">
      <c r="A65" s="125" t="str">
        <f t="shared" si="18"/>
        <v>미래교통</v>
      </c>
      <c r="B65" s="126" t="str">
        <f t="shared" si="1"/>
        <v>이제용</v>
      </c>
      <c r="C65" s="127" t="str">
        <f t="shared" si="19"/>
        <v>C</v>
      </c>
      <c r="D65" s="128">
        <f t="shared" si="20"/>
        <v>0.85528328886261029</v>
      </c>
      <c r="E65" s="129">
        <f t="shared" si="21"/>
        <v>3778</v>
      </c>
      <c r="F65" s="130" t="str">
        <f t="shared" si="22"/>
        <v>111</v>
      </c>
      <c r="G65" s="131" t="str">
        <f t="shared" si="23"/>
        <v>70바5080</v>
      </c>
      <c r="H65" s="132">
        <f t="shared" si="24"/>
        <v>3</v>
      </c>
      <c r="I65" s="133">
        <f t="shared" si="25"/>
        <v>3312.8209999999999</v>
      </c>
      <c r="J65" s="134">
        <f t="shared" si="26"/>
        <v>2.3832360314522117E-2</v>
      </c>
      <c r="K65" s="134">
        <f t="shared" si="27"/>
        <v>0.29921885638796247</v>
      </c>
      <c r="L65" s="134">
        <f t="shared" si="28"/>
        <v>0.16360678708568921</v>
      </c>
      <c r="M65" s="135">
        <f t="shared" si="29"/>
        <v>24.065999999999999</v>
      </c>
      <c r="N65" s="136">
        <f t="shared" si="30"/>
        <v>3.0185754074850409E-2</v>
      </c>
      <c r="O65" s="136">
        <f t="shared" si="31"/>
        <v>13.281731792934179</v>
      </c>
      <c r="P65" s="218">
        <f t="shared" si="32"/>
        <v>18</v>
      </c>
      <c r="Q65" s="219">
        <f t="shared" si="33"/>
        <v>1</v>
      </c>
      <c r="R65" s="219">
        <f t="shared" si="34"/>
        <v>440</v>
      </c>
      <c r="T65">
        <v>510</v>
      </c>
      <c r="U65">
        <v>3778</v>
      </c>
      <c r="V65" t="s">
        <v>336</v>
      </c>
      <c r="W65">
        <v>3312.8209999999999</v>
      </c>
      <c r="X65">
        <v>1436.9870000000001</v>
      </c>
      <c r="Y65">
        <v>2.3050000000000002</v>
      </c>
      <c r="Z65">
        <v>24.065999999999999</v>
      </c>
      <c r="AA65">
        <v>113.95497400000001</v>
      </c>
      <c r="AB65">
        <v>2.7158159999999998</v>
      </c>
      <c r="AC65">
        <v>34.097476999999998</v>
      </c>
      <c r="AD65" s="1">
        <v>542</v>
      </c>
      <c r="AE65">
        <v>1</v>
      </c>
      <c r="AF65">
        <v>440</v>
      </c>
      <c r="AG65">
        <v>92</v>
      </c>
      <c r="AH65">
        <v>29.071314999999998</v>
      </c>
      <c r="AI65">
        <v>28765</v>
      </c>
      <c r="AJ65">
        <v>13280.1</v>
      </c>
      <c r="AK65">
        <v>18</v>
      </c>
      <c r="AL65">
        <v>12748</v>
      </c>
      <c r="AM65" t="s">
        <v>337</v>
      </c>
      <c r="AN65" t="s">
        <v>541</v>
      </c>
      <c r="AO65">
        <v>2942.317</v>
      </c>
      <c r="AR65" t="s">
        <v>119</v>
      </c>
      <c r="AS65" t="s">
        <v>120</v>
      </c>
      <c r="AT65" t="s">
        <v>199</v>
      </c>
      <c r="AU65" t="s">
        <v>336</v>
      </c>
      <c r="AV65" t="s">
        <v>48</v>
      </c>
      <c r="AW65">
        <v>3</v>
      </c>
      <c r="BB65">
        <v>0.85528328886261029</v>
      </c>
      <c r="BC65" t="s">
        <v>69</v>
      </c>
      <c r="BF65" t="s">
        <v>119</v>
      </c>
      <c r="BG65" t="s">
        <v>120</v>
      </c>
      <c r="BH65" t="s">
        <v>336</v>
      </c>
      <c r="BI65">
        <v>3778</v>
      </c>
      <c r="BJ65">
        <v>3</v>
      </c>
      <c r="BK65" t="s">
        <v>199</v>
      </c>
      <c r="BL65" t="s">
        <v>207</v>
      </c>
      <c r="BM65">
        <v>0.85528328886261029</v>
      </c>
      <c r="BN65" t="s">
        <v>69</v>
      </c>
      <c r="BO65" t="s">
        <v>178</v>
      </c>
      <c r="BP65">
        <v>3312.8209999999999</v>
      </c>
    </row>
    <row r="66" spans="1:68" ht="16.5">
      <c r="A66" s="108" t="str">
        <f t="shared" si="18"/>
        <v>미래교통</v>
      </c>
      <c r="B66" s="109" t="str">
        <f t="shared" si="1"/>
        <v>이지만</v>
      </c>
      <c r="C66" s="110" t="str">
        <f t="shared" si="19"/>
        <v>B</v>
      </c>
      <c r="D66" s="111">
        <f t="shared" si="20"/>
        <v>0.91699333985331899</v>
      </c>
      <c r="E66" s="112">
        <f t="shared" si="21"/>
        <v>2200</v>
      </c>
      <c r="F66" s="113" t="str">
        <f t="shared" si="22"/>
        <v>304</v>
      </c>
      <c r="G66" s="114" t="str">
        <f t="shared" si="23"/>
        <v>70바5998</v>
      </c>
      <c r="H66" s="115">
        <f t="shared" si="24"/>
        <v>12</v>
      </c>
      <c r="I66" s="116">
        <f t="shared" si="25"/>
        <v>3004.3050000000003</v>
      </c>
      <c r="J66" s="117">
        <f t="shared" si="26"/>
        <v>2.6269706208442928E-3</v>
      </c>
      <c r="K66" s="117">
        <f t="shared" si="27"/>
        <v>0.30150925113410576</v>
      </c>
      <c r="L66" s="117">
        <f t="shared" si="28"/>
        <v>0.20503910222164526</v>
      </c>
      <c r="M66" s="118">
        <f t="shared" si="29"/>
        <v>20.155999999999999</v>
      </c>
      <c r="N66" s="119">
        <f t="shared" si="30"/>
        <v>6.6571137084949772E-2</v>
      </c>
      <c r="O66" s="119">
        <f t="shared" si="31"/>
        <v>5.7916889263906297</v>
      </c>
      <c r="P66" s="220">
        <f t="shared" si="32"/>
        <v>5</v>
      </c>
      <c r="Q66" s="221">
        <f t="shared" si="33"/>
        <v>2</v>
      </c>
      <c r="R66" s="221">
        <f t="shared" si="34"/>
        <v>174</v>
      </c>
      <c r="T66">
        <v>510</v>
      </c>
      <c r="U66">
        <v>2200</v>
      </c>
      <c r="V66" t="s">
        <v>338</v>
      </c>
      <c r="W66">
        <v>3004.3049999999998</v>
      </c>
      <c r="X66">
        <v>1186.943</v>
      </c>
      <c r="Y66">
        <v>2.5310000000000001</v>
      </c>
      <c r="Z66">
        <v>20.155999999999999</v>
      </c>
      <c r="AA66">
        <v>104.676085</v>
      </c>
      <c r="AB66">
        <v>0.27498099999999998</v>
      </c>
      <c r="AC66">
        <v>31.560808000000002</v>
      </c>
      <c r="AD66" s="1">
        <v>616</v>
      </c>
      <c r="AE66">
        <v>2</v>
      </c>
      <c r="AF66">
        <v>174</v>
      </c>
      <c r="AG66">
        <v>108</v>
      </c>
      <c r="AH66">
        <v>28.700968</v>
      </c>
      <c r="AI66">
        <v>17594.099999999999</v>
      </c>
      <c r="AJ66">
        <v>10793.1</v>
      </c>
      <c r="AK66">
        <v>5</v>
      </c>
      <c r="AL66">
        <v>936</v>
      </c>
      <c r="AM66" t="s">
        <v>339</v>
      </c>
      <c r="AN66" t="s">
        <v>542</v>
      </c>
      <c r="AO66">
        <v>485.28399999999999</v>
      </c>
      <c r="AR66" t="s">
        <v>119</v>
      </c>
      <c r="AS66" t="s">
        <v>91</v>
      </c>
      <c r="AT66" t="s">
        <v>240</v>
      </c>
      <c r="AU66" t="s">
        <v>338</v>
      </c>
      <c r="AV66" t="s">
        <v>48</v>
      </c>
      <c r="AW66">
        <v>12</v>
      </c>
      <c r="BB66">
        <v>0.91699333985331899</v>
      </c>
      <c r="BC66" t="s">
        <v>68</v>
      </c>
      <c r="BF66" t="s">
        <v>119</v>
      </c>
      <c r="BG66" t="s">
        <v>91</v>
      </c>
      <c r="BH66" t="s">
        <v>338</v>
      </c>
      <c r="BI66">
        <v>2200</v>
      </c>
      <c r="BJ66">
        <v>12</v>
      </c>
      <c r="BK66" t="s">
        <v>240</v>
      </c>
      <c r="BL66" t="s">
        <v>239</v>
      </c>
      <c r="BM66">
        <v>0.91699333985331899</v>
      </c>
      <c r="BN66" t="s">
        <v>68</v>
      </c>
      <c r="BO66" t="s">
        <v>176</v>
      </c>
      <c r="BP66">
        <v>3004.3050000000003</v>
      </c>
    </row>
    <row r="67" spans="1:68" ht="16.5">
      <c r="A67" s="125" t="str">
        <f t="shared" si="18"/>
        <v>미래교통</v>
      </c>
      <c r="B67" s="126" t="str">
        <f t="shared" si="1"/>
        <v>이창신</v>
      </c>
      <c r="C67" s="127" t="str">
        <f t="shared" si="19"/>
        <v>C</v>
      </c>
      <c r="D67" s="128">
        <f t="shared" si="20"/>
        <v>0.86964285714285716</v>
      </c>
      <c r="E67" s="129">
        <f t="shared" si="21"/>
        <v>4818</v>
      </c>
      <c r="F67" s="130" t="str">
        <f t="shared" si="22"/>
        <v>111</v>
      </c>
      <c r="G67" s="131" t="str">
        <f t="shared" si="23"/>
        <v>70바5078</v>
      </c>
      <c r="H67" s="132">
        <f t="shared" si="24"/>
        <v>1</v>
      </c>
      <c r="I67" s="133">
        <f t="shared" si="25"/>
        <v>4112.884</v>
      </c>
      <c r="J67" s="134">
        <f t="shared" si="26"/>
        <v>8.6915284053905428E-3</v>
      </c>
      <c r="K67" s="134">
        <f t="shared" si="27"/>
        <v>0.2924594312893416</v>
      </c>
      <c r="L67" s="134">
        <f t="shared" si="28"/>
        <v>0.14126340543521285</v>
      </c>
      <c r="M67" s="135">
        <f t="shared" si="29"/>
        <v>22.372</v>
      </c>
      <c r="N67" s="136">
        <f t="shared" si="30"/>
        <v>2.4313839145475535E-2</v>
      </c>
      <c r="O67" s="136">
        <f t="shared" si="31"/>
        <v>10.503578510845431</v>
      </c>
      <c r="P67" s="218">
        <f t="shared" si="32"/>
        <v>23</v>
      </c>
      <c r="Q67" s="219">
        <f t="shared" si="33"/>
        <v>1</v>
      </c>
      <c r="R67" s="219">
        <f t="shared" si="34"/>
        <v>432</v>
      </c>
      <c r="T67">
        <v>510</v>
      </c>
      <c r="U67">
        <v>4818</v>
      </c>
      <c r="V67" t="s">
        <v>340</v>
      </c>
      <c r="W67">
        <v>4112.884</v>
      </c>
      <c r="X67">
        <v>1689.1980000000001</v>
      </c>
      <c r="Y67">
        <v>2.4350000000000001</v>
      </c>
      <c r="Z67">
        <v>22.372</v>
      </c>
      <c r="AA67">
        <v>140.71552700000001</v>
      </c>
      <c r="AB67">
        <v>1.223033</v>
      </c>
      <c r="AC67">
        <v>41.153582999999998</v>
      </c>
      <c r="AD67" s="1">
        <v>581</v>
      </c>
      <c r="AE67">
        <v>1</v>
      </c>
      <c r="AF67">
        <v>432</v>
      </c>
      <c r="AG67">
        <v>92</v>
      </c>
      <c r="AH67">
        <v>29.228359000000001</v>
      </c>
      <c r="AI67">
        <v>38811.699999999997</v>
      </c>
      <c r="AJ67">
        <v>18097.3</v>
      </c>
      <c r="AK67">
        <v>23</v>
      </c>
      <c r="AL67">
        <v>19956</v>
      </c>
      <c r="AM67" t="s">
        <v>341</v>
      </c>
      <c r="AN67" t="s">
        <v>543</v>
      </c>
      <c r="AO67">
        <v>4112.884</v>
      </c>
      <c r="AR67" t="s">
        <v>119</v>
      </c>
      <c r="AS67" t="s">
        <v>120</v>
      </c>
      <c r="AT67" t="s">
        <v>198</v>
      </c>
      <c r="AU67" t="s">
        <v>340</v>
      </c>
      <c r="AV67" t="s">
        <v>48</v>
      </c>
      <c r="AW67">
        <v>1</v>
      </c>
      <c r="BB67">
        <v>0.86964285714285716</v>
      </c>
      <c r="BC67" t="s">
        <v>69</v>
      </c>
      <c r="BF67" t="s">
        <v>119</v>
      </c>
      <c r="BG67" t="s">
        <v>120</v>
      </c>
      <c r="BH67" t="s">
        <v>340</v>
      </c>
      <c r="BI67">
        <v>4818</v>
      </c>
      <c r="BJ67">
        <v>1</v>
      </c>
      <c r="BK67" t="s">
        <v>198</v>
      </c>
      <c r="BL67" t="s">
        <v>175</v>
      </c>
      <c r="BM67">
        <v>0.86964285714285716</v>
      </c>
      <c r="BN67" t="s">
        <v>69</v>
      </c>
      <c r="BO67" t="s">
        <v>178</v>
      </c>
      <c r="BP67">
        <v>4112.884</v>
      </c>
    </row>
    <row r="68" spans="1:68" ht="16.5">
      <c r="A68" s="108" t="str">
        <f t="shared" si="18"/>
        <v>미래교통</v>
      </c>
      <c r="B68" s="109" t="str">
        <f t="shared" si="1"/>
        <v>이태경</v>
      </c>
      <c r="C68" s="110" t="str">
        <f t="shared" si="19"/>
        <v>D</v>
      </c>
      <c r="D68" s="111">
        <f t="shared" si="20"/>
        <v>0.84150000000000003</v>
      </c>
      <c r="E68" s="112">
        <f t="shared" si="21"/>
        <v>814</v>
      </c>
      <c r="F68" s="113" t="str">
        <f t="shared" si="22"/>
        <v>111-2</v>
      </c>
      <c r="G68" s="114" t="str">
        <f t="shared" si="23"/>
        <v>70바5092</v>
      </c>
      <c r="H68" s="115">
        <f t="shared" si="24"/>
        <v>1</v>
      </c>
      <c r="I68" s="116">
        <f t="shared" si="25"/>
        <v>709.75300000000004</v>
      </c>
      <c r="J68" s="117">
        <f t="shared" si="26"/>
        <v>1.1387884632758617E-2</v>
      </c>
      <c r="K68" s="117">
        <f t="shared" si="27"/>
        <v>0.41496112101387994</v>
      </c>
      <c r="L68" s="117">
        <f t="shared" si="28"/>
        <v>0.24515570909879913</v>
      </c>
      <c r="M68" s="118">
        <f t="shared" si="29"/>
        <v>21.539000000000001</v>
      </c>
      <c r="N68" s="119">
        <f t="shared" si="30"/>
        <v>0.13898617921433892</v>
      </c>
      <c r="O68" s="119">
        <f t="shared" si="31"/>
        <v>76.720370926315084</v>
      </c>
      <c r="P68" s="220">
        <f t="shared" si="32"/>
        <v>19</v>
      </c>
      <c r="Q68" s="221">
        <f t="shared" si="33"/>
        <v>1</v>
      </c>
      <c r="R68" s="221">
        <f t="shared" si="34"/>
        <v>552</v>
      </c>
      <c r="T68">
        <v>510</v>
      </c>
      <c r="U68">
        <v>814</v>
      </c>
      <c r="V68" t="s">
        <v>342</v>
      </c>
      <c r="W68">
        <v>719.49599999999998</v>
      </c>
      <c r="X68">
        <v>426.75900000000001</v>
      </c>
      <c r="Y68">
        <v>1.6859999999999999</v>
      </c>
      <c r="Z68">
        <v>21.539000000000001</v>
      </c>
      <c r="AA68">
        <v>39.880541000000001</v>
      </c>
      <c r="AB68">
        <v>0.45415499999999998</v>
      </c>
      <c r="AC68">
        <v>16.548874000000001</v>
      </c>
      <c r="AD68" s="1">
        <v>174</v>
      </c>
      <c r="AE68">
        <v>1</v>
      </c>
      <c r="AF68">
        <v>552</v>
      </c>
      <c r="AG68">
        <v>87</v>
      </c>
      <c r="AH68">
        <v>18.041278999999999</v>
      </c>
      <c r="AI68">
        <v>889</v>
      </c>
      <c r="AJ68">
        <v>54.1</v>
      </c>
      <c r="AK68">
        <v>19</v>
      </c>
      <c r="AL68">
        <v>7174</v>
      </c>
      <c r="AM68" t="s">
        <v>343</v>
      </c>
      <c r="AN68" t="s">
        <v>544</v>
      </c>
      <c r="AO68">
        <v>709.75300000000004</v>
      </c>
      <c r="AR68" t="s">
        <v>119</v>
      </c>
      <c r="AS68" t="s">
        <v>121</v>
      </c>
      <c r="AT68" t="s">
        <v>222</v>
      </c>
      <c r="AU68" t="s">
        <v>342</v>
      </c>
      <c r="AV68" t="s">
        <v>48</v>
      </c>
      <c r="AW68">
        <v>1</v>
      </c>
      <c r="BB68">
        <v>0.84150000000000003</v>
      </c>
      <c r="BC68" t="s">
        <v>67</v>
      </c>
      <c r="BF68" t="s">
        <v>119</v>
      </c>
      <c r="BG68" t="s">
        <v>121</v>
      </c>
      <c r="BH68" t="s">
        <v>342</v>
      </c>
      <c r="BI68">
        <v>814</v>
      </c>
      <c r="BJ68">
        <v>1</v>
      </c>
      <c r="BK68" t="s">
        <v>222</v>
      </c>
      <c r="BL68" t="s">
        <v>175</v>
      </c>
      <c r="BM68">
        <v>0.84150000000000003</v>
      </c>
      <c r="BN68" t="s">
        <v>67</v>
      </c>
      <c r="BO68" t="s">
        <v>180</v>
      </c>
      <c r="BP68">
        <v>709.75300000000004</v>
      </c>
    </row>
    <row r="69" spans="1:68" ht="16.5">
      <c r="A69" s="125" t="str">
        <f t="shared" si="18"/>
        <v>미래교통</v>
      </c>
      <c r="B69" s="126" t="str">
        <f t="shared" si="1"/>
        <v>임대성</v>
      </c>
      <c r="C69" s="127" t="str">
        <f t="shared" si="19"/>
        <v>D</v>
      </c>
      <c r="D69" s="128">
        <f t="shared" si="20"/>
        <v>0.84</v>
      </c>
      <c r="E69" s="129">
        <f t="shared" si="21"/>
        <v>7566</v>
      </c>
      <c r="F69" s="130" t="str">
        <f t="shared" si="22"/>
        <v>111-2</v>
      </c>
      <c r="G69" s="131" t="str">
        <f t="shared" si="23"/>
        <v>72바1546</v>
      </c>
      <c r="H69" s="132">
        <f t="shared" si="24"/>
        <v>1</v>
      </c>
      <c r="I69" s="133">
        <f t="shared" si="25"/>
        <v>1451.547</v>
      </c>
      <c r="J69" s="134">
        <f t="shared" si="26"/>
        <v>2.3829702198955267E-2</v>
      </c>
      <c r="K69" s="134">
        <f t="shared" si="27"/>
        <v>0.42427493990815629</v>
      </c>
      <c r="L69" s="134">
        <f t="shared" si="28"/>
        <v>0.17705248262715573</v>
      </c>
      <c r="M69" s="135">
        <f t="shared" si="29"/>
        <v>17.79</v>
      </c>
      <c r="N69" s="136">
        <f t="shared" si="30"/>
        <v>0.13778403317288382</v>
      </c>
      <c r="O69" s="136">
        <f t="shared" si="31"/>
        <v>57.249265783333229</v>
      </c>
      <c r="P69" s="218">
        <f t="shared" si="32"/>
        <v>27</v>
      </c>
      <c r="Q69" s="219">
        <f t="shared" si="33"/>
        <v>2</v>
      </c>
      <c r="R69" s="219">
        <f t="shared" si="34"/>
        <v>831</v>
      </c>
      <c r="T69">
        <v>510</v>
      </c>
      <c r="U69">
        <v>7566</v>
      </c>
      <c r="V69" t="s">
        <v>344</v>
      </c>
      <c r="W69">
        <v>1451.547</v>
      </c>
      <c r="X69">
        <v>822.96400000000006</v>
      </c>
      <c r="Y69">
        <v>1.764</v>
      </c>
      <c r="Z69">
        <v>17.79</v>
      </c>
      <c r="AA69">
        <v>97.461646000000002</v>
      </c>
      <c r="AB69">
        <v>2.3224819999999999</v>
      </c>
      <c r="AC69">
        <v>41.350534000000003</v>
      </c>
      <c r="AD69" s="1">
        <v>257</v>
      </c>
      <c r="AE69">
        <v>2</v>
      </c>
      <c r="AF69">
        <v>831</v>
      </c>
      <c r="AG69">
        <v>83</v>
      </c>
      <c r="AH69">
        <v>14.893520000000001</v>
      </c>
      <c r="AI69">
        <v>713.2</v>
      </c>
      <c r="AJ69">
        <v>2.6</v>
      </c>
      <c r="AK69">
        <v>27</v>
      </c>
      <c r="AL69">
        <v>14182</v>
      </c>
      <c r="AM69" t="s">
        <v>345</v>
      </c>
      <c r="AN69" t="s">
        <v>545</v>
      </c>
      <c r="AO69">
        <v>1451.547</v>
      </c>
      <c r="AR69" t="s">
        <v>119</v>
      </c>
      <c r="AS69" t="s">
        <v>121</v>
      </c>
      <c r="AT69" t="s">
        <v>230</v>
      </c>
      <c r="AU69" t="s">
        <v>344</v>
      </c>
      <c r="AV69" t="s">
        <v>48</v>
      </c>
      <c r="AW69">
        <v>1</v>
      </c>
      <c r="BB69">
        <v>0.84</v>
      </c>
      <c r="BC69" t="s">
        <v>67</v>
      </c>
      <c r="BF69" t="s">
        <v>119</v>
      </c>
      <c r="BG69" t="s">
        <v>121</v>
      </c>
      <c r="BH69" t="s">
        <v>344</v>
      </c>
      <c r="BI69">
        <v>7566</v>
      </c>
      <c r="BJ69">
        <v>1</v>
      </c>
      <c r="BK69" t="s">
        <v>230</v>
      </c>
      <c r="BL69" t="s">
        <v>175</v>
      </c>
      <c r="BM69">
        <v>0.84</v>
      </c>
      <c r="BN69" t="s">
        <v>67</v>
      </c>
      <c r="BO69" t="s">
        <v>180</v>
      </c>
      <c r="BP69">
        <v>1451.547</v>
      </c>
    </row>
    <row r="70" spans="1:68" ht="16.5">
      <c r="A70" s="108" t="str">
        <f t="shared" si="18"/>
        <v>미래교통</v>
      </c>
      <c r="B70" s="109" t="str">
        <f t="shared" ref="B70:B93" si="35">IF(BH70="NULL", E70, BH70)</f>
        <v>장동운</v>
      </c>
      <c r="C70" s="110" t="str">
        <f t="shared" si="19"/>
        <v>A</v>
      </c>
      <c r="D70" s="111">
        <f t="shared" si="20"/>
        <v>0.95413793103448274</v>
      </c>
      <c r="E70" s="112">
        <f t="shared" si="21"/>
        <v>3902</v>
      </c>
      <c r="F70" s="113" t="str">
        <f t="shared" si="22"/>
        <v>111</v>
      </c>
      <c r="G70" s="114" t="str">
        <f t="shared" si="23"/>
        <v>70바5924</v>
      </c>
      <c r="H70" s="115">
        <f t="shared" si="24"/>
        <v>1</v>
      </c>
      <c r="I70" s="116">
        <f t="shared" si="25"/>
        <v>3993.444</v>
      </c>
      <c r="J70" s="117">
        <f t="shared" si="26"/>
        <v>2.1038593850393934E-2</v>
      </c>
      <c r="K70" s="117">
        <f t="shared" si="27"/>
        <v>0.24864651223523113</v>
      </c>
      <c r="L70" s="117">
        <f t="shared" si="28"/>
        <v>0.13872737416625849</v>
      </c>
      <c r="M70" s="118">
        <f t="shared" si="29"/>
        <v>18.568000000000001</v>
      </c>
      <c r="N70" s="119">
        <f t="shared" si="30"/>
        <v>2.5041042268277709E-2</v>
      </c>
      <c r="O70" s="119">
        <f t="shared" si="31"/>
        <v>11.744248823822245</v>
      </c>
      <c r="P70" s="220">
        <f t="shared" si="32"/>
        <v>1</v>
      </c>
      <c r="Q70" s="221">
        <f t="shared" si="33"/>
        <v>1</v>
      </c>
      <c r="R70" s="221">
        <f t="shared" si="34"/>
        <v>469</v>
      </c>
      <c r="T70">
        <v>510</v>
      </c>
      <c r="U70">
        <v>3902</v>
      </c>
      <c r="V70" t="s">
        <v>346</v>
      </c>
      <c r="W70">
        <v>3993.444</v>
      </c>
      <c r="X70">
        <v>1443.067</v>
      </c>
      <c r="Y70">
        <v>2.7669999999999999</v>
      </c>
      <c r="Z70">
        <v>18.568000000000001</v>
      </c>
      <c r="AA70">
        <v>129.82607200000001</v>
      </c>
      <c r="AB70">
        <v>2.7313580000000002</v>
      </c>
      <c r="AC70">
        <v>32.280799999999999</v>
      </c>
      <c r="AD70" s="1">
        <v>554</v>
      </c>
      <c r="AE70">
        <v>1</v>
      </c>
      <c r="AF70">
        <v>469</v>
      </c>
      <c r="AG70">
        <v>98</v>
      </c>
      <c r="AH70">
        <v>30.759952999999999</v>
      </c>
      <c r="AI70">
        <v>29971.8</v>
      </c>
      <c r="AJ70">
        <v>6099.7</v>
      </c>
      <c r="AK70">
        <v>1</v>
      </c>
      <c r="AL70">
        <v>977</v>
      </c>
      <c r="AM70" t="s">
        <v>347</v>
      </c>
      <c r="AN70" t="s">
        <v>546</v>
      </c>
      <c r="AO70">
        <v>3993.444</v>
      </c>
      <c r="AR70" t="s">
        <v>119</v>
      </c>
      <c r="AS70" t="s">
        <v>120</v>
      </c>
      <c r="AT70" t="s">
        <v>202</v>
      </c>
      <c r="AU70" t="s">
        <v>346</v>
      </c>
      <c r="AV70" t="s">
        <v>48</v>
      </c>
      <c r="AW70">
        <v>1</v>
      </c>
      <c r="BB70">
        <v>0.95413793103448274</v>
      </c>
      <c r="BC70" t="s">
        <v>66</v>
      </c>
      <c r="BF70" t="s">
        <v>119</v>
      </c>
      <c r="BG70" t="s">
        <v>120</v>
      </c>
      <c r="BH70" t="s">
        <v>346</v>
      </c>
      <c r="BI70">
        <v>3902</v>
      </c>
      <c r="BJ70">
        <v>1</v>
      </c>
      <c r="BK70" t="s">
        <v>202</v>
      </c>
      <c r="BL70" t="s">
        <v>175</v>
      </c>
      <c r="BM70">
        <v>0.95413793103448274</v>
      </c>
      <c r="BN70" t="s">
        <v>66</v>
      </c>
      <c r="BO70" t="s">
        <v>179</v>
      </c>
      <c r="BP70">
        <v>3993.444</v>
      </c>
    </row>
    <row r="71" spans="1:68" ht="16.5">
      <c r="A71" s="125" t="str">
        <f t="shared" si="18"/>
        <v>미래교통</v>
      </c>
      <c r="B71" s="126" t="str">
        <f t="shared" si="35"/>
        <v>장진우</v>
      </c>
      <c r="C71" s="127" t="str">
        <f t="shared" si="19"/>
        <v>S</v>
      </c>
      <c r="D71" s="128">
        <f t="shared" si="20"/>
        <v>1.1189123571207751</v>
      </c>
      <c r="E71" s="129">
        <f t="shared" si="21"/>
        <v>3827</v>
      </c>
      <c r="F71" s="130" t="str">
        <f t="shared" si="22"/>
        <v>111-2</v>
      </c>
      <c r="G71" s="131" t="str">
        <f t="shared" si="23"/>
        <v>70바5029</v>
      </c>
      <c r="H71" s="132">
        <f t="shared" si="24"/>
        <v>5</v>
      </c>
      <c r="I71" s="133">
        <f t="shared" si="25"/>
        <v>385.55400000000003</v>
      </c>
      <c r="J71" s="134">
        <f t="shared" si="26"/>
        <v>1.2362926227490925E-2</v>
      </c>
      <c r="K71" s="134">
        <f t="shared" si="27"/>
        <v>0.37436258910655407</v>
      </c>
      <c r="L71" s="134">
        <f t="shared" si="28"/>
        <v>0.14524554277740601</v>
      </c>
      <c r="M71" s="135">
        <f t="shared" si="29"/>
        <v>12.926</v>
      </c>
      <c r="N71" s="136">
        <f t="shared" si="30"/>
        <v>0</v>
      </c>
      <c r="O71" s="136">
        <f t="shared" si="31"/>
        <v>20.975065096856071</v>
      </c>
      <c r="P71" s="218">
        <f t="shared" si="32"/>
        <v>6</v>
      </c>
      <c r="Q71" s="219">
        <f t="shared" si="33"/>
        <v>0</v>
      </c>
      <c r="R71" s="219">
        <f t="shared" si="34"/>
        <v>99</v>
      </c>
      <c r="T71">
        <v>510</v>
      </c>
      <c r="U71">
        <v>3827</v>
      </c>
      <c r="V71" t="s">
        <v>348</v>
      </c>
      <c r="W71">
        <v>471.98899999999998</v>
      </c>
      <c r="X71">
        <v>207.54599999999999</v>
      </c>
      <c r="Y71">
        <v>2.274</v>
      </c>
      <c r="Z71">
        <v>12.926</v>
      </c>
      <c r="AA71">
        <v>27.028876</v>
      </c>
      <c r="AB71">
        <v>0.33415600000000001</v>
      </c>
      <c r="AC71">
        <v>10.118600000000001</v>
      </c>
      <c r="AD71" s="1">
        <v>56</v>
      </c>
      <c r="AE71">
        <v>0</v>
      </c>
      <c r="AF71">
        <v>99</v>
      </c>
      <c r="AG71">
        <v>69</v>
      </c>
      <c r="AH71">
        <v>17.462398</v>
      </c>
      <c r="AI71">
        <v>61.1</v>
      </c>
      <c r="AJ71">
        <v>0</v>
      </c>
      <c r="AK71">
        <v>6</v>
      </c>
      <c r="AL71">
        <v>1229</v>
      </c>
      <c r="AM71" t="s">
        <v>349</v>
      </c>
      <c r="AN71" t="s">
        <v>547</v>
      </c>
      <c r="AO71">
        <v>151.49100000000001</v>
      </c>
      <c r="AR71" t="s">
        <v>119</v>
      </c>
      <c r="AS71" t="s">
        <v>121</v>
      </c>
      <c r="AT71" t="s">
        <v>219</v>
      </c>
      <c r="AU71" t="s">
        <v>348</v>
      </c>
      <c r="AV71" t="s">
        <v>48</v>
      </c>
      <c r="AW71">
        <v>5</v>
      </c>
      <c r="BB71">
        <v>1.1189123571207751</v>
      </c>
      <c r="BC71" t="s">
        <v>71</v>
      </c>
      <c r="BF71" t="s">
        <v>119</v>
      </c>
      <c r="BG71" t="s">
        <v>121</v>
      </c>
      <c r="BH71" t="s">
        <v>348</v>
      </c>
      <c r="BI71">
        <v>3827</v>
      </c>
      <c r="BJ71">
        <v>5</v>
      </c>
      <c r="BK71" t="s">
        <v>219</v>
      </c>
      <c r="BL71" t="s">
        <v>221</v>
      </c>
      <c r="BM71">
        <v>1.1189123571207751</v>
      </c>
      <c r="BN71" t="s">
        <v>71</v>
      </c>
      <c r="BO71" t="s">
        <v>177</v>
      </c>
      <c r="BP71">
        <v>385.55400000000003</v>
      </c>
    </row>
    <row r="72" spans="1:68" ht="16.5">
      <c r="A72" s="108" t="str">
        <f t="shared" ref="A72:A87" si="36">BF72</f>
        <v>미래교통</v>
      </c>
      <c r="B72" s="109" t="str">
        <f t="shared" si="35"/>
        <v>전용춘</v>
      </c>
      <c r="C72" s="110" t="str">
        <f t="shared" ref="C72:C87" si="37">BN72</f>
        <v>C</v>
      </c>
      <c r="D72" s="111">
        <f t="shared" ref="D72:D87" si="38">BM72</f>
        <v>0.8660197785129099</v>
      </c>
      <c r="E72" s="112">
        <f t="shared" ref="E72:E87" si="39">U72</f>
        <v>8777</v>
      </c>
      <c r="F72" s="113" t="str">
        <f t="shared" ref="F72:F87" si="40">BG72</f>
        <v>304</v>
      </c>
      <c r="G72" s="114" t="str">
        <f t="shared" ref="G72:G87" si="41">BK72</f>
        <v>70바5915</v>
      </c>
      <c r="H72" s="115">
        <f t="shared" ref="H72:H87" si="42">BJ72</f>
        <v>10</v>
      </c>
      <c r="I72" s="116">
        <f t="shared" ref="I72:I87" si="43">BP72</f>
        <v>1551.2109999999998</v>
      </c>
      <c r="J72" s="117">
        <f t="shared" ref="J72:J87" si="44">AB72/AA72</f>
        <v>1.5995439063961291E-2</v>
      </c>
      <c r="K72" s="117">
        <f t="shared" ref="K72:K87" si="45">AC72/AA72</f>
        <v>0.38686661675170697</v>
      </c>
      <c r="L72" s="117">
        <f t="shared" ref="L72:L87" si="46">AD72/I72</f>
        <v>8.3805491322586037E-2</v>
      </c>
      <c r="M72" s="118">
        <f t="shared" ref="M72:M87" si="47">Z72</f>
        <v>17.484999999999999</v>
      </c>
      <c r="N72" s="119">
        <f t="shared" ref="N72:N87" si="48">AE72*100/W72</f>
        <v>0</v>
      </c>
      <c r="O72" s="119">
        <f t="shared" ref="O72:O87" si="49">AF72*100/W72</f>
        <v>23.404813695159557</v>
      </c>
      <c r="P72" s="220">
        <f t="shared" ref="P72:P87" si="50">AK72</f>
        <v>4</v>
      </c>
      <c r="Q72" s="221">
        <f t="shared" ref="Q72:Q87" si="51">AE72</f>
        <v>0</v>
      </c>
      <c r="R72" s="221">
        <f t="shared" ref="R72:R87" si="52">AF72</f>
        <v>371</v>
      </c>
      <c r="T72">
        <v>510</v>
      </c>
      <c r="U72">
        <v>8777</v>
      </c>
      <c r="V72" t="s">
        <v>417</v>
      </c>
      <c r="W72">
        <v>1585.144</v>
      </c>
      <c r="X72">
        <v>780.47</v>
      </c>
      <c r="Y72">
        <v>2.0310000000000001</v>
      </c>
      <c r="Z72">
        <v>17.484999999999999</v>
      </c>
      <c r="AA72">
        <v>86.776923999999994</v>
      </c>
      <c r="AB72">
        <v>1.3880349999999999</v>
      </c>
      <c r="AC72">
        <v>33.571095</v>
      </c>
      <c r="AD72" s="1">
        <v>130</v>
      </c>
      <c r="AE72">
        <v>0</v>
      </c>
      <c r="AF72">
        <v>371</v>
      </c>
      <c r="AG72">
        <v>104</v>
      </c>
      <c r="AH72">
        <v>18.266883</v>
      </c>
      <c r="AI72">
        <v>8088.6</v>
      </c>
      <c r="AJ72">
        <v>5157.7</v>
      </c>
      <c r="AK72">
        <v>4</v>
      </c>
      <c r="AL72">
        <v>1129</v>
      </c>
      <c r="AM72" t="s">
        <v>418</v>
      </c>
      <c r="AN72" t="s">
        <v>548</v>
      </c>
      <c r="AO72">
        <v>324.18799999999999</v>
      </c>
      <c r="AR72" t="s">
        <v>119</v>
      </c>
      <c r="AS72" t="s">
        <v>91</v>
      </c>
      <c r="AT72" t="s">
        <v>237</v>
      </c>
      <c r="AU72" t="s">
        <v>417</v>
      </c>
      <c r="AV72" t="s">
        <v>48</v>
      </c>
      <c r="AW72">
        <v>10</v>
      </c>
      <c r="BB72">
        <v>0.8660197785129099</v>
      </c>
      <c r="BC72" t="s">
        <v>69</v>
      </c>
      <c r="BF72" t="s">
        <v>119</v>
      </c>
      <c r="BG72" t="s">
        <v>91</v>
      </c>
      <c r="BH72" t="s">
        <v>417</v>
      </c>
      <c r="BI72">
        <v>8777</v>
      </c>
      <c r="BJ72">
        <v>10</v>
      </c>
      <c r="BK72" t="s">
        <v>237</v>
      </c>
      <c r="BL72" t="s">
        <v>239</v>
      </c>
      <c r="BM72">
        <v>0.8660197785129099</v>
      </c>
      <c r="BN72" t="s">
        <v>69</v>
      </c>
      <c r="BO72" t="s">
        <v>178</v>
      </c>
      <c r="BP72">
        <v>1551.2109999999998</v>
      </c>
    </row>
    <row r="73" spans="1:68" ht="16.5">
      <c r="A73" s="125" t="str">
        <f t="shared" si="36"/>
        <v>미래교통</v>
      </c>
      <c r="B73" s="126" t="str">
        <f t="shared" si="35"/>
        <v>전우홍</v>
      </c>
      <c r="C73" s="127" t="str">
        <f t="shared" si="37"/>
        <v>D</v>
      </c>
      <c r="D73" s="128">
        <f t="shared" si="38"/>
        <v>0.82500000000000007</v>
      </c>
      <c r="E73" s="129">
        <f t="shared" si="39"/>
        <v>7042</v>
      </c>
      <c r="F73" s="130" t="str">
        <f t="shared" si="40"/>
        <v>111</v>
      </c>
      <c r="G73" s="131" t="str">
        <f t="shared" si="41"/>
        <v>70바6067</v>
      </c>
      <c r="H73" s="132">
        <f t="shared" si="42"/>
        <v>1</v>
      </c>
      <c r="I73" s="133">
        <f t="shared" si="43"/>
        <v>3222.95</v>
      </c>
      <c r="J73" s="134">
        <f t="shared" si="44"/>
        <v>2.5805664607482893E-2</v>
      </c>
      <c r="K73" s="134">
        <f t="shared" si="45"/>
        <v>0.33021249065307251</v>
      </c>
      <c r="L73" s="134">
        <f t="shared" si="46"/>
        <v>0.10394204067701951</v>
      </c>
      <c r="M73" s="135">
        <f t="shared" si="47"/>
        <v>24.013000000000002</v>
      </c>
      <c r="N73" s="136">
        <f t="shared" si="48"/>
        <v>3.1027089752062528E-2</v>
      </c>
      <c r="O73" s="136">
        <f t="shared" si="49"/>
        <v>29.941141610740338</v>
      </c>
      <c r="P73" s="218">
        <f t="shared" si="50"/>
        <v>29</v>
      </c>
      <c r="Q73" s="219">
        <f t="shared" si="51"/>
        <v>1</v>
      </c>
      <c r="R73" s="219">
        <f t="shared" si="52"/>
        <v>965</v>
      </c>
      <c r="T73">
        <v>510</v>
      </c>
      <c r="U73">
        <v>7042</v>
      </c>
      <c r="V73" t="s">
        <v>350</v>
      </c>
      <c r="W73">
        <v>3222.99</v>
      </c>
      <c r="X73">
        <v>1394.9829999999999</v>
      </c>
      <c r="Y73">
        <v>2.31</v>
      </c>
      <c r="Z73">
        <v>24.013000000000002</v>
      </c>
      <c r="AA73">
        <v>111.053873</v>
      </c>
      <c r="AB73">
        <v>2.8658190000000001</v>
      </c>
      <c r="AC73">
        <v>36.671376000000002</v>
      </c>
      <c r="AD73" s="1">
        <v>335</v>
      </c>
      <c r="AE73">
        <v>1</v>
      </c>
      <c r="AF73">
        <v>965</v>
      </c>
      <c r="AG73">
        <v>93</v>
      </c>
      <c r="AH73">
        <v>29.02186</v>
      </c>
      <c r="AI73">
        <v>30049.7</v>
      </c>
      <c r="AJ73">
        <v>15299.9</v>
      </c>
      <c r="AK73">
        <v>29</v>
      </c>
      <c r="AL73">
        <v>17036</v>
      </c>
      <c r="AM73" t="s">
        <v>351</v>
      </c>
      <c r="AN73" t="s">
        <v>549</v>
      </c>
      <c r="AO73">
        <v>3222.95</v>
      </c>
      <c r="AR73" t="s">
        <v>119</v>
      </c>
      <c r="AS73" t="s">
        <v>120</v>
      </c>
      <c r="AT73" t="s">
        <v>206</v>
      </c>
      <c r="AU73" t="s">
        <v>350</v>
      </c>
      <c r="AV73" t="s">
        <v>48</v>
      </c>
      <c r="AW73">
        <v>1</v>
      </c>
      <c r="BB73">
        <v>0.82500000000000007</v>
      </c>
      <c r="BC73" t="s">
        <v>67</v>
      </c>
      <c r="BF73" t="s">
        <v>119</v>
      </c>
      <c r="BG73" t="s">
        <v>120</v>
      </c>
      <c r="BH73" t="s">
        <v>350</v>
      </c>
      <c r="BI73">
        <v>7042</v>
      </c>
      <c r="BJ73">
        <v>1</v>
      </c>
      <c r="BK73" t="s">
        <v>206</v>
      </c>
      <c r="BL73" t="s">
        <v>175</v>
      </c>
      <c r="BM73">
        <v>0.82500000000000007</v>
      </c>
      <c r="BN73" t="s">
        <v>67</v>
      </c>
      <c r="BO73" t="s">
        <v>180</v>
      </c>
      <c r="BP73">
        <v>3222.95</v>
      </c>
    </row>
    <row r="74" spans="1:68" ht="16.5">
      <c r="A74" s="108" t="str">
        <f t="shared" si="36"/>
        <v>미래교통</v>
      </c>
      <c r="B74" s="109" t="str">
        <f t="shared" si="35"/>
        <v>전윤호</v>
      </c>
      <c r="C74" s="110" t="str">
        <f t="shared" si="37"/>
        <v>C</v>
      </c>
      <c r="D74" s="111">
        <f t="shared" si="38"/>
        <v>0.87405093498681752</v>
      </c>
      <c r="E74" s="112">
        <f t="shared" si="39"/>
        <v>3455</v>
      </c>
      <c r="F74" s="113" t="str">
        <f t="shared" si="40"/>
        <v>111-2</v>
      </c>
      <c r="G74" s="114" t="str">
        <f t="shared" si="41"/>
        <v>70바6084</v>
      </c>
      <c r="H74" s="115">
        <f t="shared" si="42"/>
        <v>3</v>
      </c>
      <c r="I74" s="116">
        <f t="shared" si="43"/>
        <v>776.26199999999994</v>
      </c>
      <c r="J74" s="117">
        <f t="shared" si="44"/>
        <v>1.1952819222568528E-2</v>
      </c>
      <c r="K74" s="117">
        <f t="shared" si="45"/>
        <v>0.37030489194023253</v>
      </c>
      <c r="L74" s="117">
        <f t="shared" si="46"/>
        <v>0.31175041416428989</v>
      </c>
      <c r="M74" s="118">
        <f t="shared" si="47"/>
        <v>17.940000000000001</v>
      </c>
      <c r="N74" s="119">
        <f t="shared" si="48"/>
        <v>0.12882248519185532</v>
      </c>
      <c r="O74" s="119">
        <f t="shared" si="49"/>
        <v>26.150964493946635</v>
      </c>
      <c r="P74" s="220">
        <f t="shared" si="50"/>
        <v>4</v>
      </c>
      <c r="Q74" s="221">
        <f t="shared" si="51"/>
        <v>1</v>
      </c>
      <c r="R74" s="221">
        <f t="shared" si="52"/>
        <v>203</v>
      </c>
      <c r="T74">
        <v>510</v>
      </c>
      <c r="U74">
        <v>3455</v>
      </c>
      <c r="V74" t="s">
        <v>419</v>
      </c>
      <c r="W74">
        <v>776.26199999999994</v>
      </c>
      <c r="X74">
        <v>446.20100000000002</v>
      </c>
      <c r="Y74">
        <v>1.74</v>
      </c>
      <c r="Z74">
        <v>17.940000000000001</v>
      </c>
      <c r="AA74">
        <v>44.618594999999999</v>
      </c>
      <c r="AB74">
        <v>0.53331799999999996</v>
      </c>
      <c r="AC74">
        <v>16.522483999999999</v>
      </c>
      <c r="AD74" s="1">
        <v>242</v>
      </c>
      <c r="AE74">
        <v>1</v>
      </c>
      <c r="AF74">
        <v>203</v>
      </c>
      <c r="AG74">
        <v>87</v>
      </c>
      <c r="AH74">
        <v>17.397722999999999</v>
      </c>
      <c r="AI74">
        <v>356.4</v>
      </c>
      <c r="AJ74">
        <v>7.2</v>
      </c>
      <c r="AK74">
        <v>4</v>
      </c>
      <c r="AL74">
        <v>452</v>
      </c>
      <c r="AM74" t="s">
        <v>420</v>
      </c>
      <c r="AN74" t="s">
        <v>550</v>
      </c>
      <c r="AO74">
        <v>658.03800000000001</v>
      </c>
      <c r="AR74" t="s">
        <v>119</v>
      </c>
      <c r="AS74" t="s">
        <v>121</v>
      </c>
      <c r="AT74" t="s">
        <v>392</v>
      </c>
      <c r="AU74" t="s">
        <v>419</v>
      </c>
      <c r="AV74" t="s">
        <v>48</v>
      </c>
      <c r="AW74">
        <v>3</v>
      </c>
      <c r="BB74">
        <v>0.87405093498681752</v>
      </c>
      <c r="BC74" t="s">
        <v>69</v>
      </c>
      <c r="BF74" t="s">
        <v>119</v>
      </c>
      <c r="BG74" t="s">
        <v>121</v>
      </c>
      <c r="BH74" t="s">
        <v>419</v>
      </c>
      <c r="BI74">
        <v>3455</v>
      </c>
      <c r="BJ74">
        <v>3</v>
      </c>
      <c r="BK74" t="s">
        <v>392</v>
      </c>
      <c r="BL74" t="s">
        <v>219</v>
      </c>
      <c r="BM74">
        <v>0.87405093498681752</v>
      </c>
      <c r="BN74" t="s">
        <v>69</v>
      </c>
      <c r="BO74" t="s">
        <v>178</v>
      </c>
      <c r="BP74">
        <v>776.26199999999994</v>
      </c>
    </row>
    <row r="75" spans="1:68" ht="16.5">
      <c r="A75" s="125" t="str">
        <f t="shared" si="36"/>
        <v>미래교통</v>
      </c>
      <c r="B75" s="126" t="str">
        <f t="shared" si="35"/>
        <v>전은식</v>
      </c>
      <c r="C75" s="127" t="str">
        <f t="shared" si="37"/>
        <v>C</v>
      </c>
      <c r="D75" s="128">
        <f t="shared" si="38"/>
        <v>0.8999113255413036</v>
      </c>
      <c r="E75" s="129">
        <f t="shared" si="39"/>
        <v>9095</v>
      </c>
      <c r="F75" s="130" t="str">
        <f t="shared" si="40"/>
        <v>117</v>
      </c>
      <c r="G75" s="131" t="str">
        <f t="shared" si="41"/>
        <v>75아1244</v>
      </c>
      <c r="H75" s="132">
        <f t="shared" si="42"/>
        <v>4</v>
      </c>
      <c r="I75" s="133">
        <f t="shared" si="43"/>
        <v>3725.587</v>
      </c>
      <c r="J75" s="134">
        <f t="shared" si="44"/>
        <v>2.67163513239843E-2</v>
      </c>
      <c r="K75" s="134">
        <f t="shared" si="45"/>
        <v>0.34123030430146195</v>
      </c>
      <c r="L75" s="134">
        <f t="shared" si="46"/>
        <v>0.1151496395064724</v>
      </c>
      <c r="M75" s="135">
        <f t="shared" si="47"/>
        <v>24.709</v>
      </c>
      <c r="N75" s="136">
        <f t="shared" si="48"/>
        <v>2.6841407810366529E-2</v>
      </c>
      <c r="O75" s="136">
        <f t="shared" si="49"/>
        <v>11.058660017871009</v>
      </c>
      <c r="P75" s="218">
        <f t="shared" si="50"/>
        <v>45</v>
      </c>
      <c r="Q75" s="219">
        <f t="shared" si="51"/>
        <v>1</v>
      </c>
      <c r="R75" s="219">
        <f t="shared" si="52"/>
        <v>412</v>
      </c>
      <c r="T75">
        <v>510</v>
      </c>
      <c r="U75">
        <v>9095</v>
      </c>
      <c r="V75" t="s">
        <v>352</v>
      </c>
      <c r="W75">
        <v>3725.587</v>
      </c>
      <c r="X75">
        <v>1572.452</v>
      </c>
      <c r="Y75">
        <v>2.3690000000000002</v>
      </c>
      <c r="Z75">
        <v>24.709</v>
      </c>
      <c r="AA75">
        <v>111.83304800000001</v>
      </c>
      <c r="AB75">
        <v>2.987771</v>
      </c>
      <c r="AC75">
        <v>38.160825000000003</v>
      </c>
      <c r="AD75" s="1">
        <v>429</v>
      </c>
      <c r="AE75">
        <v>1</v>
      </c>
      <c r="AF75">
        <v>412</v>
      </c>
      <c r="AG75">
        <v>92</v>
      </c>
      <c r="AH75">
        <v>33.313828000000001</v>
      </c>
      <c r="AI75">
        <v>76886.5</v>
      </c>
      <c r="AJ75">
        <v>46846.1</v>
      </c>
      <c r="AK75">
        <v>45</v>
      </c>
      <c r="AL75">
        <v>64844</v>
      </c>
      <c r="AM75" t="s">
        <v>353</v>
      </c>
      <c r="AN75" t="s">
        <v>551</v>
      </c>
      <c r="AO75">
        <v>2989.395</v>
      </c>
      <c r="AR75" t="s">
        <v>119</v>
      </c>
      <c r="AS75" t="s">
        <v>122</v>
      </c>
      <c r="AT75" t="s">
        <v>236</v>
      </c>
      <c r="AU75" t="s">
        <v>352</v>
      </c>
      <c r="AV75" t="s">
        <v>48</v>
      </c>
      <c r="AW75">
        <v>4</v>
      </c>
      <c r="BB75">
        <v>0.8999113255413036</v>
      </c>
      <c r="BC75" t="s">
        <v>69</v>
      </c>
      <c r="BF75" t="s">
        <v>119</v>
      </c>
      <c r="BG75" t="s">
        <v>122</v>
      </c>
      <c r="BH75" t="s">
        <v>352</v>
      </c>
      <c r="BI75">
        <v>9095</v>
      </c>
      <c r="BJ75">
        <v>4</v>
      </c>
      <c r="BK75" t="s">
        <v>236</v>
      </c>
      <c r="BL75" t="s">
        <v>244</v>
      </c>
      <c r="BM75">
        <v>0.8999113255413036</v>
      </c>
      <c r="BN75" t="s">
        <v>69</v>
      </c>
      <c r="BO75" t="s">
        <v>178</v>
      </c>
      <c r="BP75">
        <v>3725.587</v>
      </c>
    </row>
    <row r="76" spans="1:68" ht="16.5">
      <c r="A76" s="108" t="str">
        <f t="shared" si="36"/>
        <v>미래교통</v>
      </c>
      <c r="B76" s="109" t="str">
        <f t="shared" si="35"/>
        <v>정계수</v>
      </c>
      <c r="C76" s="110" t="str">
        <f t="shared" si="37"/>
        <v>C</v>
      </c>
      <c r="D76" s="111">
        <f t="shared" si="38"/>
        <v>0.87675797920153331</v>
      </c>
      <c r="E76" s="112">
        <f t="shared" si="39"/>
        <v>3615</v>
      </c>
      <c r="F76" s="113" t="str">
        <f t="shared" si="40"/>
        <v>111-2</v>
      </c>
      <c r="G76" s="114" t="str">
        <f t="shared" si="41"/>
        <v>70바5029</v>
      </c>
      <c r="H76" s="115">
        <f t="shared" si="42"/>
        <v>3</v>
      </c>
      <c r="I76" s="116">
        <f t="shared" si="43"/>
        <v>1118.7800000000002</v>
      </c>
      <c r="J76" s="117">
        <f t="shared" si="44"/>
        <v>2.6280721270057761E-2</v>
      </c>
      <c r="K76" s="117">
        <f t="shared" si="45"/>
        <v>0.38388925810804386</v>
      </c>
      <c r="L76" s="117">
        <f t="shared" si="46"/>
        <v>0.18234147911117465</v>
      </c>
      <c r="M76" s="118">
        <f t="shared" si="47"/>
        <v>20.027999999999999</v>
      </c>
      <c r="N76" s="119">
        <f t="shared" si="48"/>
        <v>0.17876615599134774</v>
      </c>
      <c r="O76" s="119">
        <f t="shared" si="49"/>
        <v>13.943760167325122</v>
      </c>
      <c r="P76" s="220">
        <f t="shared" si="50"/>
        <v>14</v>
      </c>
      <c r="Q76" s="221">
        <f t="shared" si="51"/>
        <v>2</v>
      </c>
      <c r="R76" s="221">
        <f t="shared" si="52"/>
        <v>156</v>
      </c>
      <c r="T76">
        <v>510</v>
      </c>
      <c r="U76">
        <v>3615</v>
      </c>
      <c r="V76" t="s">
        <v>354</v>
      </c>
      <c r="W76">
        <v>1118.78</v>
      </c>
      <c r="X76">
        <v>574.85199999999998</v>
      </c>
      <c r="Y76">
        <v>1.946</v>
      </c>
      <c r="Z76">
        <v>20.027999999999999</v>
      </c>
      <c r="AA76">
        <v>57.012210000000003</v>
      </c>
      <c r="AB76">
        <v>1.4983219999999999</v>
      </c>
      <c r="AC76">
        <v>21.886375000000001</v>
      </c>
      <c r="AD76" s="1">
        <v>204</v>
      </c>
      <c r="AE76">
        <v>2</v>
      </c>
      <c r="AF76">
        <v>156</v>
      </c>
      <c r="AG76">
        <v>91</v>
      </c>
      <c r="AH76">
        <v>19.623515000000001</v>
      </c>
      <c r="AI76">
        <v>3679.9</v>
      </c>
      <c r="AJ76">
        <v>1825.4</v>
      </c>
      <c r="AK76">
        <v>14</v>
      </c>
      <c r="AL76">
        <v>6978</v>
      </c>
      <c r="AM76" t="s">
        <v>355</v>
      </c>
      <c r="AN76" t="s">
        <v>552</v>
      </c>
      <c r="AO76">
        <v>651.23800000000006</v>
      </c>
      <c r="AR76" t="s">
        <v>119</v>
      </c>
      <c r="AS76" t="s">
        <v>121</v>
      </c>
      <c r="AT76" t="s">
        <v>219</v>
      </c>
      <c r="AU76" t="s">
        <v>354</v>
      </c>
      <c r="AV76" t="s">
        <v>48</v>
      </c>
      <c r="AW76">
        <v>3</v>
      </c>
      <c r="BB76">
        <v>0.87675797920153331</v>
      </c>
      <c r="BC76" t="s">
        <v>69</v>
      </c>
      <c r="BF76" t="s">
        <v>119</v>
      </c>
      <c r="BG76" t="s">
        <v>121</v>
      </c>
      <c r="BH76" t="s">
        <v>354</v>
      </c>
      <c r="BI76">
        <v>3615</v>
      </c>
      <c r="BJ76">
        <v>3</v>
      </c>
      <c r="BK76" t="s">
        <v>219</v>
      </c>
      <c r="BL76" t="s">
        <v>202</v>
      </c>
      <c r="BM76">
        <v>0.87675797920153331</v>
      </c>
      <c r="BN76" t="s">
        <v>69</v>
      </c>
      <c r="BO76" t="s">
        <v>178</v>
      </c>
      <c r="BP76">
        <v>1118.7800000000002</v>
      </c>
    </row>
    <row r="77" spans="1:68" ht="16.5">
      <c r="A77" s="125" t="str">
        <f t="shared" si="36"/>
        <v>미래교통</v>
      </c>
      <c r="B77" s="126" t="str">
        <f t="shared" si="35"/>
        <v>정해권</v>
      </c>
      <c r="C77" s="127" t="str">
        <f t="shared" si="37"/>
        <v>D</v>
      </c>
      <c r="D77" s="128">
        <f t="shared" si="38"/>
        <v>0.83290905086968892</v>
      </c>
      <c r="E77" s="129">
        <f t="shared" si="39"/>
        <v>9883</v>
      </c>
      <c r="F77" s="130" t="str">
        <f t="shared" si="40"/>
        <v>304</v>
      </c>
      <c r="G77" s="131" t="str">
        <f t="shared" si="41"/>
        <v>70바5930</v>
      </c>
      <c r="H77" s="132">
        <f t="shared" si="42"/>
        <v>2</v>
      </c>
      <c r="I77" s="133">
        <f t="shared" si="43"/>
        <v>3799.3980000000001</v>
      </c>
      <c r="J77" s="134">
        <f t="shared" si="44"/>
        <v>7.506034192086934E-3</v>
      </c>
      <c r="K77" s="134">
        <f t="shared" si="45"/>
        <v>0.30382802731713837</v>
      </c>
      <c r="L77" s="134">
        <f t="shared" si="46"/>
        <v>0.17950212112550462</v>
      </c>
      <c r="M77" s="135">
        <f t="shared" si="47"/>
        <v>22.484999999999999</v>
      </c>
      <c r="N77" s="136">
        <f t="shared" si="48"/>
        <v>7.895987732793458E-2</v>
      </c>
      <c r="O77" s="136">
        <f t="shared" si="49"/>
        <v>45.033450036032022</v>
      </c>
      <c r="P77" s="218">
        <f t="shared" si="50"/>
        <v>3</v>
      </c>
      <c r="Q77" s="219">
        <f t="shared" si="51"/>
        <v>3</v>
      </c>
      <c r="R77" s="219">
        <f t="shared" si="52"/>
        <v>1711</v>
      </c>
      <c r="T77">
        <v>510</v>
      </c>
      <c r="U77">
        <v>9883</v>
      </c>
      <c r="V77" t="s">
        <v>356</v>
      </c>
      <c r="W77">
        <v>3799.3980000000001</v>
      </c>
      <c r="X77">
        <v>1582.36</v>
      </c>
      <c r="Y77">
        <v>2.4009999999999998</v>
      </c>
      <c r="Z77">
        <v>22.484999999999999</v>
      </c>
      <c r="AA77">
        <v>135.07359199999999</v>
      </c>
      <c r="AB77">
        <v>1.0138670000000001</v>
      </c>
      <c r="AC77">
        <v>41.039143000000003</v>
      </c>
      <c r="AD77" s="1">
        <v>682</v>
      </c>
      <c r="AE77">
        <v>3</v>
      </c>
      <c r="AF77">
        <v>1711</v>
      </c>
      <c r="AG77">
        <v>101</v>
      </c>
      <c r="AH77">
        <v>28.128354999999999</v>
      </c>
      <c r="AI77">
        <v>39224.199999999997</v>
      </c>
      <c r="AJ77">
        <v>24751.3</v>
      </c>
      <c r="AK77">
        <v>3</v>
      </c>
      <c r="AL77">
        <v>1233</v>
      </c>
      <c r="AM77" t="s">
        <v>357</v>
      </c>
      <c r="AN77" t="s">
        <v>553</v>
      </c>
      <c r="AO77">
        <v>3560.3290000000002</v>
      </c>
      <c r="AR77" t="s">
        <v>119</v>
      </c>
      <c r="AS77" t="s">
        <v>91</v>
      </c>
      <c r="AT77" t="s">
        <v>239</v>
      </c>
      <c r="AU77" t="s">
        <v>356</v>
      </c>
      <c r="AV77" t="s">
        <v>48</v>
      </c>
      <c r="AW77">
        <v>2</v>
      </c>
      <c r="BB77">
        <v>0.83290905086968892</v>
      </c>
      <c r="BC77" t="s">
        <v>67</v>
      </c>
      <c r="BF77" t="s">
        <v>119</v>
      </c>
      <c r="BG77" t="s">
        <v>91</v>
      </c>
      <c r="BH77" t="s">
        <v>356</v>
      </c>
      <c r="BI77">
        <v>9883</v>
      </c>
      <c r="BJ77">
        <v>2</v>
      </c>
      <c r="BK77" t="s">
        <v>239</v>
      </c>
      <c r="BL77" t="s">
        <v>244</v>
      </c>
      <c r="BM77">
        <v>0.83290905086968892</v>
      </c>
      <c r="BN77" t="s">
        <v>67</v>
      </c>
      <c r="BO77" t="s">
        <v>180</v>
      </c>
      <c r="BP77">
        <v>3799.3980000000001</v>
      </c>
    </row>
    <row r="78" spans="1:68" ht="16.5">
      <c r="A78" s="108" t="str">
        <f t="shared" si="36"/>
        <v>미래교통</v>
      </c>
      <c r="B78" s="109" t="str">
        <f t="shared" si="35"/>
        <v>지생규</v>
      </c>
      <c r="C78" s="110" t="str">
        <f t="shared" si="37"/>
        <v>C</v>
      </c>
      <c r="D78" s="111">
        <f t="shared" si="38"/>
        <v>0.88107142857142862</v>
      </c>
      <c r="E78" s="112">
        <f t="shared" si="39"/>
        <v>1641</v>
      </c>
      <c r="F78" s="113" t="str">
        <f t="shared" si="40"/>
        <v>111</v>
      </c>
      <c r="G78" s="114" t="str">
        <f t="shared" si="41"/>
        <v>70바6004</v>
      </c>
      <c r="H78" s="115">
        <f t="shared" si="42"/>
        <v>1</v>
      </c>
      <c r="I78" s="116">
        <f t="shared" si="43"/>
        <v>3680.933</v>
      </c>
      <c r="J78" s="117">
        <f t="shared" si="44"/>
        <v>1.9497635449068774E-2</v>
      </c>
      <c r="K78" s="117">
        <f t="shared" si="45"/>
        <v>0.24350304169302078</v>
      </c>
      <c r="L78" s="117">
        <f t="shared" si="46"/>
        <v>8.8564502532374259E-2</v>
      </c>
      <c r="M78" s="118">
        <f t="shared" si="47"/>
        <v>22.57</v>
      </c>
      <c r="N78" s="119">
        <f t="shared" si="48"/>
        <v>0.81501075950037671</v>
      </c>
      <c r="O78" s="119">
        <f t="shared" si="49"/>
        <v>9.562792911471087</v>
      </c>
      <c r="P78" s="220">
        <f t="shared" si="50"/>
        <v>5</v>
      </c>
      <c r="Q78" s="221">
        <f t="shared" si="51"/>
        <v>30</v>
      </c>
      <c r="R78" s="221">
        <f t="shared" si="52"/>
        <v>352</v>
      </c>
      <c r="T78">
        <v>510</v>
      </c>
      <c r="U78">
        <v>1641</v>
      </c>
      <c r="V78" t="s">
        <v>421</v>
      </c>
      <c r="W78">
        <v>3680.933</v>
      </c>
      <c r="X78">
        <v>1492.1610000000001</v>
      </c>
      <c r="Y78">
        <v>2.4670000000000001</v>
      </c>
      <c r="Z78">
        <v>22.57</v>
      </c>
      <c r="AA78">
        <v>121.181361</v>
      </c>
      <c r="AB78">
        <v>2.3627500000000001</v>
      </c>
      <c r="AC78">
        <v>29.508030000000002</v>
      </c>
      <c r="AD78" s="1">
        <v>326</v>
      </c>
      <c r="AE78">
        <v>30</v>
      </c>
      <c r="AF78">
        <v>352</v>
      </c>
      <c r="AG78">
        <v>91</v>
      </c>
      <c r="AH78">
        <v>30.375405000000001</v>
      </c>
      <c r="AI78">
        <v>21239.9</v>
      </c>
      <c r="AJ78">
        <v>5670.6</v>
      </c>
      <c r="AK78">
        <v>5</v>
      </c>
      <c r="AL78">
        <v>739</v>
      </c>
      <c r="AM78" t="s">
        <v>422</v>
      </c>
      <c r="AN78" t="s">
        <v>554</v>
      </c>
      <c r="AO78">
        <v>3680.933</v>
      </c>
      <c r="AR78" t="s">
        <v>119</v>
      </c>
      <c r="AS78" t="s">
        <v>120</v>
      </c>
      <c r="AT78" t="s">
        <v>388</v>
      </c>
      <c r="AU78" t="s">
        <v>421</v>
      </c>
      <c r="AV78" t="s">
        <v>48</v>
      </c>
      <c r="AW78">
        <v>1</v>
      </c>
      <c r="BB78">
        <v>0.88107142857142862</v>
      </c>
      <c r="BC78" t="s">
        <v>69</v>
      </c>
      <c r="BF78" t="s">
        <v>119</v>
      </c>
      <c r="BG78" t="s">
        <v>120</v>
      </c>
      <c r="BH78" t="s">
        <v>421</v>
      </c>
      <c r="BI78">
        <v>1641</v>
      </c>
      <c r="BJ78">
        <v>1</v>
      </c>
      <c r="BK78" t="s">
        <v>388</v>
      </c>
      <c r="BL78" t="s">
        <v>175</v>
      </c>
      <c r="BM78">
        <v>0.88107142857142862</v>
      </c>
      <c r="BN78" t="s">
        <v>69</v>
      </c>
      <c r="BO78" t="s">
        <v>178</v>
      </c>
      <c r="BP78">
        <v>3680.933</v>
      </c>
    </row>
    <row r="79" spans="1:68" ht="16.5">
      <c r="A79" s="125" t="str">
        <f t="shared" si="36"/>
        <v>미래교통</v>
      </c>
      <c r="B79" s="126" t="str">
        <f t="shared" si="35"/>
        <v>채익현</v>
      </c>
      <c r="C79" s="127" t="str">
        <f t="shared" si="37"/>
        <v>D</v>
      </c>
      <c r="D79" s="128">
        <f t="shared" si="38"/>
        <v>0.84609626803208082</v>
      </c>
      <c r="E79" s="129">
        <f t="shared" si="39"/>
        <v>9519</v>
      </c>
      <c r="F79" s="130" t="str">
        <f t="shared" si="40"/>
        <v>111</v>
      </c>
      <c r="G79" s="131" t="str">
        <f t="shared" si="41"/>
        <v>70바6093</v>
      </c>
      <c r="H79" s="132">
        <f t="shared" si="42"/>
        <v>2</v>
      </c>
      <c r="I79" s="133">
        <f t="shared" si="43"/>
        <v>3914.0060000000003</v>
      </c>
      <c r="J79" s="134">
        <f t="shared" si="44"/>
        <v>4.2498570375785222E-2</v>
      </c>
      <c r="K79" s="134">
        <f t="shared" si="45"/>
        <v>0.32416919153099932</v>
      </c>
      <c r="L79" s="134">
        <f t="shared" si="46"/>
        <v>0.1499742207855583</v>
      </c>
      <c r="M79" s="135">
        <f t="shared" si="47"/>
        <v>23.315999999999999</v>
      </c>
      <c r="N79" s="136">
        <f t="shared" si="48"/>
        <v>0</v>
      </c>
      <c r="O79" s="136">
        <f t="shared" si="49"/>
        <v>42.181846425375944</v>
      </c>
      <c r="P79" s="218">
        <f t="shared" si="50"/>
        <v>38</v>
      </c>
      <c r="Q79" s="219">
        <f t="shared" si="51"/>
        <v>0</v>
      </c>
      <c r="R79" s="219">
        <f t="shared" si="52"/>
        <v>1651</v>
      </c>
      <c r="T79">
        <v>510</v>
      </c>
      <c r="U79">
        <v>9519</v>
      </c>
      <c r="V79" t="s">
        <v>358</v>
      </c>
      <c r="W79">
        <v>3914.0059999999999</v>
      </c>
      <c r="X79">
        <v>1599.2139999999999</v>
      </c>
      <c r="Y79">
        <v>2.4470000000000001</v>
      </c>
      <c r="Z79">
        <v>23.315999999999999</v>
      </c>
      <c r="AA79">
        <v>139.938872</v>
      </c>
      <c r="AB79">
        <v>5.9472019999999999</v>
      </c>
      <c r="AC79">
        <v>45.363871000000003</v>
      </c>
      <c r="AD79" s="1">
        <v>587</v>
      </c>
      <c r="AE79">
        <v>0</v>
      </c>
      <c r="AF79">
        <v>1651</v>
      </c>
      <c r="AG79">
        <v>91</v>
      </c>
      <c r="AH79">
        <v>27.969397000000001</v>
      </c>
      <c r="AI79">
        <v>53757.1</v>
      </c>
      <c r="AJ79">
        <v>25520.5</v>
      </c>
      <c r="AK79">
        <v>38</v>
      </c>
      <c r="AL79">
        <v>13150</v>
      </c>
      <c r="AM79" t="s">
        <v>359</v>
      </c>
      <c r="AN79" t="s">
        <v>555</v>
      </c>
      <c r="AO79">
        <v>3786.8</v>
      </c>
      <c r="AR79" t="s">
        <v>119</v>
      </c>
      <c r="AS79" t="s">
        <v>120</v>
      </c>
      <c r="AT79" t="s">
        <v>208</v>
      </c>
      <c r="AU79" t="s">
        <v>358</v>
      </c>
      <c r="AV79" t="s">
        <v>48</v>
      </c>
      <c r="AW79">
        <v>2</v>
      </c>
      <c r="BB79">
        <v>0.84609626803208082</v>
      </c>
      <c r="BC79" t="s">
        <v>67</v>
      </c>
      <c r="BF79" t="s">
        <v>119</v>
      </c>
      <c r="BG79" t="s">
        <v>120</v>
      </c>
      <c r="BH79" t="s">
        <v>358</v>
      </c>
      <c r="BI79">
        <v>9519</v>
      </c>
      <c r="BJ79">
        <v>2</v>
      </c>
      <c r="BK79" t="s">
        <v>208</v>
      </c>
      <c r="BL79" t="s">
        <v>199</v>
      </c>
      <c r="BM79">
        <v>0.84609626803208082</v>
      </c>
      <c r="BN79" t="s">
        <v>67</v>
      </c>
      <c r="BO79" t="s">
        <v>180</v>
      </c>
      <c r="BP79">
        <v>3914.0060000000003</v>
      </c>
    </row>
    <row r="80" spans="1:68" ht="16.5">
      <c r="A80" s="108" t="str">
        <f t="shared" si="36"/>
        <v>미래교통</v>
      </c>
      <c r="B80" s="109" t="str">
        <f t="shared" si="35"/>
        <v>천병태</v>
      </c>
      <c r="C80" s="110" t="str">
        <f t="shared" si="37"/>
        <v>F</v>
      </c>
      <c r="D80" s="111">
        <f t="shared" si="38"/>
        <v>0.73124502477381959</v>
      </c>
      <c r="E80" s="112">
        <f t="shared" si="39"/>
        <v>9962</v>
      </c>
      <c r="F80" s="113" t="str">
        <f t="shared" si="40"/>
        <v>111</v>
      </c>
      <c r="G80" s="114" t="str">
        <f t="shared" si="41"/>
        <v>70바5931</v>
      </c>
      <c r="H80" s="115">
        <f t="shared" si="42"/>
        <v>2</v>
      </c>
      <c r="I80" s="116">
        <f t="shared" si="43"/>
        <v>3663.134</v>
      </c>
      <c r="J80" s="117">
        <f t="shared" si="44"/>
        <v>2.1517141872201943E-2</v>
      </c>
      <c r="K80" s="117">
        <f t="shared" si="45"/>
        <v>0.27909574621004501</v>
      </c>
      <c r="L80" s="117">
        <f t="shared" si="46"/>
        <v>0.17116490961018624</v>
      </c>
      <c r="M80" s="118">
        <f t="shared" si="47"/>
        <v>31.666</v>
      </c>
      <c r="N80" s="119">
        <f t="shared" si="48"/>
        <v>0.24569125781366447</v>
      </c>
      <c r="O80" s="119">
        <f t="shared" si="49"/>
        <v>46.790535099180104</v>
      </c>
      <c r="P80" s="220">
        <f t="shared" si="50"/>
        <v>0</v>
      </c>
      <c r="Q80" s="221">
        <f t="shared" si="51"/>
        <v>9</v>
      </c>
      <c r="R80" s="221">
        <f t="shared" si="52"/>
        <v>1714</v>
      </c>
      <c r="T80">
        <v>510</v>
      </c>
      <c r="U80">
        <v>9962</v>
      </c>
      <c r="V80" t="s">
        <v>360</v>
      </c>
      <c r="W80">
        <v>3663.134</v>
      </c>
      <c r="X80">
        <v>1851.7190000000001</v>
      </c>
      <c r="Y80">
        <v>1.978</v>
      </c>
      <c r="Z80">
        <v>31.666</v>
      </c>
      <c r="AA80">
        <v>116.804686</v>
      </c>
      <c r="AB80">
        <v>2.5133030000000001</v>
      </c>
      <c r="AC80">
        <v>32.599691</v>
      </c>
      <c r="AD80" s="1">
        <v>627</v>
      </c>
      <c r="AE80">
        <v>9</v>
      </c>
      <c r="AF80">
        <v>1714</v>
      </c>
      <c r="AG80">
        <v>94</v>
      </c>
      <c r="AH80">
        <v>31.361190000000001</v>
      </c>
      <c r="AI80">
        <v>24373.599999999999</v>
      </c>
      <c r="AJ80">
        <v>11822</v>
      </c>
      <c r="AK80">
        <v>0</v>
      </c>
      <c r="AL80">
        <v>0</v>
      </c>
      <c r="AM80" t="s">
        <v>361</v>
      </c>
      <c r="AN80" t="s">
        <v>556</v>
      </c>
      <c r="AO80">
        <v>3536.0889999999999</v>
      </c>
      <c r="AR80" t="s">
        <v>119</v>
      </c>
      <c r="AS80" t="s">
        <v>120</v>
      </c>
      <c r="AT80" t="s">
        <v>203</v>
      </c>
      <c r="AU80" t="s">
        <v>360</v>
      </c>
      <c r="AV80" t="s">
        <v>48</v>
      </c>
      <c r="AW80">
        <v>2</v>
      </c>
      <c r="BB80">
        <v>0.73124502477381959</v>
      </c>
      <c r="BC80" t="s">
        <v>70</v>
      </c>
      <c r="BF80" t="s">
        <v>119</v>
      </c>
      <c r="BG80" t="s">
        <v>120</v>
      </c>
      <c r="BH80" t="s">
        <v>360</v>
      </c>
      <c r="BI80">
        <v>9962</v>
      </c>
      <c r="BJ80">
        <v>2</v>
      </c>
      <c r="BK80" t="s">
        <v>203</v>
      </c>
      <c r="BL80" t="s">
        <v>211</v>
      </c>
      <c r="BM80">
        <v>0.73124502477381959</v>
      </c>
      <c r="BN80" t="s">
        <v>70</v>
      </c>
      <c r="BO80" t="s">
        <v>189</v>
      </c>
      <c r="BP80">
        <v>3663.134</v>
      </c>
    </row>
    <row r="81" spans="1:68" ht="16.5">
      <c r="A81" s="125" t="str">
        <f t="shared" si="36"/>
        <v>미래교통</v>
      </c>
      <c r="B81" s="126" t="str">
        <f t="shared" si="35"/>
        <v>천영석</v>
      </c>
      <c r="C81" s="127" t="str">
        <f t="shared" si="37"/>
        <v>C</v>
      </c>
      <c r="D81" s="128">
        <f t="shared" si="38"/>
        <v>0.86379310344827587</v>
      </c>
      <c r="E81" s="129">
        <f t="shared" si="39"/>
        <v>8736</v>
      </c>
      <c r="F81" s="130" t="str">
        <f t="shared" si="40"/>
        <v>304</v>
      </c>
      <c r="G81" s="131" t="str">
        <f t="shared" si="41"/>
        <v>70바5915</v>
      </c>
      <c r="H81" s="132">
        <f t="shared" si="42"/>
        <v>1</v>
      </c>
      <c r="I81" s="133">
        <f t="shared" si="43"/>
        <v>3968.2469999999998</v>
      </c>
      <c r="J81" s="134">
        <f t="shared" si="44"/>
        <v>2.4491083489834304E-3</v>
      </c>
      <c r="K81" s="134">
        <f t="shared" si="45"/>
        <v>0.29819248037513885</v>
      </c>
      <c r="L81" s="134">
        <f t="shared" si="46"/>
        <v>0.1713603009086884</v>
      </c>
      <c r="M81" s="135">
        <f t="shared" si="47"/>
        <v>19.954000000000001</v>
      </c>
      <c r="N81" s="136">
        <f t="shared" si="48"/>
        <v>0.10080017700511082</v>
      </c>
      <c r="O81" s="136">
        <f t="shared" si="49"/>
        <v>2.6460046463841591</v>
      </c>
      <c r="P81" s="218">
        <f t="shared" si="50"/>
        <v>0</v>
      </c>
      <c r="Q81" s="219">
        <f t="shared" si="51"/>
        <v>4</v>
      </c>
      <c r="R81" s="219">
        <f t="shared" si="52"/>
        <v>105</v>
      </c>
      <c r="T81">
        <v>510</v>
      </c>
      <c r="U81">
        <v>8736</v>
      </c>
      <c r="V81" t="s">
        <v>362</v>
      </c>
      <c r="W81">
        <v>3968.2469999999998</v>
      </c>
      <c r="X81">
        <v>1584.146</v>
      </c>
      <c r="Y81">
        <v>2.5049999999999999</v>
      </c>
      <c r="Z81">
        <v>19.954000000000001</v>
      </c>
      <c r="AA81">
        <v>143.69719499999999</v>
      </c>
      <c r="AB81">
        <v>0.35193000000000002</v>
      </c>
      <c r="AC81">
        <v>42.849423000000002</v>
      </c>
      <c r="AD81" s="1">
        <v>680</v>
      </c>
      <c r="AE81">
        <v>4</v>
      </c>
      <c r="AF81">
        <v>105</v>
      </c>
      <c r="AG81">
        <v>91</v>
      </c>
      <c r="AH81">
        <v>27.61534</v>
      </c>
      <c r="AI81">
        <v>32113</v>
      </c>
      <c r="AJ81">
        <v>14156.3</v>
      </c>
      <c r="AK81">
        <v>0</v>
      </c>
      <c r="AL81">
        <v>0</v>
      </c>
      <c r="AM81" t="s">
        <v>363</v>
      </c>
      <c r="AN81" t="s">
        <v>557</v>
      </c>
      <c r="AO81">
        <v>3968.2469999999998</v>
      </c>
      <c r="AR81" t="s">
        <v>119</v>
      </c>
      <c r="AS81" t="s">
        <v>91</v>
      </c>
      <c r="AT81" t="s">
        <v>237</v>
      </c>
      <c r="AU81" t="s">
        <v>362</v>
      </c>
      <c r="AV81" t="s">
        <v>48</v>
      </c>
      <c r="AW81">
        <v>1</v>
      </c>
      <c r="BB81">
        <v>0.86379310344827587</v>
      </c>
      <c r="BC81" t="s">
        <v>69</v>
      </c>
      <c r="BF81" t="s">
        <v>119</v>
      </c>
      <c r="BG81" t="s">
        <v>91</v>
      </c>
      <c r="BH81" t="s">
        <v>362</v>
      </c>
      <c r="BI81">
        <v>8736</v>
      </c>
      <c r="BJ81">
        <v>1</v>
      </c>
      <c r="BK81" t="s">
        <v>237</v>
      </c>
      <c r="BL81" t="s">
        <v>175</v>
      </c>
      <c r="BM81">
        <v>0.86379310344827587</v>
      </c>
      <c r="BN81" t="s">
        <v>69</v>
      </c>
      <c r="BO81" t="s">
        <v>178</v>
      </c>
      <c r="BP81">
        <v>3968.2469999999998</v>
      </c>
    </row>
    <row r="82" spans="1:68" ht="16.5">
      <c r="A82" s="108" t="str">
        <f t="shared" si="36"/>
        <v>미래교통</v>
      </c>
      <c r="B82" s="109" t="str">
        <f t="shared" si="35"/>
        <v>최봉근</v>
      </c>
      <c r="C82" s="110" t="str">
        <f t="shared" si="37"/>
        <v>C</v>
      </c>
      <c r="D82" s="111">
        <f t="shared" si="38"/>
        <v>0.88344827586206898</v>
      </c>
      <c r="E82" s="112">
        <f t="shared" si="39"/>
        <v>5509</v>
      </c>
      <c r="F82" s="113" t="str">
        <f t="shared" si="40"/>
        <v>304</v>
      </c>
      <c r="G82" s="114" t="str">
        <f t="shared" si="41"/>
        <v>70바6003</v>
      </c>
      <c r="H82" s="115">
        <f t="shared" si="42"/>
        <v>1</v>
      </c>
      <c r="I82" s="116">
        <f t="shared" si="43"/>
        <v>4058.578</v>
      </c>
      <c r="J82" s="117">
        <f t="shared" si="44"/>
        <v>1.0820739276575156E-2</v>
      </c>
      <c r="K82" s="117">
        <f t="shared" si="45"/>
        <v>0.2993374954568554</v>
      </c>
      <c r="L82" s="117">
        <f t="shared" si="46"/>
        <v>0.21756388567621468</v>
      </c>
      <c r="M82" s="118">
        <f t="shared" si="47"/>
        <v>20.295000000000002</v>
      </c>
      <c r="N82" s="119">
        <f t="shared" si="48"/>
        <v>7.3917514952281313E-2</v>
      </c>
      <c r="O82" s="119">
        <f t="shared" si="49"/>
        <v>1.3551544407918241</v>
      </c>
      <c r="P82" s="220">
        <f t="shared" si="50"/>
        <v>0</v>
      </c>
      <c r="Q82" s="221">
        <f t="shared" si="51"/>
        <v>3</v>
      </c>
      <c r="R82" s="221">
        <f t="shared" si="52"/>
        <v>55</v>
      </c>
      <c r="T82">
        <v>510</v>
      </c>
      <c r="U82">
        <v>5509</v>
      </c>
      <c r="V82" t="s">
        <v>364</v>
      </c>
      <c r="W82">
        <v>4058.578</v>
      </c>
      <c r="X82">
        <v>1584.165</v>
      </c>
      <c r="Y82">
        <v>2.5619999999999998</v>
      </c>
      <c r="Z82">
        <v>20.295000000000002</v>
      </c>
      <c r="AA82">
        <v>146.399147</v>
      </c>
      <c r="AB82">
        <v>1.584147</v>
      </c>
      <c r="AC82">
        <v>43.822754000000003</v>
      </c>
      <c r="AD82" s="1">
        <v>883</v>
      </c>
      <c r="AE82">
        <v>3</v>
      </c>
      <c r="AF82">
        <v>55</v>
      </c>
      <c r="AG82">
        <v>105</v>
      </c>
      <c r="AH82">
        <v>27.722688000000002</v>
      </c>
      <c r="AI82">
        <v>35463.9</v>
      </c>
      <c r="AJ82">
        <v>23860.5</v>
      </c>
      <c r="AK82">
        <v>0</v>
      </c>
      <c r="AL82">
        <v>0</v>
      </c>
      <c r="AM82" t="s">
        <v>365</v>
      </c>
      <c r="AN82" t="s">
        <v>558</v>
      </c>
      <c r="AO82">
        <v>4058.578</v>
      </c>
      <c r="AR82" t="s">
        <v>119</v>
      </c>
      <c r="AS82" t="s">
        <v>91</v>
      </c>
      <c r="AT82" t="s">
        <v>241</v>
      </c>
      <c r="AU82" t="s">
        <v>364</v>
      </c>
      <c r="AV82" t="s">
        <v>48</v>
      </c>
      <c r="AW82">
        <v>1</v>
      </c>
      <c r="BB82">
        <v>0.88344827586206898</v>
      </c>
      <c r="BC82" t="s">
        <v>69</v>
      </c>
      <c r="BF82" t="s">
        <v>119</v>
      </c>
      <c r="BG82" t="s">
        <v>91</v>
      </c>
      <c r="BH82" t="s">
        <v>364</v>
      </c>
      <c r="BI82">
        <v>5509</v>
      </c>
      <c r="BJ82">
        <v>1</v>
      </c>
      <c r="BK82" t="s">
        <v>241</v>
      </c>
      <c r="BL82" t="s">
        <v>175</v>
      </c>
      <c r="BM82">
        <v>0.88344827586206898</v>
      </c>
      <c r="BN82" t="s">
        <v>69</v>
      </c>
      <c r="BO82" t="s">
        <v>178</v>
      </c>
      <c r="BP82">
        <v>4058.578</v>
      </c>
    </row>
    <row r="83" spans="1:68" ht="16.5">
      <c r="A83" s="125" t="str">
        <f t="shared" si="36"/>
        <v>미래교통</v>
      </c>
      <c r="B83" s="126" t="str">
        <f t="shared" si="35"/>
        <v>최원진</v>
      </c>
      <c r="C83" s="127" t="str">
        <f t="shared" si="37"/>
        <v>D</v>
      </c>
      <c r="D83" s="128">
        <f t="shared" si="38"/>
        <v>0.82600000000000007</v>
      </c>
      <c r="E83" s="129">
        <f t="shared" si="39"/>
        <v>7878</v>
      </c>
      <c r="F83" s="130" t="str">
        <f t="shared" si="40"/>
        <v>111</v>
      </c>
      <c r="G83" s="131" t="str">
        <f t="shared" si="41"/>
        <v>70바5076</v>
      </c>
      <c r="H83" s="132">
        <f t="shared" si="42"/>
        <v>1</v>
      </c>
      <c r="I83" s="133">
        <f t="shared" si="43"/>
        <v>4541.3109999999997</v>
      </c>
      <c r="J83" s="134">
        <f t="shared" si="44"/>
        <v>1.411944359277373E-2</v>
      </c>
      <c r="K83" s="134">
        <f t="shared" si="45"/>
        <v>0.25968826583919713</v>
      </c>
      <c r="L83" s="134">
        <f t="shared" si="46"/>
        <v>0.14995669752633106</v>
      </c>
      <c r="M83" s="135">
        <f t="shared" si="47"/>
        <v>23.050999999999998</v>
      </c>
      <c r="N83" s="136">
        <f t="shared" si="48"/>
        <v>0.15414051140738877</v>
      </c>
      <c r="O83" s="136">
        <f t="shared" si="49"/>
        <v>6.4078412599357328</v>
      </c>
      <c r="P83" s="218">
        <f t="shared" si="50"/>
        <v>12</v>
      </c>
      <c r="Q83" s="219">
        <f t="shared" si="51"/>
        <v>7</v>
      </c>
      <c r="R83" s="219">
        <f t="shared" si="52"/>
        <v>291</v>
      </c>
      <c r="T83">
        <v>510</v>
      </c>
      <c r="U83">
        <v>7878</v>
      </c>
      <c r="V83" t="s">
        <v>423</v>
      </c>
      <c r="W83">
        <v>4541.3109999999997</v>
      </c>
      <c r="X83">
        <v>1832.521</v>
      </c>
      <c r="Y83">
        <v>2.4780000000000002</v>
      </c>
      <c r="Z83">
        <v>23.050999999999998</v>
      </c>
      <c r="AA83">
        <v>141.09522000000001</v>
      </c>
      <c r="AB83">
        <v>1.992186</v>
      </c>
      <c r="AC83">
        <v>36.640773000000003</v>
      </c>
      <c r="AD83" s="1">
        <v>681</v>
      </c>
      <c r="AE83">
        <v>7</v>
      </c>
      <c r="AF83">
        <v>291</v>
      </c>
      <c r="AG83">
        <v>92</v>
      </c>
      <c r="AH83">
        <v>32.186143000000001</v>
      </c>
      <c r="AI83">
        <v>25288.7</v>
      </c>
      <c r="AJ83">
        <v>11156.6</v>
      </c>
      <c r="AK83">
        <v>12</v>
      </c>
      <c r="AL83">
        <v>2867</v>
      </c>
      <c r="AM83" t="s">
        <v>424</v>
      </c>
      <c r="AN83" t="s">
        <v>559</v>
      </c>
      <c r="AO83">
        <v>4541.3109999999997</v>
      </c>
      <c r="AR83" t="s">
        <v>119</v>
      </c>
      <c r="AS83" t="s">
        <v>120</v>
      </c>
      <c r="AT83" t="s">
        <v>387</v>
      </c>
      <c r="AU83" t="s">
        <v>423</v>
      </c>
      <c r="AV83" t="s">
        <v>48</v>
      </c>
      <c r="AW83">
        <v>1</v>
      </c>
      <c r="BB83">
        <v>0.82600000000000007</v>
      </c>
      <c r="BC83" t="s">
        <v>67</v>
      </c>
      <c r="BF83" t="s">
        <v>119</v>
      </c>
      <c r="BG83" t="s">
        <v>120</v>
      </c>
      <c r="BH83" t="s">
        <v>423</v>
      </c>
      <c r="BI83">
        <v>7878</v>
      </c>
      <c r="BJ83">
        <v>1</v>
      </c>
      <c r="BK83" t="s">
        <v>387</v>
      </c>
      <c r="BL83" t="s">
        <v>175</v>
      </c>
      <c r="BM83">
        <v>0.82600000000000007</v>
      </c>
      <c r="BN83" t="s">
        <v>67</v>
      </c>
      <c r="BO83" t="s">
        <v>180</v>
      </c>
      <c r="BP83">
        <v>4541.3109999999997</v>
      </c>
    </row>
    <row r="84" spans="1:68" ht="16.5">
      <c r="A84" s="108" t="str">
        <f t="shared" si="36"/>
        <v>미래교통</v>
      </c>
      <c r="B84" s="109" t="str">
        <f t="shared" si="35"/>
        <v>최익환</v>
      </c>
      <c r="C84" s="110" t="str">
        <f t="shared" si="37"/>
        <v>D</v>
      </c>
      <c r="D84" s="111">
        <f t="shared" si="38"/>
        <v>0.84177616742832573</v>
      </c>
      <c r="E84" s="112">
        <f t="shared" si="39"/>
        <v>6599</v>
      </c>
      <c r="F84" s="113" t="str">
        <f t="shared" si="40"/>
        <v>304</v>
      </c>
      <c r="G84" s="114" t="str">
        <f t="shared" si="41"/>
        <v>70바5930</v>
      </c>
      <c r="H84" s="115">
        <f t="shared" si="42"/>
        <v>13</v>
      </c>
      <c r="I84" s="116">
        <f t="shared" si="43"/>
        <v>3438.2210000000005</v>
      </c>
      <c r="J84" s="117">
        <f t="shared" si="44"/>
        <v>1.9899727440287181E-2</v>
      </c>
      <c r="K84" s="117">
        <f t="shared" si="45"/>
        <v>0.30771568233058166</v>
      </c>
      <c r="L84" s="117">
        <f t="shared" si="46"/>
        <v>0.19894009140191973</v>
      </c>
      <c r="M84" s="118">
        <f t="shared" si="47"/>
        <v>23.707999999999998</v>
      </c>
      <c r="N84" s="119">
        <f t="shared" si="48"/>
        <v>0.11488119274249553</v>
      </c>
      <c r="O84" s="119">
        <f t="shared" si="49"/>
        <v>24.900498526935905</v>
      </c>
      <c r="P84" s="220">
        <f t="shared" si="50"/>
        <v>10</v>
      </c>
      <c r="Q84" s="221">
        <f t="shared" si="51"/>
        <v>4</v>
      </c>
      <c r="R84" s="221">
        <f t="shared" si="52"/>
        <v>867</v>
      </c>
      <c r="T84">
        <v>510</v>
      </c>
      <c r="U84">
        <v>6599</v>
      </c>
      <c r="V84" t="s">
        <v>366</v>
      </c>
      <c r="W84">
        <v>3481.8580000000002</v>
      </c>
      <c r="X84">
        <v>1477.1890000000001</v>
      </c>
      <c r="Y84">
        <v>2.3570000000000002</v>
      </c>
      <c r="Z84">
        <v>23.707999999999998</v>
      </c>
      <c r="AA84">
        <v>120.729141</v>
      </c>
      <c r="AB84">
        <v>2.4024770000000002</v>
      </c>
      <c r="AC84">
        <v>37.15025</v>
      </c>
      <c r="AD84" s="1">
        <v>684</v>
      </c>
      <c r="AE84">
        <v>4</v>
      </c>
      <c r="AF84">
        <v>867</v>
      </c>
      <c r="AG84">
        <v>93</v>
      </c>
      <c r="AH84">
        <v>28.840243999999998</v>
      </c>
      <c r="AI84">
        <v>29600.400000000001</v>
      </c>
      <c r="AJ84">
        <v>15973.2</v>
      </c>
      <c r="AK84">
        <v>10</v>
      </c>
      <c r="AL84">
        <v>1614</v>
      </c>
      <c r="AM84" t="s">
        <v>367</v>
      </c>
      <c r="AN84" t="s">
        <v>560</v>
      </c>
      <c r="AO84">
        <v>565.61199999999997</v>
      </c>
      <c r="AR84" t="s">
        <v>119</v>
      </c>
      <c r="AS84" t="s">
        <v>91</v>
      </c>
      <c r="AT84" t="s">
        <v>239</v>
      </c>
      <c r="AU84" t="s">
        <v>366</v>
      </c>
      <c r="AV84" t="s">
        <v>48</v>
      </c>
      <c r="AW84">
        <v>13</v>
      </c>
      <c r="BB84">
        <v>0.84177616742832573</v>
      </c>
      <c r="BC84" t="s">
        <v>67</v>
      </c>
      <c r="BF84" t="s">
        <v>119</v>
      </c>
      <c r="BG84" t="s">
        <v>91</v>
      </c>
      <c r="BH84" t="s">
        <v>366</v>
      </c>
      <c r="BI84">
        <v>6599</v>
      </c>
      <c r="BJ84">
        <v>13</v>
      </c>
      <c r="BK84" t="s">
        <v>239</v>
      </c>
      <c r="BL84" t="s">
        <v>202</v>
      </c>
      <c r="BM84">
        <v>0.84177616742832573</v>
      </c>
      <c r="BN84" t="s">
        <v>67</v>
      </c>
      <c r="BO84" t="s">
        <v>180</v>
      </c>
      <c r="BP84">
        <v>3438.2210000000005</v>
      </c>
    </row>
    <row r="85" spans="1:68" ht="16.5">
      <c r="A85" s="125" t="str">
        <f t="shared" si="36"/>
        <v>미래교통</v>
      </c>
      <c r="B85" s="126" t="str">
        <f t="shared" si="35"/>
        <v>최재근</v>
      </c>
      <c r="C85" s="127" t="str">
        <f t="shared" si="37"/>
        <v>C</v>
      </c>
      <c r="D85" s="128">
        <f t="shared" si="38"/>
        <v>0.85036125411652519</v>
      </c>
      <c r="E85" s="129">
        <f t="shared" si="39"/>
        <v>5006</v>
      </c>
      <c r="F85" s="130" t="str">
        <f t="shared" si="40"/>
        <v>111-2</v>
      </c>
      <c r="G85" s="131" t="str">
        <f t="shared" si="41"/>
        <v>72바1548</v>
      </c>
      <c r="H85" s="132">
        <f t="shared" si="42"/>
        <v>4</v>
      </c>
      <c r="I85" s="133">
        <f t="shared" si="43"/>
        <v>2080.4319999999998</v>
      </c>
      <c r="J85" s="134">
        <f t="shared" si="44"/>
        <v>2.7462709460127632E-2</v>
      </c>
      <c r="K85" s="134">
        <f t="shared" si="45"/>
        <v>0.40029364190497024</v>
      </c>
      <c r="L85" s="134">
        <f t="shared" si="46"/>
        <v>7.7387773308620525E-2</v>
      </c>
      <c r="M85" s="135">
        <f t="shared" si="47"/>
        <v>20.015000000000001</v>
      </c>
      <c r="N85" s="136">
        <f t="shared" si="48"/>
        <v>0.47249355164425394</v>
      </c>
      <c r="O85" s="136">
        <f t="shared" si="49"/>
        <v>33.263546035755475</v>
      </c>
      <c r="P85" s="218">
        <f t="shared" si="50"/>
        <v>6</v>
      </c>
      <c r="Q85" s="219">
        <f t="shared" si="51"/>
        <v>10</v>
      </c>
      <c r="R85" s="219">
        <f t="shared" si="52"/>
        <v>704</v>
      </c>
      <c r="T85">
        <v>510</v>
      </c>
      <c r="U85">
        <v>5006</v>
      </c>
      <c r="V85" t="s">
        <v>368</v>
      </c>
      <c r="W85">
        <v>2116.431</v>
      </c>
      <c r="X85">
        <v>1173.6690000000001</v>
      </c>
      <c r="Y85">
        <v>1.8029999999999999</v>
      </c>
      <c r="Z85">
        <v>20.015000000000001</v>
      </c>
      <c r="AA85">
        <v>131.227183</v>
      </c>
      <c r="AB85">
        <v>3.6038540000000001</v>
      </c>
      <c r="AC85">
        <v>52.529406999999999</v>
      </c>
      <c r="AD85" s="1">
        <v>161</v>
      </c>
      <c r="AE85">
        <v>10</v>
      </c>
      <c r="AF85">
        <v>704</v>
      </c>
      <c r="AG85">
        <v>93</v>
      </c>
      <c r="AH85">
        <v>16.127991999999999</v>
      </c>
      <c r="AI85">
        <v>1248.8</v>
      </c>
      <c r="AJ85">
        <v>304.8</v>
      </c>
      <c r="AK85">
        <v>6</v>
      </c>
      <c r="AL85">
        <v>2075</v>
      </c>
      <c r="AM85" t="s">
        <v>369</v>
      </c>
      <c r="AN85" t="s">
        <v>561</v>
      </c>
      <c r="AO85">
        <v>1797.499</v>
      </c>
      <c r="AR85" t="s">
        <v>119</v>
      </c>
      <c r="AS85" t="s">
        <v>121</v>
      </c>
      <c r="AT85" t="s">
        <v>232</v>
      </c>
      <c r="AU85" t="s">
        <v>368</v>
      </c>
      <c r="AV85" t="s">
        <v>48</v>
      </c>
      <c r="AW85">
        <v>4</v>
      </c>
      <c r="BB85">
        <v>0.85036125411652519</v>
      </c>
      <c r="BC85" t="s">
        <v>69</v>
      </c>
      <c r="BF85" t="s">
        <v>119</v>
      </c>
      <c r="BG85" t="s">
        <v>121</v>
      </c>
      <c r="BH85" t="s">
        <v>368</v>
      </c>
      <c r="BI85">
        <v>5006</v>
      </c>
      <c r="BJ85">
        <v>4</v>
      </c>
      <c r="BK85" t="s">
        <v>232</v>
      </c>
      <c r="BL85" t="s">
        <v>204</v>
      </c>
      <c r="BM85">
        <v>0.85036125411652519</v>
      </c>
      <c r="BN85" t="s">
        <v>69</v>
      </c>
      <c r="BO85" t="s">
        <v>178</v>
      </c>
      <c r="BP85">
        <v>2080.4319999999998</v>
      </c>
    </row>
    <row r="86" spans="1:68" ht="16.5">
      <c r="A86" s="108" t="str">
        <f t="shared" si="36"/>
        <v>미래교통</v>
      </c>
      <c r="B86" s="109" t="str">
        <f t="shared" si="35"/>
        <v>최재찬</v>
      </c>
      <c r="C86" s="110" t="str">
        <f t="shared" si="37"/>
        <v>D</v>
      </c>
      <c r="D86" s="111">
        <f t="shared" si="38"/>
        <v>0.81073314076945402</v>
      </c>
      <c r="E86" s="112">
        <f t="shared" si="39"/>
        <v>4591</v>
      </c>
      <c r="F86" s="113" t="str">
        <f t="shared" si="40"/>
        <v>111-2</v>
      </c>
      <c r="G86" s="114" t="str">
        <f t="shared" si="41"/>
        <v>72바1546</v>
      </c>
      <c r="H86" s="115">
        <f t="shared" si="42"/>
        <v>2</v>
      </c>
      <c r="I86" s="116">
        <f t="shared" si="43"/>
        <v>1506.8839999999998</v>
      </c>
      <c r="J86" s="117">
        <f t="shared" si="44"/>
        <v>5.1520904588675379E-2</v>
      </c>
      <c r="K86" s="117">
        <f t="shared" si="45"/>
        <v>0.40678506502901041</v>
      </c>
      <c r="L86" s="117">
        <f t="shared" si="46"/>
        <v>0.15462371357052038</v>
      </c>
      <c r="M86" s="118">
        <f t="shared" si="47"/>
        <v>19.074000000000002</v>
      </c>
      <c r="N86" s="119">
        <f t="shared" si="48"/>
        <v>0.13272421765709902</v>
      </c>
      <c r="O86" s="119">
        <f t="shared" si="49"/>
        <v>50.634289036183276</v>
      </c>
      <c r="P86" s="220">
        <f t="shared" si="50"/>
        <v>24</v>
      </c>
      <c r="Q86" s="221">
        <f t="shared" si="51"/>
        <v>2</v>
      </c>
      <c r="R86" s="221">
        <f t="shared" si="52"/>
        <v>763</v>
      </c>
      <c r="T86">
        <v>510</v>
      </c>
      <c r="U86">
        <v>4591</v>
      </c>
      <c r="V86" t="s">
        <v>370</v>
      </c>
      <c r="W86">
        <v>1506.884</v>
      </c>
      <c r="X86">
        <v>885.29100000000005</v>
      </c>
      <c r="Y86">
        <v>1.702</v>
      </c>
      <c r="Z86">
        <v>19.074000000000002</v>
      </c>
      <c r="AA86">
        <v>101.544141</v>
      </c>
      <c r="AB86">
        <v>5.2316459999999996</v>
      </c>
      <c r="AC86">
        <v>41.306640000000002</v>
      </c>
      <c r="AD86" s="1">
        <v>233</v>
      </c>
      <c r="AE86">
        <v>2</v>
      </c>
      <c r="AF86">
        <v>763</v>
      </c>
      <c r="AG86">
        <v>84</v>
      </c>
      <c r="AH86">
        <v>14.839694</v>
      </c>
      <c r="AI86">
        <v>818.2</v>
      </c>
      <c r="AJ86">
        <v>1.5</v>
      </c>
      <c r="AK86">
        <v>24</v>
      </c>
      <c r="AL86">
        <v>16293</v>
      </c>
      <c r="AM86" t="s">
        <v>371</v>
      </c>
      <c r="AN86" t="s">
        <v>562</v>
      </c>
      <c r="AO86">
        <v>1447.62</v>
      </c>
      <c r="AR86" t="s">
        <v>119</v>
      </c>
      <c r="AS86" t="s">
        <v>121</v>
      </c>
      <c r="AT86" t="s">
        <v>230</v>
      </c>
      <c r="AU86" t="s">
        <v>370</v>
      </c>
      <c r="AV86" t="s">
        <v>48</v>
      </c>
      <c r="AW86">
        <v>2</v>
      </c>
      <c r="BB86">
        <v>0.81073314076945402</v>
      </c>
      <c r="BC86" t="s">
        <v>67</v>
      </c>
      <c r="BF86" t="s">
        <v>119</v>
      </c>
      <c r="BG86" t="s">
        <v>121</v>
      </c>
      <c r="BH86" t="s">
        <v>370</v>
      </c>
      <c r="BI86">
        <v>4591</v>
      </c>
      <c r="BJ86">
        <v>2</v>
      </c>
      <c r="BK86" t="s">
        <v>230</v>
      </c>
      <c r="BL86" t="s">
        <v>221</v>
      </c>
      <c r="BM86">
        <v>0.81073314076945402</v>
      </c>
      <c r="BN86" t="s">
        <v>67</v>
      </c>
      <c r="BO86" t="s">
        <v>180</v>
      </c>
      <c r="BP86">
        <v>1506.8839999999998</v>
      </c>
    </row>
    <row r="87" spans="1:68" ht="16.5">
      <c r="A87" s="125" t="str">
        <f t="shared" si="36"/>
        <v>미래교통</v>
      </c>
      <c r="B87" s="126" t="str">
        <f t="shared" si="35"/>
        <v>편무길</v>
      </c>
      <c r="C87" s="127" t="str">
        <f t="shared" si="37"/>
        <v>C</v>
      </c>
      <c r="D87" s="128">
        <f t="shared" si="38"/>
        <v>0.88199832307613457</v>
      </c>
      <c r="E87" s="129">
        <f t="shared" si="39"/>
        <v>7389</v>
      </c>
      <c r="F87" s="130" t="str">
        <f t="shared" si="40"/>
        <v>111-2</v>
      </c>
      <c r="G87" s="131" t="str">
        <f t="shared" si="41"/>
        <v>70바6053</v>
      </c>
      <c r="H87" s="132">
        <f t="shared" si="42"/>
        <v>2</v>
      </c>
      <c r="I87" s="133">
        <f t="shared" si="43"/>
        <v>1262.8699999999999</v>
      </c>
      <c r="J87" s="134">
        <f t="shared" si="44"/>
        <v>5.8209101230843864E-2</v>
      </c>
      <c r="K87" s="134">
        <f t="shared" si="45"/>
        <v>0.38984858312370885</v>
      </c>
      <c r="L87" s="134">
        <f t="shared" si="46"/>
        <v>0.23438675398101153</v>
      </c>
      <c r="M87" s="135">
        <f t="shared" si="47"/>
        <v>19.422000000000001</v>
      </c>
      <c r="N87" s="136">
        <f t="shared" si="48"/>
        <v>0.47510828509664499</v>
      </c>
      <c r="O87" s="136">
        <f t="shared" si="49"/>
        <v>26.368509822863796</v>
      </c>
      <c r="P87" s="218">
        <f t="shared" si="50"/>
        <v>12</v>
      </c>
      <c r="Q87" s="219">
        <f t="shared" si="51"/>
        <v>6</v>
      </c>
      <c r="R87" s="219">
        <f t="shared" si="52"/>
        <v>333</v>
      </c>
      <c r="T87">
        <v>510</v>
      </c>
      <c r="U87">
        <v>7389</v>
      </c>
      <c r="V87" t="s">
        <v>372</v>
      </c>
      <c r="W87">
        <v>1262.8699999999999</v>
      </c>
      <c r="X87">
        <v>751.38400000000001</v>
      </c>
      <c r="Y87">
        <v>1.681</v>
      </c>
      <c r="Z87">
        <v>19.422000000000001</v>
      </c>
      <c r="AA87">
        <v>78.824701000000005</v>
      </c>
      <c r="AB87">
        <v>4.5883149999999997</v>
      </c>
      <c r="AC87">
        <v>30.729697999999999</v>
      </c>
      <c r="AD87" s="1">
        <v>296</v>
      </c>
      <c r="AE87">
        <v>6</v>
      </c>
      <c r="AF87">
        <v>333</v>
      </c>
      <c r="AG87">
        <v>90</v>
      </c>
      <c r="AH87">
        <v>16.021246000000001</v>
      </c>
      <c r="AI87">
        <v>1199.4000000000001</v>
      </c>
      <c r="AJ87">
        <v>123.3</v>
      </c>
      <c r="AK87">
        <v>12</v>
      </c>
      <c r="AL87">
        <v>4312</v>
      </c>
      <c r="AM87" t="s">
        <v>373</v>
      </c>
      <c r="AN87" t="s">
        <v>563</v>
      </c>
      <c r="AO87">
        <v>1163.0519999999999</v>
      </c>
      <c r="AR87" t="s">
        <v>119</v>
      </c>
      <c r="AS87" t="s">
        <v>121</v>
      </c>
      <c r="AT87" t="s">
        <v>227</v>
      </c>
      <c r="AU87" t="s">
        <v>372</v>
      </c>
      <c r="AV87" t="s">
        <v>48</v>
      </c>
      <c r="AW87">
        <v>2</v>
      </c>
      <c r="BB87">
        <v>0.88199832307613457</v>
      </c>
      <c r="BC87" t="s">
        <v>69</v>
      </c>
      <c r="BF87" t="s">
        <v>119</v>
      </c>
      <c r="BG87" t="s">
        <v>121</v>
      </c>
      <c r="BH87" t="s">
        <v>372</v>
      </c>
      <c r="BI87">
        <v>7389</v>
      </c>
      <c r="BJ87">
        <v>2</v>
      </c>
      <c r="BK87" t="s">
        <v>227</v>
      </c>
      <c r="BL87" t="s">
        <v>225</v>
      </c>
      <c r="BM87">
        <v>0.88199832307613457</v>
      </c>
      <c r="BN87" t="s">
        <v>69</v>
      </c>
      <c r="BO87" t="s">
        <v>178</v>
      </c>
      <c r="BP87">
        <v>1262.8699999999999</v>
      </c>
    </row>
    <row r="88" spans="1:68" ht="16.5">
      <c r="A88" s="108" t="str">
        <f t="shared" ref="A88:A93" si="53">BF88</f>
        <v>미래교통</v>
      </c>
      <c r="B88" s="109" t="str">
        <f t="shared" si="35"/>
        <v>한성철</v>
      </c>
      <c r="C88" s="110" t="str">
        <f t="shared" ref="C88:C93" si="54">BN88</f>
        <v>S</v>
      </c>
      <c r="D88" s="111">
        <f t="shared" ref="D88:D93" si="55">BM88</f>
        <v>1.0117857142857145</v>
      </c>
      <c r="E88" s="112">
        <f t="shared" ref="E88:E93" si="56">U88</f>
        <v>9941</v>
      </c>
      <c r="F88" s="113" t="str">
        <f t="shared" ref="F88:F93" si="57">BG88</f>
        <v>111</v>
      </c>
      <c r="G88" s="114" t="str">
        <f t="shared" ref="G88:G93" si="58">BK88</f>
        <v>72바1607</v>
      </c>
      <c r="H88" s="115">
        <f t="shared" ref="H88:H93" si="59">BJ88</f>
        <v>1</v>
      </c>
      <c r="I88" s="116">
        <f t="shared" ref="I88:I93" si="60">BP88</f>
        <v>2109.5839999999998</v>
      </c>
      <c r="J88" s="117">
        <f t="shared" ref="J88:J93" si="61">AB88/AA88</f>
        <v>1.7824710141689981E-3</v>
      </c>
      <c r="K88" s="117">
        <f t="shared" ref="K88:K93" si="62">AC88/AA88</f>
        <v>0.24960625326776256</v>
      </c>
      <c r="L88" s="117">
        <f t="shared" ref="L88:L93" si="63">AD88/I88</f>
        <v>0.18392251742523646</v>
      </c>
      <c r="M88" s="118">
        <f t="shared" ref="M88:M93" si="64">Z88</f>
        <v>15.811999999999999</v>
      </c>
      <c r="N88" s="119">
        <f t="shared" ref="N88:N93" si="65">AE88*100/W88</f>
        <v>0</v>
      </c>
      <c r="O88" s="119">
        <f t="shared" ref="O88:O93" si="66">AF88*100/W88</f>
        <v>5.783130702546095</v>
      </c>
      <c r="P88" s="220">
        <f t="shared" ref="P88:P93" si="67">AK88</f>
        <v>1</v>
      </c>
      <c r="Q88" s="221">
        <f t="shared" ref="Q88:Q93" si="68">AE88</f>
        <v>0</v>
      </c>
      <c r="R88" s="221">
        <f t="shared" ref="R88:R93" si="69">AF88</f>
        <v>122</v>
      </c>
      <c r="T88">
        <v>510</v>
      </c>
      <c r="U88">
        <v>9941</v>
      </c>
      <c r="V88" t="s">
        <v>564</v>
      </c>
      <c r="W88">
        <v>2109.5839999999998</v>
      </c>
      <c r="X88">
        <v>744.73199999999997</v>
      </c>
      <c r="Y88">
        <v>2.8330000000000002</v>
      </c>
      <c r="Z88">
        <v>15.811999999999999</v>
      </c>
      <c r="AA88">
        <v>69.340258000000006</v>
      </c>
      <c r="AB88">
        <v>0.123597</v>
      </c>
      <c r="AC88">
        <v>17.307762</v>
      </c>
      <c r="AD88" s="1">
        <v>388</v>
      </c>
      <c r="AE88">
        <v>0</v>
      </c>
      <c r="AF88">
        <v>122</v>
      </c>
      <c r="AG88">
        <v>90</v>
      </c>
      <c r="AH88">
        <v>30.423653000000002</v>
      </c>
      <c r="AI88">
        <v>12825.3</v>
      </c>
      <c r="AJ88">
        <v>6217.2</v>
      </c>
      <c r="AK88">
        <v>1</v>
      </c>
      <c r="AL88">
        <v>239</v>
      </c>
      <c r="AM88" t="s">
        <v>565</v>
      </c>
      <c r="AN88" t="s">
        <v>566</v>
      </c>
      <c r="AO88">
        <v>2109.5839999999998</v>
      </c>
      <c r="AR88" t="s">
        <v>119</v>
      </c>
      <c r="AS88" t="s">
        <v>120</v>
      </c>
      <c r="AT88" t="s">
        <v>469</v>
      </c>
      <c r="AU88" t="s">
        <v>564</v>
      </c>
      <c r="AV88" t="s">
        <v>48</v>
      </c>
      <c r="AW88">
        <v>1</v>
      </c>
      <c r="BB88">
        <v>1.0117857142857145</v>
      </c>
      <c r="BC88" t="s">
        <v>71</v>
      </c>
      <c r="BF88" t="s">
        <v>119</v>
      </c>
      <c r="BG88" t="s">
        <v>120</v>
      </c>
      <c r="BH88" t="s">
        <v>564</v>
      </c>
      <c r="BI88">
        <v>9941</v>
      </c>
      <c r="BJ88">
        <v>1</v>
      </c>
      <c r="BK88" t="s">
        <v>469</v>
      </c>
      <c r="BL88" t="s">
        <v>175</v>
      </c>
      <c r="BM88">
        <v>1.0117857142857145</v>
      </c>
      <c r="BN88" t="s">
        <v>71</v>
      </c>
      <c r="BO88" t="s">
        <v>177</v>
      </c>
      <c r="BP88">
        <v>2109.5839999999998</v>
      </c>
    </row>
    <row r="89" spans="1:68" ht="16.5">
      <c r="A89" s="125" t="str">
        <f t="shared" si="53"/>
        <v>미래교통</v>
      </c>
      <c r="B89" s="126" t="str">
        <f t="shared" si="35"/>
        <v>허재선</v>
      </c>
      <c r="C89" s="127" t="str">
        <f t="shared" si="54"/>
        <v>D</v>
      </c>
      <c r="D89" s="128">
        <f t="shared" si="55"/>
        <v>0.81383979530545547</v>
      </c>
      <c r="E89" s="129">
        <f t="shared" si="56"/>
        <v>4400</v>
      </c>
      <c r="F89" s="130" t="str">
        <f t="shared" si="57"/>
        <v>111</v>
      </c>
      <c r="G89" s="131" t="str">
        <f t="shared" si="58"/>
        <v>70바5931</v>
      </c>
      <c r="H89" s="132">
        <f t="shared" si="59"/>
        <v>13</v>
      </c>
      <c r="I89" s="133">
        <f t="shared" si="60"/>
        <v>2263.4370000000004</v>
      </c>
      <c r="J89" s="134">
        <f t="shared" si="61"/>
        <v>2.8460032326506974E-2</v>
      </c>
      <c r="K89" s="134">
        <f t="shared" si="62"/>
        <v>0.3315354230022638</v>
      </c>
      <c r="L89" s="134">
        <f t="shared" si="63"/>
        <v>0.21206686998577823</v>
      </c>
      <c r="M89" s="135">
        <f t="shared" si="64"/>
        <v>21.448</v>
      </c>
      <c r="N89" s="136">
        <f t="shared" si="65"/>
        <v>0.56305501523930057</v>
      </c>
      <c r="O89" s="136">
        <f t="shared" si="66"/>
        <v>13.123513047500619</v>
      </c>
      <c r="P89" s="218">
        <f t="shared" si="67"/>
        <v>11</v>
      </c>
      <c r="Q89" s="219">
        <f t="shared" si="68"/>
        <v>13</v>
      </c>
      <c r="R89" s="219">
        <f t="shared" si="69"/>
        <v>303</v>
      </c>
      <c r="T89">
        <v>510</v>
      </c>
      <c r="U89">
        <v>4400</v>
      </c>
      <c r="V89" t="s">
        <v>374</v>
      </c>
      <c r="W89">
        <v>2308.8330000000001</v>
      </c>
      <c r="X89">
        <v>1155.23</v>
      </c>
      <c r="Y89">
        <v>1.9990000000000001</v>
      </c>
      <c r="Z89">
        <v>21.448</v>
      </c>
      <c r="AA89">
        <v>105.01969800000001</v>
      </c>
      <c r="AB89">
        <v>2.988864</v>
      </c>
      <c r="AC89">
        <v>34.817749999999997</v>
      </c>
      <c r="AD89" s="1">
        <v>480</v>
      </c>
      <c r="AE89">
        <v>13</v>
      </c>
      <c r="AF89">
        <v>303</v>
      </c>
      <c r="AG89">
        <v>94</v>
      </c>
      <c r="AH89">
        <v>21.984760999999999</v>
      </c>
      <c r="AI89">
        <v>12316.6</v>
      </c>
      <c r="AJ89">
        <v>6611.5</v>
      </c>
      <c r="AK89">
        <v>11</v>
      </c>
      <c r="AL89">
        <v>2210</v>
      </c>
      <c r="AM89" t="s">
        <v>375</v>
      </c>
      <c r="AN89" t="s">
        <v>567</v>
      </c>
      <c r="AO89">
        <v>249.309</v>
      </c>
      <c r="AR89" t="s">
        <v>119</v>
      </c>
      <c r="AS89" t="s">
        <v>120</v>
      </c>
      <c r="AT89" t="s">
        <v>203</v>
      </c>
      <c r="AU89" t="s">
        <v>374</v>
      </c>
      <c r="AV89" t="s">
        <v>48</v>
      </c>
      <c r="AW89">
        <v>13</v>
      </c>
      <c r="BB89">
        <v>0.81383979530545547</v>
      </c>
      <c r="BC89" t="s">
        <v>67</v>
      </c>
      <c r="BF89" t="s">
        <v>119</v>
      </c>
      <c r="BG89" t="s">
        <v>120</v>
      </c>
      <c r="BH89" t="s">
        <v>374</v>
      </c>
      <c r="BI89">
        <v>4400</v>
      </c>
      <c r="BJ89">
        <v>13</v>
      </c>
      <c r="BK89" t="s">
        <v>203</v>
      </c>
      <c r="BL89" t="s">
        <v>388</v>
      </c>
      <c r="BM89">
        <v>0.81383979530545547</v>
      </c>
      <c r="BN89" t="s">
        <v>67</v>
      </c>
      <c r="BO89" t="s">
        <v>180</v>
      </c>
      <c r="BP89">
        <v>2263.4370000000004</v>
      </c>
    </row>
    <row r="90" spans="1:68" ht="16.5">
      <c r="A90" s="108" t="str">
        <f t="shared" si="53"/>
        <v>미래교통</v>
      </c>
      <c r="B90" s="109" t="str">
        <f t="shared" si="35"/>
        <v>홍인기</v>
      </c>
      <c r="C90" s="110" t="str">
        <f t="shared" si="54"/>
        <v>F</v>
      </c>
      <c r="D90" s="111">
        <f t="shared" si="55"/>
        <v>0.7723981270227418</v>
      </c>
      <c r="E90" s="112">
        <f t="shared" si="56"/>
        <v>9911</v>
      </c>
      <c r="F90" s="113" t="str">
        <f t="shared" si="57"/>
        <v>111</v>
      </c>
      <c r="G90" s="114" t="str">
        <f t="shared" si="58"/>
        <v>70바5994</v>
      </c>
      <c r="H90" s="115">
        <f t="shared" si="59"/>
        <v>12</v>
      </c>
      <c r="I90" s="116">
        <f t="shared" si="60"/>
        <v>3324.4670000000001</v>
      </c>
      <c r="J90" s="117">
        <f t="shared" si="61"/>
        <v>5.1708669704728788E-2</v>
      </c>
      <c r="K90" s="117">
        <f t="shared" si="62"/>
        <v>0.29864386649870223</v>
      </c>
      <c r="L90" s="117">
        <f t="shared" si="63"/>
        <v>0.1467904479124022</v>
      </c>
      <c r="M90" s="118">
        <f t="shared" si="64"/>
        <v>29.416</v>
      </c>
      <c r="N90" s="119">
        <f t="shared" si="65"/>
        <v>0.18048005890869123</v>
      </c>
      <c r="O90" s="119">
        <f t="shared" si="66"/>
        <v>70.447382994025801</v>
      </c>
      <c r="P90" s="220">
        <f t="shared" si="67"/>
        <v>23</v>
      </c>
      <c r="Q90" s="221">
        <f t="shared" si="68"/>
        <v>6</v>
      </c>
      <c r="R90" s="221">
        <f t="shared" si="69"/>
        <v>2342</v>
      </c>
      <c r="T90">
        <v>510</v>
      </c>
      <c r="U90">
        <v>9911</v>
      </c>
      <c r="V90" t="s">
        <v>376</v>
      </c>
      <c r="W90">
        <v>3324.4670000000001</v>
      </c>
      <c r="X90">
        <v>1558.0450000000001</v>
      </c>
      <c r="Y90">
        <v>2.1339999999999999</v>
      </c>
      <c r="Z90">
        <v>29.416</v>
      </c>
      <c r="AA90">
        <v>110.61941899999999</v>
      </c>
      <c r="AB90">
        <v>5.719983</v>
      </c>
      <c r="AC90">
        <v>33.035811000000002</v>
      </c>
      <c r="AD90" s="1">
        <v>488</v>
      </c>
      <c r="AE90">
        <v>6</v>
      </c>
      <c r="AF90">
        <v>2342</v>
      </c>
      <c r="AG90">
        <v>95</v>
      </c>
      <c r="AH90">
        <v>30.053194999999999</v>
      </c>
      <c r="AI90">
        <v>26170.7</v>
      </c>
      <c r="AJ90">
        <v>13894.1</v>
      </c>
      <c r="AK90">
        <v>23</v>
      </c>
      <c r="AL90">
        <v>11273</v>
      </c>
      <c r="AM90" t="s">
        <v>377</v>
      </c>
      <c r="AN90" t="s">
        <v>568</v>
      </c>
      <c r="AO90">
        <v>496.84500000000003</v>
      </c>
      <c r="AR90" t="s">
        <v>119</v>
      </c>
      <c r="AS90" t="s">
        <v>120</v>
      </c>
      <c r="AT90" t="s">
        <v>204</v>
      </c>
      <c r="AU90" t="s">
        <v>376</v>
      </c>
      <c r="AV90" t="s">
        <v>48</v>
      </c>
      <c r="AW90">
        <v>12</v>
      </c>
      <c r="BB90">
        <v>0.7723981270227418</v>
      </c>
      <c r="BC90" t="s">
        <v>70</v>
      </c>
      <c r="BF90" t="s">
        <v>119</v>
      </c>
      <c r="BG90" t="s">
        <v>120</v>
      </c>
      <c r="BH90" t="s">
        <v>376</v>
      </c>
      <c r="BI90">
        <v>9911</v>
      </c>
      <c r="BJ90">
        <v>12</v>
      </c>
      <c r="BK90" t="s">
        <v>204</v>
      </c>
      <c r="BL90" t="s">
        <v>205</v>
      </c>
      <c r="BM90">
        <v>0.7723981270227418</v>
      </c>
      <c r="BN90" t="s">
        <v>70</v>
      </c>
      <c r="BO90" t="s">
        <v>189</v>
      </c>
      <c r="BP90">
        <v>3324.4670000000001</v>
      </c>
    </row>
    <row r="91" spans="1:68" ht="16.5">
      <c r="A91" s="125" t="str">
        <f t="shared" si="53"/>
        <v>미래교통</v>
      </c>
      <c r="B91" s="126" t="str">
        <f t="shared" si="35"/>
        <v>홍재영</v>
      </c>
      <c r="C91" s="127" t="str">
        <f t="shared" si="54"/>
        <v>C</v>
      </c>
      <c r="D91" s="128">
        <f t="shared" si="55"/>
        <v>0.86056396637599497</v>
      </c>
      <c r="E91" s="129">
        <f t="shared" si="56"/>
        <v>1800</v>
      </c>
      <c r="F91" s="130" t="str">
        <f t="shared" si="57"/>
        <v>111</v>
      </c>
      <c r="G91" s="131" t="str">
        <f t="shared" si="58"/>
        <v>70바6004</v>
      </c>
      <c r="H91" s="132">
        <f t="shared" si="59"/>
        <v>11</v>
      </c>
      <c r="I91" s="133">
        <f t="shared" si="60"/>
        <v>3263.4070000000002</v>
      </c>
      <c r="J91" s="134">
        <f t="shared" si="61"/>
        <v>2.3047150141879334E-2</v>
      </c>
      <c r="K91" s="134">
        <f t="shared" si="62"/>
        <v>0.25347138000224861</v>
      </c>
      <c r="L91" s="134">
        <f t="shared" si="63"/>
        <v>0.10265345389036672</v>
      </c>
      <c r="M91" s="135">
        <f t="shared" si="64"/>
        <v>23.297000000000001</v>
      </c>
      <c r="N91" s="136">
        <f t="shared" si="65"/>
        <v>0.12257128822730355</v>
      </c>
      <c r="O91" s="136">
        <f t="shared" si="66"/>
        <v>21.909617770630508</v>
      </c>
      <c r="P91" s="218">
        <f t="shared" si="67"/>
        <v>1</v>
      </c>
      <c r="Q91" s="219">
        <f t="shared" si="68"/>
        <v>4</v>
      </c>
      <c r="R91" s="219">
        <f t="shared" si="69"/>
        <v>715</v>
      </c>
      <c r="T91">
        <v>510</v>
      </c>
      <c r="U91">
        <v>1800</v>
      </c>
      <c r="V91" t="s">
        <v>378</v>
      </c>
      <c r="W91">
        <v>3263.4070000000002</v>
      </c>
      <c r="X91">
        <v>1371.279</v>
      </c>
      <c r="Y91">
        <v>2.38</v>
      </c>
      <c r="Z91">
        <v>23.297000000000001</v>
      </c>
      <c r="AA91">
        <v>105.941081</v>
      </c>
      <c r="AB91">
        <v>2.44164</v>
      </c>
      <c r="AC91">
        <v>26.853031999999999</v>
      </c>
      <c r="AD91" s="1">
        <v>335</v>
      </c>
      <c r="AE91">
        <v>4</v>
      </c>
      <c r="AF91">
        <v>715</v>
      </c>
      <c r="AG91">
        <v>94</v>
      </c>
      <c r="AH91">
        <v>30.803979999999999</v>
      </c>
      <c r="AI91">
        <v>21618</v>
      </c>
      <c r="AJ91">
        <v>11744.6</v>
      </c>
      <c r="AK91">
        <v>1</v>
      </c>
      <c r="AL91">
        <v>126</v>
      </c>
      <c r="AM91" t="s">
        <v>379</v>
      </c>
      <c r="AN91" t="s">
        <v>569</v>
      </c>
      <c r="AO91">
        <v>711.20500000000004</v>
      </c>
      <c r="AR91" t="s">
        <v>119</v>
      </c>
      <c r="AS91" t="s">
        <v>120</v>
      </c>
      <c r="AT91" t="s">
        <v>388</v>
      </c>
      <c r="AU91" t="s">
        <v>378</v>
      </c>
      <c r="AV91" t="s">
        <v>48</v>
      </c>
      <c r="AW91">
        <v>11</v>
      </c>
      <c r="BB91">
        <v>0.86056396637599497</v>
      </c>
      <c r="BC91" t="s">
        <v>69</v>
      </c>
      <c r="BF91" t="s">
        <v>119</v>
      </c>
      <c r="BG91" t="s">
        <v>120</v>
      </c>
      <c r="BH91" t="s">
        <v>378</v>
      </c>
      <c r="BI91">
        <v>1800</v>
      </c>
      <c r="BJ91">
        <v>11</v>
      </c>
      <c r="BK91" t="s">
        <v>388</v>
      </c>
      <c r="BL91" t="s">
        <v>205</v>
      </c>
      <c r="BM91">
        <v>0.86056396637599497</v>
      </c>
      <c r="BN91" t="s">
        <v>69</v>
      </c>
      <c r="BO91" t="s">
        <v>178</v>
      </c>
      <c r="BP91">
        <v>3263.4070000000002</v>
      </c>
    </row>
    <row r="92" spans="1:68" ht="16.5">
      <c r="A92" s="108" t="str">
        <f t="shared" si="53"/>
        <v>미래교통</v>
      </c>
      <c r="B92" s="109" t="str">
        <f t="shared" si="35"/>
        <v>홍재웅</v>
      </c>
      <c r="C92" s="110" t="str">
        <f t="shared" si="54"/>
        <v>D</v>
      </c>
      <c r="D92" s="111">
        <f t="shared" si="55"/>
        <v>0.82145604976224917</v>
      </c>
      <c r="E92" s="112">
        <f t="shared" si="56"/>
        <v>2876</v>
      </c>
      <c r="F92" s="113" t="str">
        <f t="shared" si="57"/>
        <v>111</v>
      </c>
      <c r="G92" s="114" t="str">
        <f t="shared" si="58"/>
        <v>72바1606</v>
      </c>
      <c r="H92" s="115">
        <f t="shared" si="59"/>
        <v>2</v>
      </c>
      <c r="I92" s="116">
        <f t="shared" si="60"/>
        <v>3956.127</v>
      </c>
      <c r="J92" s="117">
        <f t="shared" si="61"/>
        <v>5.3363718967456598E-2</v>
      </c>
      <c r="K92" s="117">
        <f t="shared" si="62"/>
        <v>0.33144208501569439</v>
      </c>
      <c r="L92" s="117">
        <f t="shared" si="63"/>
        <v>0.15545507007232073</v>
      </c>
      <c r="M92" s="118">
        <f t="shared" si="64"/>
        <v>25.376999999999999</v>
      </c>
      <c r="N92" s="119">
        <f t="shared" si="65"/>
        <v>5.0480358471121575E-2</v>
      </c>
      <c r="O92" s="119">
        <f t="shared" si="66"/>
        <v>59.263940845096734</v>
      </c>
      <c r="P92" s="220">
        <f t="shared" si="67"/>
        <v>41</v>
      </c>
      <c r="Q92" s="221">
        <f t="shared" si="68"/>
        <v>2</v>
      </c>
      <c r="R92" s="221">
        <f t="shared" si="69"/>
        <v>2348</v>
      </c>
      <c r="T92">
        <v>510</v>
      </c>
      <c r="U92">
        <v>2876</v>
      </c>
      <c r="V92" t="s">
        <v>380</v>
      </c>
      <c r="W92">
        <v>3961.9369999999999</v>
      </c>
      <c r="X92">
        <v>1782.556</v>
      </c>
      <c r="Y92">
        <v>2.2229999999999999</v>
      </c>
      <c r="Z92">
        <v>25.376999999999999</v>
      </c>
      <c r="AA92">
        <v>142.32997900000001</v>
      </c>
      <c r="AB92">
        <v>7.5952570000000001</v>
      </c>
      <c r="AC92">
        <v>47.174145000000003</v>
      </c>
      <c r="AD92" s="1">
        <v>615</v>
      </c>
      <c r="AE92">
        <v>2</v>
      </c>
      <c r="AF92">
        <v>2348</v>
      </c>
      <c r="AG92">
        <v>93</v>
      </c>
      <c r="AH92">
        <v>27.836278</v>
      </c>
      <c r="AI92">
        <v>48427.5</v>
      </c>
      <c r="AJ92">
        <v>24932.3</v>
      </c>
      <c r="AK92">
        <v>41</v>
      </c>
      <c r="AL92">
        <v>22300</v>
      </c>
      <c r="AM92" t="s">
        <v>381</v>
      </c>
      <c r="AN92" t="s">
        <v>570</v>
      </c>
      <c r="AO92">
        <v>3721.8229999999999</v>
      </c>
      <c r="AR92" t="s">
        <v>119</v>
      </c>
      <c r="AS92" t="s">
        <v>120</v>
      </c>
      <c r="AT92" t="s">
        <v>212</v>
      </c>
      <c r="AU92" t="s">
        <v>380</v>
      </c>
      <c r="AV92" t="s">
        <v>48</v>
      </c>
      <c r="AW92">
        <v>2</v>
      </c>
      <c r="BB92">
        <v>0.82145604976224917</v>
      </c>
      <c r="BC92" t="s">
        <v>67</v>
      </c>
      <c r="BF92" t="s">
        <v>119</v>
      </c>
      <c r="BG92" t="s">
        <v>120</v>
      </c>
      <c r="BH92" t="s">
        <v>380</v>
      </c>
      <c r="BI92">
        <v>2876</v>
      </c>
      <c r="BJ92">
        <v>2</v>
      </c>
      <c r="BK92" t="s">
        <v>212</v>
      </c>
      <c r="BL92" t="s">
        <v>206</v>
      </c>
      <c r="BM92">
        <v>0.82145604976224917</v>
      </c>
      <c r="BN92" t="s">
        <v>67</v>
      </c>
      <c r="BO92" t="s">
        <v>180</v>
      </c>
      <c r="BP92">
        <v>3956.127</v>
      </c>
    </row>
    <row r="93" spans="1:68" ht="16.5">
      <c r="A93" s="125" t="str">
        <f t="shared" si="53"/>
        <v>미래교통</v>
      </c>
      <c r="B93" s="126" t="str">
        <f t="shared" si="35"/>
        <v>황재훈</v>
      </c>
      <c r="C93" s="127" t="str">
        <f t="shared" si="54"/>
        <v>F</v>
      </c>
      <c r="D93" s="128">
        <f t="shared" si="55"/>
        <v>0.79185185185185181</v>
      </c>
      <c r="E93" s="129">
        <f t="shared" si="56"/>
        <v>558</v>
      </c>
      <c r="F93" s="130" t="str">
        <f t="shared" si="57"/>
        <v>111</v>
      </c>
      <c r="G93" s="131" t="str">
        <f t="shared" si="58"/>
        <v>72바1606</v>
      </c>
      <c r="H93" s="132">
        <f t="shared" si="59"/>
        <v>1</v>
      </c>
      <c r="I93" s="133">
        <f t="shared" si="60"/>
        <v>3827.6610000000001</v>
      </c>
      <c r="J93" s="134">
        <f t="shared" si="61"/>
        <v>2.2791511140678671E-2</v>
      </c>
      <c r="K93" s="134">
        <f t="shared" si="62"/>
        <v>0.33994176052167846</v>
      </c>
      <c r="L93" s="134">
        <f t="shared" si="63"/>
        <v>0.1962033732872373</v>
      </c>
      <c r="M93" s="135">
        <f t="shared" si="64"/>
        <v>26.638999999999999</v>
      </c>
      <c r="N93" s="136">
        <f t="shared" si="65"/>
        <v>0.33963300302717508</v>
      </c>
      <c r="O93" s="136">
        <f t="shared" si="66"/>
        <v>49.873800213759786</v>
      </c>
      <c r="P93" s="218">
        <f t="shared" si="67"/>
        <v>34</v>
      </c>
      <c r="Q93" s="219">
        <f t="shared" si="68"/>
        <v>13</v>
      </c>
      <c r="R93" s="219">
        <f t="shared" si="69"/>
        <v>1909</v>
      </c>
      <c r="T93">
        <v>510</v>
      </c>
      <c r="U93">
        <v>558</v>
      </c>
      <c r="V93" t="s">
        <v>382</v>
      </c>
      <c r="W93">
        <v>3827.6610000000001</v>
      </c>
      <c r="X93">
        <v>1790.578</v>
      </c>
      <c r="Y93">
        <v>2.1379999999999999</v>
      </c>
      <c r="Z93">
        <v>26.638999999999999</v>
      </c>
      <c r="AA93">
        <v>132.79720599999999</v>
      </c>
      <c r="AB93">
        <v>3.0266489999999999</v>
      </c>
      <c r="AC93">
        <v>45.143315999999999</v>
      </c>
      <c r="AD93" s="1">
        <v>751</v>
      </c>
      <c r="AE93">
        <v>13</v>
      </c>
      <c r="AF93">
        <v>1909</v>
      </c>
      <c r="AG93">
        <v>93</v>
      </c>
      <c r="AH93">
        <v>28.823353999999998</v>
      </c>
      <c r="AI93">
        <v>41837.1</v>
      </c>
      <c r="AJ93">
        <v>22867.1</v>
      </c>
      <c r="AK93">
        <v>34</v>
      </c>
      <c r="AL93">
        <v>16580</v>
      </c>
      <c r="AM93" t="s">
        <v>383</v>
      </c>
      <c r="AN93" t="s">
        <v>571</v>
      </c>
      <c r="AO93">
        <v>3827.6610000000001</v>
      </c>
      <c r="AR93" t="s">
        <v>119</v>
      </c>
      <c r="AS93" t="s">
        <v>120</v>
      </c>
      <c r="AT93" t="s">
        <v>212</v>
      </c>
      <c r="AU93" t="s">
        <v>382</v>
      </c>
      <c r="AV93" t="s">
        <v>48</v>
      </c>
      <c r="AW93">
        <v>1</v>
      </c>
      <c r="BB93">
        <v>0.79185185185185181</v>
      </c>
      <c r="BC93" t="s">
        <v>70</v>
      </c>
      <c r="BF93" t="s">
        <v>119</v>
      </c>
      <c r="BG93" t="s">
        <v>120</v>
      </c>
      <c r="BH93" t="s">
        <v>382</v>
      </c>
      <c r="BI93">
        <v>558</v>
      </c>
      <c r="BJ93">
        <v>1</v>
      </c>
      <c r="BK93" t="s">
        <v>212</v>
      </c>
      <c r="BL93" t="s">
        <v>175</v>
      </c>
      <c r="BM93">
        <v>0.79185185185185181</v>
      </c>
      <c r="BN93" t="s">
        <v>70</v>
      </c>
      <c r="BO93" t="s">
        <v>189</v>
      </c>
      <c r="BP93">
        <v>3827.6610000000001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93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 codeName="Sheet7"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 codeName="Sheet8">
    <tabColor rgb="FFFF0000"/>
  </sheetPr>
  <dimension ref="A1:R50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>
      <c r="A1" s="241"/>
      <c r="B1" s="242"/>
      <c r="C1" s="243"/>
      <c r="D1" s="244"/>
      <c r="E1" s="244"/>
      <c r="F1" s="245"/>
      <c r="G1" s="244"/>
      <c r="H1" s="244"/>
      <c r="I1" s="244"/>
      <c r="J1" s="244"/>
      <c r="K1" s="244"/>
      <c r="L1" s="244"/>
      <c r="M1" s="244"/>
      <c r="N1" s="244"/>
      <c r="O1" s="244"/>
      <c r="P1" s="244"/>
      <c r="Q1" s="244"/>
      <c r="R1" s="244"/>
    </row>
    <row r="2" spans="1:18" ht="41.25">
      <c r="A2" s="269" t="s">
        <v>572</v>
      </c>
      <c r="B2" s="270"/>
      <c r="C2" s="271"/>
      <c r="D2" s="272"/>
      <c r="E2" s="269"/>
      <c r="F2" s="273"/>
      <c r="G2" s="269"/>
      <c r="H2" s="269"/>
      <c r="I2" s="269"/>
      <c r="J2" s="269"/>
      <c r="K2" s="246"/>
      <c r="L2" s="246"/>
      <c r="M2" s="246"/>
      <c r="N2" s="246"/>
      <c r="O2" s="246"/>
      <c r="P2" s="246"/>
      <c r="Q2" s="246"/>
      <c r="R2" s="246"/>
    </row>
    <row r="3" spans="1:18">
      <c r="A3" s="246"/>
      <c r="B3" s="246"/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  <c r="R3" s="246"/>
    </row>
    <row r="4" spans="1:18" ht="26.25">
      <c r="A4" s="274" t="s">
        <v>573</v>
      </c>
      <c r="B4" s="275"/>
      <c r="C4" s="276"/>
      <c r="D4" s="277"/>
      <c r="E4" s="278"/>
      <c r="F4" s="279"/>
      <c r="G4" s="246"/>
      <c r="H4" s="278"/>
      <c r="I4" s="246"/>
      <c r="J4" s="246"/>
      <c r="K4" s="246"/>
      <c r="L4" s="246"/>
      <c r="M4" s="246"/>
      <c r="N4" s="246"/>
      <c r="O4" s="246"/>
      <c r="P4" s="246"/>
      <c r="Q4" s="246"/>
      <c r="R4" s="246"/>
    </row>
    <row r="5" spans="1:18" ht="26.25">
      <c r="A5" s="249" t="s">
        <v>574</v>
      </c>
      <c r="B5" s="246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  <c r="Q5" s="246"/>
      <c r="R5" s="246"/>
    </row>
    <row r="6" spans="1:18" ht="17.25">
      <c r="A6" s="250" t="s">
        <v>575</v>
      </c>
      <c r="B6" s="246"/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6"/>
      <c r="O6" s="246"/>
      <c r="P6" s="246"/>
      <c r="Q6" s="246"/>
      <c r="R6" s="246"/>
    </row>
    <row r="7" spans="1:18" ht="17.25">
      <c r="A7" s="250"/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  <c r="M7" s="246"/>
      <c r="N7" s="246"/>
      <c r="O7" s="246"/>
      <c r="P7" s="246"/>
      <c r="Q7" s="246"/>
      <c r="R7" s="246"/>
    </row>
    <row r="8" spans="1:18" ht="17.25">
      <c r="A8" s="247" t="s">
        <v>193</v>
      </c>
      <c r="B8" s="248"/>
      <c r="C8" s="248"/>
      <c r="D8" s="248"/>
      <c r="E8" s="248"/>
      <c r="F8" s="248"/>
      <c r="G8" s="248"/>
      <c r="H8" s="248"/>
      <c r="I8" s="248"/>
      <c r="J8" s="248"/>
      <c r="K8" s="248"/>
      <c r="L8" s="248"/>
      <c r="M8" s="248"/>
      <c r="N8" s="248"/>
      <c r="O8" s="248"/>
      <c r="P8" s="248"/>
      <c r="Q8" s="248"/>
      <c r="R8" s="248"/>
    </row>
    <row r="9" spans="1:18">
      <c r="A9" s="248"/>
      <c r="B9" s="248"/>
      <c r="C9" s="248"/>
      <c r="D9" s="248"/>
      <c r="E9" s="248"/>
      <c r="F9" s="248"/>
      <c r="G9" s="248"/>
      <c r="H9" s="248"/>
      <c r="I9" s="248"/>
      <c r="J9" s="248"/>
      <c r="K9" s="248"/>
      <c r="L9" s="248"/>
      <c r="M9" s="248"/>
      <c r="N9" s="248"/>
      <c r="O9" s="248"/>
      <c r="P9" s="248"/>
      <c r="Q9" s="248"/>
      <c r="R9" s="248"/>
    </row>
    <row r="10" spans="1:18">
      <c r="A10" s="248" t="s">
        <v>576</v>
      </c>
      <c r="B10" s="248"/>
      <c r="C10" s="248"/>
      <c r="D10" s="248"/>
      <c r="E10" s="248"/>
      <c r="F10" s="248"/>
      <c r="G10" s="248"/>
      <c r="H10" s="248"/>
      <c r="I10" s="248"/>
      <c r="J10" s="248"/>
      <c r="K10" s="248"/>
      <c r="L10" s="248"/>
      <c r="M10" s="248"/>
      <c r="N10" s="248"/>
      <c r="O10" s="248"/>
      <c r="P10" s="248"/>
      <c r="Q10" s="248"/>
      <c r="R10" s="248"/>
    </row>
    <row r="11" spans="1:18">
      <c r="A11" s="248"/>
      <c r="B11" s="248"/>
      <c r="C11" s="248"/>
      <c r="D11" s="248"/>
      <c r="E11" s="248"/>
      <c r="F11" s="248"/>
      <c r="G11" s="248"/>
      <c r="H11" s="248"/>
      <c r="I11" s="248"/>
      <c r="J11" s="248"/>
      <c r="K11" s="248"/>
      <c r="L11" s="248"/>
      <c r="M11" s="248"/>
      <c r="N11" s="248"/>
      <c r="O11" s="248"/>
      <c r="P11" s="248"/>
      <c r="Q11" s="248"/>
      <c r="R11" s="248"/>
    </row>
    <row r="12" spans="1:18">
      <c r="A12" s="246"/>
      <c r="B12" s="246"/>
      <c r="C12" s="246"/>
      <c r="D12" s="246"/>
      <c r="E12" s="246"/>
      <c r="F12" s="246"/>
      <c r="G12" s="246"/>
      <c r="H12" s="246"/>
      <c r="I12" s="246"/>
      <c r="J12" s="246"/>
      <c r="K12" s="246"/>
      <c r="L12" s="246"/>
      <c r="M12" s="246"/>
      <c r="N12" s="246"/>
      <c r="O12" s="246"/>
      <c r="P12" s="246"/>
      <c r="Q12" s="246"/>
      <c r="R12" s="246"/>
    </row>
    <row r="13" spans="1:18" ht="37.5" customHeight="1">
      <c r="A13" s="280" t="s">
        <v>0</v>
      </c>
      <c r="B13" s="281" t="s">
        <v>74</v>
      </c>
      <c r="C13" s="282" t="s">
        <v>65</v>
      </c>
      <c r="D13" s="282" t="s">
        <v>159</v>
      </c>
      <c r="E13" s="283" t="s">
        <v>145</v>
      </c>
      <c r="F13" s="281" t="s">
        <v>150</v>
      </c>
      <c r="G13" s="283" t="s">
        <v>148</v>
      </c>
      <c r="H13" s="283" t="s">
        <v>152</v>
      </c>
      <c r="I13" s="230" t="s">
        <v>154</v>
      </c>
      <c r="J13" s="283" t="s">
        <v>11</v>
      </c>
      <c r="K13" s="283" t="s">
        <v>12</v>
      </c>
      <c r="L13" s="283" t="s">
        <v>13</v>
      </c>
      <c r="M13" s="283" t="s">
        <v>107</v>
      </c>
      <c r="N13" s="283" t="s">
        <v>6</v>
      </c>
      <c r="O13" s="283" t="s">
        <v>7</v>
      </c>
      <c r="P13" s="283" t="s">
        <v>181</v>
      </c>
      <c r="Q13" s="284" t="s">
        <v>183</v>
      </c>
      <c r="R13" s="284" t="s">
        <v>184</v>
      </c>
    </row>
    <row r="14" spans="1:18" ht="16.5">
      <c r="A14" s="285" t="s">
        <v>119</v>
      </c>
      <c r="B14" s="286">
        <v>5941</v>
      </c>
      <c r="C14" s="287" t="s">
        <v>67</v>
      </c>
      <c r="D14" s="288">
        <v>0.8165693425024132</v>
      </c>
      <c r="E14" s="289">
        <v>5941</v>
      </c>
      <c r="F14" s="236" t="s">
        <v>91</v>
      </c>
      <c r="G14" s="290" t="s">
        <v>241</v>
      </c>
      <c r="H14" s="291">
        <v>2</v>
      </c>
      <c r="I14" s="238">
        <v>406.62899999999996</v>
      </c>
      <c r="J14" s="292">
        <v>2.6531357180075033E-2</v>
      </c>
      <c r="K14" s="292">
        <v>0.34598404579838377</v>
      </c>
      <c r="L14" s="292">
        <v>0.13733069008671769</v>
      </c>
      <c r="M14" s="293">
        <v>24.600999999999999</v>
      </c>
      <c r="N14" s="294">
        <v>0</v>
      </c>
      <c r="O14" s="294">
        <v>21.887273165465327</v>
      </c>
      <c r="P14" s="295">
        <v>0</v>
      </c>
      <c r="Q14" s="296">
        <v>0</v>
      </c>
      <c r="R14" s="296">
        <v>105</v>
      </c>
    </row>
    <row r="15" spans="1:18" ht="16.5">
      <c r="A15" s="285" t="s">
        <v>119</v>
      </c>
      <c r="B15" s="286">
        <v>7594</v>
      </c>
      <c r="C15" s="287" t="s">
        <v>70</v>
      </c>
      <c r="D15" s="288">
        <v>0.74855761587988023</v>
      </c>
      <c r="E15" s="289">
        <v>7594</v>
      </c>
      <c r="F15" s="236" t="s">
        <v>91</v>
      </c>
      <c r="G15" s="290" t="s">
        <v>239</v>
      </c>
      <c r="H15" s="291">
        <v>11</v>
      </c>
      <c r="I15" s="238">
        <v>2611.5650000000005</v>
      </c>
      <c r="J15" s="292">
        <v>1.3475205787209394E-2</v>
      </c>
      <c r="K15" s="292">
        <v>0.31218684428490612</v>
      </c>
      <c r="L15" s="292">
        <v>0.12712683773905684</v>
      </c>
      <c r="M15" s="293">
        <v>28.904</v>
      </c>
      <c r="N15" s="294">
        <v>3.8291216186462897E-2</v>
      </c>
      <c r="O15" s="294">
        <v>34.959880378240626</v>
      </c>
      <c r="P15" s="295">
        <v>11</v>
      </c>
      <c r="Q15" s="296">
        <v>1</v>
      </c>
      <c r="R15" s="296">
        <v>913</v>
      </c>
    </row>
    <row r="16" spans="1:18" ht="16.5">
      <c r="A16" s="285" t="s">
        <v>119</v>
      </c>
      <c r="B16" s="286" t="s">
        <v>250</v>
      </c>
      <c r="C16" s="287" t="s">
        <v>70</v>
      </c>
      <c r="D16" s="288">
        <v>0.7596551724137931</v>
      </c>
      <c r="E16" s="289">
        <v>7022</v>
      </c>
      <c r="F16" s="236" t="s">
        <v>120</v>
      </c>
      <c r="G16" s="290" t="s">
        <v>211</v>
      </c>
      <c r="H16" s="291">
        <v>1</v>
      </c>
      <c r="I16" s="238">
        <v>3837.415</v>
      </c>
      <c r="J16" s="292">
        <v>2.6673595916306747E-2</v>
      </c>
      <c r="K16" s="292">
        <v>0.31653172279407982</v>
      </c>
      <c r="L16" s="292">
        <v>0.1790267667166569</v>
      </c>
      <c r="M16" s="293">
        <v>22.88</v>
      </c>
      <c r="N16" s="294">
        <v>7.8177627387186421E-2</v>
      </c>
      <c r="O16" s="294">
        <v>56.783016692226411</v>
      </c>
      <c r="P16" s="295">
        <v>48</v>
      </c>
      <c r="Q16" s="296">
        <v>3</v>
      </c>
      <c r="R16" s="296">
        <v>2179</v>
      </c>
    </row>
    <row r="17" spans="1:18" ht="16.5">
      <c r="A17" s="285" t="s">
        <v>119</v>
      </c>
      <c r="B17" s="286" t="s">
        <v>258</v>
      </c>
      <c r="C17" s="287" t="s">
        <v>67</v>
      </c>
      <c r="D17" s="288">
        <v>0.82620689655172408</v>
      </c>
      <c r="E17" s="289">
        <v>868</v>
      </c>
      <c r="F17" s="236" t="s">
        <v>91</v>
      </c>
      <c r="G17" s="290" t="s">
        <v>237</v>
      </c>
      <c r="H17" s="291">
        <v>1</v>
      </c>
      <c r="I17" s="238">
        <v>3890.6390000000001</v>
      </c>
      <c r="J17" s="292">
        <v>2.5281753149490906E-2</v>
      </c>
      <c r="K17" s="292">
        <v>0.30525841876037091</v>
      </c>
      <c r="L17" s="292">
        <v>0.1215738597181594</v>
      </c>
      <c r="M17" s="293">
        <v>22.361999999999998</v>
      </c>
      <c r="N17" s="294">
        <v>0</v>
      </c>
      <c r="O17" s="294">
        <v>15.678658441453962</v>
      </c>
      <c r="P17" s="295">
        <v>5</v>
      </c>
      <c r="Q17" s="296">
        <v>0</v>
      </c>
      <c r="R17" s="296">
        <v>610</v>
      </c>
    </row>
    <row r="18" spans="1:18" ht="16.5">
      <c r="A18" s="285" t="s">
        <v>119</v>
      </c>
      <c r="B18" s="286" t="s">
        <v>262</v>
      </c>
      <c r="C18" s="287" t="s">
        <v>70</v>
      </c>
      <c r="D18" s="288">
        <v>0.77972348612980302</v>
      </c>
      <c r="E18" s="289">
        <v>2279</v>
      </c>
      <c r="F18" s="236" t="s">
        <v>120</v>
      </c>
      <c r="G18" s="290" t="s">
        <v>469</v>
      </c>
      <c r="H18" s="291">
        <v>10</v>
      </c>
      <c r="I18" s="238">
        <v>8725.9409999999989</v>
      </c>
      <c r="J18" s="292">
        <v>6.0224270504845349E-2</v>
      </c>
      <c r="K18" s="292">
        <v>0.30089588611704648</v>
      </c>
      <c r="L18" s="292">
        <v>0.16616076002000343</v>
      </c>
      <c r="M18" s="293">
        <v>25.975999999999999</v>
      </c>
      <c r="N18" s="294">
        <v>0.52716377523066005</v>
      </c>
      <c r="O18" s="294">
        <v>22.026277738985403</v>
      </c>
      <c r="P18" s="295">
        <v>59</v>
      </c>
      <c r="Q18" s="296">
        <v>46</v>
      </c>
      <c r="R18" s="296">
        <v>1923</v>
      </c>
    </row>
    <row r="19" spans="1:18" ht="16.5">
      <c r="A19" s="285" t="s">
        <v>119</v>
      </c>
      <c r="B19" s="286" t="s">
        <v>266</v>
      </c>
      <c r="C19" s="287" t="s">
        <v>67</v>
      </c>
      <c r="D19" s="288">
        <v>0.84443180760423298</v>
      </c>
      <c r="E19" s="289">
        <v>1219</v>
      </c>
      <c r="F19" s="236" t="s">
        <v>121</v>
      </c>
      <c r="G19" s="290" t="s">
        <v>221</v>
      </c>
      <c r="H19" s="291">
        <v>4</v>
      </c>
      <c r="I19" s="238">
        <v>2335.5789999999997</v>
      </c>
      <c r="J19" s="292">
        <v>3.9565218133875708E-2</v>
      </c>
      <c r="K19" s="292">
        <v>0.36917945919753536</v>
      </c>
      <c r="L19" s="292">
        <v>8.905714600105584E-2</v>
      </c>
      <c r="M19" s="293">
        <v>19.331</v>
      </c>
      <c r="N19" s="294">
        <v>0.21407967788715349</v>
      </c>
      <c r="O19" s="294">
        <v>26.074904766655294</v>
      </c>
      <c r="P19" s="295">
        <v>9</v>
      </c>
      <c r="Q19" s="296">
        <v>5</v>
      </c>
      <c r="R19" s="296">
        <v>609</v>
      </c>
    </row>
    <row r="20" spans="1:18" ht="16.5">
      <c r="A20" s="285" t="s">
        <v>119</v>
      </c>
      <c r="B20" s="286" t="s">
        <v>268</v>
      </c>
      <c r="C20" s="287" t="s">
        <v>67</v>
      </c>
      <c r="D20" s="288">
        <v>0.83510468746297795</v>
      </c>
      <c r="E20" s="289">
        <v>7716</v>
      </c>
      <c r="F20" s="236" t="s">
        <v>120</v>
      </c>
      <c r="G20" s="290" t="s">
        <v>202</v>
      </c>
      <c r="H20" s="291">
        <v>10</v>
      </c>
      <c r="I20" s="238">
        <v>2625.9630000000002</v>
      </c>
      <c r="J20" s="292">
        <v>2.3048615683724145E-2</v>
      </c>
      <c r="K20" s="292">
        <v>0.36230802477683755</v>
      </c>
      <c r="L20" s="292">
        <v>7.6614228483615654E-2</v>
      </c>
      <c r="M20" s="293">
        <v>23.390999999999998</v>
      </c>
      <c r="N20" s="294">
        <v>0.30465014168135651</v>
      </c>
      <c r="O20" s="294">
        <v>51.105061267047553</v>
      </c>
      <c r="P20" s="295">
        <v>32</v>
      </c>
      <c r="Q20" s="296">
        <v>8</v>
      </c>
      <c r="R20" s="296">
        <v>1396</v>
      </c>
    </row>
    <row r="21" spans="1:18" ht="16.5">
      <c r="A21" s="285" t="s">
        <v>119</v>
      </c>
      <c r="B21" s="286" t="s">
        <v>276</v>
      </c>
      <c r="C21" s="287" t="s">
        <v>70</v>
      </c>
      <c r="D21" s="288">
        <v>0.79222222222222205</v>
      </c>
      <c r="E21" s="289">
        <v>9768</v>
      </c>
      <c r="F21" s="236" t="s">
        <v>120</v>
      </c>
      <c r="G21" s="290" t="s">
        <v>195</v>
      </c>
      <c r="H21" s="291">
        <v>1</v>
      </c>
      <c r="I21" s="238">
        <v>3895.4589999999998</v>
      </c>
      <c r="J21" s="292">
        <v>4.6803164483246312E-2</v>
      </c>
      <c r="K21" s="292">
        <v>0.24886372680071256</v>
      </c>
      <c r="L21" s="292">
        <v>3.3885608858930362E-2</v>
      </c>
      <c r="M21" s="293">
        <v>28.696999999999999</v>
      </c>
      <c r="N21" s="294">
        <v>0</v>
      </c>
      <c r="O21" s="294">
        <v>15.197182154914223</v>
      </c>
      <c r="P21" s="295">
        <v>10</v>
      </c>
      <c r="Q21" s="296">
        <v>0</v>
      </c>
      <c r="R21" s="296">
        <v>592</v>
      </c>
    </row>
    <row r="22" spans="1:18" ht="16.5">
      <c r="A22" s="285" t="s">
        <v>119</v>
      </c>
      <c r="B22" s="286" t="s">
        <v>286</v>
      </c>
      <c r="C22" s="287" t="s">
        <v>67</v>
      </c>
      <c r="D22" s="288">
        <v>0.84593406798242654</v>
      </c>
      <c r="E22" s="289">
        <v>5011</v>
      </c>
      <c r="F22" s="236" t="s">
        <v>120</v>
      </c>
      <c r="G22" s="290" t="s">
        <v>209</v>
      </c>
      <c r="H22" s="291">
        <v>3</v>
      </c>
      <c r="I22" s="238">
        <v>3697.23</v>
      </c>
      <c r="J22" s="292">
        <v>4.0140704896274075E-2</v>
      </c>
      <c r="K22" s="292">
        <v>0.3394610475209543</v>
      </c>
      <c r="L22" s="292">
        <v>0.17526634804975616</v>
      </c>
      <c r="M22" s="293">
        <v>25.498999999999999</v>
      </c>
      <c r="N22" s="294">
        <v>0.16228365560162608</v>
      </c>
      <c r="O22" s="294">
        <v>49.307184026960726</v>
      </c>
      <c r="P22" s="295">
        <v>40</v>
      </c>
      <c r="Q22" s="296">
        <v>6</v>
      </c>
      <c r="R22" s="296">
        <v>1823</v>
      </c>
    </row>
    <row r="23" spans="1:18" ht="16.5">
      <c r="A23" s="285" t="s">
        <v>119</v>
      </c>
      <c r="B23" s="286" t="s">
        <v>288</v>
      </c>
      <c r="C23" s="287" t="s">
        <v>70</v>
      </c>
      <c r="D23" s="288">
        <v>0.79407407407407404</v>
      </c>
      <c r="E23" s="289">
        <v>3131</v>
      </c>
      <c r="F23" s="236" t="s">
        <v>120</v>
      </c>
      <c r="G23" s="290" t="s">
        <v>195</v>
      </c>
      <c r="H23" s="291">
        <v>1</v>
      </c>
      <c r="I23" s="238">
        <v>3720.826</v>
      </c>
      <c r="J23" s="292">
        <v>6.6837686592896697E-2</v>
      </c>
      <c r="K23" s="292">
        <v>0.34646515311839654</v>
      </c>
      <c r="L23" s="292">
        <v>0.12604728089945619</v>
      </c>
      <c r="M23" s="293">
        <v>31.007999999999999</v>
      </c>
      <c r="N23" s="294">
        <v>2.6875752857026907E-2</v>
      </c>
      <c r="O23" s="294">
        <v>39.292350676973335</v>
      </c>
      <c r="P23" s="295">
        <v>49</v>
      </c>
      <c r="Q23" s="296">
        <v>1</v>
      </c>
      <c r="R23" s="296">
        <v>1462</v>
      </c>
    </row>
    <row r="24" spans="1:18" ht="16.5">
      <c r="A24" s="285" t="s">
        <v>119</v>
      </c>
      <c r="B24" s="286" t="s">
        <v>290</v>
      </c>
      <c r="C24" s="287" t="s">
        <v>70</v>
      </c>
      <c r="D24" s="288">
        <v>0.76662398019138889</v>
      </c>
      <c r="E24" s="289">
        <v>8987</v>
      </c>
      <c r="F24" s="236" t="s">
        <v>120</v>
      </c>
      <c r="G24" s="290" t="s">
        <v>211</v>
      </c>
      <c r="H24" s="291">
        <v>2</v>
      </c>
      <c r="I24" s="238">
        <v>3742.0189999999998</v>
      </c>
      <c r="J24" s="292">
        <v>3.0169705816560248E-2</v>
      </c>
      <c r="K24" s="292">
        <v>0.31405738411550527</v>
      </c>
      <c r="L24" s="292">
        <v>0.16916001762684799</v>
      </c>
      <c r="M24" s="293">
        <v>24.494</v>
      </c>
      <c r="N24" s="294">
        <v>0</v>
      </c>
      <c r="O24" s="294">
        <v>44.922273243401492</v>
      </c>
      <c r="P24" s="295">
        <v>30</v>
      </c>
      <c r="Q24" s="296">
        <v>0</v>
      </c>
      <c r="R24" s="296">
        <v>1681</v>
      </c>
    </row>
    <row r="25" spans="1:18" ht="16.5">
      <c r="A25" s="285" t="s">
        <v>119</v>
      </c>
      <c r="B25" s="286" t="s">
        <v>296</v>
      </c>
      <c r="C25" s="287" t="s">
        <v>67</v>
      </c>
      <c r="D25" s="288">
        <v>0.80553048543159256</v>
      </c>
      <c r="E25" s="289">
        <v>6849</v>
      </c>
      <c r="F25" s="236" t="s">
        <v>120</v>
      </c>
      <c r="G25" s="290" t="s">
        <v>207</v>
      </c>
      <c r="H25" s="291">
        <v>2</v>
      </c>
      <c r="I25" s="238">
        <v>3111.9719999999998</v>
      </c>
      <c r="J25" s="292">
        <v>3.8808613429706658E-2</v>
      </c>
      <c r="K25" s="292">
        <v>0.3277506498058344</v>
      </c>
      <c r="L25" s="292">
        <v>0.15488571233931409</v>
      </c>
      <c r="M25" s="293">
        <v>24.515000000000001</v>
      </c>
      <c r="N25" s="294">
        <v>9.6401895646876012E-2</v>
      </c>
      <c r="O25" s="294">
        <v>58.869424275025615</v>
      </c>
      <c r="P25" s="295">
        <v>28</v>
      </c>
      <c r="Q25" s="296">
        <v>3</v>
      </c>
      <c r="R25" s="296">
        <v>1832</v>
      </c>
    </row>
    <row r="26" spans="1:18" ht="16.5" customHeight="1">
      <c r="A26" s="285" t="s">
        <v>119</v>
      </c>
      <c r="B26" s="286" t="s">
        <v>302</v>
      </c>
      <c r="C26" s="287" t="s">
        <v>67</v>
      </c>
      <c r="D26" s="288">
        <v>0.80321408898754065</v>
      </c>
      <c r="E26" s="289">
        <v>3877</v>
      </c>
      <c r="F26" s="236" t="s">
        <v>91</v>
      </c>
      <c r="G26" s="290" t="s">
        <v>239</v>
      </c>
      <c r="H26" s="291">
        <v>6</v>
      </c>
      <c r="I26" s="238">
        <v>2799.0990000000002</v>
      </c>
      <c r="J26" s="292">
        <v>4.5200165082468935E-2</v>
      </c>
      <c r="K26" s="292">
        <v>0.32916396173811768</v>
      </c>
      <c r="L26" s="292">
        <v>0.15362086157009808</v>
      </c>
      <c r="M26" s="293">
        <v>23.86</v>
      </c>
      <c r="N26" s="294">
        <v>0.25008047232341546</v>
      </c>
      <c r="O26" s="294">
        <v>12.825555652015165</v>
      </c>
      <c r="P26" s="295">
        <v>20</v>
      </c>
      <c r="Q26" s="296">
        <v>7</v>
      </c>
      <c r="R26" s="296">
        <v>359</v>
      </c>
    </row>
    <row r="27" spans="1:18" ht="16.5">
      <c r="A27" s="285" t="s">
        <v>119</v>
      </c>
      <c r="B27" s="286" t="s">
        <v>519</v>
      </c>
      <c r="C27" s="287" t="s">
        <v>70</v>
      </c>
      <c r="D27" s="288">
        <v>0.74428571428571433</v>
      </c>
      <c r="E27" s="289">
        <v>8026</v>
      </c>
      <c r="F27" s="236" t="s">
        <v>120</v>
      </c>
      <c r="G27" s="290" t="s">
        <v>469</v>
      </c>
      <c r="H27" s="291">
        <v>1</v>
      </c>
      <c r="I27" s="238">
        <v>1830.9290000000001</v>
      </c>
      <c r="J27" s="292">
        <v>3.3544963876271511E-2</v>
      </c>
      <c r="K27" s="292">
        <v>0.28066425067944867</v>
      </c>
      <c r="L27" s="292">
        <v>0.1671282720411332</v>
      </c>
      <c r="M27" s="293">
        <v>26.827000000000002</v>
      </c>
      <c r="N27" s="294">
        <v>0</v>
      </c>
      <c r="O27" s="294">
        <v>30.804034454640238</v>
      </c>
      <c r="P27" s="295">
        <v>3</v>
      </c>
      <c r="Q27" s="296">
        <v>0</v>
      </c>
      <c r="R27" s="296">
        <v>564</v>
      </c>
    </row>
    <row r="28" spans="1:18" ht="16.5">
      <c r="A28" s="285" t="s">
        <v>119</v>
      </c>
      <c r="B28" s="286" t="s">
        <v>314</v>
      </c>
      <c r="C28" s="287" t="s">
        <v>67</v>
      </c>
      <c r="D28" s="288">
        <v>0.83866000491730497</v>
      </c>
      <c r="E28" s="289">
        <v>9346</v>
      </c>
      <c r="F28" s="236" t="s">
        <v>121</v>
      </c>
      <c r="G28" s="290" t="s">
        <v>232</v>
      </c>
      <c r="H28" s="291">
        <v>3</v>
      </c>
      <c r="I28" s="238">
        <v>2251.9110000000001</v>
      </c>
      <c r="J28" s="292">
        <v>4.0697793031186182E-2</v>
      </c>
      <c r="K28" s="292">
        <v>0.42380340496776842</v>
      </c>
      <c r="L28" s="292">
        <v>0.26124182565900356</v>
      </c>
      <c r="M28" s="293">
        <v>20.416</v>
      </c>
      <c r="N28" s="294">
        <v>0.48847401162834586</v>
      </c>
      <c r="O28" s="294">
        <v>55.730444053961278</v>
      </c>
      <c r="P28" s="295">
        <v>39</v>
      </c>
      <c r="Q28" s="296">
        <v>11</v>
      </c>
      <c r="R28" s="296">
        <v>1255</v>
      </c>
    </row>
    <row r="29" spans="1:18" ht="16.5">
      <c r="A29" s="285" t="s">
        <v>119</v>
      </c>
      <c r="B29" s="286" t="s">
        <v>407</v>
      </c>
      <c r="C29" s="287" t="s">
        <v>70</v>
      </c>
      <c r="D29" s="288">
        <v>0.79783837286174852</v>
      </c>
      <c r="E29" s="289">
        <v>75</v>
      </c>
      <c r="F29" s="236" t="s">
        <v>91</v>
      </c>
      <c r="G29" s="290" t="s">
        <v>241</v>
      </c>
      <c r="H29" s="291">
        <v>9</v>
      </c>
      <c r="I29" s="238">
        <v>1977.6970000000001</v>
      </c>
      <c r="J29" s="292">
        <v>5.2400474421109228E-3</v>
      </c>
      <c r="K29" s="292">
        <v>0.35843634965963961</v>
      </c>
      <c r="L29" s="292">
        <v>0.2226499830211118</v>
      </c>
      <c r="M29" s="293">
        <v>22.963000000000001</v>
      </c>
      <c r="N29" s="294">
        <v>0.25281931458661261</v>
      </c>
      <c r="O29" s="294">
        <v>45.760295940176881</v>
      </c>
      <c r="P29" s="295">
        <v>4</v>
      </c>
      <c r="Q29" s="296">
        <v>5</v>
      </c>
      <c r="R29" s="296">
        <v>928</v>
      </c>
    </row>
    <row r="30" spans="1:18" ht="16.5">
      <c r="A30" s="285" t="s">
        <v>119</v>
      </c>
      <c r="B30" s="286" t="s">
        <v>318</v>
      </c>
      <c r="C30" s="287" t="s">
        <v>67</v>
      </c>
      <c r="D30" s="288">
        <v>0.82793103448275862</v>
      </c>
      <c r="E30" s="289">
        <v>7953</v>
      </c>
      <c r="F30" s="236" t="s">
        <v>120</v>
      </c>
      <c r="G30" s="290" t="s">
        <v>205</v>
      </c>
      <c r="H30" s="291">
        <v>1</v>
      </c>
      <c r="I30" s="238">
        <v>3386.3009999999999</v>
      </c>
      <c r="J30" s="292">
        <v>7.7865857819769624E-2</v>
      </c>
      <c r="K30" s="292">
        <v>0.27329997982587673</v>
      </c>
      <c r="L30" s="292">
        <v>0.13170713412658827</v>
      </c>
      <c r="M30" s="293">
        <v>25.504000000000001</v>
      </c>
      <c r="N30" s="294">
        <v>0</v>
      </c>
      <c r="O30" s="294">
        <v>35.968450530534646</v>
      </c>
      <c r="P30" s="295">
        <v>22</v>
      </c>
      <c r="Q30" s="296">
        <v>0</v>
      </c>
      <c r="R30" s="296">
        <v>1218</v>
      </c>
    </row>
    <row r="31" spans="1:18" ht="16.5">
      <c r="A31" s="285" t="s">
        <v>119</v>
      </c>
      <c r="B31" s="286" t="s">
        <v>320</v>
      </c>
      <c r="C31" s="287" t="s">
        <v>67</v>
      </c>
      <c r="D31" s="288">
        <v>0.83981726300762027</v>
      </c>
      <c r="E31" s="289">
        <v>8157</v>
      </c>
      <c r="F31" s="236" t="s">
        <v>121</v>
      </c>
      <c r="G31" s="290" t="s">
        <v>221</v>
      </c>
      <c r="H31" s="291">
        <v>3</v>
      </c>
      <c r="I31" s="238">
        <v>1775.0480000000002</v>
      </c>
      <c r="J31" s="292">
        <v>1.0611114238748862E-2</v>
      </c>
      <c r="K31" s="292">
        <v>0.37986315902062989</v>
      </c>
      <c r="L31" s="292">
        <v>0.24619052555198506</v>
      </c>
      <c r="M31" s="293">
        <v>19.510000000000002</v>
      </c>
      <c r="N31" s="294">
        <v>0.16900951410891421</v>
      </c>
      <c r="O31" s="294">
        <v>7.6617646396041108</v>
      </c>
      <c r="P31" s="295">
        <v>1</v>
      </c>
      <c r="Q31" s="296">
        <v>3</v>
      </c>
      <c r="R31" s="296">
        <v>136</v>
      </c>
    </row>
    <row r="32" spans="1:18" ht="16.5">
      <c r="A32" s="285" t="s">
        <v>119</v>
      </c>
      <c r="B32" s="286" t="s">
        <v>528</v>
      </c>
      <c r="C32" s="287" t="s">
        <v>67</v>
      </c>
      <c r="D32" s="288">
        <v>0.84799999999999998</v>
      </c>
      <c r="E32" s="289">
        <v>9363</v>
      </c>
      <c r="F32" s="236" t="s">
        <v>121</v>
      </c>
      <c r="G32" s="290" t="s">
        <v>226</v>
      </c>
      <c r="H32" s="291">
        <v>1</v>
      </c>
      <c r="I32" s="238">
        <v>497.916</v>
      </c>
      <c r="J32" s="292">
        <v>2.6728787662332859E-2</v>
      </c>
      <c r="K32" s="292">
        <v>0.37941301770500313</v>
      </c>
      <c r="L32" s="292">
        <v>0.12050225339213844</v>
      </c>
      <c r="M32" s="293">
        <v>19.913</v>
      </c>
      <c r="N32" s="294">
        <v>0.80334835594758958</v>
      </c>
      <c r="O32" s="294">
        <v>22.895428144506301</v>
      </c>
      <c r="P32" s="295">
        <v>3</v>
      </c>
      <c r="Q32" s="296">
        <v>4</v>
      </c>
      <c r="R32" s="296">
        <v>114</v>
      </c>
    </row>
    <row r="33" spans="1:18" ht="16.5">
      <c r="A33" s="285" t="s">
        <v>119</v>
      </c>
      <c r="B33" s="286" t="s">
        <v>324</v>
      </c>
      <c r="C33" s="287" t="s">
        <v>67</v>
      </c>
      <c r="D33" s="288">
        <v>0.80309601082227966</v>
      </c>
      <c r="E33" s="289">
        <v>6037</v>
      </c>
      <c r="F33" s="236" t="s">
        <v>120</v>
      </c>
      <c r="G33" s="290" t="s">
        <v>208</v>
      </c>
      <c r="H33" s="291">
        <v>2</v>
      </c>
      <c r="I33" s="238">
        <v>3785.1890000000003</v>
      </c>
      <c r="J33" s="292">
        <v>3.7327943409196221E-2</v>
      </c>
      <c r="K33" s="292">
        <v>0.34931857731596122</v>
      </c>
      <c r="L33" s="292">
        <v>0.13420730114136969</v>
      </c>
      <c r="M33" s="293">
        <v>25.460999999999999</v>
      </c>
      <c r="N33" s="294">
        <v>2.6418760067198756E-2</v>
      </c>
      <c r="O33" s="294">
        <v>42.534203708189999</v>
      </c>
      <c r="P33" s="295">
        <v>57</v>
      </c>
      <c r="Q33" s="296">
        <v>1</v>
      </c>
      <c r="R33" s="296">
        <v>1610</v>
      </c>
    </row>
    <row r="34" spans="1:18" ht="16.5">
      <c r="A34" s="285" t="s">
        <v>119</v>
      </c>
      <c r="B34" s="286" t="s">
        <v>326</v>
      </c>
      <c r="C34" s="287" t="s">
        <v>67</v>
      </c>
      <c r="D34" s="288">
        <v>0.83136399587037368</v>
      </c>
      <c r="E34" s="289">
        <v>7026</v>
      </c>
      <c r="F34" s="236" t="s">
        <v>121</v>
      </c>
      <c r="G34" s="290" t="s">
        <v>222</v>
      </c>
      <c r="H34" s="291">
        <v>3</v>
      </c>
      <c r="I34" s="238">
        <v>1271.5430000000001</v>
      </c>
      <c r="J34" s="292">
        <v>1.3003105406557516E-2</v>
      </c>
      <c r="K34" s="292">
        <v>0.43416748673605365</v>
      </c>
      <c r="L34" s="292">
        <v>0.21989219919015313</v>
      </c>
      <c r="M34" s="293">
        <v>19.260999999999999</v>
      </c>
      <c r="N34" s="294">
        <v>0.15728921475718868</v>
      </c>
      <c r="O34" s="294">
        <v>20.447597918434528</v>
      </c>
      <c r="P34" s="295">
        <v>25</v>
      </c>
      <c r="Q34" s="296">
        <v>2</v>
      </c>
      <c r="R34" s="296">
        <v>264</v>
      </c>
    </row>
    <row r="35" spans="1:18" ht="16.5">
      <c r="A35" s="285" t="s">
        <v>119</v>
      </c>
      <c r="B35" s="286" t="s">
        <v>330</v>
      </c>
      <c r="C35" s="287" t="s">
        <v>67</v>
      </c>
      <c r="D35" s="288">
        <v>0.83444444444444443</v>
      </c>
      <c r="E35" s="289">
        <v>3126</v>
      </c>
      <c r="F35" s="236" t="s">
        <v>120</v>
      </c>
      <c r="G35" s="290" t="s">
        <v>203</v>
      </c>
      <c r="H35" s="291">
        <v>1</v>
      </c>
      <c r="I35" s="238">
        <v>3666.2429999999999</v>
      </c>
      <c r="J35" s="292">
        <v>6.3312447411977613E-2</v>
      </c>
      <c r="K35" s="292">
        <v>0.27299922092946383</v>
      </c>
      <c r="L35" s="292">
        <v>9.9556957899408202E-2</v>
      </c>
      <c r="M35" s="293">
        <v>26.6</v>
      </c>
      <c r="N35" s="294">
        <v>0.10910351550620076</v>
      </c>
      <c r="O35" s="294">
        <v>17.865700664140377</v>
      </c>
      <c r="P35" s="295">
        <v>8</v>
      </c>
      <c r="Q35" s="296">
        <v>4</v>
      </c>
      <c r="R35" s="296">
        <v>655</v>
      </c>
    </row>
    <row r="36" spans="1:18" ht="16.5">
      <c r="A36" s="285" t="s">
        <v>119</v>
      </c>
      <c r="B36" s="286" t="s">
        <v>332</v>
      </c>
      <c r="C36" s="287" t="s">
        <v>70</v>
      </c>
      <c r="D36" s="288">
        <v>0.76729396835989538</v>
      </c>
      <c r="E36" s="289">
        <v>2740</v>
      </c>
      <c r="F36" s="236" t="s">
        <v>120</v>
      </c>
      <c r="G36" s="290" t="s">
        <v>199</v>
      </c>
      <c r="H36" s="291">
        <v>5</v>
      </c>
      <c r="I36" s="238">
        <v>1218.597</v>
      </c>
      <c r="J36" s="292">
        <v>1.6660822404165849E-2</v>
      </c>
      <c r="K36" s="292">
        <v>0.32659134055370292</v>
      </c>
      <c r="L36" s="292">
        <v>0.13172590473742235</v>
      </c>
      <c r="M36" s="293">
        <v>26.417999999999999</v>
      </c>
      <c r="N36" s="294">
        <v>0</v>
      </c>
      <c r="O36" s="294">
        <v>31.839894567276961</v>
      </c>
      <c r="P36" s="295">
        <v>7</v>
      </c>
      <c r="Q36" s="296">
        <v>0</v>
      </c>
      <c r="R36" s="296">
        <v>416</v>
      </c>
    </row>
    <row r="37" spans="1:18" ht="16.5">
      <c r="A37" s="285" t="s">
        <v>119</v>
      </c>
      <c r="B37" s="286" t="s">
        <v>334</v>
      </c>
      <c r="C37" s="287" t="s">
        <v>67</v>
      </c>
      <c r="D37" s="288">
        <v>0.82071428571428573</v>
      </c>
      <c r="E37" s="289">
        <v>6211</v>
      </c>
      <c r="F37" s="236" t="s">
        <v>120</v>
      </c>
      <c r="G37" s="290" t="s">
        <v>198</v>
      </c>
      <c r="H37" s="291">
        <v>1</v>
      </c>
      <c r="I37" s="238">
        <v>3903.34</v>
      </c>
      <c r="J37" s="292">
        <v>7.621850485475716E-2</v>
      </c>
      <c r="K37" s="292">
        <v>0.28716491215202866</v>
      </c>
      <c r="L37" s="292">
        <v>0.18906884872954957</v>
      </c>
      <c r="M37" s="293">
        <v>25.318000000000001</v>
      </c>
      <c r="N37" s="294">
        <v>0</v>
      </c>
      <c r="O37" s="294">
        <v>18.394503169080838</v>
      </c>
      <c r="P37" s="295">
        <v>30</v>
      </c>
      <c r="Q37" s="296">
        <v>0</v>
      </c>
      <c r="R37" s="296">
        <v>718</v>
      </c>
    </row>
    <row r="38" spans="1:18" ht="16.5">
      <c r="A38" s="285" t="s">
        <v>119</v>
      </c>
      <c r="B38" s="286" t="s">
        <v>342</v>
      </c>
      <c r="C38" s="287" t="s">
        <v>67</v>
      </c>
      <c r="D38" s="288">
        <v>0.84150000000000003</v>
      </c>
      <c r="E38" s="289">
        <v>814</v>
      </c>
      <c r="F38" s="236" t="s">
        <v>121</v>
      </c>
      <c r="G38" s="290" t="s">
        <v>222</v>
      </c>
      <c r="H38" s="291">
        <v>1</v>
      </c>
      <c r="I38" s="238">
        <v>709.75300000000004</v>
      </c>
      <c r="J38" s="292">
        <v>1.1387884632758617E-2</v>
      </c>
      <c r="K38" s="292">
        <v>0.41496112101387994</v>
      </c>
      <c r="L38" s="292">
        <v>0.24183595183294973</v>
      </c>
      <c r="M38" s="293">
        <v>21.539000000000001</v>
      </c>
      <c r="N38" s="294">
        <v>0.14089408568896503</v>
      </c>
      <c r="O38" s="294">
        <v>77.491747128930768</v>
      </c>
      <c r="P38" s="295">
        <v>19</v>
      </c>
      <c r="Q38" s="296">
        <v>1</v>
      </c>
      <c r="R38" s="296">
        <v>552</v>
      </c>
    </row>
    <row r="39" spans="1:18" ht="16.5">
      <c r="A39" s="285" t="s">
        <v>119</v>
      </c>
      <c r="B39" s="286" t="s">
        <v>344</v>
      </c>
      <c r="C39" s="287" t="s">
        <v>67</v>
      </c>
      <c r="D39" s="288">
        <v>0.84</v>
      </c>
      <c r="E39" s="289">
        <v>7566</v>
      </c>
      <c r="F39" s="236" t="s">
        <v>121</v>
      </c>
      <c r="G39" s="290" t="s">
        <v>230</v>
      </c>
      <c r="H39" s="291">
        <v>1</v>
      </c>
      <c r="I39" s="238">
        <v>1451.547</v>
      </c>
      <c r="J39" s="292">
        <v>2.3829702198955267E-2</v>
      </c>
      <c r="K39" s="292">
        <v>0.42427493990815629</v>
      </c>
      <c r="L39" s="292">
        <v>0.17705248262715573</v>
      </c>
      <c r="M39" s="293">
        <v>17.79</v>
      </c>
      <c r="N39" s="294">
        <v>0.13778403317288382</v>
      </c>
      <c r="O39" s="294">
        <v>57.249265783333229</v>
      </c>
      <c r="P39" s="295">
        <v>27</v>
      </c>
      <c r="Q39" s="296">
        <v>2</v>
      </c>
      <c r="R39" s="296">
        <v>831</v>
      </c>
    </row>
    <row r="40" spans="1:18" ht="16.5">
      <c r="A40" s="285" t="s">
        <v>119</v>
      </c>
      <c r="B40" s="286" t="s">
        <v>350</v>
      </c>
      <c r="C40" s="287" t="s">
        <v>67</v>
      </c>
      <c r="D40" s="288">
        <v>0.82500000000000007</v>
      </c>
      <c r="E40" s="289">
        <v>7042</v>
      </c>
      <c r="F40" s="236" t="s">
        <v>120</v>
      </c>
      <c r="G40" s="290" t="s">
        <v>206</v>
      </c>
      <c r="H40" s="291">
        <v>1</v>
      </c>
      <c r="I40" s="238">
        <v>3222.95</v>
      </c>
      <c r="J40" s="292">
        <v>2.5805664607482893E-2</v>
      </c>
      <c r="K40" s="292">
        <v>0.33021249065307251</v>
      </c>
      <c r="L40" s="292">
        <v>0.10394075066940947</v>
      </c>
      <c r="M40" s="293">
        <v>24.013000000000002</v>
      </c>
      <c r="N40" s="294">
        <v>3.1027474828961048E-2</v>
      </c>
      <c r="O40" s="294">
        <v>29.941513209947409</v>
      </c>
      <c r="P40" s="295">
        <v>29</v>
      </c>
      <c r="Q40" s="296">
        <v>1</v>
      </c>
      <c r="R40" s="296">
        <v>965</v>
      </c>
    </row>
    <row r="41" spans="1:18" ht="16.5">
      <c r="A41" s="285" t="s">
        <v>119</v>
      </c>
      <c r="B41" s="286" t="s">
        <v>356</v>
      </c>
      <c r="C41" s="287" t="s">
        <v>67</v>
      </c>
      <c r="D41" s="288">
        <v>0.83290905086968892</v>
      </c>
      <c r="E41" s="289">
        <v>9883</v>
      </c>
      <c r="F41" s="236" t="s">
        <v>91</v>
      </c>
      <c r="G41" s="290" t="s">
        <v>239</v>
      </c>
      <c r="H41" s="291">
        <v>2</v>
      </c>
      <c r="I41" s="238">
        <v>3799.3980000000001</v>
      </c>
      <c r="J41" s="292">
        <v>7.506034192086934E-3</v>
      </c>
      <c r="K41" s="292">
        <v>0.30382802731713837</v>
      </c>
      <c r="L41" s="292">
        <v>0.17950212112550462</v>
      </c>
      <c r="M41" s="293">
        <v>22.484999999999999</v>
      </c>
      <c r="N41" s="294">
        <v>7.895987732793458E-2</v>
      </c>
      <c r="O41" s="294">
        <v>45.033450036032022</v>
      </c>
      <c r="P41" s="295">
        <v>3</v>
      </c>
      <c r="Q41" s="296">
        <v>3</v>
      </c>
      <c r="R41" s="296">
        <v>1711</v>
      </c>
    </row>
    <row r="42" spans="1:18" ht="16.5">
      <c r="A42" s="285" t="s">
        <v>119</v>
      </c>
      <c r="B42" s="286" t="s">
        <v>358</v>
      </c>
      <c r="C42" s="287" t="s">
        <v>67</v>
      </c>
      <c r="D42" s="288">
        <v>0.84609626803208082</v>
      </c>
      <c r="E42" s="289">
        <v>9519</v>
      </c>
      <c r="F42" s="236" t="s">
        <v>120</v>
      </c>
      <c r="G42" s="290" t="s">
        <v>208</v>
      </c>
      <c r="H42" s="291">
        <v>2</v>
      </c>
      <c r="I42" s="238">
        <v>3914.0060000000003</v>
      </c>
      <c r="J42" s="292">
        <v>4.2498570375785222E-2</v>
      </c>
      <c r="K42" s="292">
        <v>0.32416919153099932</v>
      </c>
      <c r="L42" s="292">
        <v>0.14997422078555833</v>
      </c>
      <c r="M42" s="293">
        <v>23.315999999999999</v>
      </c>
      <c r="N42" s="294">
        <v>0</v>
      </c>
      <c r="O42" s="294">
        <v>42.181846425375944</v>
      </c>
      <c r="P42" s="295">
        <v>38</v>
      </c>
      <c r="Q42" s="296">
        <v>0</v>
      </c>
      <c r="R42" s="296">
        <v>1651</v>
      </c>
    </row>
    <row r="43" spans="1:18" ht="16.5">
      <c r="A43" s="285" t="s">
        <v>119</v>
      </c>
      <c r="B43" s="286" t="s">
        <v>360</v>
      </c>
      <c r="C43" s="287" t="s">
        <v>70</v>
      </c>
      <c r="D43" s="288">
        <v>0.73124502477381959</v>
      </c>
      <c r="E43" s="289">
        <v>9962</v>
      </c>
      <c r="F43" s="236" t="s">
        <v>120</v>
      </c>
      <c r="G43" s="290" t="s">
        <v>203</v>
      </c>
      <c r="H43" s="291">
        <v>2</v>
      </c>
      <c r="I43" s="238">
        <v>3663.134</v>
      </c>
      <c r="J43" s="292">
        <v>2.1517141872201943E-2</v>
      </c>
      <c r="K43" s="292">
        <v>0.27909574621004501</v>
      </c>
      <c r="L43" s="292">
        <v>0.17116490961018624</v>
      </c>
      <c r="M43" s="293">
        <v>31.666</v>
      </c>
      <c r="N43" s="294">
        <v>0.24569125781366447</v>
      </c>
      <c r="O43" s="294">
        <v>46.790535099180104</v>
      </c>
      <c r="P43" s="295">
        <v>0</v>
      </c>
      <c r="Q43" s="296">
        <v>9</v>
      </c>
      <c r="R43" s="296">
        <v>1714</v>
      </c>
    </row>
    <row r="44" spans="1:18" ht="16.5">
      <c r="A44" s="285" t="s">
        <v>119</v>
      </c>
      <c r="B44" s="286" t="s">
        <v>423</v>
      </c>
      <c r="C44" s="287" t="s">
        <v>67</v>
      </c>
      <c r="D44" s="288">
        <v>0.82600000000000007</v>
      </c>
      <c r="E44" s="289">
        <v>7878</v>
      </c>
      <c r="F44" s="236" t="s">
        <v>120</v>
      </c>
      <c r="G44" s="290" t="s">
        <v>387</v>
      </c>
      <c r="H44" s="291">
        <v>1</v>
      </c>
      <c r="I44" s="238">
        <v>4541.3109999999997</v>
      </c>
      <c r="J44" s="292">
        <v>1.411944359277373E-2</v>
      </c>
      <c r="K44" s="292">
        <v>0.25968826583919713</v>
      </c>
      <c r="L44" s="292">
        <v>0.14995669752633106</v>
      </c>
      <c r="M44" s="293">
        <v>23.050999999999998</v>
      </c>
      <c r="N44" s="294">
        <v>0.15414051140738877</v>
      </c>
      <c r="O44" s="294">
        <v>6.4078412599357328</v>
      </c>
      <c r="P44" s="295">
        <v>12</v>
      </c>
      <c r="Q44" s="296">
        <v>7</v>
      </c>
      <c r="R44" s="296">
        <v>291</v>
      </c>
    </row>
    <row r="45" spans="1:18" ht="16.5">
      <c r="A45" s="285" t="s">
        <v>119</v>
      </c>
      <c r="B45" s="286" t="s">
        <v>366</v>
      </c>
      <c r="C45" s="287" t="s">
        <v>67</v>
      </c>
      <c r="D45" s="288">
        <v>0.84177616742832573</v>
      </c>
      <c r="E45" s="289">
        <v>6599</v>
      </c>
      <c r="F45" s="236" t="s">
        <v>91</v>
      </c>
      <c r="G45" s="290" t="s">
        <v>239</v>
      </c>
      <c r="H45" s="291">
        <v>13</v>
      </c>
      <c r="I45" s="238">
        <v>3438.2210000000005</v>
      </c>
      <c r="J45" s="292">
        <v>1.9899727440287181E-2</v>
      </c>
      <c r="K45" s="292">
        <v>0.30771568233058166</v>
      </c>
      <c r="L45" s="292">
        <v>0.19644683958966735</v>
      </c>
      <c r="M45" s="293">
        <v>23.707999999999998</v>
      </c>
      <c r="N45" s="294">
        <v>0.11633923473796476</v>
      </c>
      <c r="O45" s="294">
        <v>24.983850659977932</v>
      </c>
      <c r="P45" s="295">
        <v>10</v>
      </c>
      <c r="Q45" s="296">
        <v>4</v>
      </c>
      <c r="R45" s="296">
        <v>867</v>
      </c>
    </row>
    <row r="46" spans="1:18" ht="16.5">
      <c r="A46" s="285" t="s">
        <v>119</v>
      </c>
      <c r="B46" s="286" t="s">
        <v>370</v>
      </c>
      <c r="C46" s="287" t="s">
        <v>67</v>
      </c>
      <c r="D46" s="288">
        <v>0.81073314076945402</v>
      </c>
      <c r="E46" s="289">
        <v>4591</v>
      </c>
      <c r="F46" s="236" t="s">
        <v>121</v>
      </c>
      <c r="G46" s="290" t="s">
        <v>230</v>
      </c>
      <c r="H46" s="291">
        <v>2</v>
      </c>
      <c r="I46" s="238">
        <v>1506.8839999999998</v>
      </c>
      <c r="J46" s="292">
        <v>5.1520904588675379E-2</v>
      </c>
      <c r="K46" s="292">
        <v>0.40678506502901041</v>
      </c>
      <c r="L46" s="292">
        <v>0.15462371357052035</v>
      </c>
      <c r="M46" s="293">
        <v>19.074000000000002</v>
      </c>
      <c r="N46" s="294">
        <v>0.13272421765709905</v>
      </c>
      <c r="O46" s="294">
        <v>50.634289036183283</v>
      </c>
      <c r="P46" s="295">
        <v>24</v>
      </c>
      <c r="Q46" s="296">
        <v>2</v>
      </c>
      <c r="R46" s="296">
        <v>763</v>
      </c>
    </row>
    <row r="47" spans="1:18" ht="16.5">
      <c r="A47" s="285" t="s">
        <v>119</v>
      </c>
      <c r="B47" s="286" t="s">
        <v>374</v>
      </c>
      <c r="C47" s="287" t="s">
        <v>67</v>
      </c>
      <c r="D47" s="288">
        <v>0.81383979530545547</v>
      </c>
      <c r="E47" s="289">
        <v>4400</v>
      </c>
      <c r="F47" s="236" t="s">
        <v>120</v>
      </c>
      <c r="G47" s="290" t="s">
        <v>203</v>
      </c>
      <c r="H47" s="291">
        <v>13</v>
      </c>
      <c r="I47" s="238">
        <v>2263.4370000000004</v>
      </c>
      <c r="J47" s="292">
        <v>2.8460032326506974E-2</v>
      </c>
      <c r="K47" s="292">
        <v>0.3315354230022638</v>
      </c>
      <c r="L47" s="292">
        <v>0.20789723639604943</v>
      </c>
      <c r="M47" s="293">
        <v>21.448</v>
      </c>
      <c r="N47" s="294">
        <v>0.57434777287814942</v>
      </c>
      <c r="O47" s="294">
        <v>13.298359972024844</v>
      </c>
      <c r="P47" s="295">
        <v>11</v>
      </c>
      <c r="Q47" s="296">
        <v>13</v>
      </c>
      <c r="R47" s="296">
        <v>303</v>
      </c>
    </row>
    <row r="48" spans="1:18" ht="16.5">
      <c r="A48" s="285" t="s">
        <v>119</v>
      </c>
      <c r="B48" s="286" t="s">
        <v>376</v>
      </c>
      <c r="C48" s="287" t="s">
        <v>70</v>
      </c>
      <c r="D48" s="288">
        <v>0.7723981270227418</v>
      </c>
      <c r="E48" s="289">
        <v>9911</v>
      </c>
      <c r="F48" s="236" t="s">
        <v>120</v>
      </c>
      <c r="G48" s="290" t="s">
        <v>204</v>
      </c>
      <c r="H48" s="291">
        <v>12</v>
      </c>
      <c r="I48" s="238">
        <v>3324.4670000000001</v>
      </c>
      <c r="J48" s="292">
        <v>5.1708669704728788E-2</v>
      </c>
      <c r="K48" s="292">
        <v>0.29864386649870223</v>
      </c>
      <c r="L48" s="292">
        <v>0.1467904479124022</v>
      </c>
      <c r="M48" s="293">
        <v>29.416</v>
      </c>
      <c r="N48" s="294">
        <v>0.18048005890869123</v>
      </c>
      <c r="O48" s="294">
        <v>70.447382994025801</v>
      </c>
      <c r="P48" s="295">
        <v>23</v>
      </c>
      <c r="Q48" s="296">
        <v>6</v>
      </c>
      <c r="R48" s="296">
        <v>2342</v>
      </c>
    </row>
    <row r="49" spans="1:18" ht="16.5">
      <c r="A49" s="285" t="s">
        <v>119</v>
      </c>
      <c r="B49" s="286" t="s">
        <v>380</v>
      </c>
      <c r="C49" s="287" t="s">
        <v>67</v>
      </c>
      <c r="D49" s="288">
        <v>0.82145604976224917</v>
      </c>
      <c r="E49" s="289">
        <v>2876</v>
      </c>
      <c r="F49" s="236" t="s">
        <v>120</v>
      </c>
      <c r="G49" s="290" t="s">
        <v>212</v>
      </c>
      <c r="H49" s="291">
        <v>2</v>
      </c>
      <c r="I49" s="238">
        <v>3956.127</v>
      </c>
      <c r="J49" s="292">
        <v>5.3363718967456598E-2</v>
      </c>
      <c r="K49" s="292">
        <v>0.33144208501569439</v>
      </c>
      <c r="L49" s="292">
        <v>0.15522710229869885</v>
      </c>
      <c r="M49" s="293">
        <v>25.376999999999999</v>
      </c>
      <c r="N49" s="294">
        <v>5.0554494332462029E-2</v>
      </c>
      <c r="O49" s="294">
        <v>59.325699099144188</v>
      </c>
      <c r="P49" s="295">
        <v>41</v>
      </c>
      <c r="Q49" s="296">
        <v>2</v>
      </c>
      <c r="R49" s="296">
        <v>2348</v>
      </c>
    </row>
    <row r="50" spans="1:18" ht="16.5">
      <c r="A50" s="285" t="s">
        <v>119</v>
      </c>
      <c r="B50" s="286" t="s">
        <v>382</v>
      </c>
      <c r="C50" s="287" t="s">
        <v>70</v>
      </c>
      <c r="D50" s="288">
        <v>0.79185185185185181</v>
      </c>
      <c r="E50" s="289">
        <v>558</v>
      </c>
      <c r="F50" s="236" t="s">
        <v>120</v>
      </c>
      <c r="G50" s="290" t="s">
        <v>212</v>
      </c>
      <c r="H50" s="291">
        <v>1</v>
      </c>
      <c r="I50" s="238">
        <v>3827.6610000000001</v>
      </c>
      <c r="J50" s="292">
        <v>2.2791511140678671E-2</v>
      </c>
      <c r="K50" s="292">
        <v>0.33994176052167846</v>
      </c>
      <c r="L50" s="292">
        <v>0.1962033732872373</v>
      </c>
      <c r="M50" s="293">
        <v>26.638999999999999</v>
      </c>
      <c r="N50" s="294">
        <v>0.33963300302717508</v>
      </c>
      <c r="O50" s="294">
        <v>49.873800213759786</v>
      </c>
      <c r="P50" s="295">
        <v>34</v>
      </c>
      <c r="Q50" s="296">
        <v>13</v>
      </c>
      <c r="R50" s="296">
        <v>1909</v>
      </c>
    </row>
  </sheetData>
  <phoneticPr fontId="2" type="noConversion"/>
  <conditionalFormatting sqref="C14:D50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3C9B4-A566-4379-9E53-0A7CFA96C1EF}">
  <sheetPr>
    <tabColor rgb="FFFF0000"/>
  </sheetPr>
  <dimension ref="A1:K56"/>
  <sheetViews>
    <sheetView showGridLines="0" zoomScaleNormal="100" zoomScaleSheetLayoutView="85" workbookViewId="0"/>
  </sheetViews>
  <sheetFormatPr defaultRowHeight="13.5"/>
  <cols>
    <col min="1" max="2" width="9.140625" style="246"/>
    <col min="3" max="3" width="9.85546875" style="246" customWidth="1"/>
    <col min="4" max="16384" width="9.140625" style="246"/>
  </cols>
  <sheetData>
    <row r="1" spans="1:11" ht="3.75" customHeight="1">
      <c r="A1" s="241"/>
      <c r="B1" s="242"/>
      <c r="C1" s="243"/>
      <c r="D1" s="244"/>
      <c r="E1" s="244"/>
      <c r="F1" s="245"/>
      <c r="G1" s="244"/>
      <c r="H1" s="244"/>
      <c r="I1" s="244"/>
      <c r="J1" s="244"/>
      <c r="K1" s="244"/>
    </row>
    <row r="2" spans="1:11" ht="41.25">
      <c r="A2" s="310" t="s">
        <v>577</v>
      </c>
      <c r="B2" s="310"/>
      <c r="C2" s="310"/>
      <c r="D2" s="310"/>
      <c r="E2" s="310"/>
      <c r="F2" s="310"/>
      <c r="G2" s="310"/>
      <c r="H2" s="310"/>
      <c r="I2" s="310"/>
      <c r="J2" s="310"/>
      <c r="K2" s="310"/>
    </row>
    <row r="4" spans="1:11" ht="17.25">
      <c r="A4" s="247" t="s">
        <v>384</v>
      </c>
      <c r="B4" s="248"/>
      <c r="C4" s="248"/>
      <c r="D4" s="248"/>
      <c r="E4" s="248"/>
      <c r="F4" s="248"/>
      <c r="G4" s="248"/>
      <c r="H4" s="248"/>
      <c r="I4" s="248"/>
      <c r="J4" s="248"/>
      <c r="K4" s="248"/>
    </row>
    <row r="6" spans="1:11" ht="26.25">
      <c r="A6" s="249"/>
    </row>
    <row r="7" spans="1:11" ht="130.5" customHeight="1">
      <c r="A7" s="249"/>
    </row>
    <row r="8" spans="1:11" ht="26.25">
      <c r="A8" s="249"/>
    </row>
    <row r="9" spans="1:11" ht="26.25">
      <c r="A9" s="249"/>
    </row>
    <row r="10" spans="1:11" ht="40.5" customHeight="1">
      <c r="A10" s="249" t="s">
        <v>385</v>
      </c>
    </row>
    <row r="11" spans="1:11" ht="19.5" customHeight="1">
      <c r="A11" s="249"/>
    </row>
    <row r="12" spans="1:11" ht="17.25">
      <c r="A12" s="250" t="s">
        <v>386</v>
      </c>
    </row>
    <row r="13" spans="1:11" ht="40.5">
      <c r="A13" s="226" t="s">
        <v>0</v>
      </c>
      <c r="B13" s="227" t="s">
        <v>74</v>
      </c>
      <c r="C13" s="228" t="s">
        <v>65</v>
      </c>
      <c r="D13" s="228" t="s">
        <v>159</v>
      </c>
      <c r="E13" s="229" t="s">
        <v>145</v>
      </c>
      <c r="F13" s="227" t="s">
        <v>150</v>
      </c>
      <c r="G13" s="229" t="s">
        <v>148</v>
      </c>
      <c r="H13" s="229" t="s">
        <v>152</v>
      </c>
      <c r="I13" s="230" t="s">
        <v>154</v>
      </c>
      <c r="J13" s="229" t="s">
        <v>6</v>
      </c>
      <c r="K13" s="251" t="s">
        <v>7</v>
      </c>
    </row>
    <row r="14" spans="1:11" ht="16.5">
      <c r="A14" s="231" t="s">
        <v>119</v>
      </c>
      <c r="B14" s="232" t="s">
        <v>250</v>
      </c>
      <c r="C14" s="233" t="s">
        <v>70</v>
      </c>
      <c r="D14" s="234">
        <v>0.7596551724137931</v>
      </c>
      <c r="E14" s="235">
        <v>7022</v>
      </c>
      <c r="F14" s="236" t="s">
        <v>120</v>
      </c>
      <c r="G14" s="240" t="s">
        <v>211</v>
      </c>
      <c r="H14" s="237">
        <v>1</v>
      </c>
      <c r="I14" s="238">
        <v>3837.415</v>
      </c>
      <c r="J14" s="239">
        <v>7.8177627387186421E-2</v>
      </c>
      <c r="K14" s="252">
        <v>56.783016692226411</v>
      </c>
    </row>
    <row r="15" spans="1:11" ht="16.5">
      <c r="A15" s="231" t="s">
        <v>119</v>
      </c>
      <c r="B15" s="232" t="s">
        <v>260</v>
      </c>
      <c r="C15" s="233" t="s">
        <v>69</v>
      </c>
      <c r="D15" s="234">
        <v>0.8718017078206951</v>
      </c>
      <c r="E15" s="235">
        <v>923</v>
      </c>
      <c r="F15" s="236" t="s">
        <v>120</v>
      </c>
      <c r="G15" s="240" t="s">
        <v>200</v>
      </c>
      <c r="H15" s="237">
        <v>2</v>
      </c>
      <c r="I15" s="238">
        <v>3457.4639999999999</v>
      </c>
      <c r="J15" s="239">
        <v>2.8922933109354138E-2</v>
      </c>
      <c r="K15" s="252">
        <v>29.530314704650579</v>
      </c>
    </row>
    <row r="16" spans="1:11" ht="16.5">
      <c r="A16" s="231" t="s">
        <v>119</v>
      </c>
      <c r="B16" s="232" t="s">
        <v>262</v>
      </c>
      <c r="C16" s="233" t="s">
        <v>70</v>
      </c>
      <c r="D16" s="234">
        <v>0.77972348612980302</v>
      </c>
      <c r="E16" s="235">
        <v>2279</v>
      </c>
      <c r="F16" s="236" t="s">
        <v>120</v>
      </c>
      <c r="G16" s="240" t="s">
        <v>469</v>
      </c>
      <c r="H16" s="237">
        <v>10</v>
      </c>
      <c r="I16" s="238">
        <v>8725.9409999999989</v>
      </c>
      <c r="J16" s="239">
        <v>0.52716377523066005</v>
      </c>
      <c r="K16" s="252">
        <v>22.026277738985403</v>
      </c>
    </row>
    <row r="17" spans="1:11" ht="16.5">
      <c r="A17" s="231" t="s">
        <v>119</v>
      </c>
      <c r="B17" s="232" t="s">
        <v>395</v>
      </c>
      <c r="C17" s="233" t="s">
        <v>69</v>
      </c>
      <c r="D17" s="234">
        <v>0.89016285968451447</v>
      </c>
      <c r="E17" s="235">
        <v>4916</v>
      </c>
      <c r="F17" s="236" t="s">
        <v>121</v>
      </c>
      <c r="G17" s="240" t="s">
        <v>221</v>
      </c>
      <c r="H17" s="237">
        <v>9</v>
      </c>
      <c r="I17" s="238">
        <v>1176.664</v>
      </c>
      <c r="J17" s="239">
        <v>0.16997205659389597</v>
      </c>
      <c r="K17" s="252">
        <v>20.481632819564464</v>
      </c>
    </row>
    <row r="18" spans="1:11" ht="16.5">
      <c r="A18" s="231" t="s">
        <v>119</v>
      </c>
      <c r="B18" s="232" t="s">
        <v>266</v>
      </c>
      <c r="C18" s="233" t="s">
        <v>67</v>
      </c>
      <c r="D18" s="234">
        <v>0.84443180760423298</v>
      </c>
      <c r="E18" s="235">
        <v>1219</v>
      </c>
      <c r="F18" s="236" t="s">
        <v>121</v>
      </c>
      <c r="G18" s="240" t="s">
        <v>221</v>
      </c>
      <c r="H18" s="237">
        <v>4</v>
      </c>
      <c r="I18" s="238">
        <v>2335.5789999999997</v>
      </c>
      <c r="J18" s="239">
        <v>0.21407967788715349</v>
      </c>
      <c r="K18" s="252">
        <v>26.074904766655294</v>
      </c>
    </row>
    <row r="19" spans="1:11" ht="16.5">
      <c r="A19" s="231" t="s">
        <v>119</v>
      </c>
      <c r="B19" s="232" t="s">
        <v>268</v>
      </c>
      <c r="C19" s="233" t="s">
        <v>67</v>
      </c>
      <c r="D19" s="234">
        <v>0.83510468746297795</v>
      </c>
      <c r="E19" s="235">
        <v>7716</v>
      </c>
      <c r="F19" s="236" t="s">
        <v>120</v>
      </c>
      <c r="G19" s="240" t="s">
        <v>202</v>
      </c>
      <c r="H19" s="237">
        <v>10</v>
      </c>
      <c r="I19" s="238">
        <v>2625.9630000000002</v>
      </c>
      <c r="J19" s="239">
        <v>0.30465014168135651</v>
      </c>
      <c r="K19" s="252">
        <v>51.105061267047553</v>
      </c>
    </row>
    <row r="20" spans="1:11" ht="16.5">
      <c r="A20" s="231" t="s">
        <v>119</v>
      </c>
      <c r="B20" s="232" t="s">
        <v>270</v>
      </c>
      <c r="C20" s="233" t="s">
        <v>69</v>
      </c>
      <c r="D20" s="234">
        <v>0.8534577151459225</v>
      </c>
      <c r="E20" s="235">
        <v>8816</v>
      </c>
      <c r="F20" s="236" t="s">
        <v>120</v>
      </c>
      <c r="G20" s="240" t="s">
        <v>200</v>
      </c>
      <c r="H20" s="237">
        <v>2</v>
      </c>
      <c r="I20" s="238">
        <v>4064.1320000000001</v>
      </c>
      <c r="J20" s="239">
        <v>2.4605500018208069E-2</v>
      </c>
      <c r="K20" s="252">
        <v>28.763829521285235</v>
      </c>
    </row>
    <row r="21" spans="1:11" ht="16.5">
      <c r="A21" s="231" t="s">
        <v>119</v>
      </c>
      <c r="B21" s="232" t="s">
        <v>272</v>
      </c>
      <c r="C21" s="233" t="s">
        <v>69</v>
      </c>
      <c r="D21" s="234">
        <v>0.86795024653116337</v>
      </c>
      <c r="E21" s="235">
        <v>925</v>
      </c>
      <c r="F21" s="236" t="s">
        <v>121</v>
      </c>
      <c r="G21" s="240" t="s">
        <v>228</v>
      </c>
      <c r="H21" s="237">
        <v>3</v>
      </c>
      <c r="I21" s="238">
        <v>1798.826</v>
      </c>
      <c r="J21" s="239">
        <v>0.33355088263122723</v>
      </c>
      <c r="K21" s="252">
        <v>20.124236585417378</v>
      </c>
    </row>
    <row r="22" spans="1:11" ht="16.5">
      <c r="A22" s="231" t="s">
        <v>119</v>
      </c>
      <c r="B22" s="232" t="s">
        <v>286</v>
      </c>
      <c r="C22" s="233" t="s">
        <v>67</v>
      </c>
      <c r="D22" s="234">
        <v>0.84593406798242654</v>
      </c>
      <c r="E22" s="235">
        <v>5011</v>
      </c>
      <c r="F22" s="236" t="s">
        <v>120</v>
      </c>
      <c r="G22" s="240" t="s">
        <v>209</v>
      </c>
      <c r="H22" s="237">
        <v>3</v>
      </c>
      <c r="I22" s="238">
        <v>3697.23</v>
      </c>
      <c r="J22" s="239">
        <v>0.16228365560162608</v>
      </c>
      <c r="K22" s="252">
        <v>49.307184026960726</v>
      </c>
    </row>
    <row r="23" spans="1:11" ht="16.5">
      <c r="A23" s="231" t="s">
        <v>119</v>
      </c>
      <c r="B23" s="232" t="s">
        <v>288</v>
      </c>
      <c r="C23" s="233" t="s">
        <v>70</v>
      </c>
      <c r="D23" s="234">
        <v>0.79407407407407404</v>
      </c>
      <c r="E23" s="235">
        <v>3131</v>
      </c>
      <c r="F23" s="236" t="s">
        <v>120</v>
      </c>
      <c r="G23" s="240" t="s">
        <v>195</v>
      </c>
      <c r="H23" s="237">
        <v>1</v>
      </c>
      <c r="I23" s="238">
        <v>3720.826</v>
      </c>
      <c r="J23" s="239">
        <v>2.6875752857026907E-2</v>
      </c>
      <c r="K23" s="252">
        <v>39.292350676973335</v>
      </c>
    </row>
    <row r="24" spans="1:11" ht="16.5">
      <c r="A24" s="231" t="s">
        <v>119</v>
      </c>
      <c r="B24" s="232" t="s">
        <v>290</v>
      </c>
      <c r="C24" s="233" t="s">
        <v>70</v>
      </c>
      <c r="D24" s="234">
        <v>0.76662398019138889</v>
      </c>
      <c r="E24" s="235">
        <v>8987</v>
      </c>
      <c r="F24" s="236" t="s">
        <v>120</v>
      </c>
      <c r="G24" s="240" t="s">
        <v>211</v>
      </c>
      <c r="H24" s="237">
        <v>2</v>
      </c>
      <c r="I24" s="238">
        <v>3742.0189999999998</v>
      </c>
      <c r="J24" s="239">
        <v>0</v>
      </c>
      <c r="K24" s="252">
        <v>44.922273243401492</v>
      </c>
    </row>
    <row r="25" spans="1:11" ht="16.5">
      <c r="A25" s="231" t="s">
        <v>119</v>
      </c>
      <c r="B25" s="232" t="s">
        <v>401</v>
      </c>
      <c r="C25" s="233" t="s">
        <v>69</v>
      </c>
      <c r="D25" s="234">
        <v>0.85293888646858096</v>
      </c>
      <c r="E25" s="235">
        <v>1544</v>
      </c>
      <c r="F25" s="236" t="s">
        <v>121</v>
      </c>
      <c r="G25" s="240" t="s">
        <v>225</v>
      </c>
      <c r="H25" s="237">
        <v>2</v>
      </c>
      <c r="I25" s="238">
        <v>883.39799999999991</v>
      </c>
      <c r="J25" s="239">
        <v>0.2263985202592716</v>
      </c>
      <c r="K25" s="252">
        <v>27.394220951371864</v>
      </c>
    </row>
    <row r="26" spans="1:11" ht="16.5">
      <c r="A26" s="231" t="s">
        <v>119</v>
      </c>
      <c r="B26" s="232" t="s">
        <v>292</v>
      </c>
      <c r="C26" s="233" t="s">
        <v>69</v>
      </c>
      <c r="D26" s="234">
        <v>0.87210526315789483</v>
      </c>
      <c r="E26" s="235">
        <v>8644</v>
      </c>
      <c r="F26" s="236" t="s">
        <v>121</v>
      </c>
      <c r="G26" s="240" t="s">
        <v>223</v>
      </c>
      <c r="H26" s="237">
        <v>1</v>
      </c>
      <c r="I26" s="238">
        <v>763.61500000000001</v>
      </c>
      <c r="J26" s="239">
        <v>0.26191208920725756</v>
      </c>
      <c r="K26" s="252">
        <v>44.525055165233788</v>
      </c>
    </row>
    <row r="27" spans="1:11" ht="16.5">
      <c r="A27" s="231" t="s">
        <v>119</v>
      </c>
      <c r="B27" s="232" t="s">
        <v>296</v>
      </c>
      <c r="C27" s="233" t="s">
        <v>67</v>
      </c>
      <c r="D27" s="234">
        <v>0.80553048543159256</v>
      </c>
      <c r="E27" s="235">
        <v>6849</v>
      </c>
      <c r="F27" s="236" t="s">
        <v>120</v>
      </c>
      <c r="G27" s="240" t="s">
        <v>207</v>
      </c>
      <c r="H27" s="237">
        <v>2</v>
      </c>
      <c r="I27" s="238">
        <v>3111.9719999999998</v>
      </c>
      <c r="J27" s="239">
        <v>9.6401895646876012E-2</v>
      </c>
      <c r="K27" s="252">
        <v>58.869424275025615</v>
      </c>
    </row>
    <row r="28" spans="1:11" ht="16.5">
      <c r="A28" s="231" t="s">
        <v>119</v>
      </c>
      <c r="B28" s="232" t="s">
        <v>298</v>
      </c>
      <c r="C28" s="233" t="s">
        <v>69</v>
      </c>
      <c r="D28" s="234">
        <v>0.8978947368421053</v>
      </c>
      <c r="E28" s="235">
        <v>1969</v>
      </c>
      <c r="F28" s="236" t="s">
        <v>121</v>
      </c>
      <c r="G28" s="240" t="s">
        <v>215</v>
      </c>
      <c r="H28" s="237">
        <v>1</v>
      </c>
      <c r="I28" s="238">
        <v>666.05100000000004</v>
      </c>
      <c r="J28" s="239">
        <v>0.15013865304608806</v>
      </c>
      <c r="K28" s="252">
        <v>44.891457260780328</v>
      </c>
    </row>
    <row r="29" spans="1:11" ht="16.5">
      <c r="A29" s="231" t="s">
        <v>119</v>
      </c>
      <c r="B29" s="232" t="s">
        <v>405</v>
      </c>
      <c r="C29" s="233" t="s">
        <v>69</v>
      </c>
      <c r="D29" s="234">
        <v>0.85350000000000004</v>
      </c>
      <c r="E29" s="235">
        <v>6253</v>
      </c>
      <c r="F29" s="236" t="s">
        <v>121</v>
      </c>
      <c r="G29" s="240" t="s">
        <v>224</v>
      </c>
      <c r="H29" s="237">
        <v>1</v>
      </c>
      <c r="I29" s="238">
        <v>1097.2360000000001</v>
      </c>
      <c r="J29" s="239">
        <v>0.63796667262102225</v>
      </c>
      <c r="K29" s="252">
        <v>44.019700410850533</v>
      </c>
    </row>
    <row r="30" spans="1:11" ht="16.5">
      <c r="A30" s="231" t="s">
        <v>119</v>
      </c>
      <c r="B30" s="232" t="s">
        <v>304</v>
      </c>
      <c r="C30" s="233" t="s">
        <v>69</v>
      </c>
      <c r="D30" s="234">
        <v>0.88246768731178749</v>
      </c>
      <c r="E30" s="235">
        <v>484</v>
      </c>
      <c r="F30" s="236" t="s">
        <v>120</v>
      </c>
      <c r="G30" s="240" t="s">
        <v>204</v>
      </c>
      <c r="H30" s="237">
        <v>7</v>
      </c>
      <c r="I30" s="238">
        <v>3118.1369999999997</v>
      </c>
      <c r="J30" s="239">
        <v>0</v>
      </c>
      <c r="K30" s="252">
        <v>41.306716157757023</v>
      </c>
    </row>
    <row r="31" spans="1:11" ht="16.5">
      <c r="A31" s="231" t="s">
        <v>119</v>
      </c>
      <c r="B31" s="232" t="s">
        <v>519</v>
      </c>
      <c r="C31" s="233" t="s">
        <v>70</v>
      </c>
      <c r="D31" s="234">
        <v>0.74428571428571433</v>
      </c>
      <c r="E31" s="235">
        <v>8026</v>
      </c>
      <c r="F31" s="236" t="s">
        <v>120</v>
      </c>
      <c r="G31" s="240" t="s">
        <v>469</v>
      </c>
      <c r="H31" s="237">
        <v>1</v>
      </c>
      <c r="I31" s="238">
        <v>1830.9290000000001</v>
      </c>
      <c r="J31" s="239">
        <v>0</v>
      </c>
      <c r="K31" s="252">
        <v>30.804034454640238</v>
      </c>
    </row>
    <row r="32" spans="1:11" ht="16.5">
      <c r="A32" s="231" t="s">
        <v>119</v>
      </c>
      <c r="B32" s="232" t="s">
        <v>314</v>
      </c>
      <c r="C32" s="233" t="s">
        <v>67</v>
      </c>
      <c r="D32" s="234">
        <v>0.83866000491730497</v>
      </c>
      <c r="E32" s="235">
        <v>9346</v>
      </c>
      <c r="F32" s="236" t="s">
        <v>121</v>
      </c>
      <c r="G32" s="240" t="s">
        <v>232</v>
      </c>
      <c r="H32" s="237">
        <v>3</v>
      </c>
      <c r="I32" s="238">
        <v>2251.9110000000001</v>
      </c>
      <c r="J32" s="239">
        <v>0.48847401162834586</v>
      </c>
      <c r="K32" s="252">
        <v>55.730444053961278</v>
      </c>
    </row>
    <row r="33" spans="1:11" ht="16.5">
      <c r="A33" s="231" t="s">
        <v>119</v>
      </c>
      <c r="B33" s="232" t="s">
        <v>316</v>
      </c>
      <c r="C33" s="233" t="s">
        <v>69</v>
      </c>
      <c r="D33" s="234">
        <v>0.88515466531569542</v>
      </c>
      <c r="E33" s="235">
        <v>2238</v>
      </c>
      <c r="F33" s="236" t="s">
        <v>120</v>
      </c>
      <c r="G33" s="240" t="s">
        <v>207</v>
      </c>
      <c r="H33" s="237">
        <v>11</v>
      </c>
      <c r="I33" s="238">
        <v>2929.7049999999999</v>
      </c>
      <c r="J33" s="239">
        <v>6.8266258889546905E-2</v>
      </c>
      <c r="K33" s="252">
        <v>21.128407126314766</v>
      </c>
    </row>
    <row r="34" spans="1:11" ht="16.5">
      <c r="A34" s="231" t="s">
        <v>119</v>
      </c>
      <c r="B34" s="232" t="s">
        <v>407</v>
      </c>
      <c r="C34" s="233" t="s">
        <v>70</v>
      </c>
      <c r="D34" s="234">
        <v>0.79783837286174852</v>
      </c>
      <c r="E34" s="235">
        <v>75</v>
      </c>
      <c r="F34" s="236" t="s">
        <v>91</v>
      </c>
      <c r="G34" s="240" t="s">
        <v>241</v>
      </c>
      <c r="H34" s="237">
        <v>9</v>
      </c>
      <c r="I34" s="238">
        <v>1977.6970000000001</v>
      </c>
      <c r="J34" s="239">
        <v>0.25281931458661261</v>
      </c>
      <c r="K34" s="252">
        <v>45.760295940176881</v>
      </c>
    </row>
    <row r="35" spans="1:11" ht="16.5">
      <c r="A35" s="231" t="s">
        <v>119</v>
      </c>
      <c r="B35" s="232" t="s">
        <v>318</v>
      </c>
      <c r="C35" s="233" t="s">
        <v>67</v>
      </c>
      <c r="D35" s="234">
        <v>0.82793103448275862</v>
      </c>
      <c r="E35" s="235">
        <v>7953</v>
      </c>
      <c r="F35" s="236" t="s">
        <v>120</v>
      </c>
      <c r="G35" s="240" t="s">
        <v>205</v>
      </c>
      <c r="H35" s="237">
        <v>1</v>
      </c>
      <c r="I35" s="238">
        <v>3386.3009999999999</v>
      </c>
      <c r="J35" s="239">
        <v>0</v>
      </c>
      <c r="K35" s="252">
        <v>35.968450530534646</v>
      </c>
    </row>
    <row r="36" spans="1:11" ht="16.5">
      <c r="A36" s="231" t="s">
        <v>119</v>
      </c>
      <c r="B36" s="232" t="s">
        <v>528</v>
      </c>
      <c r="C36" s="233" t="s">
        <v>67</v>
      </c>
      <c r="D36" s="234">
        <v>0.84799999999999998</v>
      </c>
      <c r="E36" s="235">
        <v>9363</v>
      </c>
      <c r="F36" s="236" t="s">
        <v>121</v>
      </c>
      <c r="G36" s="240" t="s">
        <v>226</v>
      </c>
      <c r="H36" s="237">
        <v>1</v>
      </c>
      <c r="I36" s="238">
        <v>497.916</v>
      </c>
      <c r="J36" s="239">
        <v>0.80334835594758958</v>
      </c>
      <c r="K36" s="252">
        <v>22.895428144506301</v>
      </c>
    </row>
    <row r="37" spans="1:11" ht="16.5">
      <c r="A37" s="231" t="s">
        <v>119</v>
      </c>
      <c r="B37" s="232" t="s">
        <v>322</v>
      </c>
      <c r="C37" s="233" t="s">
        <v>69</v>
      </c>
      <c r="D37" s="234">
        <v>0.87040005634098727</v>
      </c>
      <c r="E37" s="235">
        <v>3079</v>
      </c>
      <c r="F37" s="236" t="s">
        <v>120</v>
      </c>
      <c r="G37" s="240" t="s">
        <v>204</v>
      </c>
      <c r="H37" s="237">
        <v>2</v>
      </c>
      <c r="I37" s="238">
        <v>2888.1019999999999</v>
      </c>
      <c r="J37" s="239">
        <v>0.13849926353016617</v>
      </c>
      <c r="K37" s="252">
        <v>25.27611559425533</v>
      </c>
    </row>
    <row r="38" spans="1:11" ht="16.5">
      <c r="A38" s="231" t="s">
        <v>119</v>
      </c>
      <c r="B38" s="232" t="s">
        <v>324</v>
      </c>
      <c r="C38" s="233" t="s">
        <v>67</v>
      </c>
      <c r="D38" s="234">
        <v>0.80309601082227966</v>
      </c>
      <c r="E38" s="235">
        <v>6037</v>
      </c>
      <c r="F38" s="236" t="s">
        <v>120</v>
      </c>
      <c r="G38" s="240" t="s">
        <v>208</v>
      </c>
      <c r="H38" s="237">
        <v>2</v>
      </c>
      <c r="I38" s="238">
        <v>3785.1890000000003</v>
      </c>
      <c r="J38" s="239">
        <v>2.6418760067198756E-2</v>
      </c>
      <c r="K38" s="252">
        <v>42.534203708189999</v>
      </c>
    </row>
    <row r="39" spans="1:11" ht="16.5">
      <c r="A39" s="231" t="s">
        <v>119</v>
      </c>
      <c r="B39" s="232" t="s">
        <v>326</v>
      </c>
      <c r="C39" s="233" t="s">
        <v>67</v>
      </c>
      <c r="D39" s="234">
        <v>0.83136399587037368</v>
      </c>
      <c r="E39" s="235">
        <v>7026</v>
      </c>
      <c r="F39" s="236" t="s">
        <v>121</v>
      </c>
      <c r="G39" s="240" t="s">
        <v>222</v>
      </c>
      <c r="H39" s="237">
        <v>3</v>
      </c>
      <c r="I39" s="238">
        <v>1271.5430000000001</v>
      </c>
      <c r="J39" s="239">
        <v>0.15728921475718868</v>
      </c>
      <c r="K39" s="252">
        <v>20.447597918434528</v>
      </c>
    </row>
    <row r="40" spans="1:11" ht="16.5">
      <c r="A40" s="231" t="s">
        <v>119</v>
      </c>
      <c r="B40" s="232" t="s">
        <v>332</v>
      </c>
      <c r="C40" s="233" t="s">
        <v>70</v>
      </c>
      <c r="D40" s="234">
        <v>0.76729396835989538</v>
      </c>
      <c r="E40" s="235">
        <v>2740</v>
      </c>
      <c r="F40" s="236" t="s">
        <v>120</v>
      </c>
      <c r="G40" s="240" t="s">
        <v>199</v>
      </c>
      <c r="H40" s="237">
        <v>5</v>
      </c>
      <c r="I40" s="238">
        <v>1218.597</v>
      </c>
      <c r="J40" s="239">
        <v>0</v>
      </c>
      <c r="K40" s="252">
        <v>31.839894567276961</v>
      </c>
    </row>
    <row r="41" spans="1:11" ht="16.5">
      <c r="A41" s="231" t="s">
        <v>119</v>
      </c>
      <c r="B41" s="232" t="s">
        <v>342</v>
      </c>
      <c r="C41" s="233" t="s">
        <v>67</v>
      </c>
      <c r="D41" s="234">
        <v>0.84150000000000003</v>
      </c>
      <c r="E41" s="235">
        <v>814</v>
      </c>
      <c r="F41" s="236" t="s">
        <v>121</v>
      </c>
      <c r="G41" s="240" t="s">
        <v>222</v>
      </c>
      <c r="H41" s="237">
        <v>1</v>
      </c>
      <c r="I41" s="238">
        <v>709.75300000000004</v>
      </c>
      <c r="J41" s="239">
        <v>0.14089408568896503</v>
      </c>
      <c r="K41" s="252">
        <v>77.491747128930768</v>
      </c>
    </row>
    <row r="42" spans="1:11" ht="16.5">
      <c r="A42" s="231" t="s">
        <v>119</v>
      </c>
      <c r="B42" s="232" t="s">
        <v>344</v>
      </c>
      <c r="C42" s="233" t="s">
        <v>67</v>
      </c>
      <c r="D42" s="234">
        <v>0.84</v>
      </c>
      <c r="E42" s="235">
        <v>7566</v>
      </c>
      <c r="F42" s="236" t="s">
        <v>121</v>
      </c>
      <c r="G42" s="240" t="s">
        <v>230</v>
      </c>
      <c r="H42" s="237">
        <v>1</v>
      </c>
      <c r="I42" s="238">
        <v>1451.547</v>
      </c>
      <c r="J42" s="239">
        <v>0.13778403317288382</v>
      </c>
      <c r="K42" s="252">
        <v>57.249265783333229</v>
      </c>
    </row>
    <row r="43" spans="1:11" ht="16.5">
      <c r="A43" s="231" t="s">
        <v>119</v>
      </c>
      <c r="B43" s="232" t="s">
        <v>417</v>
      </c>
      <c r="C43" s="233" t="s">
        <v>69</v>
      </c>
      <c r="D43" s="234">
        <v>0.8660197785129099</v>
      </c>
      <c r="E43" s="235">
        <v>8777</v>
      </c>
      <c r="F43" s="236" t="s">
        <v>91</v>
      </c>
      <c r="G43" s="240" t="s">
        <v>237</v>
      </c>
      <c r="H43" s="237">
        <v>10</v>
      </c>
      <c r="I43" s="238">
        <v>1551.2109999999998</v>
      </c>
      <c r="J43" s="239">
        <v>0</v>
      </c>
      <c r="K43" s="252">
        <v>23.723400620547434</v>
      </c>
    </row>
    <row r="44" spans="1:11" ht="16.5">
      <c r="A44" s="231" t="s">
        <v>119</v>
      </c>
      <c r="B44" s="232" t="s">
        <v>350</v>
      </c>
      <c r="C44" s="233" t="s">
        <v>67</v>
      </c>
      <c r="D44" s="234">
        <v>0.82500000000000007</v>
      </c>
      <c r="E44" s="235">
        <v>7042</v>
      </c>
      <c r="F44" s="236" t="s">
        <v>120</v>
      </c>
      <c r="G44" s="240" t="s">
        <v>206</v>
      </c>
      <c r="H44" s="237">
        <v>1</v>
      </c>
      <c r="I44" s="238">
        <v>3222.95</v>
      </c>
      <c r="J44" s="239">
        <v>3.1027474828961048E-2</v>
      </c>
      <c r="K44" s="252">
        <v>29.941513209947409</v>
      </c>
    </row>
    <row r="45" spans="1:11" ht="16.5">
      <c r="A45" s="231" t="s">
        <v>119</v>
      </c>
      <c r="B45" s="232" t="s">
        <v>419</v>
      </c>
      <c r="C45" s="233" t="s">
        <v>69</v>
      </c>
      <c r="D45" s="234">
        <v>0.87405093498681752</v>
      </c>
      <c r="E45" s="235">
        <v>3455</v>
      </c>
      <c r="F45" s="236" t="s">
        <v>121</v>
      </c>
      <c r="G45" s="240" t="s">
        <v>392</v>
      </c>
      <c r="H45" s="237">
        <v>3</v>
      </c>
      <c r="I45" s="238">
        <v>776.26199999999994</v>
      </c>
      <c r="J45" s="239">
        <v>0.12882248519185532</v>
      </c>
      <c r="K45" s="252">
        <v>26.150964493946635</v>
      </c>
    </row>
    <row r="46" spans="1:11" ht="16.5">
      <c r="A46" s="231" t="s">
        <v>119</v>
      </c>
      <c r="B46" s="232" t="s">
        <v>356</v>
      </c>
      <c r="C46" s="233" t="s">
        <v>67</v>
      </c>
      <c r="D46" s="234">
        <v>0.83290905086968892</v>
      </c>
      <c r="E46" s="235">
        <v>9883</v>
      </c>
      <c r="F46" s="236" t="s">
        <v>91</v>
      </c>
      <c r="G46" s="240" t="s">
        <v>239</v>
      </c>
      <c r="H46" s="237">
        <v>2</v>
      </c>
      <c r="I46" s="238">
        <v>3799.3980000000001</v>
      </c>
      <c r="J46" s="239">
        <v>7.895987732793458E-2</v>
      </c>
      <c r="K46" s="252">
        <v>45.033450036032022</v>
      </c>
    </row>
    <row r="47" spans="1:11" ht="16.5">
      <c r="A47" s="231" t="s">
        <v>119</v>
      </c>
      <c r="B47" s="232" t="s">
        <v>358</v>
      </c>
      <c r="C47" s="233" t="s">
        <v>67</v>
      </c>
      <c r="D47" s="234">
        <v>0.84609626803208082</v>
      </c>
      <c r="E47" s="235">
        <v>9519</v>
      </c>
      <c r="F47" s="236" t="s">
        <v>120</v>
      </c>
      <c r="G47" s="240" t="s">
        <v>208</v>
      </c>
      <c r="H47" s="237">
        <v>2</v>
      </c>
      <c r="I47" s="238">
        <v>3914.0060000000003</v>
      </c>
      <c r="J47" s="239">
        <v>0</v>
      </c>
      <c r="K47" s="252">
        <v>42.181846425375944</v>
      </c>
    </row>
    <row r="48" spans="1:11" ht="16.5">
      <c r="A48" s="231" t="s">
        <v>119</v>
      </c>
      <c r="B48" s="232" t="s">
        <v>360</v>
      </c>
      <c r="C48" s="233" t="s">
        <v>70</v>
      </c>
      <c r="D48" s="234">
        <v>0.73124502477381959</v>
      </c>
      <c r="E48" s="235">
        <v>9962</v>
      </c>
      <c r="F48" s="236" t="s">
        <v>120</v>
      </c>
      <c r="G48" s="240" t="s">
        <v>203</v>
      </c>
      <c r="H48" s="237">
        <v>2</v>
      </c>
      <c r="I48" s="238">
        <v>3663.134</v>
      </c>
      <c r="J48" s="239">
        <v>0.24569125781366447</v>
      </c>
      <c r="K48" s="252">
        <v>46.790535099180104</v>
      </c>
    </row>
    <row r="49" spans="1:11" ht="16.5">
      <c r="A49" s="231" t="s">
        <v>119</v>
      </c>
      <c r="B49" s="232" t="s">
        <v>366</v>
      </c>
      <c r="C49" s="233" t="s">
        <v>67</v>
      </c>
      <c r="D49" s="234">
        <v>0.84177616742832573</v>
      </c>
      <c r="E49" s="235">
        <v>6599</v>
      </c>
      <c r="F49" s="236" t="s">
        <v>91</v>
      </c>
      <c r="G49" s="240" t="s">
        <v>239</v>
      </c>
      <c r="H49" s="237">
        <v>13</v>
      </c>
      <c r="I49" s="238">
        <v>3438.2210000000005</v>
      </c>
      <c r="J49" s="239">
        <v>0.11633923473796476</v>
      </c>
      <c r="K49" s="252">
        <v>24.983850659977932</v>
      </c>
    </row>
    <row r="50" spans="1:11" ht="16.5">
      <c r="A50" s="231" t="s">
        <v>119</v>
      </c>
      <c r="B50" s="232" t="s">
        <v>368</v>
      </c>
      <c r="C50" s="233" t="s">
        <v>69</v>
      </c>
      <c r="D50" s="234">
        <v>0.85036125411652519</v>
      </c>
      <c r="E50" s="235">
        <v>5006</v>
      </c>
      <c r="F50" s="236" t="s">
        <v>121</v>
      </c>
      <c r="G50" s="240" t="s">
        <v>232</v>
      </c>
      <c r="H50" s="237">
        <v>4</v>
      </c>
      <c r="I50" s="238">
        <v>2080.4319999999998</v>
      </c>
      <c r="J50" s="239">
        <v>0.43260245948918308</v>
      </c>
      <c r="K50" s="252">
        <v>32.445184461688733</v>
      </c>
    </row>
    <row r="51" spans="1:11" ht="16.5">
      <c r="A51" s="231" t="s">
        <v>119</v>
      </c>
      <c r="B51" s="232" t="s">
        <v>370</v>
      </c>
      <c r="C51" s="233" t="s">
        <v>67</v>
      </c>
      <c r="D51" s="234">
        <v>0.81073314076945402</v>
      </c>
      <c r="E51" s="235">
        <v>4591</v>
      </c>
      <c r="F51" s="236" t="s">
        <v>121</v>
      </c>
      <c r="G51" s="240" t="s">
        <v>230</v>
      </c>
      <c r="H51" s="237">
        <v>2</v>
      </c>
      <c r="I51" s="238">
        <v>1506.8839999999998</v>
      </c>
      <c r="J51" s="239">
        <v>0.13272421765709905</v>
      </c>
      <c r="K51" s="252">
        <v>50.634289036183283</v>
      </c>
    </row>
    <row r="52" spans="1:11" ht="16.5">
      <c r="A52" s="231" t="s">
        <v>119</v>
      </c>
      <c r="B52" s="232" t="s">
        <v>372</v>
      </c>
      <c r="C52" s="233" t="s">
        <v>69</v>
      </c>
      <c r="D52" s="234">
        <v>0.88199832307613457</v>
      </c>
      <c r="E52" s="235">
        <v>7389</v>
      </c>
      <c r="F52" s="236" t="s">
        <v>121</v>
      </c>
      <c r="G52" s="240" t="s">
        <v>227</v>
      </c>
      <c r="H52" s="237">
        <v>2</v>
      </c>
      <c r="I52" s="238">
        <v>1262.8699999999999</v>
      </c>
      <c r="J52" s="239">
        <v>0.47510828509664499</v>
      </c>
      <c r="K52" s="252">
        <v>26.368509822863796</v>
      </c>
    </row>
    <row r="53" spans="1:11" ht="16.5">
      <c r="A53" s="231" t="s">
        <v>119</v>
      </c>
      <c r="B53" s="232" t="s">
        <v>376</v>
      </c>
      <c r="C53" s="233" t="s">
        <v>70</v>
      </c>
      <c r="D53" s="234">
        <v>0.7723981270227418</v>
      </c>
      <c r="E53" s="235">
        <v>9911</v>
      </c>
      <c r="F53" s="236" t="s">
        <v>120</v>
      </c>
      <c r="G53" s="240" t="s">
        <v>204</v>
      </c>
      <c r="H53" s="237">
        <v>12</v>
      </c>
      <c r="I53" s="238">
        <v>3324.4670000000001</v>
      </c>
      <c r="J53" s="239">
        <v>0.18048005890869123</v>
      </c>
      <c r="K53" s="252">
        <v>70.447382994025801</v>
      </c>
    </row>
    <row r="54" spans="1:11" ht="16.5">
      <c r="A54" s="231" t="s">
        <v>119</v>
      </c>
      <c r="B54" s="232" t="s">
        <v>378</v>
      </c>
      <c r="C54" s="233" t="s">
        <v>69</v>
      </c>
      <c r="D54" s="234">
        <v>0.86056396637599497</v>
      </c>
      <c r="E54" s="235">
        <v>1800</v>
      </c>
      <c r="F54" s="236" t="s">
        <v>120</v>
      </c>
      <c r="G54" s="240" t="s">
        <v>388</v>
      </c>
      <c r="H54" s="237">
        <v>11</v>
      </c>
      <c r="I54" s="238">
        <v>3263.4070000000002</v>
      </c>
      <c r="J54" s="239">
        <v>0.12257128822730355</v>
      </c>
      <c r="K54" s="252">
        <v>21.909617770630508</v>
      </c>
    </row>
    <row r="55" spans="1:11" ht="16.5">
      <c r="A55" s="231" t="s">
        <v>119</v>
      </c>
      <c r="B55" s="232" t="s">
        <v>380</v>
      </c>
      <c r="C55" s="233" t="s">
        <v>67</v>
      </c>
      <c r="D55" s="234">
        <v>0.82145604976224917</v>
      </c>
      <c r="E55" s="235">
        <v>2876</v>
      </c>
      <c r="F55" s="236" t="s">
        <v>120</v>
      </c>
      <c r="G55" s="240" t="s">
        <v>212</v>
      </c>
      <c r="H55" s="237">
        <v>2</v>
      </c>
      <c r="I55" s="238">
        <v>3956.127</v>
      </c>
      <c r="J55" s="239">
        <v>5.0554494332462029E-2</v>
      </c>
      <c r="K55" s="252">
        <v>59.325699099144188</v>
      </c>
    </row>
    <row r="56" spans="1:11" ht="16.5">
      <c r="A56" s="231" t="s">
        <v>119</v>
      </c>
      <c r="B56" s="232" t="s">
        <v>382</v>
      </c>
      <c r="C56" s="233" t="s">
        <v>70</v>
      </c>
      <c r="D56" s="234">
        <v>0.79185185185185181</v>
      </c>
      <c r="E56" s="235">
        <v>558</v>
      </c>
      <c r="F56" s="236" t="s">
        <v>120</v>
      </c>
      <c r="G56" s="240" t="s">
        <v>212</v>
      </c>
      <c r="H56" s="237">
        <v>1</v>
      </c>
      <c r="I56" s="238">
        <v>3827.6610000000001</v>
      </c>
      <c r="J56" s="239">
        <v>0.33963300302717508</v>
      </c>
      <c r="K56" s="252">
        <v>49.873800213759786</v>
      </c>
    </row>
  </sheetData>
  <mergeCells count="1">
    <mergeCell ref="A2:K2"/>
  </mergeCells>
  <phoneticPr fontId="2" type="noConversion"/>
  <conditionalFormatting sqref="C14:D56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2024-10-04T00:28:34Z</dcterms:modified>
</cp:coreProperties>
</file>