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4491FC15-03EF-4B4A-81AE-7F70E3477E7E}" xr6:coauthVersionLast="47" xr6:coauthVersionMax="47" xr10:uidLastSave="{00000000-0000-0000-0000-000000000000}"/>
  <bookViews>
    <workbookView xWindow="45" yWindow="0" windowWidth="17790" windowHeight="15585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state="hidden" r:id="rId8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운전자별!$A$1:$R$145</definedName>
    <definedName name="_xlnm.Print_Area" localSheetId="1">종합!$A$1:$L$113</definedName>
    <definedName name="_xlnm.Print_Area" localSheetId="3">차량별!$A$1:$T$62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6" i="7" l="1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62" i="60" l="1"/>
  <c r="F59" i="60"/>
  <c r="F61" i="60"/>
  <c r="F60" i="60"/>
  <c r="F58" i="60"/>
  <c r="F16" i="60"/>
  <c r="F53" i="60"/>
  <c r="F33" i="60"/>
  <c r="F32" i="60"/>
  <c r="F47" i="60"/>
  <c r="F52" i="60"/>
  <c r="F44" i="60"/>
  <c r="F20" i="60"/>
  <c r="F50" i="60"/>
  <c r="F23" i="60"/>
  <c r="F38" i="60"/>
  <c r="F39" i="60"/>
  <c r="F51" i="60"/>
  <c r="F35" i="60"/>
  <c r="F26" i="60"/>
  <c r="F40" i="60"/>
  <c r="F49" i="60"/>
  <c r="F56" i="60"/>
  <c r="F37" i="60"/>
  <c r="F25" i="60"/>
  <c r="F48" i="60"/>
  <c r="F36" i="60"/>
  <c r="F24" i="60"/>
  <c r="F43" i="60"/>
  <c r="F41" i="60"/>
  <c r="F29" i="60"/>
  <c r="F17" i="60"/>
  <c r="F46" i="60"/>
  <c r="F34" i="60"/>
  <c r="F22" i="60"/>
  <c r="F27" i="60"/>
  <c r="F31" i="60"/>
  <c r="F55" i="60"/>
  <c r="F54" i="60"/>
  <c r="F42" i="60"/>
  <c r="F30" i="60"/>
  <c r="F18" i="60"/>
  <c r="F19" i="60"/>
  <c r="F28" i="60"/>
  <c r="F57" i="60"/>
  <c r="F45" i="60"/>
  <c r="F21" i="60"/>
  <c r="A15" i="7" l="1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51" i="12" a="1"/>
  <c r="J51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3" i="12" l="1"/>
  <c r="B104" i="12" l="1"/>
  <c r="B105" i="12"/>
  <c r="I105" i="12" s="1"/>
  <c r="H104" i="12" l="1"/>
  <c r="I104" i="12"/>
  <c r="J10" i="12"/>
  <c r="J31" i="12" s="1"/>
  <c r="N25" i="12"/>
  <c r="K27" i="12"/>
  <c r="D27" i="12" l="1"/>
  <c r="I51" i="12" a="1"/>
  <c r="G51" i="12" a="1"/>
  <c r="H51" i="12" a="1"/>
  <c r="F51" i="12" a="1"/>
  <c r="D51" i="12" a="1"/>
  <c r="N51" i="12" a="1"/>
  <c r="E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103" i="12"/>
  <c r="G103" i="12"/>
  <c r="H105" i="12"/>
  <c r="E104" i="12"/>
  <c r="J103" i="12"/>
  <c r="D104" i="12"/>
  <c r="E103" i="12"/>
  <c r="E105" i="12"/>
  <c r="F105" i="12"/>
  <c r="F103" i="12"/>
  <c r="I103" i="12"/>
  <c r="F104" i="12"/>
  <c r="G104" i="12"/>
  <c r="J104" i="12"/>
  <c r="G105" i="12"/>
  <c r="D103" i="12"/>
  <c r="D105" i="12"/>
  <c r="J10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<sst xmlns="http://schemas.openxmlformats.org/spreadsheetml/2006/main" count="3812" uniqueCount="777">
  <si>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</si>
  <si>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</si>
  <si>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</si>
  <si>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</si>
  <si>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</si>
  <si>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</si>
  <si>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</si>
  <si>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</si>
  <si>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</si>
  <si>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</si>
  <si>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</si>
  <si>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</si>
  <si>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</si>
  <si>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</si>
  <si>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</si>
  <si>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</si>
  <si>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</si>
  <si>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</si>
  <si>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</si>
  <si>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</si>
  <si>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</si>
  <si>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</si>
  <si>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</si>
  <si>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</si>
  <si>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</si>
  <si>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</si>
  <si>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</si>
  <si>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</si>
  <si>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</si>
  <si>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</si>
  <si>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</si>
  <si>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</si>
  <si>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</si>
  <si>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</si>
  <si>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</si>
  <si>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</si>
  <si>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</si>
  <si>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</si>
  <si>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</si>
  <si>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</si>
  <si>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</si>
  <si>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</si>
  <si>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</si>
  <si>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</si>
  <si>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</si>
  <si>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</si>
  <si>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</si>
  <si>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</si>
  <si>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</si>
  <si>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</si>
  <si>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</si>
  <si>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</si>
  <si>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</si>
  <si>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</si>
  <si>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</si>
  <si>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</si>
  <si>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</si>
  <si>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</si>
  <si>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</si>
  <si>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</si>
  <si>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</si>
  <si>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</si>
  <si>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</si>
  <si>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</si>
  <si>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</si>
  <si>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</si>
  <si>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</si>
  <si>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</si>
  <si>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</si>
  <si>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</si>
  <si>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</si>
  <si>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</si>
  <si>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</si>
  <si>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</si>
  <si>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</si>
  <si>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</si>
  <si>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</si>
  <si>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</si>
  <si>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</si>
  <si>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</si>
  <si>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</si>
  <si>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</si>
  <si>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</si>
  <si>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</si>
  <si>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</si>
  <si>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</si>
  <si>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</si>
  <si>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</si>
  <si>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</si>
  <si>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</si>
  <si>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</si>
  <si>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</si>
  <si>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</si>
  <si>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</si>
  <si>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</si>
  <si>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</si>
  <si>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</si>
  <si>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</si>
  <si>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</si>
  <si>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</si>
  <si>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</si>
  <si>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</si>
  <si>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</si>
  <si>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</si>
  <si>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</si>
  <si>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</si>
  <si>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</si>
  <si>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</si>
  <si>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</si>
  <si>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</si>
  <si>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</si>
  <si>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</si>
  <si>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</si>
  <si>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</si>
  <si>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</si>
  <si>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</si>
  <si>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</si>
  <si>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</si>
  <si>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부성여객</t>
  </si>
  <si>
    <t>33</t>
  </si>
  <si>
    <t>36</t>
  </si>
  <si>
    <t>790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</si>
  <si>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</si>
  <si>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</si>
  <si>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</si>
  <si>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</si>
  <si>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</si>
  <si>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</si>
  <si>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</si>
  <si>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</si>
  <si>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</si>
  <si>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</si>
  <si>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</si>
  <si>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</si>
  <si>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</si>
  <si>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</si>
  <si>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</si>
  <si>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</si>
  <si>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</si>
  <si>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</si>
  <si>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</si>
  <si>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</si>
  <si>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</si>
  <si>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</si>
  <si>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</si>
  <si>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</si>
  <si>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</si>
  <si>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</si>
  <si>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</si>
  <si>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</si>
  <si>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</si>
  <si>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</si>
  <si>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</si>
  <si>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</si>
  <si>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</si>
  <si>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</si>
  <si>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</si>
  <si>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</si>
  <si>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</si>
  <si>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</si>
  <si>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</si>
  <si>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</si>
  <si>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</si>
  <si>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</si>
  <si>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</si>
  <si>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</si>
  <si>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</si>
  <si>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</si>
  <si>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</si>
  <si>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</si>
  <si>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</si>
  <si>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</si>
  <si>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</si>
  <si>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</si>
  <si>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</si>
  <si>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</si>
  <si>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</si>
  <si>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</si>
  <si>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</si>
  <si>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</si>
  <si>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</si>
  <si>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</si>
  <si>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</si>
  <si>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</si>
  <si>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</si>
  <si>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</si>
  <si>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</si>
  <si>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</si>
  <si>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</si>
  <si>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</si>
  <si>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</si>
  <si>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</si>
  <si>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저상</t>
  </si>
  <si>
    <t>하이</t>
  </si>
  <si>
    <t>HH</t>
  </si>
  <si>
    <t>부성여객</t>
    <phoneticPr fontId="2" type="noConversion"/>
  </si>
  <si>
    <t>70바2010</t>
  </si>
  <si>
    <t>70바2018</t>
  </si>
  <si>
    <t>70바2020</t>
  </si>
  <si>
    <t>70바2034</t>
  </si>
  <si>
    <t>70바2037</t>
  </si>
  <si>
    <t>70바2049</t>
  </si>
  <si>
    <t>70바2054</t>
  </si>
  <si>
    <t>70바2084</t>
  </si>
  <si>
    <t>70바2092</t>
  </si>
  <si>
    <t>70바2132</t>
  </si>
  <si>
    <t>70바2133</t>
  </si>
  <si>
    <t>70바2134</t>
  </si>
  <si>
    <t>70바2135</t>
  </si>
  <si>
    <t>70바2002</t>
  </si>
  <si>
    <t>70바2005</t>
  </si>
  <si>
    <t>70바2008</t>
  </si>
  <si>
    <t>70바2011</t>
  </si>
  <si>
    <t>70바2012</t>
  </si>
  <si>
    <t>70바2036</t>
  </si>
  <si>
    <t>70바2044</t>
  </si>
  <si>
    <t>70바2046</t>
  </si>
  <si>
    <t>70바2057</t>
  </si>
  <si>
    <t>70바2058</t>
  </si>
  <si>
    <t>70바2062</t>
  </si>
  <si>
    <t>70바2064</t>
  </si>
  <si>
    <t>70바2091</t>
  </si>
  <si>
    <t>70바2093</t>
  </si>
  <si>
    <t>70바2094</t>
  </si>
  <si>
    <t>70바2096</t>
  </si>
  <si>
    <t>70바2097</t>
  </si>
  <si>
    <t>70바2098</t>
  </si>
  <si>
    <t>70바2101</t>
  </si>
  <si>
    <t>70바2102</t>
  </si>
  <si>
    <t>70바2103</t>
  </si>
  <si>
    <t>70바2104</t>
  </si>
  <si>
    <t>70바2122</t>
  </si>
  <si>
    <t>70바2127</t>
  </si>
  <si>
    <t>70바2129</t>
  </si>
  <si>
    <t>70바2130</t>
  </si>
  <si>
    <t>70바2131</t>
  </si>
  <si>
    <t>70바2136</t>
  </si>
  <si>
    <t>70바2137</t>
  </si>
  <si>
    <t>70바2139</t>
  </si>
  <si>
    <t>70바2024</t>
  </si>
  <si>
    <t>좌석</t>
  </si>
  <si>
    <t>70바2028</t>
  </si>
  <si>
    <t>70바2045</t>
  </si>
  <si>
    <t>70바2065</t>
  </si>
  <si>
    <t>70바2078</t>
  </si>
  <si>
    <t>70바2123</t>
  </si>
  <si>
    <t>70바2050</t>
  </si>
  <si>
    <t>강명식</t>
  </si>
  <si>
    <t>5129966</t>
  </si>
  <si>
    <t>(양  호)</t>
  </si>
  <si>
    <t>고창환</t>
  </si>
  <si>
    <t>5127324</t>
  </si>
  <si>
    <t>구자입</t>
  </si>
  <si>
    <t>5121597</t>
  </si>
  <si>
    <t>권영규</t>
  </si>
  <si>
    <t>5127366</t>
  </si>
  <si>
    <t>권영도</t>
  </si>
  <si>
    <t>5123549</t>
  </si>
  <si>
    <t>김기수</t>
  </si>
  <si>
    <t>5126975</t>
  </si>
  <si>
    <t>김기식</t>
  </si>
  <si>
    <t>5128671</t>
  </si>
  <si>
    <t>김길남</t>
  </si>
  <si>
    <t>5126369</t>
  </si>
  <si>
    <t>김도년</t>
  </si>
  <si>
    <t>5121880</t>
  </si>
  <si>
    <t>김동곤</t>
  </si>
  <si>
    <t>5125826</t>
  </si>
  <si>
    <t>김동현</t>
  </si>
  <si>
    <t>5125943</t>
  </si>
  <si>
    <t>김박수</t>
  </si>
  <si>
    <t>512249</t>
  </si>
  <si>
    <t>김상선</t>
  </si>
  <si>
    <t>5124002</t>
  </si>
  <si>
    <t>김상환</t>
  </si>
  <si>
    <t>5126415</t>
  </si>
  <si>
    <t>김세환</t>
  </si>
  <si>
    <t>5121838</t>
  </si>
  <si>
    <t>김수영</t>
  </si>
  <si>
    <t>5125667</t>
  </si>
  <si>
    <t>김영규</t>
  </si>
  <si>
    <t>5121467</t>
  </si>
  <si>
    <t>김외수</t>
  </si>
  <si>
    <t>5121031</t>
  </si>
  <si>
    <t>김윤희</t>
  </si>
  <si>
    <t>5128370</t>
  </si>
  <si>
    <t>김인철</t>
  </si>
  <si>
    <t>5128475</t>
  </si>
  <si>
    <t>김주흥</t>
  </si>
  <si>
    <t>5121052</t>
  </si>
  <si>
    <t>김창남</t>
  </si>
  <si>
    <t>5127965</t>
  </si>
  <si>
    <t>김창선</t>
  </si>
  <si>
    <t>5129374</t>
  </si>
  <si>
    <t>김한석</t>
  </si>
  <si>
    <t>5126728</t>
  </si>
  <si>
    <t>나승균</t>
  </si>
  <si>
    <t>5129456</t>
  </si>
  <si>
    <t>노화균</t>
  </si>
  <si>
    <t>5126521</t>
  </si>
  <si>
    <t>류승환</t>
  </si>
  <si>
    <t>5123824</t>
  </si>
  <si>
    <t>문영종</t>
  </si>
  <si>
    <t>5124341</t>
  </si>
  <si>
    <t>박상준</t>
  </si>
  <si>
    <t>5125781</t>
  </si>
  <si>
    <t>박오영</t>
  </si>
  <si>
    <t>5121322</t>
  </si>
  <si>
    <t>박형도</t>
  </si>
  <si>
    <t>5129001</t>
  </si>
  <si>
    <t>박희종</t>
  </si>
  <si>
    <t>5122031</t>
  </si>
  <si>
    <t>배진기</t>
  </si>
  <si>
    <t>5125086</t>
  </si>
  <si>
    <t>백창선</t>
  </si>
  <si>
    <t>5123016</t>
  </si>
  <si>
    <t>손영수</t>
  </si>
  <si>
    <t>5124205</t>
  </si>
  <si>
    <t>송시우</t>
  </si>
  <si>
    <t>송해명</t>
  </si>
  <si>
    <t>5126015</t>
  </si>
  <si>
    <t>신광우</t>
  </si>
  <si>
    <t>5124654</t>
  </si>
  <si>
    <t>안철수</t>
  </si>
  <si>
    <t>5128371</t>
  </si>
  <si>
    <t>엄원호</t>
  </si>
  <si>
    <t>5128372</t>
  </si>
  <si>
    <t>여명호</t>
  </si>
  <si>
    <t>5123279</t>
  </si>
  <si>
    <t>여재철</t>
  </si>
  <si>
    <t>5123800</t>
  </si>
  <si>
    <t>오명곤</t>
  </si>
  <si>
    <t>5129440</t>
  </si>
  <si>
    <t>오상준</t>
  </si>
  <si>
    <t>5127692</t>
  </si>
  <si>
    <t>온병선</t>
  </si>
  <si>
    <t>5125548</t>
  </si>
  <si>
    <t>왕영문</t>
  </si>
  <si>
    <t>5121067</t>
  </si>
  <si>
    <t>유정열</t>
  </si>
  <si>
    <t>512101</t>
  </si>
  <si>
    <t>윤두호</t>
  </si>
  <si>
    <t>5127571</t>
  </si>
  <si>
    <t>윤병선</t>
  </si>
  <si>
    <t>5122741</t>
  </si>
  <si>
    <t>윤종권</t>
  </si>
  <si>
    <t>512246</t>
  </si>
  <si>
    <t>이광진</t>
  </si>
  <si>
    <t>5121145</t>
  </si>
  <si>
    <t>이상권</t>
  </si>
  <si>
    <t>5127247</t>
  </si>
  <si>
    <t>이상근</t>
  </si>
  <si>
    <t>5122459</t>
  </si>
  <si>
    <t>이상길</t>
  </si>
  <si>
    <t>5127315</t>
  </si>
  <si>
    <t>이용림</t>
  </si>
  <si>
    <t>5129587</t>
  </si>
  <si>
    <t>이종원</t>
  </si>
  <si>
    <t>5124777</t>
  </si>
  <si>
    <t>이주석</t>
  </si>
  <si>
    <t>5121944</t>
  </si>
  <si>
    <t>이진희</t>
  </si>
  <si>
    <t>5123335</t>
  </si>
  <si>
    <t>이창욱</t>
  </si>
  <si>
    <t>5121397</t>
  </si>
  <si>
    <t>이창희</t>
  </si>
  <si>
    <t>5127719</t>
  </si>
  <si>
    <t>이철</t>
  </si>
  <si>
    <t>5123773</t>
  </si>
  <si>
    <t>이춘진</t>
  </si>
  <si>
    <t>5127094</t>
  </si>
  <si>
    <t>임주현</t>
  </si>
  <si>
    <t>5129788</t>
  </si>
  <si>
    <t>장문봉</t>
  </si>
  <si>
    <t>5125179</t>
  </si>
  <si>
    <t>장정효</t>
  </si>
  <si>
    <t>5127982</t>
  </si>
  <si>
    <t>장형표</t>
  </si>
  <si>
    <t>5121235</t>
  </si>
  <si>
    <t>정병옥</t>
  </si>
  <si>
    <t>5121478</t>
  </si>
  <si>
    <t>정수경</t>
  </si>
  <si>
    <t>5126044</t>
  </si>
  <si>
    <t>정승우</t>
  </si>
  <si>
    <t>5124163</t>
  </si>
  <si>
    <t>정영수</t>
  </si>
  <si>
    <t>512842</t>
  </si>
  <si>
    <t>정재엽</t>
  </si>
  <si>
    <t>5122480</t>
  </si>
  <si>
    <t>정재화B</t>
  </si>
  <si>
    <t>5122201</t>
  </si>
  <si>
    <t>조남성</t>
  </si>
  <si>
    <t>5127157</t>
  </si>
  <si>
    <t>최광진</t>
  </si>
  <si>
    <t>5127048</t>
  </si>
  <si>
    <t>최병회</t>
  </si>
  <si>
    <t>512723</t>
  </si>
  <si>
    <t>최영필</t>
  </si>
  <si>
    <t>5121695</t>
  </si>
  <si>
    <t>최용수</t>
  </si>
  <si>
    <t>5123354</t>
  </si>
  <si>
    <t>최재현</t>
  </si>
  <si>
    <t>5124704</t>
  </si>
  <si>
    <t>최현만</t>
  </si>
  <si>
    <t>5122895</t>
  </si>
  <si>
    <t>최희우</t>
  </si>
  <si>
    <t>5129630</t>
  </si>
  <si>
    <t>한영수</t>
  </si>
  <si>
    <t>5121066</t>
  </si>
  <si>
    <t>허갑동</t>
  </si>
  <si>
    <t>5125705</t>
  </si>
  <si>
    <t>홍완호</t>
  </si>
  <si>
    <t>5128364</t>
  </si>
  <si>
    <t>홍종원</t>
  </si>
  <si>
    <t>5127263</t>
  </si>
  <si>
    <t>황범섭</t>
  </si>
  <si>
    <t>512602</t>
  </si>
  <si>
    <t>황의훈</t>
  </si>
  <si>
    <t>512251</t>
  </si>
  <si>
    <t>황인갑</t>
  </si>
  <si>
    <t>5129060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</si>
  <si>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</si>
  <si>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</si>
  <si>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</si>
  <si>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</si>
  <si>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[24년 7월] 공회전과다 명단</t>
    <phoneticPr fontId="2" type="noConversion"/>
  </si>
  <si>
    <t>70바2040</t>
  </si>
  <si>
    <t>원종복</t>
  </si>
  <si>
    <t>5128015</t>
  </si>
  <si>
    <t>70바2041</t>
  </si>
  <si>
    <t>13%(4명)</t>
  </si>
  <si>
    <t>0%(0명)</t>
  </si>
  <si>
    <t>33%(2명)</t>
  </si>
  <si>
    <t>개선율(유카전)</t>
  </si>
  <si>
    <t>순위</t>
  </si>
  <si>
    <t>인천전체</t>
  </si>
  <si>
    <t>19%(6명)</t>
  </si>
  <si>
    <t>16%(5명)</t>
  </si>
  <si>
    <t>50%(3명)</t>
  </si>
  <si>
    <t>17%(1명)</t>
  </si>
  <si>
    <t>NEW</t>
  </si>
  <si>
    <t>new</t>
  </si>
  <si>
    <t>70바2048</t>
  </si>
  <si>
    <t>70바2128</t>
  </si>
  <si>
    <t>NULL</t>
  </si>
  <si>
    <t>5123081</t>
  </si>
  <si>
    <t>5123685</t>
  </si>
  <si>
    <t>5125208</t>
  </si>
  <si>
    <t>24'09</t>
    <phoneticPr fontId="2" type="noConversion"/>
  </si>
  <si>
    <t>22%(4명)</t>
  </si>
  <si>
    <t>26%(8명)</t>
  </si>
  <si>
    <t>11%(2명)</t>
  </si>
  <si>
    <t>10%(3명)</t>
  </si>
  <si>
    <t>33%(6명)</t>
  </si>
  <si>
    <t>4%(12명)</t>
  </si>
  <si>
    <t>10%(5명)</t>
  </si>
  <si>
    <t>19%(17명)</t>
  </si>
  <si>
    <t>27%(19명)</t>
  </si>
  <si>
    <t>25%(31명)</t>
  </si>
  <si>
    <t>16%(57명)</t>
  </si>
  <si>
    <t>2위/(32개사)</t>
  </si>
  <si>
    <t>분석기간: 24.09.01-24.09.30</t>
    <phoneticPr fontId="2" type="noConversion"/>
  </si>
  <si>
    <t>70바2068</t>
  </si>
  <si>
    <t>70바2138</t>
  </si>
  <si>
    <t>70바2111</t>
  </si>
  <si>
    <t>70바2017</t>
  </si>
  <si>
    <t>3333</t>
  </si>
  <si>
    <t>부성여객33D2</t>
  </si>
  <si>
    <t>▲</t>
  </si>
  <si>
    <t>부성여객33B4</t>
  </si>
  <si>
    <t>부성여객33B3</t>
  </si>
  <si>
    <t>부성여객33B1</t>
  </si>
  <si>
    <t>부성여객33C1</t>
  </si>
  <si>
    <t>▽</t>
  </si>
  <si>
    <t>부성여객33C2</t>
  </si>
  <si>
    <t>부성여객33D6</t>
  </si>
  <si>
    <t>부성여객33D3</t>
  </si>
  <si>
    <t>부성여객33S1</t>
  </si>
  <si>
    <t>부성여객33F2</t>
  </si>
  <si>
    <t>=</t>
  </si>
  <si>
    <t>부성여객33F1</t>
  </si>
  <si>
    <t>부성여객33S2</t>
  </si>
  <si>
    <t>부성여객33B2</t>
  </si>
  <si>
    <t>부성여객33F4</t>
  </si>
  <si>
    <t>부성여객33D1</t>
  </si>
  <si>
    <t>부성여객33F3</t>
  </si>
  <si>
    <t>부성여객33D5</t>
  </si>
  <si>
    <t>3636</t>
  </si>
  <si>
    <t>부성여객36S1</t>
  </si>
  <si>
    <t>부성여객36C4</t>
  </si>
  <si>
    <t>부성여객36B2</t>
  </si>
  <si>
    <t>부성여객36S2</t>
  </si>
  <si>
    <t>부성여객36A1</t>
  </si>
  <si>
    <t>부성여객36D6</t>
  </si>
  <si>
    <t>부성여객36B1</t>
  </si>
  <si>
    <t>부성여객36B4</t>
  </si>
  <si>
    <t>부성여객36C5</t>
  </si>
  <si>
    <t>부성여객36A6</t>
  </si>
  <si>
    <t>부성여객36D5</t>
  </si>
  <si>
    <t>부성여객36F2</t>
  </si>
  <si>
    <t>부성여객36B3</t>
  </si>
  <si>
    <t>부성여객36A3</t>
  </si>
  <si>
    <t>부성여객36A4</t>
  </si>
  <si>
    <t>부성여객36A2</t>
  </si>
  <si>
    <t>부성여객36A5</t>
  </si>
  <si>
    <t>부성여객36D2</t>
  </si>
  <si>
    <t>부성여객36D1</t>
  </si>
  <si>
    <t>부성여객36F1</t>
  </si>
  <si>
    <t>부성여객36F4</t>
  </si>
  <si>
    <t>부성여객36F3</t>
  </si>
  <si>
    <t>부성여객36F7</t>
  </si>
  <si>
    <t>부성여객36C1</t>
  </si>
  <si>
    <t>부성여객36F5</t>
  </si>
  <si>
    <t>부성여객36F6</t>
  </si>
  <si>
    <t>부성여객36D7</t>
  </si>
  <si>
    <t>부성여객36F8</t>
  </si>
  <si>
    <t>부성여객36C2</t>
  </si>
  <si>
    <t>부성여객36D3</t>
  </si>
  <si>
    <t>부성여객36D4</t>
  </si>
  <si>
    <t>부성여객36C3</t>
  </si>
  <si>
    <t>790790</t>
  </si>
  <si>
    <t>부성여객790S2</t>
  </si>
  <si>
    <t>부성여객790S3</t>
  </si>
  <si>
    <t>부성여객790S4</t>
  </si>
  <si>
    <t>부성여객790S1</t>
  </si>
  <si>
    <t>부성여객790A1</t>
  </si>
  <si>
    <t>부성여객790S5</t>
  </si>
  <si>
    <t>예비예비</t>
  </si>
  <si>
    <t>부성여객예비S1</t>
  </si>
  <si>
    <t>부성여객예비C1</t>
  </si>
  <si>
    <t>5123081219.193</t>
  </si>
  <si>
    <t>5123685218.53</t>
  </si>
  <si>
    <t>5125208403.328</t>
  </si>
  <si>
    <t>51299661787.465</t>
  </si>
  <si>
    <t>강인선</t>
  </si>
  <si>
    <t>512204</t>
  </si>
  <si>
    <t>512204246.76</t>
  </si>
  <si>
    <t>강태호</t>
  </si>
  <si>
    <t>5122024</t>
  </si>
  <si>
    <t>51220241091.825</t>
  </si>
  <si>
    <t>5127324325.459</t>
  </si>
  <si>
    <t>51215971712.448</t>
  </si>
  <si>
    <t>5127366873.423</t>
  </si>
  <si>
    <t>51235491912.067</t>
  </si>
  <si>
    <t>5126975211.306</t>
  </si>
  <si>
    <t>51286711199.326</t>
  </si>
  <si>
    <t>5126369251.891</t>
  </si>
  <si>
    <t>김대한</t>
  </si>
  <si>
    <t>51220</t>
  </si>
  <si>
    <t>512201999.317</t>
  </si>
  <si>
    <t>5121880235.694</t>
  </si>
  <si>
    <t>5125826280.966</t>
  </si>
  <si>
    <t>김동기</t>
  </si>
  <si>
    <t>5123194</t>
  </si>
  <si>
    <t>51231941996.678</t>
  </si>
  <si>
    <t>5125943369.008</t>
  </si>
  <si>
    <t>5122491533.312</t>
  </si>
  <si>
    <t>51240021366.192</t>
  </si>
  <si>
    <t>51264151844.908</t>
  </si>
  <si>
    <t>김선응</t>
  </si>
  <si>
    <t>5124041</t>
  </si>
  <si>
    <t>5124041229.717</t>
  </si>
  <si>
    <t>51218382047.597</t>
  </si>
  <si>
    <t>51256671851.63</t>
  </si>
  <si>
    <t>51214671995.17</t>
  </si>
  <si>
    <t>김영식A</t>
  </si>
  <si>
    <t>5129928</t>
  </si>
  <si>
    <t>51299282047.615</t>
  </si>
  <si>
    <t>김영주</t>
  </si>
  <si>
    <t>512844</t>
  </si>
  <si>
    <t>5128442052.053</t>
  </si>
  <si>
    <t>김영진</t>
  </si>
  <si>
    <t>5123023</t>
  </si>
  <si>
    <t>51230232099.601</t>
  </si>
  <si>
    <t>51210312759.17</t>
  </si>
  <si>
    <t>김윤수</t>
  </si>
  <si>
    <t>5128212</t>
  </si>
  <si>
    <t>5128212217.483</t>
  </si>
  <si>
    <t>51283701962.552</t>
  </si>
  <si>
    <t>5128475233.77</t>
  </si>
  <si>
    <t>김정수</t>
  </si>
  <si>
    <t>5121759</t>
  </si>
  <si>
    <t>51217591639.189</t>
  </si>
  <si>
    <t>5121052874.211</t>
  </si>
  <si>
    <t>김진용</t>
  </si>
  <si>
    <t>5124906</t>
  </si>
  <si>
    <t>51249061599.066</t>
  </si>
  <si>
    <t>김진우</t>
  </si>
  <si>
    <t>5128616</t>
  </si>
  <si>
    <t>51286161921.976</t>
  </si>
  <si>
    <t>51279652415.741</t>
  </si>
  <si>
    <t>51293742765.956</t>
  </si>
  <si>
    <t>김창혁</t>
  </si>
  <si>
    <t>5123035</t>
  </si>
  <si>
    <t>5123035249.586</t>
  </si>
  <si>
    <t>김학연</t>
  </si>
  <si>
    <t>5129799</t>
  </si>
  <si>
    <t>51297991041.098</t>
  </si>
  <si>
    <t>51267281956.654</t>
  </si>
  <si>
    <t>김현중</t>
  </si>
  <si>
    <t>5122871</t>
  </si>
  <si>
    <t>51228711926.503</t>
  </si>
  <si>
    <t>51294561753.098</t>
  </si>
  <si>
    <t>51265213073.65</t>
  </si>
  <si>
    <t>5123824413.279</t>
  </si>
  <si>
    <t>51243411422.552</t>
  </si>
  <si>
    <t>박기홍</t>
  </si>
  <si>
    <t>5124458</t>
  </si>
  <si>
    <t>51244581165.146</t>
  </si>
  <si>
    <t>박명진</t>
  </si>
  <si>
    <t>5129198</t>
  </si>
  <si>
    <t>51291981995.385</t>
  </si>
  <si>
    <t>박민호</t>
  </si>
  <si>
    <t>5121834</t>
  </si>
  <si>
    <t>51218341933.547</t>
  </si>
  <si>
    <t>5125781218.024</t>
  </si>
  <si>
    <t>51213221613.381</t>
  </si>
  <si>
    <t>박찬성</t>
  </si>
  <si>
    <t>5123345</t>
  </si>
  <si>
    <t>51233451840.47</t>
  </si>
  <si>
    <t>51290011929.406</t>
  </si>
  <si>
    <t>51220311614.335</t>
  </si>
  <si>
    <t>5125086248.651</t>
  </si>
  <si>
    <t>백인범</t>
  </si>
  <si>
    <t>5126186</t>
  </si>
  <si>
    <t>51261861869.173</t>
  </si>
  <si>
    <t>51230161807.961</t>
  </si>
  <si>
    <t>서보용</t>
  </si>
  <si>
    <t>5126845</t>
  </si>
  <si>
    <t>5126845371.635</t>
  </si>
  <si>
    <t>5124205968.658</t>
  </si>
  <si>
    <t>5128732</t>
  </si>
  <si>
    <t>5128732887.707</t>
  </si>
  <si>
    <t>송재두</t>
  </si>
  <si>
    <t>51276</t>
  </si>
  <si>
    <t>512762079.674</t>
  </si>
  <si>
    <t>51260151546.773</t>
  </si>
  <si>
    <t>51246542417.734</t>
  </si>
  <si>
    <t>신동선</t>
  </si>
  <si>
    <t>5124546</t>
  </si>
  <si>
    <t>51245461225.17</t>
  </si>
  <si>
    <t>신명수</t>
  </si>
  <si>
    <t>5121212</t>
  </si>
  <si>
    <t>51212121622.895</t>
  </si>
  <si>
    <t>심승현</t>
  </si>
  <si>
    <t>5128485</t>
  </si>
  <si>
    <t>5128485929.46</t>
  </si>
  <si>
    <t>51283713298.343</t>
  </si>
  <si>
    <t>51283722989.955</t>
  </si>
  <si>
    <t>51232791720.799</t>
  </si>
  <si>
    <t>51238002046.835</t>
  </si>
  <si>
    <t>51294401724.386</t>
  </si>
  <si>
    <t>오병윤</t>
  </si>
  <si>
    <t>5121101</t>
  </si>
  <si>
    <t>5121101251.441</t>
  </si>
  <si>
    <t>51276922168.623</t>
  </si>
  <si>
    <t>51255481431.253</t>
  </si>
  <si>
    <t>51210671915.842</t>
  </si>
  <si>
    <t>51280151300.214</t>
  </si>
  <si>
    <t>5121011051.607</t>
  </si>
  <si>
    <t>51275712541.536</t>
  </si>
  <si>
    <t>5122741271.893</t>
  </si>
  <si>
    <t>윤상석</t>
  </si>
  <si>
    <t>5123810</t>
  </si>
  <si>
    <t>51238101863.647</t>
  </si>
  <si>
    <t>5122462658.783</t>
  </si>
  <si>
    <t>5121145238.597</t>
  </si>
  <si>
    <t>이교식</t>
  </si>
  <si>
    <t>5128140</t>
  </si>
  <si>
    <t>51281402483.207</t>
  </si>
  <si>
    <t>이길용</t>
  </si>
  <si>
    <t>5123027</t>
  </si>
  <si>
    <t>51230271530.451</t>
  </si>
  <si>
    <t>이산해</t>
  </si>
  <si>
    <t>5123339</t>
  </si>
  <si>
    <t>51233391308.489</t>
  </si>
  <si>
    <t>51272471079.227</t>
  </si>
  <si>
    <t>51224591520.98</t>
  </si>
  <si>
    <t>51273152201.78</t>
  </si>
  <si>
    <t>이승렬</t>
  </si>
  <si>
    <t>5123058</t>
  </si>
  <si>
    <t>51230581865.068</t>
  </si>
  <si>
    <t>51295871983.4</t>
  </si>
  <si>
    <t>이재석</t>
  </si>
  <si>
    <t>5129989</t>
  </si>
  <si>
    <t>51299891779.085</t>
  </si>
  <si>
    <t>이종석</t>
  </si>
  <si>
    <t>5125314</t>
  </si>
  <si>
    <t>51253141771.831</t>
  </si>
  <si>
    <t>5124777790.413</t>
  </si>
  <si>
    <t>5121944614.762</t>
  </si>
  <si>
    <t>이진형</t>
  </si>
  <si>
    <t>5122255</t>
  </si>
  <si>
    <t>51222552045.266</t>
  </si>
  <si>
    <t>5123335875.25</t>
  </si>
  <si>
    <t>5121397338.15</t>
  </si>
  <si>
    <t>이창현</t>
  </si>
  <si>
    <t>5121090</t>
  </si>
  <si>
    <t>5121090236.8</t>
  </si>
  <si>
    <t>5127719221.214</t>
  </si>
  <si>
    <t>51237733002.154</t>
  </si>
  <si>
    <t>51270941225.357</t>
  </si>
  <si>
    <t>임광묵</t>
  </si>
  <si>
    <t>5128808</t>
  </si>
  <si>
    <t>51288081607.494</t>
  </si>
  <si>
    <t>5129788999.009</t>
  </si>
  <si>
    <t>장경수</t>
  </si>
  <si>
    <t>512994</t>
  </si>
  <si>
    <t>512994242.092</t>
  </si>
  <si>
    <t>5125179434.797</t>
  </si>
  <si>
    <t>5127982143.653</t>
  </si>
  <si>
    <t>51212351708.828</t>
  </si>
  <si>
    <t>51214782348.223</t>
  </si>
  <si>
    <t>51260441871.599</t>
  </si>
  <si>
    <t>5124163253.108</t>
  </si>
  <si>
    <t>5128422016.897</t>
  </si>
  <si>
    <t>51224801375.755</t>
  </si>
  <si>
    <t>51222011606.513</t>
  </si>
  <si>
    <t>정준혁</t>
  </si>
  <si>
    <t>5129738</t>
  </si>
  <si>
    <t>5129738824.042</t>
  </si>
  <si>
    <t>51271571659.951</t>
  </si>
  <si>
    <t>조성은</t>
  </si>
  <si>
    <t>5121956</t>
  </si>
  <si>
    <t>51219561984.588</t>
  </si>
  <si>
    <t>조영만</t>
  </si>
  <si>
    <t>5124250</t>
  </si>
  <si>
    <t>51242502147.736</t>
  </si>
  <si>
    <t>조용상</t>
  </si>
  <si>
    <t>5126874</t>
  </si>
  <si>
    <t>51268742190.13</t>
  </si>
  <si>
    <t>조흥연</t>
  </si>
  <si>
    <t>5124112</t>
  </si>
  <si>
    <t>51241122141.008</t>
  </si>
  <si>
    <t>주재운</t>
  </si>
  <si>
    <t>5125623</t>
  </si>
  <si>
    <t>51256231929.227</t>
  </si>
  <si>
    <t>천종성</t>
  </si>
  <si>
    <t>512643</t>
  </si>
  <si>
    <t>5126432110.421</t>
  </si>
  <si>
    <t>51270482057.132</t>
  </si>
  <si>
    <t>5127231104.697</t>
  </si>
  <si>
    <t>최성훈</t>
  </si>
  <si>
    <t>5122876</t>
  </si>
  <si>
    <t>51228761225.256</t>
  </si>
  <si>
    <t>최영기</t>
  </si>
  <si>
    <t>5122131</t>
  </si>
  <si>
    <t>51221312328.783</t>
  </si>
  <si>
    <t>51216952205.203</t>
  </si>
  <si>
    <t>5123354325.64</t>
  </si>
  <si>
    <t>최일규</t>
  </si>
  <si>
    <t>5124391</t>
  </si>
  <si>
    <t>51243911803.682</t>
  </si>
  <si>
    <t>5124704236.104</t>
  </si>
  <si>
    <t>51228953131.357</t>
  </si>
  <si>
    <t>5129630247.992</t>
  </si>
  <si>
    <t>51210661934.983</t>
  </si>
  <si>
    <t>한조희</t>
  </si>
  <si>
    <t>5122731</t>
  </si>
  <si>
    <t>51227311597.477</t>
  </si>
  <si>
    <t>51257052072.762</t>
  </si>
  <si>
    <t>허기철</t>
  </si>
  <si>
    <t>5124315</t>
  </si>
  <si>
    <t>51243151732.916</t>
  </si>
  <si>
    <t>51283641827.563</t>
  </si>
  <si>
    <t>51272631029.6</t>
  </si>
  <si>
    <t>황도영</t>
  </si>
  <si>
    <t>5126580</t>
  </si>
  <si>
    <t>51265801825.481</t>
  </si>
  <si>
    <t>512602242.327</t>
  </si>
  <si>
    <t>5122512066.841</t>
  </si>
  <si>
    <t>5129060278.954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</si>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</sst>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4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60" fillId="2" borderId="0" xfId="568" applyFont="1" applyFill="1">
      <alignment vertical="center"/>
    </xf>
    <xf numFmtId="0" fontId="3" fillId="2" borderId="0" xfId="568" applyFill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192" fontId="81" fillId="16" borderId="0" xfId="562" applyNumberFormat="1" applyFont="1" applyFill="1" applyAlignment="1">
      <alignment horizontal="right"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7" fillId="0" borderId="0" xfId="0" applyNumberFormat="1" applyFont="1" applyAlignment="1">
      <alignment horizontal="center" vertical="center"/>
    </xf>
    <xf numFmtId="9" fontId="30" fillId="0" borderId="0" xfId="2" applyFont="1" applyFill="1" applyBorder="1">
      <alignment vertical="center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77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2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7" fillId="15" borderId="0" xfId="569" applyFont="1" applyFill="1" applyBorder="1" applyAlignment="1">
      <alignment horizontal="center" vertical="center" wrapText="1"/>
    </xf>
    <xf numFmtId="49" fontId="67" fillId="15" borderId="0" xfId="568" applyNumberFormat="1" applyFont="1" applyFill="1" applyAlignment="1">
      <alignment horizontal="center" vertical="center" wrapText="1"/>
    </xf>
    <xf numFmtId="49" fontId="75" fillId="15" borderId="0" xfId="568" applyNumberFormat="1" applyFont="1" applyFill="1" applyAlignment="1">
      <alignment horizontal="center" vertical="center" wrapText="1"/>
    </xf>
    <xf numFmtId="180" fontId="62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6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5" fillId="16" borderId="0" xfId="568" applyNumberFormat="1" applyFont="1" applyFill="1" applyAlignment="1">
      <alignment horizontal="right" vertical="center"/>
    </xf>
    <xf numFmtId="0" fontId="33" fillId="13" borderId="0" xfId="0" applyFont="1" applyFill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87" fontId="54" fillId="10" borderId="50" xfId="2" applyNumberFormat="1" applyFont="1" applyFill="1" applyBorder="1" applyAlignment="1">
      <alignment horizontal="centerContinuous" vertical="center"/>
    </xf>
    <xf numFmtId="187" fontId="54" fillId="10" borderId="51" xfId="2" applyNumberFormat="1" applyFont="1" applyFill="1" applyBorder="1" applyAlignment="1">
      <alignment horizontal="centerContinuous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3DD-4F4A-B69B-D412B307FA3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E01-4D29-A651-F10D2A281054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E01-4D29-A651-F10D2A2810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1.6245051003765973</c:v>
                </c:pt>
                <c:pt idx="1">
                  <c:v>1.9818810353028944</c:v>
                </c:pt>
                <c:pt idx="2">
                  <c:v>2.026778695833316</c:v>
                </c:pt>
                <c:pt idx="3">
                  <c:v>2.0113628976401672</c:v>
                </c:pt>
                <c:pt idx="4">
                  <c:v>2.0122212527596171</c:v>
                </c:pt>
                <c:pt idx="5">
                  <c:v>1.9615035073210563</c:v>
                </c:pt>
                <c:pt idx="6">
                  <c:v>1.8815399716146837</c:v>
                </c:pt>
                <c:pt idx="7">
                  <c:v>1.8499240475660848</c:v>
                </c:pt>
                <c:pt idx="8">
                  <c:v>1.8823198790719278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3.9215686274509803E-2</c:v>
                </c:pt>
                <c:pt idx="1">
                  <c:v>9.8039215686274508E-2</c:v>
                </c:pt>
                <c:pt idx="2">
                  <c:v>0.18627450980392157</c:v>
                </c:pt>
                <c:pt idx="3">
                  <c:v>0.27450980392156865</c:v>
                </c:pt>
                <c:pt idx="4">
                  <c:v>0.24509803921568626</c:v>
                </c:pt>
                <c:pt idx="5">
                  <c:v>0.15686274509803921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9.6774193548387094E-2</c:v>
                </c:pt>
                <c:pt idx="1">
                  <c:v>0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0.16129032258064516</c:v>
                </c:pt>
                <c:pt idx="1">
                  <c:v>0.16666666666666666</c:v>
                </c:pt>
                <c:pt idx="2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0.25806451612903225</c:v>
                </c:pt>
                <c:pt idx="1">
                  <c:v>0.33333333333333331</c:v>
                </c:pt>
                <c:pt idx="2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0.12903225806451613</c:v>
                </c:pt>
                <c:pt idx="1">
                  <c:v>0.5</c:v>
                </c:pt>
                <c:pt idx="2">
                  <c:v>0.22222222222222221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0.19354838709677419</c:v>
                </c:pt>
                <c:pt idx="1">
                  <c:v>0</c:v>
                </c:pt>
                <c:pt idx="2">
                  <c:v>0.22222222222222221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0.16129032258064516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728382</xdr:colOff>
      <xdr:row>8</xdr:row>
      <xdr:rowOff>829235</xdr:rowOff>
    </xdr:from>
    <xdr:to>
      <xdr:col>2</xdr:col>
      <xdr:colOff>145677</xdr:colOff>
      <xdr:row>16</xdr:row>
      <xdr:rowOff>280148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29235" y="3014382"/>
          <a:ext cx="347383" cy="23644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145674</xdr:colOff>
      <xdr:row>12</xdr:row>
      <xdr:rowOff>112059</xdr:rowOff>
    </xdr:from>
    <xdr:to>
      <xdr:col>2</xdr:col>
      <xdr:colOff>246531</xdr:colOff>
      <xdr:row>14</xdr:row>
      <xdr:rowOff>11207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46527" y="40453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4300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266700</xdr:colOff>
      <xdr:row>10</xdr:row>
      <xdr:rowOff>31378</xdr:rowOff>
    </xdr:from>
    <xdr:to>
      <xdr:col>6</xdr:col>
      <xdr:colOff>423587</xdr:colOff>
      <xdr:row>11</xdr:row>
      <xdr:rowOff>221879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919818" y="33819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A3121C-D824-4260-870B-DDDA5DB5106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616323</xdr:colOff>
      <xdr:row>11</xdr:row>
      <xdr:rowOff>89647</xdr:rowOff>
    </xdr:from>
    <xdr:to>
      <xdr:col>5</xdr:col>
      <xdr:colOff>840441</xdr:colOff>
      <xdr:row>11</xdr:row>
      <xdr:rowOff>224117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269441" y="3731559"/>
          <a:ext cx="224118" cy="134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833719</xdr:colOff>
      <xdr:row>9</xdr:row>
      <xdr:rowOff>183776</xdr:rowOff>
    </xdr:from>
    <xdr:to>
      <xdr:col>6</xdr:col>
      <xdr:colOff>990606</xdr:colOff>
      <xdr:row>11</xdr:row>
      <xdr:rowOff>82924</xdr:rowOff>
    </xdr:to>
    <xdr:sp macro="" textlink="$K$19">
      <xdr:nvSpPr>
        <xdr:cNvPr id="18" name="TextBox 17">
          <a:extLst>
            <a:ext uri="{FF2B5EF4-FFF2-40B4-BE49-F238E27FC236}">
              <a16:creationId xmlns:a16="http://schemas.microsoft.com/office/drawing/2014/main" id="{DAF93201-B7F5-42D9-9767-D049994D5A37}"/>
            </a:ext>
          </a:extLst>
        </xdr:cNvPr>
        <xdr:cNvSpPr txBox="1"/>
      </xdr:nvSpPr>
      <xdr:spPr>
        <a:xfrm>
          <a:off x="4486837" y="32429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7CE43A6-1599-48B2-B8D1-43608F7648E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219637</xdr:colOff>
      <xdr:row>11</xdr:row>
      <xdr:rowOff>56029</xdr:rowOff>
    </xdr:from>
    <xdr:to>
      <xdr:col>6</xdr:col>
      <xdr:colOff>504265</xdr:colOff>
      <xdr:row>11</xdr:row>
      <xdr:rowOff>197222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5CB6DF9E-0A2E-4B1F-998E-AD30C35EFA83}"/>
            </a:ext>
          </a:extLst>
        </xdr:cNvPr>
        <xdr:cNvCxnSpPr/>
      </xdr:nvCxnSpPr>
      <xdr:spPr>
        <a:xfrm flipV="1">
          <a:off x="4746813" y="3697941"/>
          <a:ext cx="284628" cy="14119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111</v>
      </c>
      <c r="C2" s="59"/>
      <c r="D2" s="59"/>
      <c r="E2" s="59"/>
      <c r="F2" s="59"/>
      <c r="G2" s="59"/>
      <c r="H2" s="59"/>
      <c r="I2" s="59"/>
      <c r="J2" s="59"/>
      <c r="K2" s="67" t="s">
        <v>461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113</v>
      </c>
      <c r="C4" s="315" t="s">
        <v>38</v>
      </c>
      <c r="D4" s="315"/>
      <c r="E4" s="64" t="s">
        <v>112</v>
      </c>
      <c r="F4" s="64" t="s">
        <v>64</v>
      </c>
      <c r="G4" s="96" t="s">
        <v>115</v>
      </c>
      <c r="H4" s="39"/>
      <c r="I4" s="39"/>
      <c r="J4" s="99" t="s">
        <v>35</v>
      </c>
      <c r="K4" s="99" t="s">
        <v>36</v>
      </c>
    </row>
    <row r="5" spans="1:28" ht="48.75" customHeight="1">
      <c r="B5" s="66" t="s">
        <v>448</v>
      </c>
      <c r="C5" s="316" t="s">
        <v>195</v>
      </c>
      <c r="D5" s="316"/>
      <c r="E5" s="65">
        <v>3</v>
      </c>
      <c r="F5" s="66">
        <v>62</v>
      </c>
      <c r="G5" s="274" t="s">
        <v>69</v>
      </c>
      <c r="H5" s="39"/>
      <c r="I5" s="39"/>
      <c r="J5" s="98" t="s">
        <v>50</v>
      </c>
      <c r="K5" s="97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43"/>
    </row>
    <row r="7" spans="1:28" ht="16.5" customHeight="1">
      <c r="B7" s="54" t="s">
        <v>126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02" t="s">
        <v>92</v>
      </c>
      <c r="I10" s="203" t="s">
        <v>93</v>
      </c>
      <c r="J10" s="204" t="str">
        <f>C5</f>
        <v>부성여객</v>
      </c>
      <c r="K10" s="205" t="s">
        <v>94</v>
      </c>
      <c r="X10" s="243"/>
      <c r="Z10" s="40"/>
      <c r="AA10" s="40"/>
      <c r="AB10" s="20"/>
    </row>
    <row r="11" spans="1:28" ht="23.25" customHeight="1" thickTop="1">
      <c r="G11" s="6"/>
      <c r="H11" s="238">
        <v>1</v>
      </c>
      <c r="I11" s="199">
        <v>2.0099999999999998</v>
      </c>
      <c r="J11" s="200">
        <v>1.6245051003765973</v>
      </c>
      <c r="K11" s="201"/>
      <c r="M11" s="2"/>
      <c r="Y11" s="272"/>
      <c r="Z11" s="273"/>
      <c r="AA11" s="275"/>
      <c r="AB11" s="20"/>
    </row>
    <row r="12" spans="1:28" ht="23.25" customHeight="1">
      <c r="G12" s="6"/>
      <c r="H12" s="239">
        <v>2</v>
      </c>
      <c r="I12" s="193">
        <v>2.3662575846193561</v>
      </c>
      <c r="J12" s="200">
        <v>1.9818810353028944</v>
      </c>
      <c r="K12" s="240">
        <v>0.21999065121029737</v>
      </c>
      <c r="M12" s="275"/>
      <c r="Y12" s="272"/>
      <c r="Z12" s="273"/>
      <c r="AA12" s="275"/>
      <c r="AB12" s="20"/>
    </row>
    <row r="13" spans="1:28" ht="23.25" customHeight="1">
      <c r="G13" s="6"/>
      <c r="H13" s="239">
        <v>3</v>
      </c>
      <c r="I13" s="193">
        <v>2.37</v>
      </c>
      <c r="J13" s="200">
        <v>2.026778695833316</v>
      </c>
      <c r="K13" s="242">
        <v>2.2654064361416149E-2</v>
      </c>
      <c r="M13" s="275"/>
      <c r="Y13" s="272"/>
      <c r="Z13" s="273"/>
      <c r="AA13" s="275"/>
      <c r="AB13" s="20"/>
    </row>
    <row r="14" spans="1:28" ht="23.25" customHeight="1">
      <c r="G14" s="6"/>
      <c r="H14" s="239">
        <v>4</v>
      </c>
      <c r="I14" s="193">
        <v>2.33</v>
      </c>
      <c r="J14" s="200">
        <v>2.0113628976401672</v>
      </c>
      <c r="K14" s="242">
        <v>-7.6060589273219126E-3</v>
      </c>
      <c r="M14" s="275"/>
      <c r="Y14" s="272"/>
      <c r="Z14" s="273"/>
      <c r="AA14" s="275"/>
      <c r="AB14" s="20"/>
    </row>
    <row r="15" spans="1:28" ht="23.25" customHeight="1">
      <c r="G15" s="6"/>
      <c r="H15" s="239">
        <v>5</v>
      </c>
      <c r="I15" s="193">
        <v>2.2850259626150282</v>
      </c>
      <c r="J15" s="200">
        <v>2.0122212527596171</v>
      </c>
      <c r="K15" s="242">
        <v>4.267529844848017E-4</v>
      </c>
      <c r="M15" s="275"/>
      <c r="Y15" s="272"/>
      <c r="Z15" s="273"/>
      <c r="AA15" s="275"/>
      <c r="AB15" s="20"/>
    </row>
    <row r="16" spans="1:28" ht="23.25" customHeight="1">
      <c r="G16" s="6"/>
      <c r="H16" s="239">
        <v>6</v>
      </c>
      <c r="I16" s="193">
        <v>2.0664933427553414</v>
      </c>
      <c r="J16" s="200">
        <v>1.9615035073210563</v>
      </c>
      <c r="K16" s="242">
        <v>-2.5204855265793968E-2</v>
      </c>
      <c r="M16" s="275"/>
      <c r="Y16" s="272"/>
      <c r="Z16" s="273"/>
      <c r="AA16" s="275"/>
      <c r="AB16" s="20"/>
    </row>
    <row r="17" spans="2:28" ht="23.25" customHeight="1">
      <c r="G17" s="6"/>
      <c r="H17" s="239">
        <v>7</v>
      </c>
      <c r="I17" s="193">
        <v>2.13</v>
      </c>
      <c r="J17" s="200">
        <v>1.8815399716146837</v>
      </c>
      <c r="K17" s="242">
        <v>-4.0766450535479115E-2</v>
      </c>
      <c r="M17" s="275"/>
      <c r="Y17" s="272"/>
      <c r="Z17" s="273"/>
      <c r="AA17" s="275"/>
      <c r="AB17" s="20"/>
    </row>
    <row r="18" spans="2:28" ht="23.25" customHeight="1">
      <c r="G18" s="6"/>
      <c r="H18" s="239">
        <v>8</v>
      </c>
      <c r="I18" s="193">
        <v>2.08</v>
      </c>
      <c r="J18" s="200">
        <v>1.8499240475660848</v>
      </c>
      <c r="K18" s="242">
        <v>-1.6803216793458309E-2</v>
      </c>
      <c r="M18" s="275"/>
      <c r="Y18" s="272"/>
      <c r="Z18" s="273"/>
      <c r="AA18" s="275"/>
      <c r="AB18" s="20"/>
    </row>
    <row r="19" spans="2:28" ht="23.25" customHeight="1">
      <c r="G19" s="6"/>
      <c r="H19" s="239">
        <v>9</v>
      </c>
      <c r="I19" s="193">
        <v>2.13</v>
      </c>
      <c r="J19" s="200">
        <v>1.8823198790719278</v>
      </c>
      <c r="K19" s="242">
        <v>1.7511979234209996E-2</v>
      </c>
      <c r="M19" s="275"/>
      <c r="Y19" s="272"/>
      <c r="Z19" s="273"/>
      <c r="AA19" s="275"/>
      <c r="AB19" s="20"/>
    </row>
    <row r="20" spans="2:28" ht="23.25" customHeight="1">
      <c r="G20" s="6"/>
      <c r="H20" s="241" t="s">
        <v>433</v>
      </c>
      <c r="I20" s="194">
        <v>5.9701492537313383E-2</v>
      </c>
      <c r="J20" s="195">
        <v>0.15870358217746627</v>
      </c>
      <c r="K20" s="196">
        <v>9.900208964015289E-2</v>
      </c>
      <c r="M20" s="275"/>
      <c r="Y20" s="272"/>
      <c r="Z20" s="273"/>
      <c r="AA20" s="275"/>
      <c r="AB20" s="20"/>
    </row>
    <row r="21" spans="2:28" ht="23.25" customHeight="1">
      <c r="H21" s="197" t="s">
        <v>434</v>
      </c>
      <c r="I21" s="198"/>
      <c r="J21" s="312" t="s">
        <v>460</v>
      </c>
      <c r="K21" s="313"/>
      <c r="M21" s="275"/>
      <c r="X21" s="2"/>
      <c r="Y21" s="2"/>
      <c r="AB21" s="20"/>
    </row>
    <row r="22" spans="2:28" ht="9" customHeight="1">
      <c r="M22" s="275"/>
      <c r="X22" s="2"/>
      <c r="Y22" s="2"/>
      <c r="AB22" s="51"/>
    </row>
    <row r="23" spans="2:28" ht="16.5" customHeight="1">
      <c r="B23" s="54" t="s">
        <v>127</v>
      </c>
      <c r="C23" s="54"/>
      <c r="D23" s="53"/>
      <c r="E23" s="53"/>
      <c r="F23" s="53"/>
      <c r="G23" s="53"/>
      <c r="H23" s="53"/>
      <c r="I23" s="53"/>
      <c r="J23" s="53"/>
      <c r="K23" s="53"/>
      <c r="M23" s="275"/>
      <c r="X23" s="2"/>
      <c r="Y23" s="2"/>
      <c r="AB23" s="51"/>
    </row>
    <row r="24" spans="2:28" ht="27.75" customHeight="1">
      <c r="B24" s="58" t="s">
        <v>62</v>
      </c>
      <c r="C24" s="58" t="s">
        <v>101</v>
      </c>
      <c r="D24" s="58" t="s">
        <v>103</v>
      </c>
      <c r="E24" s="58" t="s">
        <v>104</v>
      </c>
      <c r="F24" s="58" t="s">
        <v>105</v>
      </c>
      <c r="G24" s="58" t="s">
        <v>106</v>
      </c>
      <c r="H24" s="58" t="s">
        <v>6</v>
      </c>
      <c r="I24" s="58" t="s">
        <v>7</v>
      </c>
      <c r="J24" s="58" t="s">
        <v>107</v>
      </c>
      <c r="K24" s="58" t="s">
        <v>72</v>
      </c>
      <c r="M24" s="275"/>
      <c r="X24" s="2"/>
      <c r="Y24" s="2"/>
      <c r="AB24" s="51"/>
    </row>
    <row r="25" spans="2:28" ht="23.25" customHeight="1">
      <c r="B25" s="78" t="s">
        <v>435</v>
      </c>
      <c r="C25" s="79">
        <v>9</v>
      </c>
      <c r="D25" s="80">
        <v>2.1929773979701906E-2</v>
      </c>
      <c r="E25" s="80">
        <v>0.35443444266069357</v>
      </c>
      <c r="F25" s="80">
        <v>0.17354309130607254</v>
      </c>
      <c r="G25" s="81">
        <v>14.094085500311389</v>
      </c>
      <c r="H25" s="82">
        <v>0.2233632246242625</v>
      </c>
      <c r="I25" s="82">
        <v>15.78444596090093</v>
      </c>
      <c r="J25" s="83">
        <v>2.130414149109618</v>
      </c>
      <c r="K25" s="84" t="s">
        <v>67</v>
      </c>
      <c r="M25" s="275"/>
      <c r="N25" s="305" t="str">
        <f>C5</f>
        <v>부성여객</v>
      </c>
      <c r="Y25" s="2"/>
      <c r="AB25" s="4"/>
    </row>
    <row r="26" spans="2:28" ht="22.5" customHeight="1">
      <c r="B26" s="234" t="s">
        <v>118</v>
      </c>
      <c r="C26" s="71">
        <v>9</v>
      </c>
      <c r="D26" s="72">
        <v>2.8998707923451821E-2</v>
      </c>
      <c r="E26" s="72">
        <v>0.32610773685577638</v>
      </c>
      <c r="F26" s="72">
        <v>0.20423657848489699</v>
      </c>
      <c r="G26" s="73">
        <v>16.169438596491229</v>
      </c>
      <c r="H26" s="74">
        <v>0.16136153377936277</v>
      </c>
      <c r="I26" s="74">
        <v>10.233605591414188</v>
      </c>
      <c r="J26" s="75">
        <v>1.8823198790719278</v>
      </c>
      <c r="K26" s="76" t="s">
        <v>69</v>
      </c>
      <c r="M26" s="275"/>
      <c r="N26" s="40" t="s">
        <v>69</v>
      </c>
      <c r="O26" s="40">
        <v>141</v>
      </c>
      <c r="Y26" s="2"/>
      <c r="AB26" s="4"/>
    </row>
    <row r="27" spans="2:28" ht="22.5" customHeight="1">
      <c r="B27" s="55" t="s">
        <v>108</v>
      </c>
      <c r="C27" s="55"/>
      <c r="D27" s="69">
        <f>D26/D25-1</f>
        <v>0.32234413132998485</v>
      </c>
      <c r="E27" s="69">
        <f t="shared" ref="E27:J27" si="0">E26/E25-1</f>
        <v>-7.9920860941934069E-2</v>
      </c>
      <c r="F27" s="69">
        <f t="shared" si="0"/>
        <v>0.17686378033160244</v>
      </c>
      <c r="G27" s="69">
        <f t="shared" si="0"/>
        <v>0.14724992949233839</v>
      </c>
      <c r="H27" s="69">
        <f t="shared" si="0"/>
        <v>-0.27758235917840923</v>
      </c>
      <c r="I27" s="69">
        <f t="shared" si="0"/>
        <v>-0.35166520150510983</v>
      </c>
      <c r="J27" s="69">
        <f t="shared" si="0"/>
        <v>-0.11645354033222999</v>
      </c>
      <c r="K27" s="70" t="str">
        <f>J21</f>
        <v>2위/(32개사)</v>
      </c>
      <c r="M27" s="2" t="s">
        <v>182</v>
      </c>
      <c r="N27" s="306">
        <v>3.9215686274509803E-2</v>
      </c>
      <c r="O27" s="40">
        <v>12</v>
      </c>
      <c r="X27" s="2"/>
      <c r="Y27" s="2"/>
      <c r="AB27" s="4"/>
    </row>
    <row r="28" spans="2:28" ht="22.5" customHeight="1">
      <c r="M28" s="2" t="s">
        <v>183</v>
      </c>
      <c r="N28" s="306">
        <v>9.8039215686274508E-2</v>
      </c>
      <c r="O28" s="40">
        <v>5</v>
      </c>
      <c r="X28" s="2"/>
      <c r="Y28" s="2"/>
      <c r="AB28" s="4"/>
    </row>
    <row r="29" spans="2:28" ht="17.25" customHeight="1">
      <c r="B29" s="54" t="s">
        <v>128</v>
      </c>
      <c r="C29" s="54"/>
      <c r="D29" s="53"/>
      <c r="E29" s="53"/>
      <c r="F29" s="53"/>
      <c r="G29" s="53"/>
      <c r="H29" s="53"/>
      <c r="I29" s="53"/>
      <c r="J29" s="53"/>
      <c r="K29" s="53"/>
      <c r="M29" s="2" t="s">
        <v>117</v>
      </c>
      <c r="N29" s="306">
        <v>0.18627450980392157</v>
      </c>
      <c r="O29" s="40">
        <v>17</v>
      </c>
      <c r="X29" s="2"/>
      <c r="Y29" s="2"/>
      <c r="AB29" s="4"/>
    </row>
    <row r="30" spans="2:28" ht="22.5" customHeight="1">
      <c r="B30" s="62"/>
      <c r="C30" s="62"/>
      <c r="M30" s="2" t="s">
        <v>184</v>
      </c>
      <c r="N30" s="306">
        <v>0.27450980392156865</v>
      </c>
      <c r="O30" s="40">
        <v>19</v>
      </c>
      <c r="X30" s="2"/>
      <c r="Y30" s="2"/>
      <c r="AB30" s="4"/>
    </row>
    <row r="31" spans="2:28" ht="22.5" customHeight="1" thickBot="1">
      <c r="H31" s="206" t="s">
        <v>92</v>
      </c>
      <c r="I31" s="207" t="s">
        <v>93</v>
      </c>
      <c r="J31" s="208" t="str">
        <f>J10</f>
        <v>부성여객</v>
      </c>
      <c r="K31" s="209" t="s">
        <v>116</v>
      </c>
      <c r="M31" s="2" t="s">
        <v>185</v>
      </c>
      <c r="N31" s="306">
        <v>0.24509803921568626</v>
      </c>
      <c r="O31" s="40">
        <v>31</v>
      </c>
      <c r="X31" s="2"/>
      <c r="Y31" s="2"/>
      <c r="AB31" s="4"/>
    </row>
    <row r="32" spans="2:28" ht="22.5" customHeight="1" thickTop="1">
      <c r="H32" s="214" t="s">
        <v>110</v>
      </c>
      <c r="I32" s="215" t="s">
        <v>67</v>
      </c>
      <c r="J32" s="216" t="s">
        <v>69</v>
      </c>
      <c r="K32" s="217"/>
      <c r="M32" s="2" t="s">
        <v>76</v>
      </c>
      <c r="N32" s="306">
        <v>0.15686274509803921</v>
      </c>
      <c r="O32" s="40">
        <v>57</v>
      </c>
      <c r="X32" s="2"/>
      <c r="Z32" s="40"/>
      <c r="AA32" s="40"/>
      <c r="AB32" s="20"/>
    </row>
    <row r="33" spans="2:28" ht="21" customHeight="1">
      <c r="H33" s="210" t="s">
        <v>95</v>
      </c>
      <c r="I33" s="211">
        <v>4.0834575260804772E-2</v>
      </c>
      <c r="J33" s="212" t="s">
        <v>454</v>
      </c>
      <c r="K33" s="213">
        <v>-1.6188889862949682E-3</v>
      </c>
      <c r="M33" s="2"/>
      <c r="X33" s="2"/>
      <c r="Z33" s="40"/>
      <c r="AA33" s="40"/>
      <c r="AB33" s="20"/>
    </row>
    <row r="34" spans="2:28" ht="21" customHeight="1">
      <c r="H34" s="185" t="s">
        <v>96</v>
      </c>
      <c r="I34" s="177">
        <v>6.9448584202682559E-2</v>
      </c>
      <c r="J34" s="186" t="s">
        <v>455</v>
      </c>
      <c r="K34" s="187">
        <v>2.859063148359195E-2</v>
      </c>
      <c r="L34" s="4"/>
      <c r="M34" s="2"/>
      <c r="X34" s="2"/>
      <c r="Z34" s="40"/>
      <c r="AA34" s="40"/>
      <c r="AB34" s="20"/>
    </row>
    <row r="35" spans="2:28" ht="21" customHeight="1">
      <c r="H35" s="184" t="s">
        <v>97</v>
      </c>
      <c r="I35" s="177">
        <v>0.12071535022354694</v>
      </c>
      <c r="J35" s="186" t="s">
        <v>456</v>
      </c>
      <c r="K35" s="187">
        <v>6.5559159580374629E-2</v>
      </c>
      <c r="L35" s="4"/>
      <c r="M35" s="2"/>
      <c r="X35" s="2"/>
      <c r="Z35" s="40"/>
      <c r="AA35" s="40"/>
      <c r="AB35" s="20"/>
    </row>
    <row r="36" spans="2:28" ht="21" customHeight="1">
      <c r="H36" s="184" t="s">
        <v>100</v>
      </c>
      <c r="I36" s="177">
        <v>0.21818181818181817</v>
      </c>
      <c r="J36" s="186" t="s">
        <v>457</v>
      </c>
      <c r="K36" s="187">
        <v>5.632798573975048E-2</v>
      </c>
      <c r="L36" s="4"/>
      <c r="M36" s="2"/>
      <c r="X36" s="2"/>
      <c r="Z36" s="40"/>
      <c r="AA36" s="40"/>
      <c r="AB36" s="20"/>
    </row>
    <row r="37" spans="2:28" ht="21" customHeight="1">
      <c r="H37" s="188" t="s">
        <v>98</v>
      </c>
      <c r="I37" s="177">
        <v>0.23487332339791356</v>
      </c>
      <c r="J37" s="186" t="s">
        <v>458</v>
      </c>
      <c r="K37" s="187">
        <v>1.0224715817772706E-2</v>
      </c>
      <c r="L37" s="4"/>
      <c r="M37" s="2"/>
      <c r="X37" s="2"/>
      <c r="Z37" s="40"/>
      <c r="AA37" s="40"/>
      <c r="AB37" s="20"/>
    </row>
    <row r="38" spans="2:28" ht="21" customHeight="1">
      <c r="H38" s="189" t="s">
        <v>99</v>
      </c>
      <c r="I38" s="190">
        <v>0.31594634873323396</v>
      </c>
      <c r="J38" s="191" t="s">
        <v>459</v>
      </c>
      <c r="K38" s="192">
        <v>-0.15908360363519475</v>
      </c>
      <c r="L38" s="4"/>
      <c r="M38" s="2"/>
      <c r="X38" s="2"/>
      <c r="Z38" s="40"/>
      <c r="AA38" s="40"/>
      <c r="AB38" s="20"/>
    </row>
    <row r="39" spans="2:28" ht="22.5" customHeight="1">
      <c r="L39" s="4"/>
      <c r="M39" s="2"/>
      <c r="X39" s="2"/>
      <c r="Z39" s="40"/>
      <c r="AA39" s="40"/>
      <c r="AB39" s="20"/>
    </row>
    <row r="40" spans="2:28" ht="18" customHeight="1">
      <c r="B40" s="54" t="s">
        <v>129</v>
      </c>
      <c r="C40" s="54"/>
      <c r="D40" s="53"/>
      <c r="E40" s="53"/>
      <c r="F40" s="53"/>
      <c r="G40" s="53"/>
      <c r="H40" s="53"/>
      <c r="I40" s="53"/>
      <c r="J40" s="53"/>
      <c r="K40" s="53"/>
      <c r="L40" s="4"/>
      <c r="M40" s="2"/>
      <c r="X40" s="2"/>
      <c r="Z40" s="40"/>
      <c r="AA40" s="40"/>
      <c r="AB40" s="20"/>
    </row>
    <row r="41" spans="2:28" ht="30.75" customHeight="1">
      <c r="B41" s="58" t="s">
        <v>62</v>
      </c>
      <c r="C41" s="58" t="s">
        <v>102</v>
      </c>
      <c r="D41" s="58" t="s">
        <v>103</v>
      </c>
      <c r="E41" s="58" t="s">
        <v>104</v>
      </c>
      <c r="F41" s="58" t="s">
        <v>105</v>
      </c>
      <c r="G41" s="58" t="s">
        <v>106</v>
      </c>
      <c r="H41" s="58" t="s">
        <v>6</v>
      </c>
      <c r="I41" s="58" t="s">
        <v>7</v>
      </c>
      <c r="J41" s="58" t="s">
        <v>107</v>
      </c>
      <c r="K41" s="58" t="s">
        <v>72</v>
      </c>
      <c r="L41" s="4"/>
      <c r="M41" s="2"/>
      <c r="N41" s="40" t="s">
        <v>122</v>
      </c>
      <c r="X41" s="2"/>
      <c r="Z41" s="40"/>
      <c r="AA41" s="40"/>
      <c r="AB41" s="20"/>
    </row>
    <row r="42" spans="2:28" ht="22.5" customHeight="1">
      <c r="B42" s="236" t="s">
        <v>118</v>
      </c>
      <c r="C42" s="79">
        <v>1</v>
      </c>
      <c r="D42" s="80">
        <v>5.9860773283974843E-2</v>
      </c>
      <c r="E42" s="80">
        <v>0.43194458066410824</v>
      </c>
      <c r="F42" s="80">
        <v>0.20146967747153111</v>
      </c>
      <c r="G42" s="81">
        <v>15.867333333333335</v>
      </c>
      <c r="H42" s="82">
        <v>3.9322881453522411</v>
      </c>
      <c r="I42" s="82">
        <v>31.553647927548354</v>
      </c>
      <c r="J42" s="83">
        <v>1.6993056435792249</v>
      </c>
      <c r="K42" s="85" t="s">
        <v>76</v>
      </c>
      <c r="L42" s="4"/>
      <c r="M42" s="2"/>
      <c r="N42" s="40">
        <v>1</v>
      </c>
      <c r="X42" s="2"/>
      <c r="Z42" s="40"/>
      <c r="AA42" s="40"/>
      <c r="AB42" s="20"/>
    </row>
    <row r="43" spans="2:28" ht="22.5" customHeight="1">
      <c r="B43" s="234" t="s">
        <v>118</v>
      </c>
      <c r="C43" s="71">
        <v>2</v>
      </c>
      <c r="D43" s="72">
        <v>5.5942019962562858E-2</v>
      </c>
      <c r="E43" s="72">
        <v>0.35419753348415589</v>
      </c>
      <c r="F43" s="72">
        <v>0.19495948896587617</v>
      </c>
      <c r="G43" s="73">
        <v>12.894703703703703</v>
      </c>
      <c r="H43" s="74">
        <v>0.24447891222987458</v>
      </c>
      <c r="I43" s="74">
        <v>9.9671271019513661</v>
      </c>
      <c r="J43" s="75">
        <v>1.8819137969200053</v>
      </c>
      <c r="K43" s="76" t="s">
        <v>68</v>
      </c>
      <c r="M43" s="2"/>
      <c r="N43" s="40">
        <v>4</v>
      </c>
      <c r="X43" s="2"/>
      <c r="Z43" s="40"/>
      <c r="AA43" s="40"/>
      <c r="AB43" s="20"/>
    </row>
    <row r="44" spans="2:28" ht="22.5" customHeight="1">
      <c r="B44" s="234" t="s">
        <v>118</v>
      </c>
      <c r="C44" s="71">
        <v>3</v>
      </c>
      <c r="D44" s="72">
        <v>2.7612018023191038E-2</v>
      </c>
      <c r="E44" s="72">
        <v>0.33648417445752543</v>
      </c>
      <c r="F44" s="72">
        <v>0.20561354586034156</v>
      </c>
      <c r="G44" s="73">
        <v>12.516716666666662</v>
      </c>
      <c r="H44" s="74">
        <v>0.23696312714009149</v>
      </c>
      <c r="I44" s="74">
        <v>9.6677462559243708</v>
      </c>
      <c r="J44" s="75">
        <v>2.0045829110426903</v>
      </c>
      <c r="K44" s="76" t="s">
        <v>68</v>
      </c>
      <c r="M44" s="2"/>
      <c r="N44" s="40">
        <v>4</v>
      </c>
      <c r="X44" s="2"/>
      <c r="Z44" s="40"/>
      <c r="AA44" s="40"/>
      <c r="AB44" s="20"/>
    </row>
    <row r="45" spans="2:28" ht="22.5" customHeight="1">
      <c r="B45" s="234" t="s">
        <v>118</v>
      </c>
      <c r="C45" s="71">
        <v>4</v>
      </c>
      <c r="D45" s="72">
        <v>2.5131006960933545E-2</v>
      </c>
      <c r="E45" s="72">
        <v>0.3351514360327803</v>
      </c>
      <c r="F45" s="72">
        <v>0.21358550215235628</v>
      </c>
      <c r="G45" s="73">
        <v>12.926881355932206</v>
      </c>
      <c r="H45" s="74">
        <v>0.2071939244819585</v>
      </c>
      <c r="I45" s="74">
        <v>10.401946208698652</v>
      </c>
      <c r="J45" s="75">
        <v>1.9848565859432556</v>
      </c>
      <c r="K45" s="76" t="s">
        <v>68</v>
      </c>
      <c r="M45" s="2"/>
      <c r="N45" s="40">
        <v>4</v>
      </c>
      <c r="X45" s="2"/>
      <c r="Z45" s="40"/>
      <c r="AA45" s="40"/>
      <c r="AB45" s="20"/>
    </row>
    <row r="46" spans="2:28" ht="22.5" customHeight="1">
      <c r="B46" s="234" t="s">
        <v>118</v>
      </c>
      <c r="C46" s="71">
        <v>5</v>
      </c>
      <c r="D46" s="72">
        <v>2.6541321118326699E-2</v>
      </c>
      <c r="E46" s="72">
        <v>0.33180829748962865</v>
      </c>
      <c r="F46" s="72">
        <v>0.21046275172505616</v>
      </c>
      <c r="G46" s="73">
        <v>13.312298245614036</v>
      </c>
      <c r="H46" s="74">
        <v>1.1963450925127392</v>
      </c>
      <c r="I46" s="74">
        <v>11.325922345549408</v>
      </c>
      <c r="J46" s="75">
        <v>1.9698750732306929</v>
      </c>
      <c r="K46" s="76" t="s">
        <v>68</v>
      </c>
      <c r="M46" s="2"/>
      <c r="N46" s="40">
        <v>4</v>
      </c>
      <c r="X46" s="2"/>
      <c r="Z46" s="40"/>
      <c r="AA46" s="40"/>
      <c r="AB46" s="20"/>
    </row>
    <row r="47" spans="2:28" ht="22.5" customHeight="1">
      <c r="B47" s="234" t="s">
        <v>118</v>
      </c>
      <c r="C47" s="71">
        <v>6</v>
      </c>
      <c r="D47" s="72">
        <v>2.6596127491437395E-2</v>
      </c>
      <c r="E47" s="72">
        <v>0.32912954688642854</v>
      </c>
      <c r="F47" s="72">
        <v>0.19921358535859254</v>
      </c>
      <c r="G47" s="73">
        <v>14.589407407407403</v>
      </c>
      <c r="H47" s="74">
        <v>0.15424366628418648</v>
      </c>
      <c r="I47" s="74">
        <v>10.648412578655488</v>
      </c>
      <c r="J47" s="75">
        <v>1.909535743488789</v>
      </c>
      <c r="K47" s="76" t="s">
        <v>67</v>
      </c>
      <c r="M47" s="2"/>
      <c r="N47" s="40">
        <v>2</v>
      </c>
      <c r="X47" s="2"/>
      <c r="Z47" s="40"/>
      <c r="AA47" s="40"/>
      <c r="AB47" s="20"/>
    </row>
    <row r="48" spans="2:28" ht="22.5" customHeight="1">
      <c r="B48" s="234" t="s">
        <v>118</v>
      </c>
      <c r="C48" s="71">
        <v>7</v>
      </c>
      <c r="D48" s="72">
        <v>2.9926059817815525E-2</v>
      </c>
      <c r="E48" s="72">
        <v>0.32724684880456534</v>
      </c>
      <c r="F48" s="72">
        <v>0.19541933315421145</v>
      </c>
      <c r="G48" s="73">
        <v>15.78749019607843</v>
      </c>
      <c r="H48" s="74">
        <v>0.14514776503144211</v>
      </c>
      <c r="I48" s="74">
        <v>9.9704161575321457</v>
      </c>
      <c r="J48" s="75">
        <v>1.875949456434103</v>
      </c>
      <c r="K48" s="76" t="s">
        <v>69</v>
      </c>
      <c r="M48" s="2"/>
      <c r="N48" s="40">
        <v>3</v>
      </c>
      <c r="X48" s="2"/>
      <c r="Z48" s="40"/>
      <c r="AA48" s="40"/>
      <c r="AB48" s="20"/>
    </row>
    <row r="49" spans="2:28" ht="22.5" customHeight="1">
      <c r="B49" s="234" t="s">
        <v>118</v>
      </c>
      <c r="C49" s="71">
        <v>8</v>
      </c>
      <c r="D49" s="72">
        <v>3.2426349696140236E-2</v>
      </c>
      <c r="E49" s="72">
        <v>0.32144285545303847</v>
      </c>
      <c r="F49" s="72">
        <v>0.19642830741633915</v>
      </c>
      <c r="G49" s="73">
        <v>17.306870370370369</v>
      </c>
      <c r="H49" s="74">
        <v>0.18630498817913552</v>
      </c>
      <c r="I49" s="74">
        <v>9.5464471653718483</v>
      </c>
      <c r="J49" s="75">
        <v>1.8499240475660848</v>
      </c>
      <c r="K49" s="76" t="s">
        <v>69</v>
      </c>
      <c r="M49" s="2"/>
      <c r="N49" s="40">
        <v>3</v>
      </c>
      <c r="X49" s="2"/>
      <c r="Z49" s="40"/>
      <c r="AA49" s="40"/>
      <c r="AB49" s="20"/>
    </row>
    <row r="50" spans="2:28" ht="22.5" customHeight="1">
      <c r="B50" s="234" t="s">
        <v>118</v>
      </c>
      <c r="C50" s="71">
        <v>9</v>
      </c>
      <c r="D50" s="72">
        <v>2.8998707923451821E-2</v>
      </c>
      <c r="E50" s="72">
        <v>0.32610773685577638</v>
      </c>
      <c r="F50" s="72">
        <v>0.20423657848489699</v>
      </c>
      <c r="G50" s="73">
        <v>16.169438596491229</v>
      </c>
      <c r="H50" s="74">
        <v>0.16136153377936277</v>
      </c>
      <c r="I50" s="74">
        <v>10.233605591414188</v>
      </c>
      <c r="J50" s="75">
        <v>1.8823198790719278</v>
      </c>
      <c r="K50" s="76" t="s">
        <v>69</v>
      </c>
      <c r="M50" s="2"/>
      <c r="N50" s="40">
        <v>3</v>
      </c>
      <c r="X50" s="2"/>
      <c r="Z50" s="40"/>
      <c r="AA50" s="40"/>
      <c r="AB50" s="20"/>
    </row>
    <row r="51" spans="2:28" ht="25.5" customHeight="1">
      <c r="B51" s="55" t="s">
        <v>108</v>
      </c>
      <c r="C51" s="55"/>
      <c r="D51" s="69" cm="1">
        <f t="array" aca="1" ref="D51" ca="1">(INDIRECT(ADDRESS(ROW()-1,COLUMN()))/INDIRECT(ADDRESS(ROW()-2,COLUMN())))-1</f>
        <v>-0.10570544649052538</v>
      </c>
      <c r="E51" s="69" cm="1">
        <f t="array" aca="1" ref="E51" ca="1">(INDIRECT(ADDRESS(ROW()-1,COLUMN()))/INDIRECT(ADDRESS(ROW()-2,COLUMN())))-1</f>
        <v>1.4512319448392264E-2</v>
      </c>
      <c r="F51" s="69" cm="1">
        <f t="array" aca="1" ref="F51" ca="1">(INDIRECT(ADDRESS(ROW()-1,COLUMN()))/INDIRECT(ADDRESS(ROW()-2,COLUMN())))-1</f>
        <v>3.9751251595361081E-2</v>
      </c>
      <c r="G51" s="69" cm="1">
        <f t="array" aca="1" ref="G51" ca="1">(INDIRECT(ADDRESS(ROW()-1,COLUMN()))/INDIRECT(ADDRESS(ROW()-2,COLUMN())))-1</f>
        <v>-6.5721401358990961E-2</v>
      </c>
      <c r="H51" s="69" cm="1">
        <f t="array" aca="1" ref="H51" ca="1">(INDIRECT(ADDRESS(ROW()-1,COLUMN()))/INDIRECT(ADDRESS(ROW()-2,COLUMN())))-1</f>
        <v>-0.13388505935111716</v>
      </c>
      <c r="I51" s="69" cm="1">
        <f t="array" aca="1" ref="I51" ca="1">(INDIRECT(ADDRESS(ROW()-1,COLUMN()))/INDIRECT(ADDRESS(ROW()-2,COLUMN())))-1</f>
        <v>7.1980540418732142E-2</v>
      </c>
      <c r="J51" s="69" cm="1">
        <f t="array" aca="1" ref="J51" ca="1">(INDIRECT(ADDRESS(ROW()-1,COLUMN()))/INDIRECT(ADDRESS(ROW()-2,COLUMN())))-1</f>
        <v>1.7511979234209996E-2</v>
      </c>
      <c r="K51" s="77" t="str" cm="1">
        <f t="array" aca="1" ref="K51" ca="1">_xlfn.IFS(N51=0,"등급유지",N51&gt;0,N51&amp;"등급 상승",N51&lt;0,N51&amp;"등급 하락")</f>
        <v>등급유지</v>
      </c>
      <c r="M51" s="307"/>
      <c r="N51" s="40" cm="1">
        <f t="array" aca="1" ref="N51" ca="1">(INDIRECT(ADDRESS(ROW()-1,COLUMN()))-INDIRECT(ADDRESS(ROW()-2,COLUMN())))</f>
        <v>0</v>
      </c>
      <c r="O51" s="40" t="s">
        <v>123</v>
      </c>
      <c r="X51" s="244"/>
      <c r="Z51" s="245"/>
      <c r="AA51" s="40"/>
      <c r="AB51" s="20"/>
    </row>
    <row r="52" spans="2:28" ht="25.5" customHeight="1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307"/>
      <c r="N52" s="2"/>
      <c r="O52" s="2"/>
      <c r="X52" s="244"/>
      <c r="Z52" s="245"/>
      <c r="AA52" s="40"/>
      <c r="AB52" s="20"/>
    </row>
    <row r="53" spans="2:28" ht="18" customHeight="1">
      <c r="B53" s="54" t="s">
        <v>130</v>
      </c>
      <c r="C53" s="54"/>
      <c r="D53" s="53"/>
      <c r="E53" s="53"/>
      <c r="F53" s="53"/>
      <c r="G53" s="53"/>
      <c r="H53" s="53"/>
      <c r="I53" s="53"/>
      <c r="J53" s="53"/>
      <c r="K53" s="53"/>
      <c r="M53" s="307"/>
      <c r="X53" s="244"/>
      <c r="Z53" s="245"/>
      <c r="AA53" s="40"/>
      <c r="AB53" s="20"/>
    </row>
    <row r="54" spans="2:28" ht="21" customHeight="1">
      <c r="B54" s="49"/>
      <c r="C54" s="49"/>
      <c r="D54" s="50"/>
      <c r="E54" s="50"/>
      <c r="F54" s="50"/>
      <c r="G54" s="50"/>
      <c r="H54" s="50"/>
      <c r="I54" s="50"/>
      <c r="J54" s="50"/>
      <c r="K54" s="50"/>
      <c r="M54" s="307"/>
      <c r="X54" s="244"/>
      <c r="Z54" s="245"/>
      <c r="AA54" s="40"/>
      <c r="AB54" s="20"/>
    </row>
    <row r="55" spans="2:28" ht="25.5" customHeight="1">
      <c r="B55" s="49"/>
      <c r="C55" s="49"/>
      <c r="D55" s="50"/>
      <c r="E55" s="50"/>
      <c r="F55" s="50"/>
      <c r="G55" s="50"/>
      <c r="H55" s="50"/>
      <c r="I55" s="50"/>
      <c r="J55" s="50"/>
      <c r="K55" s="50"/>
      <c r="M55" s="307"/>
      <c r="N55" s="244"/>
      <c r="P55" s="245"/>
      <c r="AA55" s="41"/>
    </row>
    <row r="56" spans="2:28" ht="25.5" customHeight="1">
      <c r="B56" s="49"/>
      <c r="C56" s="49"/>
      <c r="D56" s="50"/>
      <c r="M56" s="307"/>
      <c r="N56" s="244"/>
      <c r="P56" s="245"/>
      <c r="AA56" s="41"/>
    </row>
    <row r="57" spans="2:28" ht="25.5" customHeight="1">
      <c r="B57" s="49"/>
      <c r="C57" s="49"/>
      <c r="D57" s="50"/>
      <c r="M57" s="307"/>
      <c r="N57" s="244"/>
      <c r="P57" s="245"/>
      <c r="AA57" s="41"/>
    </row>
    <row r="58" spans="2:28" ht="25.5" customHeight="1">
      <c r="B58" s="49"/>
      <c r="C58" s="49"/>
      <c r="D58" s="50"/>
      <c r="M58" s="307"/>
      <c r="N58" s="244"/>
      <c r="P58" s="245"/>
      <c r="AA58" s="41"/>
    </row>
    <row r="59" spans="2:28" ht="25.5" customHeight="1">
      <c r="B59" s="49"/>
      <c r="C59" s="49"/>
      <c r="D59" s="50"/>
      <c r="M59" s="307"/>
      <c r="N59" s="244"/>
      <c r="P59" s="245"/>
      <c r="AA59" s="41"/>
    </row>
    <row r="60" spans="2:28" ht="25.5" customHeight="1">
      <c r="B60" s="49"/>
      <c r="C60" s="49"/>
      <c r="D60" s="50"/>
      <c r="M60" s="307"/>
      <c r="N60" s="244"/>
      <c r="P60" s="245"/>
      <c r="AA60" s="41"/>
    </row>
    <row r="61" spans="2:28" ht="25.5" customHeight="1">
      <c r="B61" s="49"/>
      <c r="C61" s="49"/>
      <c r="D61" s="50"/>
      <c r="M61" s="307"/>
      <c r="N61" s="244"/>
      <c r="P61" s="245"/>
      <c r="AA61" s="41"/>
    </row>
    <row r="62" spans="2:28" ht="25.5" customHeight="1">
      <c r="B62" s="49"/>
      <c r="C62" s="49"/>
      <c r="D62" s="50"/>
      <c r="E62" s="50"/>
      <c r="F62" s="50"/>
      <c r="G62" s="50"/>
      <c r="H62" s="50"/>
      <c r="I62" s="50"/>
      <c r="J62" s="50"/>
      <c r="K62" s="50"/>
      <c r="M62" s="307"/>
      <c r="N62" s="244"/>
      <c r="P62" s="245"/>
      <c r="AA62" s="41"/>
    </row>
    <row r="63" spans="2:28" ht="25.5" customHeight="1">
      <c r="B63" s="49"/>
      <c r="C63" s="49"/>
      <c r="D63" s="50"/>
      <c r="E63" s="50"/>
      <c r="F63" s="50"/>
      <c r="G63" s="50"/>
      <c r="H63" s="50"/>
      <c r="I63" s="50"/>
      <c r="J63" s="50"/>
      <c r="K63" s="50"/>
      <c r="M63" s="307"/>
      <c r="N63" s="244"/>
      <c r="P63" s="245"/>
      <c r="AA63" s="41"/>
    </row>
    <row r="64" spans="2:28" ht="25.5" customHeight="1" thickBot="1">
      <c r="B64" s="218" t="s">
        <v>92</v>
      </c>
      <c r="C64" s="219" t="s">
        <v>120</v>
      </c>
      <c r="D64" s="219" t="s">
        <v>121</v>
      </c>
      <c r="E64" s="219" t="s">
        <v>119</v>
      </c>
      <c r="F64" s="219"/>
      <c r="G64" s="219"/>
      <c r="H64" s="219"/>
      <c r="I64" s="219"/>
      <c r="J64" s="219"/>
      <c r="K64" s="220"/>
      <c r="M64" s="308">
        <v>1</v>
      </c>
      <c r="N64" s="309">
        <v>2</v>
      </c>
      <c r="O64" s="309">
        <v>3</v>
      </c>
      <c r="P64" s="308"/>
      <c r="Q64" s="309"/>
      <c r="R64" s="309"/>
      <c r="S64" s="308"/>
      <c r="T64" s="309"/>
      <c r="U64" s="310"/>
      <c r="AA64" s="41"/>
    </row>
    <row r="65" spans="2:27" ht="25.5" customHeight="1" thickTop="1">
      <c r="B65" s="223" t="s">
        <v>110</v>
      </c>
      <c r="C65" s="224" t="s">
        <v>69</v>
      </c>
      <c r="D65" s="225" t="s">
        <v>69</v>
      </c>
      <c r="E65" s="225" t="s">
        <v>69</v>
      </c>
      <c r="F65" s="225"/>
      <c r="G65" s="225"/>
      <c r="H65" s="225"/>
      <c r="I65" s="225"/>
      <c r="J65" s="225"/>
      <c r="K65" s="225"/>
      <c r="M65" s="308" t="s">
        <v>120</v>
      </c>
      <c r="N65" s="308" t="s">
        <v>121</v>
      </c>
      <c r="O65" s="308" t="s">
        <v>119</v>
      </c>
      <c r="P65" s="308"/>
      <c r="Q65" s="308"/>
      <c r="R65" s="308"/>
      <c r="S65" s="308"/>
      <c r="T65" s="308"/>
      <c r="U65" s="307"/>
      <c r="AA65" s="41"/>
    </row>
    <row r="66" spans="2:27" ht="25.5" customHeight="1">
      <c r="B66" s="221" t="s">
        <v>95</v>
      </c>
      <c r="C66" s="211" t="s">
        <v>437</v>
      </c>
      <c r="D66" s="211" t="s">
        <v>431</v>
      </c>
      <c r="E66" s="211" t="s">
        <v>431</v>
      </c>
      <c r="F66" s="211"/>
      <c r="G66" s="211"/>
      <c r="H66" s="211"/>
      <c r="I66" s="211"/>
      <c r="J66" s="211"/>
      <c r="K66" s="222"/>
      <c r="M66" s="307"/>
      <c r="N66" s="244"/>
      <c r="P66" s="245"/>
      <c r="AA66" s="41"/>
    </row>
    <row r="67" spans="2:27" ht="25.5" customHeight="1">
      <c r="B67" s="176" t="s">
        <v>96</v>
      </c>
      <c r="C67" s="178" t="s">
        <v>436</v>
      </c>
      <c r="D67" s="178" t="s">
        <v>431</v>
      </c>
      <c r="E67" s="178" t="s">
        <v>449</v>
      </c>
      <c r="F67" s="178"/>
      <c r="G67" s="178"/>
      <c r="H67" s="178"/>
      <c r="I67" s="178"/>
      <c r="J67" s="178"/>
      <c r="K67" s="179"/>
      <c r="M67" s="311">
        <v>0.16129032258064516</v>
      </c>
      <c r="N67" s="311">
        <v>0</v>
      </c>
      <c r="O67" s="311">
        <v>0</v>
      </c>
      <c r="P67" s="311"/>
      <c r="Q67" s="311"/>
      <c r="R67" s="311"/>
      <c r="S67" s="311"/>
      <c r="T67" s="311"/>
      <c r="AA67" s="41"/>
    </row>
    <row r="68" spans="2:27" ht="25.5" customHeight="1">
      <c r="B68" s="175" t="s">
        <v>97</v>
      </c>
      <c r="C68" s="178" t="s">
        <v>430</v>
      </c>
      <c r="D68" s="178" t="s">
        <v>438</v>
      </c>
      <c r="E68" s="178" t="s">
        <v>449</v>
      </c>
      <c r="F68" s="178"/>
      <c r="G68" s="178"/>
      <c r="H68" s="178"/>
      <c r="I68" s="178"/>
      <c r="J68" s="178"/>
      <c r="K68" s="179"/>
      <c r="M68" s="311">
        <v>0.19354838709677419</v>
      </c>
      <c r="N68" s="311">
        <v>0</v>
      </c>
      <c r="O68" s="311">
        <v>0.22222222222222221</v>
      </c>
      <c r="P68" s="311"/>
      <c r="Q68" s="311"/>
      <c r="R68" s="311"/>
      <c r="S68" s="311"/>
      <c r="T68" s="311"/>
      <c r="AA68" s="41"/>
    </row>
    <row r="69" spans="2:27" ht="25.5" customHeight="1">
      <c r="B69" s="175" t="s">
        <v>100</v>
      </c>
      <c r="C69" s="178" t="s">
        <v>450</v>
      </c>
      <c r="D69" s="178" t="s">
        <v>432</v>
      </c>
      <c r="E69" s="178" t="s">
        <v>451</v>
      </c>
      <c r="F69" s="178"/>
      <c r="G69" s="178"/>
      <c r="H69" s="178"/>
      <c r="I69" s="178"/>
      <c r="J69" s="178"/>
      <c r="K69" s="179"/>
      <c r="M69" s="311">
        <v>0.12903225806451613</v>
      </c>
      <c r="N69" s="311">
        <v>0.5</v>
      </c>
      <c r="O69" s="311">
        <v>0.22222222222222221</v>
      </c>
      <c r="P69" s="311"/>
      <c r="Q69" s="311"/>
      <c r="R69" s="311"/>
      <c r="S69" s="311"/>
      <c r="T69" s="311"/>
      <c r="AA69" s="41"/>
    </row>
    <row r="70" spans="2:27" ht="25.5" customHeight="1">
      <c r="B70" s="180" t="s">
        <v>98</v>
      </c>
      <c r="C70" s="178" t="s">
        <v>437</v>
      </c>
      <c r="D70" s="178" t="s">
        <v>439</v>
      </c>
      <c r="E70" s="178" t="s">
        <v>451</v>
      </c>
      <c r="F70" s="178"/>
      <c r="G70" s="178"/>
      <c r="H70" s="178"/>
      <c r="I70" s="178"/>
      <c r="J70" s="178"/>
      <c r="K70" s="179"/>
      <c r="M70" s="311">
        <v>0.25806451612903225</v>
      </c>
      <c r="N70" s="311">
        <v>0.33333333333333331</v>
      </c>
      <c r="O70" s="311">
        <v>0.1111111111111111</v>
      </c>
      <c r="P70" s="311"/>
      <c r="Q70" s="311"/>
      <c r="R70" s="311"/>
      <c r="S70" s="311"/>
      <c r="T70" s="311"/>
      <c r="AA70" s="41"/>
    </row>
    <row r="71" spans="2:27" ht="25.5" customHeight="1">
      <c r="B71" s="181" t="s">
        <v>99</v>
      </c>
      <c r="C71" s="182" t="s">
        <v>452</v>
      </c>
      <c r="D71" s="182" t="s">
        <v>431</v>
      </c>
      <c r="E71" s="182" t="s">
        <v>453</v>
      </c>
      <c r="F71" s="182"/>
      <c r="G71" s="182"/>
      <c r="H71" s="182"/>
      <c r="I71" s="182"/>
      <c r="J71" s="182"/>
      <c r="K71" s="183"/>
      <c r="M71" s="311">
        <v>0.16129032258064516</v>
      </c>
      <c r="N71" s="311">
        <v>0.16666666666666666</v>
      </c>
      <c r="O71" s="311">
        <v>0.1111111111111111</v>
      </c>
      <c r="P71" s="311"/>
      <c r="Q71" s="311"/>
      <c r="R71" s="311"/>
      <c r="S71" s="311"/>
      <c r="T71" s="311"/>
      <c r="AA71" s="41"/>
    </row>
    <row r="72" spans="2:27" ht="15.75" customHeight="1">
      <c r="B72" s="49"/>
      <c r="C72" s="49"/>
      <c r="D72" s="50"/>
      <c r="E72" s="50"/>
      <c r="F72" s="50"/>
      <c r="G72" s="50"/>
      <c r="H72" s="50"/>
      <c r="I72" s="50"/>
      <c r="J72" s="50"/>
      <c r="K72" s="50"/>
      <c r="M72" s="311">
        <v>9.6774193548387094E-2</v>
      </c>
      <c r="N72" s="311">
        <v>0</v>
      </c>
      <c r="O72" s="311">
        <v>0.33333333333333331</v>
      </c>
      <c r="P72" s="311"/>
      <c r="Q72" s="311"/>
      <c r="R72" s="311"/>
      <c r="S72" s="311"/>
      <c r="T72" s="311"/>
      <c r="AA72" s="41"/>
    </row>
    <row r="73" spans="2:27" ht="17.25" customHeight="1">
      <c r="B73" s="54" t="s">
        <v>131</v>
      </c>
      <c r="C73" s="54"/>
      <c r="D73" s="53"/>
      <c r="E73" s="53"/>
      <c r="F73" s="53"/>
      <c r="G73" s="53"/>
      <c r="H73" s="53"/>
      <c r="I73" s="53"/>
      <c r="J73" s="53"/>
      <c r="K73" s="53"/>
      <c r="M73" s="307"/>
      <c r="N73" s="244"/>
      <c r="P73" s="245"/>
      <c r="AA73" s="41"/>
    </row>
    <row r="74" spans="2:27" ht="30.75" customHeight="1">
      <c r="B74" s="58" t="s">
        <v>75</v>
      </c>
      <c r="C74" s="58" t="s">
        <v>102</v>
      </c>
      <c r="D74" s="58" t="s">
        <v>103</v>
      </c>
      <c r="E74" s="58" t="s">
        <v>104</v>
      </c>
      <c r="F74" s="58" t="s">
        <v>105</v>
      </c>
      <c r="G74" s="58" t="s">
        <v>106</v>
      </c>
      <c r="H74" s="58" t="s">
        <v>6</v>
      </c>
      <c r="I74" s="58" t="s">
        <v>7</v>
      </c>
      <c r="J74" s="58" t="s">
        <v>107</v>
      </c>
      <c r="K74" s="58" t="s">
        <v>109</v>
      </c>
      <c r="M74" s="307"/>
      <c r="N74" s="244"/>
      <c r="P74" s="245"/>
      <c r="AA74" s="41"/>
    </row>
    <row r="75" spans="2:27" ht="27" customHeight="1">
      <c r="B75" s="89" t="s">
        <v>120</v>
      </c>
      <c r="C75" s="68">
        <v>1</v>
      </c>
      <c r="D75" s="90">
        <v>5.6968887198506131E-2</v>
      </c>
      <c r="E75" s="90">
        <v>0.43904558085902051</v>
      </c>
      <c r="F75" s="90">
        <v>0.20094873360040671</v>
      </c>
      <c r="G75" s="91">
        <v>16.676639999999992</v>
      </c>
      <c r="H75" s="92">
        <v>4.9243495778672539</v>
      </c>
      <c r="I75" s="92">
        <v>33.858633915699393</v>
      </c>
      <c r="J75" s="93">
        <v>1.6527205739044275</v>
      </c>
      <c r="K75" s="76"/>
      <c r="M75" s="307"/>
      <c r="N75" s="244"/>
      <c r="P75" s="245"/>
      <c r="AA75" s="41"/>
    </row>
    <row r="76" spans="2:27" ht="20.25" customHeight="1">
      <c r="B76" s="89" t="s">
        <v>120</v>
      </c>
      <c r="C76" s="68">
        <v>2</v>
      </c>
      <c r="D76" s="90">
        <v>5.4002260442073013E-2</v>
      </c>
      <c r="E76" s="90">
        <v>0.36676342024201164</v>
      </c>
      <c r="F76" s="90">
        <v>0.18735540618186702</v>
      </c>
      <c r="G76" s="91">
        <v>13.27210344827586</v>
      </c>
      <c r="H76" s="92">
        <v>0.32777079699203515</v>
      </c>
      <c r="I76" s="92">
        <v>12.183015073381201</v>
      </c>
      <c r="J76" s="93">
        <v>1.8311793237607321</v>
      </c>
      <c r="K76" s="76"/>
      <c r="M76" s="307"/>
      <c r="N76" s="244"/>
      <c r="P76" s="245"/>
      <c r="AA76" s="41"/>
    </row>
    <row r="77" spans="2:27" ht="20.25" customHeight="1">
      <c r="B77" s="89" t="s">
        <v>120</v>
      </c>
      <c r="C77" s="68">
        <v>3</v>
      </c>
      <c r="D77" s="90">
        <v>2.828954012375047E-2</v>
      </c>
      <c r="E77" s="90">
        <v>0.35165462992425212</v>
      </c>
      <c r="F77" s="90">
        <v>0.19342812717437888</v>
      </c>
      <c r="G77" s="91">
        <v>13.070562499999999</v>
      </c>
      <c r="H77" s="92">
        <v>0.30764501569868979</v>
      </c>
      <c r="I77" s="92">
        <v>11.662275489946889</v>
      </c>
      <c r="J77" s="93">
        <v>1.9350947465611295</v>
      </c>
      <c r="K77" s="76"/>
      <c r="M77" s="307"/>
      <c r="N77" s="244"/>
      <c r="P77" s="245"/>
      <c r="AA77" s="41"/>
    </row>
    <row r="78" spans="2:27" ht="20.25" customHeight="1">
      <c r="B78" s="89" t="s">
        <v>120</v>
      </c>
      <c r="C78" s="68">
        <v>4</v>
      </c>
      <c r="D78" s="90">
        <v>2.6052385076571843E-2</v>
      </c>
      <c r="E78" s="90">
        <v>0.35480890139350368</v>
      </c>
      <c r="F78" s="90">
        <v>0.1983979781069268</v>
      </c>
      <c r="G78" s="91">
        <v>13.667531250000003</v>
      </c>
      <c r="H78" s="92">
        <v>0.27830118523440195</v>
      </c>
      <c r="I78" s="92">
        <v>12.935411119726638</v>
      </c>
      <c r="J78" s="93">
        <v>1.8944369992812002</v>
      </c>
      <c r="K78" s="76"/>
      <c r="M78" s="307"/>
      <c r="N78" s="244"/>
      <c r="P78" s="245"/>
      <c r="AA78" s="41"/>
    </row>
    <row r="79" spans="2:27" ht="20.25" customHeight="1">
      <c r="B79" s="89" t="s">
        <v>120</v>
      </c>
      <c r="C79" s="68">
        <v>5</v>
      </c>
      <c r="D79" s="90">
        <v>2.8822666006437746E-2</v>
      </c>
      <c r="E79" s="90">
        <v>0.34805138246121869</v>
      </c>
      <c r="F79" s="90">
        <v>0.19901164903532986</v>
      </c>
      <c r="G79" s="91">
        <v>13.987032258064515</v>
      </c>
      <c r="H79" s="92">
        <v>2.1141464132648355</v>
      </c>
      <c r="I79" s="92">
        <v>13.545839437981435</v>
      </c>
      <c r="J79" s="93">
        <v>1.8900458607539499</v>
      </c>
      <c r="K79" s="76"/>
      <c r="M79" s="307"/>
      <c r="N79" s="244"/>
      <c r="P79" s="245"/>
      <c r="AA79" s="41"/>
    </row>
    <row r="80" spans="2:27" ht="20.25" customHeight="1">
      <c r="B80" s="89" t="s">
        <v>120</v>
      </c>
      <c r="C80" s="68">
        <v>6</v>
      </c>
      <c r="D80" s="90">
        <v>2.796695792437847E-2</v>
      </c>
      <c r="E80" s="90">
        <v>0.34175101332701885</v>
      </c>
      <c r="F80" s="90">
        <v>0.18498237532799885</v>
      </c>
      <c r="G80" s="91">
        <v>15.016258064516126</v>
      </c>
      <c r="H80" s="92">
        <v>0.20955564132856772</v>
      </c>
      <c r="I80" s="92">
        <v>12.253270908132619</v>
      </c>
      <c r="J80" s="93">
        <v>1.8468211208234815</v>
      </c>
      <c r="K80" s="76"/>
      <c r="M80" s="307"/>
      <c r="N80" s="244"/>
      <c r="P80" s="245"/>
      <c r="AA80" s="41"/>
    </row>
    <row r="81" spans="2:27" ht="20.25" customHeight="1">
      <c r="B81" s="89" t="s">
        <v>120</v>
      </c>
      <c r="C81" s="68">
        <v>7</v>
      </c>
      <c r="D81" s="90">
        <v>3.3886648046358561E-2</v>
      </c>
      <c r="E81" s="90">
        <v>0.34047917548830647</v>
      </c>
      <c r="F81" s="90">
        <v>0.17249417308914777</v>
      </c>
      <c r="G81" s="91">
        <v>16.590821428571427</v>
      </c>
      <c r="H81" s="92">
        <v>0.26417796559228757</v>
      </c>
      <c r="I81" s="92">
        <v>11.103131887212086</v>
      </c>
      <c r="J81" s="93">
        <v>1.8053365209776457</v>
      </c>
      <c r="K81" s="76"/>
      <c r="M81" s="307"/>
      <c r="N81" s="244"/>
      <c r="P81" s="245"/>
      <c r="AA81" s="41"/>
    </row>
    <row r="82" spans="2:27" ht="20.25" customHeight="1">
      <c r="B82" s="89" t="s">
        <v>120</v>
      </c>
      <c r="C82" s="68">
        <v>8</v>
      </c>
      <c r="D82" s="90">
        <v>3.6462750038529834E-2</v>
      </c>
      <c r="E82" s="90">
        <v>0.33635804445889717</v>
      </c>
      <c r="F82" s="90">
        <v>0.16668979241878959</v>
      </c>
      <c r="G82" s="91">
        <v>18.37329032258064</v>
      </c>
      <c r="H82" s="92">
        <v>0.46094283434134742</v>
      </c>
      <c r="I82" s="92">
        <v>10.668146714802534</v>
      </c>
      <c r="J82" s="93">
        <v>1.7872181876618005</v>
      </c>
      <c r="K82" s="76"/>
      <c r="M82" s="307"/>
      <c r="N82" s="244"/>
      <c r="P82" s="245"/>
      <c r="AA82" s="41"/>
    </row>
    <row r="83" spans="2:27" ht="20.25" customHeight="1">
      <c r="B83" s="89" t="s">
        <v>120</v>
      </c>
      <c r="C83" s="68">
        <v>9</v>
      </c>
      <c r="D83" s="90">
        <v>3.0570221155033141E-2</v>
      </c>
      <c r="E83" s="90">
        <v>0.33968036193895479</v>
      </c>
      <c r="F83" s="90">
        <v>0.18253489721177382</v>
      </c>
      <c r="G83" s="91">
        <v>17.142290322580646</v>
      </c>
      <c r="H83" s="92">
        <v>0.25926117553751321</v>
      </c>
      <c r="I83" s="92">
        <v>11.694933461746521</v>
      </c>
      <c r="J83" s="93">
        <v>1.8006773728601473</v>
      </c>
      <c r="K83" s="76" t="s">
        <v>69</v>
      </c>
      <c r="M83" s="307"/>
      <c r="N83" s="244"/>
      <c r="P83" s="245"/>
      <c r="AA83" s="41"/>
    </row>
    <row r="84" spans="2:27" ht="20.25" customHeight="1">
      <c r="B84" s="89" t="s">
        <v>121</v>
      </c>
      <c r="C84" s="68">
        <v>1</v>
      </c>
      <c r="D84" s="90">
        <v>6.8559312286022758E-2</v>
      </c>
      <c r="E84" s="90">
        <v>0.31571332616521741</v>
      </c>
      <c r="F84" s="90">
        <v>0.24139433681697908</v>
      </c>
      <c r="G84" s="91">
        <v>11.197833333333334</v>
      </c>
      <c r="H84" s="92">
        <v>1.0632132700995975</v>
      </c>
      <c r="I84" s="92">
        <v>27.838217874861297</v>
      </c>
      <c r="J84" s="93">
        <v>2.0373969382923365</v>
      </c>
      <c r="K84" s="76"/>
      <c r="M84" s="307"/>
      <c r="N84" s="244"/>
      <c r="P84" s="245"/>
      <c r="AA84" s="41"/>
    </row>
    <row r="85" spans="2:27" ht="20.25" customHeight="1">
      <c r="B85" s="89" t="s">
        <v>121</v>
      </c>
      <c r="C85" s="68">
        <v>2</v>
      </c>
      <c r="D85" s="90">
        <v>5.1365244351738532E-2</v>
      </c>
      <c r="E85" s="90">
        <v>0.26191458327882161</v>
      </c>
      <c r="F85" s="90">
        <v>0.229481585426103</v>
      </c>
      <c r="G85" s="91">
        <v>9.1428333333333338</v>
      </c>
      <c r="H85" s="92">
        <v>0.12973857158870589</v>
      </c>
      <c r="I85" s="92">
        <v>7.0370201229714082</v>
      </c>
      <c r="J85" s="93">
        <v>2.2017547748532547</v>
      </c>
      <c r="K85" s="76"/>
      <c r="M85" s="307"/>
      <c r="N85" s="244"/>
      <c r="P85" s="245"/>
      <c r="AA85" s="41"/>
    </row>
    <row r="86" spans="2:27" ht="20.25" customHeight="1">
      <c r="B86" s="89" t="s">
        <v>121</v>
      </c>
      <c r="C86" s="68">
        <v>3</v>
      </c>
      <c r="D86" s="90">
        <v>2.0311765268613276E-2</v>
      </c>
      <c r="E86" s="90">
        <v>0.25431646456558232</v>
      </c>
      <c r="F86" s="90">
        <v>0.26274454113751722</v>
      </c>
      <c r="G86" s="91">
        <v>8.1734999999999989</v>
      </c>
      <c r="H86" s="92">
        <v>0.21913094238144837</v>
      </c>
      <c r="I86" s="92">
        <v>8.6147895855632086</v>
      </c>
      <c r="J86" s="93">
        <v>2.3724039330197009</v>
      </c>
      <c r="K86" s="76"/>
      <c r="M86" s="307"/>
      <c r="N86" s="244"/>
      <c r="P86" s="245"/>
      <c r="AA86" s="41"/>
    </row>
    <row r="87" spans="2:27" ht="20.25" customHeight="1">
      <c r="B87" s="89" t="s">
        <v>121</v>
      </c>
      <c r="C87" s="68">
        <v>4</v>
      </c>
      <c r="D87" s="90">
        <v>1.9239010470632555E-2</v>
      </c>
      <c r="E87" s="90">
        <v>0.2559753277985905</v>
      </c>
      <c r="F87" s="90">
        <v>0.28011631506772056</v>
      </c>
      <c r="G87" s="91">
        <v>8.2093333333333334</v>
      </c>
      <c r="H87" s="92">
        <v>0.24061273217355483</v>
      </c>
      <c r="I87" s="92">
        <v>8.0425703537712838</v>
      </c>
      <c r="J87" s="93">
        <v>2.3541791184273886</v>
      </c>
      <c r="K87" s="76"/>
    </row>
    <row r="88" spans="2:27" ht="20.25" customHeight="1">
      <c r="B88" s="89" t="s">
        <v>121</v>
      </c>
      <c r="C88" s="68">
        <v>5</v>
      </c>
      <c r="D88" s="90">
        <v>1.9534542227517576E-2</v>
      </c>
      <c r="E88" s="90">
        <v>0.26509781604777449</v>
      </c>
      <c r="F88" s="90">
        <v>0.27177454040980337</v>
      </c>
      <c r="G88" s="91">
        <v>9.0399999999999991</v>
      </c>
      <c r="H88" s="92">
        <v>0.49180766304623064</v>
      </c>
      <c r="I88" s="92">
        <v>10.809607271664879</v>
      </c>
      <c r="J88" s="93">
        <v>2.228911088711075</v>
      </c>
      <c r="K88" s="76"/>
    </row>
    <row r="89" spans="2:27" ht="20.25" customHeight="1">
      <c r="B89" s="89" t="s">
        <v>121</v>
      </c>
      <c r="C89" s="68">
        <v>6</v>
      </c>
      <c r="D89" s="90">
        <v>2.1269911355059568E-2</v>
      </c>
      <c r="E89" s="90">
        <v>0.26115377027922299</v>
      </c>
      <c r="F89" s="90">
        <v>0.26288909946930111</v>
      </c>
      <c r="G89" s="91">
        <v>9.9671666666666674</v>
      </c>
      <c r="H89" s="92">
        <v>0.13589080139430637</v>
      </c>
      <c r="I89" s="92">
        <v>9.2477266422546389</v>
      </c>
      <c r="J89" s="93">
        <v>2.1197447802753282</v>
      </c>
      <c r="K89" s="76"/>
    </row>
    <row r="90" spans="2:27" ht="20.25" customHeight="1">
      <c r="B90" s="89" t="s">
        <v>121</v>
      </c>
      <c r="C90" s="68">
        <v>7</v>
      </c>
      <c r="D90" s="90">
        <v>2.5328925556066681E-2</v>
      </c>
      <c r="E90" s="90">
        <v>0.26041030841449264</v>
      </c>
      <c r="F90" s="90">
        <v>0.25349118020290645</v>
      </c>
      <c r="G90" s="91">
        <v>10.640333333333333</v>
      </c>
      <c r="H90" s="92">
        <v>9.0545001858436155E-2</v>
      </c>
      <c r="I90" s="92">
        <v>9.6935389489598851</v>
      </c>
      <c r="J90" s="93">
        <v>2.0743341895424021</v>
      </c>
      <c r="K90" s="76"/>
    </row>
    <row r="91" spans="2:27" ht="20.25" customHeight="1">
      <c r="B91" s="89" t="s">
        <v>121</v>
      </c>
      <c r="C91" s="68">
        <v>8</v>
      </c>
      <c r="D91" s="90">
        <v>2.7880988138884118E-2</v>
      </c>
      <c r="E91" s="90">
        <v>0.25973537978623618</v>
      </c>
      <c r="F91" s="90">
        <v>0.2485325068073452</v>
      </c>
      <c r="G91" s="91">
        <v>11.280166666666668</v>
      </c>
      <c r="H91" s="92">
        <v>5.5489276697278253E-2</v>
      </c>
      <c r="I91" s="92">
        <v>9.4113776798348017</v>
      </c>
      <c r="J91" s="93">
        <v>1.9936587206419509</v>
      </c>
      <c r="K91" s="76"/>
    </row>
    <row r="92" spans="2:27" ht="20.25" customHeight="1">
      <c r="B92" s="89" t="s">
        <v>121</v>
      </c>
      <c r="C92" s="68">
        <v>9</v>
      </c>
      <c r="D92" s="90">
        <v>2.3629940667971465E-2</v>
      </c>
      <c r="E92" s="90">
        <v>0.25907967888648786</v>
      </c>
      <c r="F92" s="90">
        <v>0.25642145084414997</v>
      </c>
      <c r="G92" s="91">
        <v>10.227166666666667</v>
      </c>
      <c r="H92" s="92">
        <v>0.13547618195430164</v>
      </c>
      <c r="I92" s="92">
        <v>9.3959287484435006</v>
      </c>
      <c r="J92" s="93">
        <v>2.1106509684610475</v>
      </c>
      <c r="K92" s="76" t="s">
        <v>69</v>
      </c>
    </row>
    <row r="93" spans="2:27" ht="20.25" customHeight="1">
      <c r="B93" s="89" t="s">
        <v>119</v>
      </c>
      <c r="C93" s="68">
        <v>1</v>
      </c>
      <c r="D93" s="90">
        <v>5.7401091645707399E-2</v>
      </c>
      <c r="E93" s="90">
        <v>0.42838201521595348</v>
      </c>
      <c r="F93" s="90">
        <v>0.19707722686963011</v>
      </c>
      <c r="G93" s="91">
        <v>16.382166666666667</v>
      </c>
      <c r="H93" s="92">
        <v>2.6969477420461798</v>
      </c>
      <c r="I93" s="92">
        <v>28.470995242887863</v>
      </c>
      <c r="J93" s="93">
        <v>1.7411097604555927</v>
      </c>
      <c r="K93" s="76"/>
    </row>
    <row r="94" spans="2:27" ht="20.25" customHeight="1">
      <c r="B94" s="89" t="s">
        <v>119</v>
      </c>
      <c r="C94" s="68">
        <v>2</v>
      </c>
      <c r="D94" s="90">
        <v>5.8632063827886174E-2</v>
      </c>
      <c r="E94" s="90">
        <v>0.36033546880606743</v>
      </c>
      <c r="F94" s="90">
        <v>0.18877767121479599</v>
      </c>
      <c r="G94" s="91">
        <v>13.503176470588233</v>
      </c>
      <c r="H94" s="92">
        <v>0.16636511276479696</v>
      </c>
      <c r="I94" s="92">
        <v>7.8126178516906615</v>
      </c>
      <c r="J94" s="93">
        <v>1.8238401620212632</v>
      </c>
      <c r="K94" s="76"/>
    </row>
    <row r="95" spans="2:27" ht="20.25" customHeight="1">
      <c r="B95" s="89" t="s">
        <v>119</v>
      </c>
      <c r="C95" s="68">
        <v>3</v>
      </c>
      <c r="D95" s="90">
        <v>2.8943423083135234E-2</v>
      </c>
      <c r="E95" s="90">
        <v>0.33647482369146309</v>
      </c>
      <c r="F95" s="90">
        <v>0.19324912999019028</v>
      </c>
      <c r="G95" s="91">
        <v>12.9268</v>
      </c>
      <c r="H95" s="92">
        <v>0.11132710306995346</v>
      </c>
      <c r="I95" s="92">
        <v>6.9584039712236203</v>
      </c>
      <c r="J95" s="93">
        <v>1.9475030025478921</v>
      </c>
      <c r="K95" s="76"/>
    </row>
    <row r="96" spans="2:27" ht="20.25" customHeight="1">
      <c r="B96" s="89" t="s">
        <v>119</v>
      </c>
      <c r="C96" s="68">
        <v>4</v>
      </c>
      <c r="D96" s="90">
        <v>2.5610550760768611E-2</v>
      </c>
      <c r="E96" s="90">
        <v>0.32995228632585827</v>
      </c>
      <c r="F96" s="90">
        <v>0.19748461333193693</v>
      </c>
      <c r="G96" s="91">
        <v>13.167749999999998</v>
      </c>
      <c r="H96" s="92">
        <v>8.364811208194993E-2</v>
      </c>
      <c r="I96" s="92">
        <v>7.86506735909001</v>
      </c>
      <c r="J96" s="93">
        <v>1.9477859932562169</v>
      </c>
      <c r="K96" s="76"/>
    </row>
    <row r="97" spans="2:11" ht="20.25" customHeight="1">
      <c r="B97" s="89" t="s">
        <v>119</v>
      </c>
      <c r="C97" s="68">
        <v>5</v>
      </c>
      <c r="D97" s="90">
        <v>2.469632071392807E-2</v>
      </c>
      <c r="E97" s="90">
        <v>0.32804551890274319</v>
      </c>
      <c r="F97" s="90">
        <v>0.19132461361731865</v>
      </c>
      <c r="G97" s="91">
        <v>13.543333333333333</v>
      </c>
      <c r="H97" s="92">
        <v>0.23060738964680969</v>
      </c>
      <c r="I97" s="92">
        <v>7.7810114058414923</v>
      </c>
      <c r="J97" s="93">
        <v>1.9546185423725493</v>
      </c>
      <c r="K97" s="76"/>
    </row>
    <row r="98" spans="2:11" ht="20.25" customHeight="1">
      <c r="B98" s="89" t="s">
        <v>119</v>
      </c>
      <c r="C98" s="68">
        <v>6</v>
      </c>
      <c r="D98" s="90">
        <v>2.6547623942038381E-2</v>
      </c>
      <c r="E98" s="90">
        <v>0.33884779036508522</v>
      </c>
      <c r="F98" s="90">
        <v>0.17773032760307481</v>
      </c>
      <c r="G98" s="91">
        <v>15.429666666666664</v>
      </c>
      <c r="H98" s="92">
        <v>8.124167202011498E-2</v>
      </c>
      <c r="I98" s="92">
        <v>8.6361786698592002</v>
      </c>
      <c r="J98" s="93">
        <v>1.8586446841503372</v>
      </c>
      <c r="K98" s="76"/>
    </row>
    <row r="99" spans="2:11" ht="20.25" customHeight="1">
      <c r="B99" s="89" t="s">
        <v>119</v>
      </c>
      <c r="C99" s="68">
        <v>7</v>
      </c>
      <c r="D99" s="90">
        <v>2.6892060063145942E-2</v>
      </c>
      <c r="E99" s="90">
        <v>0.34821456782613802</v>
      </c>
      <c r="F99" s="90">
        <v>0.16773555626624559</v>
      </c>
      <c r="G99" s="91">
        <v>16.387933333333333</v>
      </c>
      <c r="H99" s="92">
        <v>3.3840394673754999E-2</v>
      </c>
      <c r="I99" s="92">
        <v>8.3529374186385255</v>
      </c>
      <c r="J99" s="93">
        <v>1.7919406302272507</v>
      </c>
      <c r="K99" s="76"/>
    </row>
    <row r="100" spans="2:11" ht="20.25" customHeight="1">
      <c r="B100" s="89" t="s">
        <v>119</v>
      </c>
      <c r="C100" s="68">
        <v>8</v>
      </c>
      <c r="D100" s="90">
        <v>3.092250683288399E-2</v>
      </c>
      <c r="E100" s="90">
        <v>0.35462236133115865</v>
      </c>
      <c r="F100" s="90">
        <v>0.16182047982274647</v>
      </c>
      <c r="G100" s="91">
        <v>17.41825</v>
      </c>
      <c r="H100" s="92">
        <v>1.4381485942298832E-2</v>
      </c>
      <c r="I100" s="92">
        <v>8.1054054770796213</v>
      </c>
      <c r="J100" s="93">
        <v>1.7473973561954892</v>
      </c>
      <c r="K100" s="76"/>
    </row>
    <row r="101" spans="2:11" ht="20.25" customHeight="1">
      <c r="B101" s="89" t="s">
        <v>119</v>
      </c>
      <c r="C101" s="68">
        <v>9</v>
      </c>
      <c r="D101" s="90">
        <v>3.0339485090121566E-2</v>
      </c>
      <c r="E101" s="90">
        <v>0.3522191300666998</v>
      </c>
      <c r="F101" s="90">
        <v>0.17512030711474891</v>
      </c>
      <c r="G101" s="91">
        <v>16.694611111111115</v>
      </c>
      <c r="H101" s="92">
        <v>5.6177409689770717E-2</v>
      </c>
      <c r="I101" s="92">
        <v>8.9398686965403318</v>
      </c>
      <c r="J101" s="93">
        <v>1.769098342637875</v>
      </c>
      <c r="K101" s="76" t="s">
        <v>69</v>
      </c>
    </row>
    <row r="102" spans="2:11" ht="20.25" customHeight="1">
      <c r="B102" s="87" t="s">
        <v>125</v>
      </c>
      <c r="C102" s="86"/>
      <c r="D102" s="87"/>
      <c r="E102" s="87"/>
      <c r="F102" s="87"/>
      <c r="G102" s="87"/>
      <c r="H102" s="87"/>
      <c r="I102" s="87"/>
      <c r="J102" s="87"/>
      <c r="K102" s="86"/>
    </row>
    <row r="103" spans="2:11" ht="20.25" customHeight="1">
      <c r="B103" s="235" t="str">
        <f>C64</f>
        <v>36</v>
      </c>
      <c r="C103" s="56"/>
      <c r="D103" s="69">
        <f t="shared" ref="D103:J105" si="1">(SUMIFS(D$75:D$101,$B$75:$B$101,$B103,$C$75:$C$101,MAX($C$75:$C$101))/SUMIFS(D$75:D$101,$B$75:$B$101,$B103,$C$75:$C$101,MAX($C$75:$C$101)-1))-1</f>
        <v>-0.16160407202611204</v>
      </c>
      <c r="E103" s="69">
        <f t="shared" si="1"/>
        <v>9.8773242822309815E-3</v>
      </c>
      <c r="F103" s="69">
        <f t="shared" si="1"/>
        <v>9.5057439109259789E-2</v>
      </c>
      <c r="G103" s="69">
        <f t="shared" si="1"/>
        <v>-6.699943115181195E-2</v>
      </c>
      <c r="H103" s="69">
        <f t="shared" si="1"/>
        <v>-0.43754158602339943</v>
      </c>
      <c r="I103" s="69">
        <f t="shared" si="1"/>
        <v>9.6247902695158372E-2</v>
      </c>
      <c r="J103" s="88">
        <f t="shared" si="1"/>
        <v>7.5308013824295639E-3</v>
      </c>
      <c r="K103" s="57"/>
    </row>
    <row r="104" spans="2:11" ht="20.25" customHeight="1">
      <c r="B104" s="43" t="str">
        <f>D64</f>
        <v>790</v>
      </c>
      <c r="C104" s="56"/>
      <c r="D104" s="69">
        <f t="shared" si="1"/>
        <v>-0.15247119111190843</v>
      </c>
      <c r="E104" s="69">
        <f t="shared" si="1"/>
        <v>-2.5244958938129836E-3</v>
      </c>
      <c r="F104" s="69">
        <f t="shared" si="1"/>
        <v>3.1742101418226198E-2</v>
      </c>
      <c r="G104" s="69">
        <f t="shared" si="1"/>
        <v>-9.334968454957826E-2</v>
      </c>
      <c r="H104" s="69">
        <f t="shared" si="1"/>
        <v>1.4414840130894468</v>
      </c>
      <c r="I104" s="69">
        <f>(SUMIFS(I$75:I$101,$B$75:$B$101,$B104,$C$75:$C$101,MAX($C$75:$C$101))/SUMIFS(I$75:I$101,$B$75:$B$101,$B104,$C$75:$C$101,MAX($C$75:$C$101)-1))-1</f>
        <v>-1.6415164619737466E-3</v>
      </c>
      <c r="J104" s="88">
        <f t="shared" si="1"/>
        <v>5.8682183970496959E-2</v>
      </c>
      <c r="K104" s="57"/>
    </row>
    <row r="105" spans="2:11" ht="20.25" customHeight="1">
      <c r="B105" s="43" t="str">
        <f>E64</f>
        <v>33</v>
      </c>
      <c r="C105" s="56"/>
      <c r="D105" s="69">
        <f t="shared" si="1"/>
        <v>-1.8854284547927369E-2</v>
      </c>
      <c r="E105" s="69">
        <f t="shared" si="1"/>
        <v>-6.7768745756408011E-3</v>
      </c>
      <c r="F105" s="69">
        <f t="shared" si="1"/>
        <v>8.2188776764045457E-2</v>
      </c>
      <c r="G105" s="69">
        <f t="shared" si="1"/>
        <v>-4.1544867531978502E-2</v>
      </c>
      <c r="H105" s="69">
        <f t="shared" si="1"/>
        <v>2.9062312416926055</v>
      </c>
      <c r="I105" s="69">
        <f t="shared" si="1"/>
        <v>0.10295144663896161</v>
      </c>
      <c r="J105" s="88">
        <f t="shared" si="1"/>
        <v>1.2419033578964678E-2</v>
      </c>
      <c r="K105" s="57"/>
    </row>
    <row r="106" spans="2:11" ht="20.25" customHeight="1" thickBot="1"/>
    <row r="107" spans="2:11" ht="17.25" thickTop="1">
      <c r="B107" s="26" t="s">
        <v>51</v>
      </c>
      <c r="C107" s="26"/>
      <c r="D107" s="26"/>
      <c r="E107" s="26"/>
      <c r="F107" s="174" t="s">
        <v>77</v>
      </c>
      <c r="G107" s="44"/>
      <c r="H107" s="26"/>
      <c r="I107" s="26"/>
    </row>
    <row r="108" spans="2:11">
      <c r="B108" s="27" t="s">
        <v>33</v>
      </c>
      <c r="C108" s="27" t="s">
        <v>52</v>
      </c>
      <c r="D108" s="27"/>
      <c r="E108" s="27"/>
      <c r="F108" s="94" t="s">
        <v>78</v>
      </c>
      <c r="G108" s="45"/>
      <c r="H108" s="47" t="s">
        <v>81</v>
      </c>
      <c r="I108" s="47"/>
    </row>
    <row r="109" spans="2:11">
      <c r="B109" s="27" t="s">
        <v>34</v>
      </c>
      <c r="C109" s="27" t="s">
        <v>53</v>
      </c>
      <c r="D109" s="27"/>
      <c r="E109" s="27"/>
      <c r="F109" s="94" t="s">
        <v>79</v>
      </c>
      <c r="G109" s="45"/>
      <c r="H109" s="47" t="s">
        <v>82</v>
      </c>
      <c r="I109" s="47"/>
    </row>
    <row r="110" spans="2:11">
      <c r="B110" s="27" t="s">
        <v>4</v>
      </c>
      <c r="C110" s="27" t="s">
        <v>54</v>
      </c>
      <c r="D110" s="27"/>
      <c r="E110" s="27"/>
      <c r="F110" s="94" t="s">
        <v>80</v>
      </c>
      <c r="G110" s="45"/>
      <c r="H110" s="47" t="s">
        <v>83</v>
      </c>
      <c r="I110" s="47"/>
    </row>
    <row r="111" spans="2:11">
      <c r="B111" s="27" t="s">
        <v>5</v>
      </c>
      <c r="C111" s="27" t="s">
        <v>55</v>
      </c>
      <c r="D111" s="27"/>
      <c r="E111" s="27"/>
      <c r="F111" s="94" t="s">
        <v>87</v>
      </c>
      <c r="G111" s="45"/>
      <c r="H111" s="47" t="s">
        <v>84</v>
      </c>
      <c r="I111" s="47"/>
    </row>
    <row r="112" spans="2:11">
      <c r="B112" s="27" t="s">
        <v>56</v>
      </c>
      <c r="C112" s="27" t="s">
        <v>57</v>
      </c>
      <c r="D112" s="27"/>
      <c r="E112" s="27"/>
      <c r="F112" s="94" t="s">
        <v>88</v>
      </c>
      <c r="G112" s="45"/>
      <c r="H112" s="47" t="s">
        <v>85</v>
      </c>
      <c r="I112" s="47"/>
    </row>
    <row r="113" spans="2:9" ht="17.25" thickBot="1">
      <c r="B113" s="28" t="s">
        <v>58</v>
      </c>
      <c r="C113" s="28" t="s">
        <v>59</v>
      </c>
      <c r="D113" s="28"/>
      <c r="E113" s="28"/>
      <c r="F113" s="95" t="s">
        <v>89</v>
      </c>
      <c r="G113" s="46"/>
      <c r="H113" s="48" t="s">
        <v>86</v>
      </c>
      <c r="I113" s="48"/>
    </row>
    <row r="114" spans="2:9" ht="17.25" thickTop="1"/>
    <row r="115" spans="2:9" ht="6.75" customHeight="1"/>
  </sheetData>
  <mergeCells count="3">
    <mergeCell ref="O9:P9"/>
    <mergeCell ref="C4:D4"/>
    <mergeCell ref="C5:D5"/>
  </mergeCells>
  <phoneticPr fontId="2" type="noConversion"/>
  <conditionalFormatting sqref="B75:K101">
    <cfRule type="expression" dxfId="45" priority="1">
      <formula>$B75&lt;&gt;$B76</formula>
    </cfRule>
  </conditionalFormatting>
  <conditionalFormatting sqref="C65:K65">
    <cfRule type="containsText" dxfId="44" priority="2" operator="containsText" text="F">
      <formula>NOT(ISERROR(SEARCH("F",C65)))</formula>
    </cfRule>
    <cfRule type="containsText" dxfId="43" priority="3" operator="containsText" text="D">
      <formula>NOT(ISERROR(SEARCH("D",C65)))</formula>
    </cfRule>
    <cfRule type="containsText" dxfId="42" priority="4" operator="containsText" text="S">
      <formula>NOT(ISERROR(SEARCH("S",C65)))</formula>
    </cfRule>
    <cfRule type="containsText" dxfId="41" priority="5" operator="containsText" text="A">
      <formula>NOT(ISERROR(SEARCH("A",C65)))</formula>
    </cfRule>
  </conditionalFormatting>
  <conditionalFormatting sqref="D52:K52 D54:K55 D56:D61 D62:K63 D72:K72 D102:K102 K103:K105">
    <cfRule type="containsText" dxfId="40" priority="60" operator="containsText" text="악화">
      <formula>NOT(ISERROR(SEARCH("악화",D52)))</formula>
    </cfRule>
  </conditionalFormatting>
  <conditionalFormatting sqref="D52:K52 D54:K55 D62:K63 D72:K72 D102:K102 K103:K105 D56:D61">
    <cfRule type="containsText" dxfId="39" priority="59" operator="containsText" text="개선">
      <formula>NOT(ISERROR(SEARCH("개선",D52)))</formula>
    </cfRule>
  </conditionalFormatting>
  <conditionalFormatting sqref="G4:G5">
    <cfRule type="containsText" dxfId="38" priority="10" operator="containsText" text="S">
      <formula>NOT(ISERROR(SEARCH("S",G4)))</formula>
    </cfRule>
    <cfRule type="containsText" dxfId="37" priority="11" operator="containsText" text="A">
      <formula>NOT(ISERROR(SEARCH("A",G4)))</formula>
    </cfRule>
  </conditionalFormatting>
  <conditionalFormatting sqref="G5">
    <cfRule type="containsText" dxfId="36" priority="6" operator="containsText" text="F">
      <formula>NOT(ISERROR(SEARCH("F",G5)))</formula>
    </cfRule>
    <cfRule type="containsText" dxfId="35" priority="7" operator="containsText" text="D">
      <formula>NOT(ISERROR(SEARCH("D",G5)))</formula>
    </cfRule>
  </conditionalFormatting>
  <conditionalFormatting sqref="K1:K20 J21 K23:K27 K29:K64 K66:K1048576">
    <cfRule type="containsText" dxfId="34" priority="12" operator="containsText" text="D">
      <formula>NOT(ISERROR(SEARCH("D",J1)))</formula>
    </cfRule>
    <cfRule type="containsText" dxfId="33" priority="13" operator="containsText" text="F">
      <formula>NOT(ISERROR(SEARCH("F",J1)))</formula>
    </cfRule>
    <cfRule type="containsText" dxfId="32" priority="14" operator="containsText" text="S">
      <formula>NOT(ISERROR(SEARCH("S",J1)))</formula>
    </cfRule>
    <cfRule type="containsText" dxfId="31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D103:J105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7" customWidth="1"/>
    <col min="6" max="6" width="10.28515625" style="4" customWidth="1"/>
    <col min="7" max="7" width="9.140625" style="4"/>
    <col min="8" max="8" width="9.7109375" style="4" customWidth="1"/>
    <col min="9" max="9" width="10" style="173" bestFit="1" customWidth="1"/>
    <col min="10" max="20" width="9.28515625" style="17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51" width="9.140625" hidden="1" customWidth="1" outlineLevel="1" collapsed="1"/>
    <col min="52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5"/>
      <c r="F1" s="110"/>
      <c r="G1" s="22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9"/>
    </row>
    <row r="2" spans="1:66" ht="50.25" customHeight="1">
      <c r="A2" s="10" t="s">
        <v>47</v>
      </c>
      <c r="B2" s="10"/>
      <c r="C2" s="10"/>
      <c r="D2" s="10"/>
      <c r="E2" s="106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0"/>
    </row>
    <row r="3" spans="1:66" s="17" customFormat="1" ht="21.75" customHeight="1">
      <c r="A3" s="42" t="s">
        <v>154</v>
      </c>
      <c r="B3" s="42"/>
      <c r="C3" s="19"/>
      <c r="D3" s="19"/>
      <c r="E3" s="106"/>
      <c r="F3" s="4"/>
      <c r="G3" s="4"/>
      <c r="H3" s="4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50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0" t="s">
        <v>38</v>
      </c>
      <c r="B4" s="140" t="s">
        <v>140</v>
      </c>
      <c r="C4" s="140" t="s">
        <v>1</v>
      </c>
      <c r="D4" s="140" t="s">
        <v>10</v>
      </c>
      <c r="E4" s="141" t="s">
        <v>139</v>
      </c>
      <c r="F4" s="127" t="s">
        <v>45</v>
      </c>
      <c r="G4" s="151" t="s">
        <v>144</v>
      </c>
      <c r="H4" s="127" t="s">
        <v>63</v>
      </c>
      <c r="I4" s="127" t="s">
        <v>3</v>
      </c>
      <c r="J4" s="126" t="s">
        <v>11</v>
      </c>
      <c r="K4" s="126" t="s">
        <v>12</v>
      </c>
      <c r="L4" s="126" t="s">
        <v>13</v>
      </c>
      <c r="M4" s="126" t="s">
        <v>15</v>
      </c>
      <c r="N4" s="237" t="s">
        <v>6</v>
      </c>
      <c r="O4" s="237" t="s">
        <v>7</v>
      </c>
      <c r="P4" s="237" t="s">
        <v>26</v>
      </c>
      <c r="Q4" s="237" t="s">
        <v>14</v>
      </c>
      <c r="R4" s="237" t="s">
        <v>46</v>
      </c>
      <c r="S4" s="152" t="s">
        <v>43</v>
      </c>
      <c r="T4" s="152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0" t="s">
        <v>39</v>
      </c>
      <c r="AQ4" s="100" t="s">
        <v>27</v>
      </c>
      <c r="AR4" s="100" t="s">
        <v>40</v>
      </c>
      <c r="AS4" s="100" t="s">
        <v>41</v>
      </c>
      <c r="AT4" s="100" t="s">
        <v>6</v>
      </c>
      <c r="AU4" s="100" t="s">
        <v>7</v>
      </c>
      <c r="AV4" s="100" t="s">
        <v>28</v>
      </c>
      <c r="AW4" s="100" t="s">
        <v>18</v>
      </c>
      <c r="AX4" s="101" t="s">
        <v>60</v>
      </c>
      <c r="AY4" s="100" t="s">
        <v>90</v>
      </c>
      <c r="AZ4" s="100" t="s">
        <v>65</v>
      </c>
      <c r="BA4" s="100" t="s">
        <v>124</v>
      </c>
      <c r="BB4" t="s">
        <v>132</v>
      </c>
      <c r="BC4" t="s">
        <v>133</v>
      </c>
      <c r="BD4" t="s">
        <v>114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5" t="str">
        <f>W5</f>
        <v>부성여객</v>
      </c>
      <c r="B5" s="145" t="str">
        <f>V5</f>
        <v>33</v>
      </c>
      <c r="C5" s="146" t="str">
        <f>Y5</f>
        <v>70바2010</v>
      </c>
      <c r="D5" s="134" t="str">
        <f>Z5</f>
        <v>하이</v>
      </c>
      <c r="E5" s="130" t="str">
        <f>AZ5</f>
        <v>D</v>
      </c>
      <c r="F5" s="153">
        <f>G5/H5</f>
        <v>0.83739130434782616</v>
      </c>
      <c r="G5" s="154">
        <f>AE5</f>
        <v>1.9259999999999999</v>
      </c>
      <c r="H5" s="155">
        <f>AF5</f>
        <v>2.2999999999999998</v>
      </c>
      <c r="I5" s="156">
        <f>AC5</f>
        <v>3514.42</v>
      </c>
      <c r="J5" s="157">
        <f>AI5/AH5</f>
        <v>4.7409921071635795E-2</v>
      </c>
      <c r="K5" s="157">
        <f>AJ5/AH5</f>
        <v>0.33916825855055621</v>
      </c>
      <c r="L5" s="157">
        <f>AK5/AC5</f>
        <v>8.9915263400504208E-2</v>
      </c>
      <c r="M5" s="158">
        <f>AG5</f>
        <v>16.969000000000001</v>
      </c>
      <c r="N5" s="159">
        <f>IF(AW5=0,AT5,"속도계이상")</f>
        <v>0</v>
      </c>
      <c r="O5" s="159">
        <f>IF(AW5=0,AU5,"속도계이상")</f>
        <v>1.252</v>
      </c>
      <c r="P5" s="160">
        <f>AQ5/60</f>
        <v>0.38500000000000001</v>
      </c>
      <c r="Q5" s="161">
        <f>AN5</f>
        <v>85</v>
      </c>
      <c r="R5" s="162">
        <f>AC5/(AH5-AI5-AJ5)</f>
        <v>23.743799430300694</v>
      </c>
      <c r="S5" s="147">
        <f>IF(AW5=0,AL5,"속도계이상")</f>
        <v>0</v>
      </c>
      <c r="T5" s="147">
        <f>IF(AW5=0,AM5,"속도계이상")</f>
        <v>44</v>
      </c>
      <c r="U5" t="s">
        <v>118</v>
      </c>
      <c r="V5" s="5" t="s">
        <v>119</v>
      </c>
      <c r="W5" t="s">
        <v>118</v>
      </c>
      <c r="X5" s="5" t="s">
        <v>119</v>
      </c>
      <c r="Y5" t="s">
        <v>196</v>
      </c>
      <c r="Z5" t="s">
        <v>193</v>
      </c>
      <c r="AA5" t="s">
        <v>194</v>
      </c>
      <c r="AB5">
        <v>512</v>
      </c>
      <c r="AC5" s="1">
        <v>3514.42</v>
      </c>
      <c r="AD5" s="1">
        <v>1825.1550000000002</v>
      </c>
      <c r="AE5" s="29">
        <v>1.9259999999999999</v>
      </c>
      <c r="AF5">
        <v>2.2999999999999998</v>
      </c>
      <c r="AG5">
        <v>16.969000000000001</v>
      </c>
      <c r="AH5">
        <v>241.29272399999999</v>
      </c>
      <c r="AI5">
        <v>11.439669</v>
      </c>
      <c r="AJ5">
        <v>81.838832999999994</v>
      </c>
      <c r="AK5">
        <v>316</v>
      </c>
      <c r="AL5">
        <v>0</v>
      </c>
      <c r="AM5">
        <v>44</v>
      </c>
      <c r="AN5">
        <v>85</v>
      </c>
      <c r="AO5">
        <v>14.564964</v>
      </c>
      <c r="AP5">
        <v>1360.3</v>
      </c>
      <c r="AQ5">
        <v>23.1</v>
      </c>
      <c r="AR5">
        <v>45</v>
      </c>
      <c r="AS5">
        <v>23221</v>
      </c>
      <c r="AT5">
        <v>0</v>
      </c>
      <c r="AU5">
        <v>1.252</v>
      </c>
      <c r="AV5">
        <v>29494</v>
      </c>
      <c r="AW5">
        <v>0</v>
      </c>
      <c r="AX5" s="30">
        <v>0.54</v>
      </c>
      <c r="AY5">
        <v>0.83739130434782616</v>
      </c>
      <c r="AZ5" t="s">
        <v>67</v>
      </c>
      <c r="BA5" t="s">
        <v>466</v>
      </c>
      <c r="BB5">
        <v>2</v>
      </c>
      <c r="BC5" t="s">
        <v>467</v>
      </c>
      <c r="BD5">
        <v>5</v>
      </c>
      <c r="BE5">
        <v>89173.697</v>
      </c>
      <c r="BF5">
        <v>3.9410948724039108E-2</v>
      </c>
      <c r="BG5">
        <v>3.3002385757608402E-2</v>
      </c>
      <c r="BH5">
        <v>283180.48699999991</v>
      </c>
      <c r="BI5">
        <v>1.2410530249564834E-2</v>
      </c>
      <c r="BJ5">
        <v>1.0392470113331248E-2</v>
      </c>
      <c r="BK5">
        <v>1</v>
      </c>
      <c r="BL5" t="s">
        <v>70</v>
      </c>
      <c r="BM5">
        <v>1</v>
      </c>
      <c r="BN5" t="s">
        <v>468</v>
      </c>
    </row>
    <row r="6" spans="1:66">
      <c r="A6" s="142" t="str">
        <f t="shared" ref="A6:A7" si="0">W6</f>
        <v>부성여객</v>
      </c>
      <c r="B6" s="142" t="str">
        <f t="shared" ref="B6:B7" si="1">V6</f>
        <v>33</v>
      </c>
      <c r="C6" s="143" t="str">
        <f t="shared" ref="C6:C7" si="2">Y6</f>
        <v>70바2018</v>
      </c>
      <c r="D6" s="117" t="str">
        <f t="shared" ref="D6:D7" si="3">Z6</f>
        <v>저상</v>
      </c>
      <c r="E6" s="113" t="str">
        <f>AZ6</f>
        <v>B</v>
      </c>
      <c r="F6" s="163">
        <f>G6/H6</f>
        <v>0.90821052631578936</v>
      </c>
      <c r="G6" s="164">
        <f>AE6</f>
        <v>1.7255999999999998</v>
      </c>
      <c r="H6" s="165">
        <f>AF6</f>
        <v>1.9</v>
      </c>
      <c r="I6" s="166">
        <f t="shared" ref="I6:I7" si="4">AC6</f>
        <v>6198.1549999999997</v>
      </c>
      <c r="J6" s="167">
        <f t="shared" ref="J6:J7" si="5">AI6/AH6</f>
        <v>1.7522285401007264E-2</v>
      </c>
      <c r="K6" s="167">
        <f t="shared" ref="K6:K7" si="6">AJ6/AH6</f>
        <v>0.36899911635708116</v>
      </c>
      <c r="L6" s="167">
        <f t="shared" ref="L6:L7" si="7">AK6/AC6</f>
        <v>0.23942608727919842</v>
      </c>
      <c r="M6" s="168">
        <f t="shared" ref="M6:M7" si="8">AG6</f>
        <v>20.702000000000002</v>
      </c>
      <c r="N6" s="169">
        <f t="shared" ref="N6:N7" si="9">IF(AW6=0,AT6,"속도계이상")</f>
        <v>3.2000000000000001E-2</v>
      </c>
      <c r="O6" s="169">
        <f t="shared" ref="O6:O7" si="10">IF(AW6=0,AU6,"속도계이상")</f>
        <v>22.91</v>
      </c>
      <c r="P6" s="170">
        <f t="shared" ref="P6:P7" si="11">AQ6/60</f>
        <v>13.231666666666666</v>
      </c>
      <c r="Q6" s="171">
        <f t="shared" ref="Q6:Q7" si="12">AN6</f>
        <v>94</v>
      </c>
      <c r="R6" s="172">
        <f t="shared" ref="R6:R7" si="13">AC6/(AH6-AI6-AJ6)</f>
        <v>26.040896520354789</v>
      </c>
      <c r="S6" s="144">
        <f t="shared" ref="S6:S7" si="14">IF(AW6=0,AL6,"속도계이상")</f>
        <v>2</v>
      </c>
      <c r="T6" s="144">
        <f t="shared" ref="T6:T7" si="15">IF(AW6=0,AM6,"속도계이상")</f>
        <v>1420</v>
      </c>
      <c r="U6" t="s">
        <v>118</v>
      </c>
      <c r="V6" s="5" t="s">
        <v>119</v>
      </c>
      <c r="W6" t="s">
        <v>118</v>
      </c>
      <c r="X6" s="5" t="s">
        <v>119</v>
      </c>
      <c r="Y6" t="s">
        <v>197</v>
      </c>
      <c r="Z6" t="s">
        <v>192</v>
      </c>
      <c r="AA6" t="s">
        <v>48</v>
      </c>
      <c r="AB6">
        <v>512</v>
      </c>
      <c r="AC6" s="1">
        <v>6198.1549999999997</v>
      </c>
      <c r="AD6" s="1">
        <v>3590.7583333333332</v>
      </c>
      <c r="AE6" s="29">
        <v>1.7255999999999998</v>
      </c>
      <c r="AF6">
        <v>1.9</v>
      </c>
      <c r="AG6">
        <v>20.702000000000002</v>
      </c>
      <c r="AH6">
        <v>387.97798599999999</v>
      </c>
      <c r="AI6">
        <v>6.7982610000000001</v>
      </c>
      <c r="AJ6">
        <v>143.163534</v>
      </c>
      <c r="AK6">
        <v>1484</v>
      </c>
      <c r="AL6">
        <v>2</v>
      </c>
      <c r="AM6">
        <v>1420</v>
      </c>
      <c r="AN6">
        <v>94</v>
      </c>
      <c r="AO6">
        <v>15.975531999999999</v>
      </c>
      <c r="AP6">
        <v>6610.2</v>
      </c>
      <c r="AQ6">
        <v>793.9</v>
      </c>
      <c r="AR6">
        <v>97</v>
      </c>
      <c r="AS6">
        <v>33191</v>
      </c>
      <c r="AT6">
        <v>3.2000000000000001E-2</v>
      </c>
      <c r="AU6">
        <v>22.91</v>
      </c>
      <c r="AV6">
        <v>50049</v>
      </c>
      <c r="AW6">
        <v>0</v>
      </c>
      <c r="AX6" s="30">
        <v>0.51</v>
      </c>
      <c r="AY6">
        <v>0.90821052631578936</v>
      </c>
      <c r="AZ6" t="s">
        <v>68</v>
      </c>
      <c r="BA6" t="s">
        <v>466</v>
      </c>
      <c r="BB6">
        <v>4</v>
      </c>
      <c r="BC6" t="s">
        <v>469</v>
      </c>
      <c r="BD6">
        <v>6</v>
      </c>
      <c r="BE6">
        <v>89173.697</v>
      </c>
      <c r="BF6">
        <v>6.950653845830794E-2</v>
      </c>
      <c r="BG6">
        <v>6.312656987560851E-2</v>
      </c>
      <c r="BH6">
        <v>283180.48699999991</v>
      </c>
      <c r="BI6">
        <v>2.1887648635903371E-2</v>
      </c>
      <c r="BJ6">
        <v>1.987859288742887E-2</v>
      </c>
      <c r="BK6">
        <v>1</v>
      </c>
      <c r="BL6" t="s">
        <v>69</v>
      </c>
      <c r="BM6">
        <v>1</v>
      </c>
      <c r="BN6" t="s">
        <v>468</v>
      </c>
    </row>
    <row r="7" spans="1:66">
      <c r="A7" s="145" t="str">
        <f t="shared" si="0"/>
        <v>부성여객</v>
      </c>
      <c r="B7" s="145" t="str">
        <f t="shared" si="1"/>
        <v>33</v>
      </c>
      <c r="C7" s="146" t="str">
        <f t="shared" si="2"/>
        <v>70바2020</v>
      </c>
      <c r="D7" s="134" t="str">
        <f t="shared" si="3"/>
        <v>대형</v>
      </c>
      <c r="E7" s="130" t="str">
        <f t="shared" ref="E7:E15" si="16">AZ7</f>
        <v>B</v>
      </c>
      <c r="F7" s="153">
        <f t="shared" ref="F7:F15" si="17">G7/H7</f>
        <v>0.9204</v>
      </c>
      <c r="G7" s="154">
        <f t="shared" ref="G7:G15" si="18">AE7</f>
        <v>1.8408</v>
      </c>
      <c r="H7" s="155">
        <f t="shared" ref="H7:H15" si="19">AF7</f>
        <v>2</v>
      </c>
      <c r="I7" s="156">
        <f t="shared" si="4"/>
        <v>4734.2790000000005</v>
      </c>
      <c r="J7" s="157">
        <f t="shared" si="5"/>
        <v>3.0500229426487172E-2</v>
      </c>
      <c r="K7" s="157">
        <f t="shared" si="6"/>
        <v>0.37677179762451718</v>
      </c>
      <c r="L7" s="157">
        <f t="shared" si="7"/>
        <v>0.21777339273836627</v>
      </c>
      <c r="M7" s="158">
        <f t="shared" si="8"/>
        <v>16.509</v>
      </c>
      <c r="N7" s="159">
        <f t="shared" si="9"/>
        <v>2.1000000000000001E-2</v>
      </c>
      <c r="O7" s="159">
        <f t="shared" si="10"/>
        <v>19.39</v>
      </c>
      <c r="P7" s="160">
        <f t="shared" si="11"/>
        <v>5.0233333333333325</v>
      </c>
      <c r="Q7" s="161">
        <f t="shared" si="12"/>
        <v>103</v>
      </c>
      <c r="R7" s="162">
        <f t="shared" si="13"/>
        <v>26.127315785284953</v>
      </c>
      <c r="S7" s="147">
        <f t="shared" si="14"/>
        <v>1</v>
      </c>
      <c r="T7" s="147">
        <f t="shared" si="15"/>
        <v>918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198</v>
      </c>
      <c r="Z7" s="4" t="s">
        <v>191</v>
      </c>
      <c r="AA7" s="4" t="s">
        <v>48</v>
      </c>
      <c r="AB7" s="4">
        <v>512</v>
      </c>
      <c r="AC7" s="4">
        <v>4734.2790000000005</v>
      </c>
      <c r="AD7" s="4">
        <v>2572.2208333333333</v>
      </c>
      <c r="AE7" s="4">
        <v>1.8408</v>
      </c>
      <c r="AF7" s="4">
        <v>2</v>
      </c>
      <c r="AG7" s="4">
        <v>16.509</v>
      </c>
      <c r="AH7" s="4">
        <v>305.70576599999998</v>
      </c>
      <c r="AI7" s="4">
        <v>9.3240960000000008</v>
      </c>
      <c r="AJ7" s="4">
        <v>115.18131099999999</v>
      </c>
      <c r="AK7" s="4">
        <v>1031</v>
      </c>
      <c r="AL7" s="4">
        <v>1</v>
      </c>
      <c r="AM7" s="4">
        <v>918</v>
      </c>
      <c r="AN7" s="4">
        <v>103</v>
      </c>
      <c r="AO7" s="4">
        <v>15.48639</v>
      </c>
      <c r="AP7" s="4">
        <v>1836.7</v>
      </c>
      <c r="AQ7" s="4">
        <v>301.39999999999998</v>
      </c>
      <c r="AR7" s="4">
        <v>42</v>
      </c>
      <c r="AS7" s="4">
        <v>10902</v>
      </c>
      <c r="AT7" s="4">
        <v>2.1000000000000001E-2</v>
      </c>
      <c r="AU7" s="4">
        <v>19.39</v>
      </c>
      <c r="AV7" s="4">
        <v>42105</v>
      </c>
      <c r="AW7" s="4">
        <v>0</v>
      </c>
      <c r="AX7" s="31">
        <v>0.46</v>
      </c>
      <c r="AY7">
        <v>0.9204</v>
      </c>
      <c r="AZ7" t="s">
        <v>68</v>
      </c>
      <c r="BA7" t="s">
        <v>466</v>
      </c>
      <c r="BB7">
        <v>3</v>
      </c>
      <c r="BC7" t="s">
        <v>470</v>
      </c>
      <c r="BD7">
        <v>3</v>
      </c>
      <c r="BE7">
        <v>89173.697</v>
      </c>
      <c r="BF7">
        <v>5.3090531841468905E-2</v>
      </c>
      <c r="BG7">
        <v>4.8864525506887982E-2</v>
      </c>
      <c r="BH7">
        <v>283180.48699999991</v>
      </c>
      <c r="BI7">
        <v>1.671823878175618E-2</v>
      </c>
      <c r="BJ7">
        <v>1.5387466974728389E-2</v>
      </c>
      <c r="BK7">
        <v>1</v>
      </c>
      <c r="BL7" t="s">
        <v>69</v>
      </c>
      <c r="BM7">
        <v>1</v>
      </c>
      <c r="BN7" t="s">
        <v>468</v>
      </c>
    </row>
    <row r="8" spans="1:66">
      <c r="A8" s="142" t="str">
        <f t="shared" ref="A8:A15" si="20">W8</f>
        <v>부성여객</v>
      </c>
      <c r="B8" s="142" t="str">
        <f t="shared" ref="B8:B15" si="21">V8</f>
        <v>33</v>
      </c>
      <c r="C8" s="143" t="str">
        <f t="shared" ref="C8:C15" si="22">Y8</f>
        <v>70바2034</v>
      </c>
      <c r="D8" s="117" t="str">
        <f t="shared" ref="D8:D15" si="23">Z8</f>
        <v>대형</v>
      </c>
      <c r="E8" s="113" t="str">
        <f t="shared" si="16"/>
        <v>B</v>
      </c>
      <c r="F8" s="163">
        <f t="shared" si="17"/>
        <v>0.94145454545454521</v>
      </c>
      <c r="G8" s="164">
        <f t="shared" si="18"/>
        <v>2.0711999999999997</v>
      </c>
      <c r="H8" s="165">
        <f t="shared" si="19"/>
        <v>2.2000000000000002</v>
      </c>
      <c r="I8" s="166">
        <f t="shared" ref="I8:I15" si="24">AC8</f>
        <v>5804.46</v>
      </c>
      <c r="J8" s="167">
        <f t="shared" ref="J8:J15" si="25">AI8/AH8</f>
        <v>1.854819010558614E-2</v>
      </c>
      <c r="K8" s="167">
        <f t="shared" ref="K8:K15" si="26">AJ8/AH8</f>
        <v>0.40669793286344064</v>
      </c>
      <c r="L8" s="167">
        <f t="shared" ref="L8:L15" si="27">AK8/AC8</f>
        <v>0.17538237837800588</v>
      </c>
      <c r="M8" s="168">
        <f t="shared" ref="M8:M15" si="28">AG8</f>
        <v>18.849</v>
      </c>
      <c r="N8" s="169">
        <f t="shared" ref="N8:N15" si="29">IF(AW8=0,AT8,"속도계이상")</f>
        <v>6.9000000000000006E-2</v>
      </c>
      <c r="O8" s="169">
        <f t="shared" ref="O8:O15" si="30">IF(AW8=0,AU8,"속도계이상")</f>
        <v>15.263999999999999</v>
      </c>
      <c r="P8" s="170">
        <f t="shared" ref="P8:P15" si="31">AQ8/60</f>
        <v>16.829999999999998</v>
      </c>
      <c r="Q8" s="171">
        <f t="shared" ref="Q8:Q15" si="32">AN8</f>
        <v>106</v>
      </c>
      <c r="R8" s="172">
        <f t="shared" ref="R8:R15" si="33">AC8/(AH8-AI8-AJ8)</f>
        <v>26.093251851518794</v>
      </c>
      <c r="S8" s="144">
        <f t="shared" ref="S8:S15" si="34">IF(AW8=0,AL8,"속도계이상")</f>
        <v>4</v>
      </c>
      <c r="T8" s="144">
        <f t="shared" ref="T8:T15" si="35">IF(AW8=0,AM8,"속도계이상")</f>
        <v>886</v>
      </c>
      <c r="U8" t="s">
        <v>118</v>
      </c>
      <c r="V8" s="5" t="s">
        <v>119</v>
      </c>
      <c r="W8" t="s">
        <v>118</v>
      </c>
      <c r="X8" s="5" t="s">
        <v>119</v>
      </c>
      <c r="Y8" t="s">
        <v>199</v>
      </c>
      <c r="Z8" t="s">
        <v>191</v>
      </c>
      <c r="AA8" t="s">
        <v>48</v>
      </c>
      <c r="AB8">
        <v>512</v>
      </c>
      <c r="AC8" s="1">
        <v>5804.46</v>
      </c>
      <c r="AD8" s="1">
        <v>2802.374166666667</v>
      </c>
      <c r="AE8" s="29">
        <v>2.0711999999999997</v>
      </c>
      <c r="AF8">
        <v>2.2000000000000002</v>
      </c>
      <c r="AG8">
        <v>18.849</v>
      </c>
      <c r="AH8">
        <v>387.03630700000002</v>
      </c>
      <c r="AI8">
        <v>7.1788230000000004</v>
      </c>
      <c r="AJ8">
        <v>157.40686600000001</v>
      </c>
      <c r="AK8">
        <v>1018</v>
      </c>
      <c r="AL8">
        <v>4</v>
      </c>
      <c r="AM8">
        <v>886</v>
      </c>
      <c r="AN8">
        <v>106</v>
      </c>
      <c r="AO8">
        <v>14.997197</v>
      </c>
      <c r="AP8">
        <v>6765.6</v>
      </c>
      <c r="AQ8">
        <v>1009.8</v>
      </c>
      <c r="AR8">
        <v>146</v>
      </c>
      <c r="AS8">
        <v>56600</v>
      </c>
      <c r="AT8">
        <v>6.9000000000000006E-2</v>
      </c>
      <c r="AU8">
        <v>15.263999999999999</v>
      </c>
      <c r="AV8">
        <v>53602</v>
      </c>
      <c r="AW8">
        <v>0</v>
      </c>
      <c r="AX8" s="30">
        <v>0.56999999999999995</v>
      </c>
      <c r="AY8">
        <v>0.94145454545454521</v>
      </c>
      <c r="AZ8" t="s">
        <v>68</v>
      </c>
      <c r="BA8" t="s">
        <v>466</v>
      </c>
      <c r="BB8">
        <v>1</v>
      </c>
      <c r="BC8" t="s">
        <v>471</v>
      </c>
      <c r="BD8">
        <v>16</v>
      </c>
      <c r="BE8">
        <v>89173.697</v>
      </c>
      <c r="BF8">
        <v>6.5091615524250385E-2</v>
      </c>
      <c r="BG8">
        <v>6.1280797306285162E-2</v>
      </c>
      <c r="BH8">
        <v>283180.48699999991</v>
      </c>
      <c r="BI8">
        <v>2.0497386883863936E-2</v>
      </c>
      <c r="BJ8">
        <v>1.9297358051754081E-2</v>
      </c>
      <c r="BK8">
        <v>1</v>
      </c>
      <c r="BL8" t="s">
        <v>70</v>
      </c>
      <c r="BM8">
        <v>3</v>
      </c>
      <c r="BN8" t="s">
        <v>468</v>
      </c>
    </row>
    <row r="9" spans="1:66">
      <c r="A9" s="145" t="str">
        <f t="shared" si="20"/>
        <v>부성여객</v>
      </c>
      <c r="B9" s="145" t="str">
        <f t="shared" si="21"/>
        <v>33</v>
      </c>
      <c r="C9" s="146" t="str">
        <f t="shared" si="22"/>
        <v>70바2037</v>
      </c>
      <c r="D9" s="134" t="str">
        <f t="shared" si="23"/>
        <v>저상</v>
      </c>
      <c r="E9" s="130" t="str">
        <f t="shared" si="16"/>
        <v>C</v>
      </c>
      <c r="F9" s="153">
        <f t="shared" si="17"/>
        <v>0.87066666666666659</v>
      </c>
      <c r="G9" s="154">
        <f t="shared" si="18"/>
        <v>1.5671999999999999</v>
      </c>
      <c r="H9" s="155">
        <f t="shared" si="19"/>
        <v>1.8</v>
      </c>
      <c r="I9" s="156">
        <f t="shared" si="24"/>
        <v>5899.1620000000003</v>
      </c>
      <c r="J9" s="157">
        <f t="shared" si="25"/>
        <v>1.3153420416380126E-2</v>
      </c>
      <c r="K9" s="157">
        <f t="shared" si="26"/>
        <v>0.37923957618595955</v>
      </c>
      <c r="L9" s="157">
        <f t="shared" si="27"/>
        <v>0.28037880634571483</v>
      </c>
      <c r="M9" s="158">
        <f t="shared" si="28"/>
        <v>19.913</v>
      </c>
      <c r="N9" s="159">
        <f t="shared" si="29"/>
        <v>0.11899999999999999</v>
      </c>
      <c r="O9" s="159">
        <f t="shared" si="30"/>
        <v>12.798</v>
      </c>
      <c r="P9" s="160">
        <f t="shared" si="31"/>
        <v>8.1316666666666659</v>
      </c>
      <c r="Q9" s="161">
        <f t="shared" si="32"/>
        <v>92</v>
      </c>
      <c r="R9" s="162">
        <f t="shared" si="33"/>
        <v>26.030107707633288</v>
      </c>
      <c r="S9" s="147">
        <f t="shared" si="34"/>
        <v>7</v>
      </c>
      <c r="T9" s="147">
        <f t="shared" si="35"/>
        <v>755</v>
      </c>
      <c r="U9" t="s">
        <v>118</v>
      </c>
      <c r="V9" s="5" t="s">
        <v>119</v>
      </c>
      <c r="W9" t="s">
        <v>118</v>
      </c>
      <c r="X9" s="5" t="s">
        <v>119</v>
      </c>
      <c r="Y9" t="s">
        <v>200</v>
      </c>
      <c r="Z9" t="s">
        <v>192</v>
      </c>
      <c r="AA9" t="s">
        <v>48</v>
      </c>
      <c r="AB9">
        <v>512</v>
      </c>
      <c r="AC9" s="1">
        <v>5899.1620000000003</v>
      </c>
      <c r="AD9" s="1">
        <v>3764.4125000000004</v>
      </c>
      <c r="AE9" s="29">
        <v>1.5671999999999999</v>
      </c>
      <c r="AF9">
        <v>1.8</v>
      </c>
      <c r="AG9">
        <v>19.913</v>
      </c>
      <c r="AH9">
        <v>372.98518899999999</v>
      </c>
      <c r="AI9">
        <v>4.9060309999999996</v>
      </c>
      <c r="AJ9">
        <v>141.45074500000001</v>
      </c>
      <c r="AK9">
        <v>1654</v>
      </c>
      <c r="AL9">
        <v>7</v>
      </c>
      <c r="AM9">
        <v>755</v>
      </c>
      <c r="AN9">
        <v>92</v>
      </c>
      <c r="AO9">
        <v>15.816075</v>
      </c>
      <c r="AP9">
        <v>3720.7</v>
      </c>
      <c r="AQ9">
        <v>487.9</v>
      </c>
      <c r="AR9">
        <v>82</v>
      </c>
      <c r="AS9">
        <v>29978</v>
      </c>
      <c r="AT9">
        <v>0.11899999999999999</v>
      </c>
      <c r="AU9">
        <v>12.798</v>
      </c>
      <c r="AV9">
        <v>49176</v>
      </c>
      <c r="AW9">
        <v>0</v>
      </c>
      <c r="AX9" s="30">
        <v>0.45</v>
      </c>
      <c r="AY9">
        <v>0.87066666666666659</v>
      </c>
      <c r="AZ9" t="s">
        <v>69</v>
      </c>
      <c r="BA9" t="s">
        <v>466</v>
      </c>
      <c r="BB9">
        <v>1</v>
      </c>
      <c r="BC9" t="s">
        <v>472</v>
      </c>
      <c r="BD9">
        <v>3</v>
      </c>
      <c r="BE9">
        <v>89173.697</v>
      </c>
      <c r="BF9">
        <v>6.6153610296094373E-2</v>
      </c>
      <c r="BG9">
        <v>5.7597743364466165E-2</v>
      </c>
      <c r="BH9">
        <v>283180.48699999991</v>
      </c>
      <c r="BI9">
        <v>2.0831809643720268E-2</v>
      </c>
      <c r="BJ9">
        <v>1.8137562263132446E-2</v>
      </c>
      <c r="BK9">
        <v>1</v>
      </c>
      <c r="BL9" t="s">
        <v>71</v>
      </c>
      <c r="BM9">
        <v>-3</v>
      </c>
      <c r="BN9" t="s">
        <v>473</v>
      </c>
    </row>
    <row r="10" spans="1:66">
      <c r="A10" s="142" t="str">
        <f t="shared" si="20"/>
        <v>부성여객</v>
      </c>
      <c r="B10" s="142" t="str">
        <f t="shared" si="21"/>
        <v>33</v>
      </c>
      <c r="C10" s="143" t="str">
        <f t="shared" si="22"/>
        <v>70바2040</v>
      </c>
      <c r="D10" s="117" t="str">
        <f t="shared" si="23"/>
        <v>저상</v>
      </c>
      <c r="E10" s="113" t="str">
        <f t="shared" si="16"/>
        <v>C</v>
      </c>
      <c r="F10" s="163">
        <f t="shared" si="17"/>
        <v>0.85799999999999987</v>
      </c>
      <c r="G10" s="164">
        <f t="shared" si="18"/>
        <v>1.5443999999999998</v>
      </c>
      <c r="H10" s="165">
        <f t="shared" si="19"/>
        <v>1.8</v>
      </c>
      <c r="I10" s="166">
        <f t="shared" si="24"/>
        <v>5971.8649999999998</v>
      </c>
      <c r="J10" s="167">
        <f t="shared" si="25"/>
        <v>2.8511406448951584E-2</v>
      </c>
      <c r="K10" s="167">
        <f t="shared" si="26"/>
        <v>0.39646429863029842</v>
      </c>
      <c r="L10" s="167">
        <f t="shared" si="27"/>
        <v>0.22823690756572695</v>
      </c>
      <c r="M10" s="168">
        <f t="shared" si="28"/>
        <v>20.108000000000001</v>
      </c>
      <c r="N10" s="169">
        <f t="shared" si="29"/>
        <v>0.11700000000000001</v>
      </c>
      <c r="O10" s="169">
        <f t="shared" si="30"/>
        <v>16.327000000000002</v>
      </c>
      <c r="P10" s="170">
        <f t="shared" si="31"/>
        <v>4.9333333333333336</v>
      </c>
      <c r="Q10" s="171">
        <f t="shared" si="32"/>
        <v>92</v>
      </c>
      <c r="R10" s="172">
        <f t="shared" si="33"/>
        <v>25.281653169619211</v>
      </c>
      <c r="S10" s="144">
        <f t="shared" si="34"/>
        <v>7</v>
      </c>
      <c r="T10" s="144">
        <f t="shared" si="35"/>
        <v>975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426</v>
      </c>
      <c r="Z10" s="4" t="s">
        <v>192</v>
      </c>
      <c r="AA10" s="4" t="s">
        <v>48</v>
      </c>
      <c r="AB10" s="4">
        <v>512</v>
      </c>
      <c r="AC10" s="4">
        <v>5971.8649999999998</v>
      </c>
      <c r="AD10" s="4">
        <v>3866.7516666666666</v>
      </c>
      <c r="AE10" s="4">
        <v>1.5443999999999998</v>
      </c>
      <c r="AF10" s="4">
        <v>1.8</v>
      </c>
      <c r="AG10" s="4">
        <v>20.108000000000001</v>
      </c>
      <c r="AH10" s="4">
        <v>410.78853900000001</v>
      </c>
      <c r="AI10" s="4">
        <v>11.712159</v>
      </c>
      <c r="AJ10" s="4">
        <v>162.86299</v>
      </c>
      <c r="AK10" s="4">
        <v>1363</v>
      </c>
      <c r="AL10" s="4">
        <v>7</v>
      </c>
      <c r="AM10" s="4">
        <v>975</v>
      </c>
      <c r="AN10" s="4">
        <v>92</v>
      </c>
      <c r="AO10" s="4">
        <v>14.537564</v>
      </c>
      <c r="AP10" s="4">
        <v>3283.8</v>
      </c>
      <c r="AQ10" s="4">
        <v>296</v>
      </c>
      <c r="AR10" s="4">
        <v>161</v>
      </c>
      <c r="AS10" s="4">
        <v>64075</v>
      </c>
      <c r="AT10" s="4">
        <v>0.11700000000000001</v>
      </c>
      <c r="AU10" s="4">
        <v>16.327000000000002</v>
      </c>
      <c r="AV10" s="4">
        <v>52553</v>
      </c>
      <c r="AW10" s="4">
        <v>0</v>
      </c>
      <c r="AX10" s="31">
        <v>0.46</v>
      </c>
      <c r="AY10">
        <v>0.85799999999999987</v>
      </c>
      <c r="AZ10" t="s">
        <v>69</v>
      </c>
      <c r="BA10" t="s">
        <v>466</v>
      </c>
      <c r="BB10">
        <v>2</v>
      </c>
      <c r="BC10" t="s">
        <v>474</v>
      </c>
      <c r="BD10">
        <v>3</v>
      </c>
      <c r="BE10">
        <v>89173.697</v>
      </c>
      <c r="BF10">
        <v>6.6968906761822378E-2</v>
      </c>
      <c r="BG10">
        <v>5.7459322001643588E-2</v>
      </c>
      <c r="BH10">
        <v>283180.48699999991</v>
      </c>
      <c r="BI10">
        <v>2.1088546966161557E-2</v>
      </c>
      <c r="BJ10">
        <v>1.8093973296966614E-2</v>
      </c>
      <c r="BK10">
        <v>1</v>
      </c>
      <c r="BL10" t="s">
        <v>66</v>
      </c>
      <c r="BM10">
        <v>-2</v>
      </c>
      <c r="BN10" t="s">
        <v>473</v>
      </c>
    </row>
    <row r="11" spans="1:66">
      <c r="A11" s="145" t="str">
        <f t="shared" si="20"/>
        <v>부성여객</v>
      </c>
      <c r="B11" s="145" t="str">
        <f t="shared" si="21"/>
        <v>33</v>
      </c>
      <c r="C11" s="146" t="str">
        <f t="shared" si="22"/>
        <v>70바2041</v>
      </c>
      <c r="D11" s="134" t="str">
        <f t="shared" si="23"/>
        <v>저상</v>
      </c>
      <c r="E11" s="130" t="str">
        <f t="shared" si="16"/>
        <v>D</v>
      </c>
      <c r="F11" s="153">
        <f t="shared" si="17"/>
        <v>0.80066666666666664</v>
      </c>
      <c r="G11" s="154">
        <f t="shared" si="18"/>
        <v>1.4412</v>
      </c>
      <c r="H11" s="155">
        <f t="shared" si="19"/>
        <v>1.8</v>
      </c>
      <c r="I11" s="156">
        <f t="shared" si="24"/>
        <v>4278.8100000000004</v>
      </c>
      <c r="J11" s="157">
        <f t="shared" si="25"/>
        <v>2.9568682117376101E-2</v>
      </c>
      <c r="K11" s="157">
        <f t="shared" si="26"/>
        <v>0.3919019583245224</v>
      </c>
      <c r="L11" s="157">
        <f t="shared" si="27"/>
        <v>0.25824937307335449</v>
      </c>
      <c r="M11" s="158">
        <f t="shared" si="28"/>
        <v>21.942</v>
      </c>
      <c r="N11" s="159">
        <f t="shared" si="29"/>
        <v>0.30399999999999999</v>
      </c>
      <c r="O11" s="159">
        <f t="shared" si="30"/>
        <v>13.766</v>
      </c>
      <c r="P11" s="160">
        <f t="shared" si="31"/>
        <v>2.5566666666666666</v>
      </c>
      <c r="Q11" s="161">
        <f t="shared" si="32"/>
        <v>92</v>
      </c>
      <c r="R11" s="162">
        <f t="shared" si="33"/>
        <v>25.734313334367965</v>
      </c>
      <c r="S11" s="147">
        <f t="shared" si="34"/>
        <v>13</v>
      </c>
      <c r="T11" s="147">
        <f t="shared" si="35"/>
        <v>589</v>
      </c>
      <c r="U11" t="s">
        <v>118</v>
      </c>
      <c r="V11" s="5" t="s">
        <v>119</v>
      </c>
      <c r="W11" t="s">
        <v>118</v>
      </c>
      <c r="X11" s="5" t="s">
        <v>119</v>
      </c>
      <c r="Y11" t="s">
        <v>429</v>
      </c>
      <c r="Z11" t="s">
        <v>192</v>
      </c>
      <c r="AA11" t="s">
        <v>48</v>
      </c>
      <c r="AB11">
        <v>512</v>
      </c>
      <c r="AC11" s="1">
        <v>4278.8100000000004</v>
      </c>
      <c r="AD11" s="1">
        <v>2969.8608333333336</v>
      </c>
      <c r="AE11" s="29">
        <v>1.4412</v>
      </c>
      <c r="AF11">
        <v>1.8</v>
      </c>
      <c r="AG11">
        <v>21.942</v>
      </c>
      <c r="AH11">
        <v>287.398842</v>
      </c>
      <c r="AI11">
        <v>8.4980049999999991</v>
      </c>
      <c r="AJ11">
        <v>112.632169</v>
      </c>
      <c r="AK11">
        <v>1105</v>
      </c>
      <c r="AL11">
        <v>13</v>
      </c>
      <c r="AM11">
        <v>589</v>
      </c>
      <c r="AN11">
        <v>92</v>
      </c>
      <c r="AO11">
        <v>14.888055</v>
      </c>
      <c r="AP11">
        <v>3385.1</v>
      </c>
      <c r="AQ11">
        <v>153.4</v>
      </c>
      <c r="AR11">
        <v>113</v>
      </c>
      <c r="AS11">
        <v>42343</v>
      </c>
      <c r="AT11">
        <v>0.30399999999999999</v>
      </c>
      <c r="AU11">
        <v>13.766</v>
      </c>
      <c r="AV11">
        <v>38834</v>
      </c>
      <c r="AW11">
        <v>0</v>
      </c>
      <c r="AX11" s="30">
        <v>0.45</v>
      </c>
      <c r="AY11">
        <v>0.80066666666666664</v>
      </c>
      <c r="AZ11" t="s">
        <v>67</v>
      </c>
      <c r="BA11" t="s">
        <v>466</v>
      </c>
      <c r="BB11">
        <v>6</v>
      </c>
      <c r="BC11" t="s">
        <v>475</v>
      </c>
      <c r="BD11">
        <v>4</v>
      </c>
      <c r="BE11">
        <v>89173.697</v>
      </c>
      <c r="BF11">
        <v>4.7982871002869833E-2</v>
      </c>
      <c r="BG11">
        <v>3.8418285382964441E-2</v>
      </c>
      <c r="BH11">
        <v>283180.48699999991</v>
      </c>
      <c r="BI11">
        <v>1.5109833468151363E-2</v>
      </c>
      <c r="BJ11">
        <v>1.2097939996833191E-2</v>
      </c>
      <c r="BK11">
        <v>1</v>
      </c>
      <c r="BL11" t="s">
        <v>68</v>
      </c>
      <c r="BM11">
        <v>-2</v>
      </c>
      <c r="BN11" t="s">
        <v>473</v>
      </c>
    </row>
    <row r="12" spans="1:66" s="2" customFormat="1">
      <c r="A12" s="142" t="str">
        <f t="shared" si="20"/>
        <v>부성여객</v>
      </c>
      <c r="B12" s="142" t="str">
        <f t="shared" si="21"/>
        <v>33</v>
      </c>
      <c r="C12" s="143" t="str">
        <f t="shared" si="22"/>
        <v>70바2048</v>
      </c>
      <c r="D12" s="117" t="str">
        <f t="shared" si="23"/>
        <v>저상</v>
      </c>
      <c r="E12" s="113" t="str">
        <f t="shared" si="16"/>
        <v>D</v>
      </c>
      <c r="F12" s="163">
        <f t="shared" si="17"/>
        <v>0.82666666666666666</v>
      </c>
      <c r="G12" s="164">
        <f t="shared" si="18"/>
        <v>1.488</v>
      </c>
      <c r="H12" s="165">
        <f t="shared" si="19"/>
        <v>1.8</v>
      </c>
      <c r="I12" s="166">
        <f t="shared" si="24"/>
        <v>5756.1</v>
      </c>
      <c r="J12" s="167">
        <f t="shared" si="25"/>
        <v>2.841317042307653E-2</v>
      </c>
      <c r="K12" s="167">
        <f t="shared" si="26"/>
        <v>0.38270721928957835</v>
      </c>
      <c r="L12" s="167">
        <f t="shared" si="27"/>
        <v>0.29620750160699083</v>
      </c>
      <c r="M12" s="168">
        <f t="shared" si="28"/>
        <v>20.553000000000001</v>
      </c>
      <c r="N12" s="169">
        <f t="shared" si="29"/>
        <v>0.191</v>
      </c>
      <c r="O12" s="169">
        <f t="shared" si="30"/>
        <v>10.789</v>
      </c>
      <c r="P12" s="170">
        <f t="shared" si="31"/>
        <v>6.92</v>
      </c>
      <c r="Q12" s="171">
        <f t="shared" si="32"/>
        <v>92</v>
      </c>
      <c r="R12" s="172">
        <f t="shared" si="33"/>
        <v>25.303229050908019</v>
      </c>
      <c r="S12" s="144">
        <f t="shared" si="34"/>
        <v>11</v>
      </c>
      <c r="T12" s="144">
        <f t="shared" si="35"/>
        <v>621</v>
      </c>
      <c r="U12" t="s">
        <v>118</v>
      </c>
      <c r="V12" s="5" t="s">
        <v>119</v>
      </c>
      <c r="W12" t="s">
        <v>118</v>
      </c>
      <c r="X12" s="5" t="s">
        <v>119</v>
      </c>
      <c r="Y12" t="s">
        <v>442</v>
      </c>
      <c r="Z12" t="s">
        <v>192</v>
      </c>
      <c r="AA12" t="s">
        <v>48</v>
      </c>
      <c r="AB12">
        <v>512</v>
      </c>
      <c r="AC12" s="1">
        <v>5756.1</v>
      </c>
      <c r="AD12" s="1">
        <v>3867.6008333333334</v>
      </c>
      <c r="AE12" s="29">
        <v>1.488</v>
      </c>
      <c r="AF12">
        <v>1.8</v>
      </c>
      <c r="AG12">
        <v>20.553000000000001</v>
      </c>
      <c r="AH12">
        <v>386.30103000000003</v>
      </c>
      <c r="AI12">
        <v>10.976037</v>
      </c>
      <c r="AJ12">
        <v>147.840193</v>
      </c>
      <c r="AK12">
        <v>1705</v>
      </c>
      <c r="AL12">
        <v>11</v>
      </c>
      <c r="AM12">
        <v>621</v>
      </c>
      <c r="AN12">
        <v>92</v>
      </c>
      <c r="AO12">
        <v>14.900555000000001</v>
      </c>
      <c r="AP12">
        <v>3912.4</v>
      </c>
      <c r="AQ12">
        <v>415.2</v>
      </c>
      <c r="AR12">
        <v>85</v>
      </c>
      <c r="AS12">
        <v>29926</v>
      </c>
      <c r="AT12">
        <v>0.191</v>
      </c>
      <c r="AU12">
        <v>10.789</v>
      </c>
      <c r="AV12">
        <v>51183</v>
      </c>
      <c r="AW12">
        <v>0</v>
      </c>
      <c r="AX12" s="30">
        <v>0.45</v>
      </c>
      <c r="AY12" s="2">
        <v>0.82666666666666666</v>
      </c>
      <c r="AZ12" s="2" t="s">
        <v>67</v>
      </c>
      <c r="BA12" s="2" t="s">
        <v>466</v>
      </c>
      <c r="BB12" s="2">
        <v>3</v>
      </c>
      <c r="BC12" s="2" t="s">
        <v>476</v>
      </c>
      <c r="BD12" s="2">
        <v>4</v>
      </c>
      <c r="BE12" s="2">
        <v>89173.697</v>
      </c>
      <c r="BF12" s="2">
        <v>6.4549303142607178E-2</v>
      </c>
      <c r="BG12" s="2">
        <v>5.3360757264555268E-2</v>
      </c>
      <c r="BH12" s="2">
        <v>283180.48699999991</v>
      </c>
      <c r="BI12" s="2">
        <v>2.0326612405324389E-2</v>
      </c>
      <c r="BJ12" s="2">
        <v>1.6803332921734828E-2</v>
      </c>
      <c r="BK12" s="2">
        <v>2</v>
      </c>
      <c r="BL12" s="2" t="s">
        <v>66</v>
      </c>
      <c r="BM12" s="2">
        <v>-3</v>
      </c>
      <c r="BN12" s="2" t="s">
        <v>473</v>
      </c>
    </row>
    <row r="13" spans="1:66">
      <c r="A13" s="145" t="str">
        <f t="shared" si="20"/>
        <v>부성여객</v>
      </c>
      <c r="B13" s="145" t="str">
        <f t="shared" si="21"/>
        <v>33</v>
      </c>
      <c r="C13" s="146" t="str">
        <f t="shared" si="22"/>
        <v>70바2049</v>
      </c>
      <c r="D13" s="134" t="str">
        <f t="shared" si="23"/>
        <v>대형</v>
      </c>
      <c r="E13" s="130" t="str">
        <f t="shared" si="16"/>
        <v>S</v>
      </c>
      <c r="F13" s="153">
        <f t="shared" si="17"/>
        <v>1.1226666666666667</v>
      </c>
      <c r="G13" s="154">
        <f t="shared" si="18"/>
        <v>2.0207999999999999</v>
      </c>
      <c r="H13" s="155">
        <f t="shared" si="19"/>
        <v>1.8</v>
      </c>
      <c r="I13" s="156">
        <f t="shared" si="24"/>
        <v>5644.4219999999996</v>
      </c>
      <c r="J13" s="157">
        <f t="shared" si="25"/>
        <v>3.26217013456961E-2</v>
      </c>
      <c r="K13" s="157">
        <f t="shared" si="26"/>
        <v>0.37115473666723298</v>
      </c>
      <c r="L13" s="157">
        <f t="shared" si="27"/>
        <v>0.14439033793008391</v>
      </c>
      <c r="M13" s="158">
        <f t="shared" si="28"/>
        <v>14.731</v>
      </c>
      <c r="N13" s="159">
        <f t="shared" si="29"/>
        <v>0</v>
      </c>
      <c r="O13" s="159">
        <f t="shared" si="30"/>
        <v>13.234</v>
      </c>
      <c r="P13" s="160">
        <f t="shared" si="31"/>
        <v>2.1033333333333335</v>
      </c>
      <c r="Q13" s="161">
        <f t="shared" si="32"/>
        <v>103</v>
      </c>
      <c r="R13" s="162">
        <f t="shared" si="33"/>
        <v>25.407640949569924</v>
      </c>
      <c r="S13" s="147">
        <f t="shared" si="34"/>
        <v>0</v>
      </c>
      <c r="T13" s="147">
        <f t="shared" si="35"/>
        <v>747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201</v>
      </c>
      <c r="Z13" s="4" t="s">
        <v>191</v>
      </c>
      <c r="AA13" s="4" t="s">
        <v>48</v>
      </c>
      <c r="AB13" s="4">
        <v>512</v>
      </c>
      <c r="AC13" s="4">
        <v>5644.4219999999996</v>
      </c>
      <c r="AD13" s="4">
        <v>2793.4349999999999</v>
      </c>
      <c r="AE13" s="4">
        <v>2.0207999999999999</v>
      </c>
      <c r="AF13" s="4">
        <v>1.8</v>
      </c>
      <c r="AG13" s="4">
        <v>14.731</v>
      </c>
      <c r="AH13" s="4">
        <v>372.60270000000003</v>
      </c>
      <c r="AI13" s="4">
        <v>12.154934000000001</v>
      </c>
      <c r="AJ13" s="4">
        <v>138.29325700000001</v>
      </c>
      <c r="AK13" s="4">
        <v>815</v>
      </c>
      <c r="AL13" s="4">
        <v>0</v>
      </c>
      <c r="AM13" s="4">
        <v>747</v>
      </c>
      <c r="AN13" s="4">
        <v>103</v>
      </c>
      <c r="AO13" s="4">
        <v>15.148633999999999</v>
      </c>
      <c r="AP13" s="4">
        <v>3868.8</v>
      </c>
      <c r="AQ13" s="4">
        <v>126.2</v>
      </c>
      <c r="AR13" s="4">
        <v>99</v>
      </c>
      <c r="AS13" s="4">
        <v>31051</v>
      </c>
      <c r="AT13" s="4">
        <v>0</v>
      </c>
      <c r="AU13" s="4">
        <v>13.234</v>
      </c>
      <c r="AV13" s="4">
        <v>51755</v>
      </c>
      <c r="AW13" s="4">
        <v>0</v>
      </c>
      <c r="AX13" s="31">
        <v>0.48</v>
      </c>
      <c r="AY13">
        <v>1.1226666666666667</v>
      </c>
      <c r="AZ13" t="s">
        <v>71</v>
      </c>
      <c r="BA13" t="s">
        <v>466</v>
      </c>
      <c r="BB13">
        <v>1</v>
      </c>
      <c r="BC13" t="s">
        <v>477</v>
      </c>
      <c r="BD13">
        <v>10</v>
      </c>
      <c r="BE13">
        <v>89173.697</v>
      </c>
      <c r="BF13">
        <v>6.3296938333733094E-2</v>
      </c>
      <c r="BG13">
        <v>7.1061362769337694E-2</v>
      </c>
      <c r="BH13">
        <v>283180.48699999991</v>
      </c>
      <c r="BI13">
        <v>1.9932242012141187E-2</v>
      </c>
      <c r="BJ13">
        <v>2.237726369896384E-2</v>
      </c>
      <c r="BK13">
        <v>1</v>
      </c>
      <c r="BL13" t="s">
        <v>66</v>
      </c>
      <c r="BM13">
        <v>1</v>
      </c>
      <c r="BN13" t="s">
        <v>468</v>
      </c>
    </row>
    <row r="14" spans="1:66">
      <c r="A14" s="142" t="str">
        <f t="shared" si="20"/>
        <v>부성여객</v>
      </c>
      <c r="B14" s="142" t="str">
        <f t="shared" si="21"/>
        <v>33</v>
      </c>
      <c r="C14" s="143" t="str">
        <f t="shared" si="22"/>
        <v>70바2054</v>
      </c>
      <c r="D14" s="117" t="str">
        <f t="shared" si="23"/>
        <v>하이</v>
      </c>
      <c r="E14" s="113" t="str">
        <f t="shared" si="16"/>
        <v>F</v>
      </c>
      <c r="F14" s="163">
        <f t="shared" si="17"/>
        <v>0.76700000000000002</v>
      </c>
      <c r="G14" s="164">
        <f t="shared" si="18"/>
        <v>1.8408</v>
      </c>
      <c r="H14" s="165">
        <f t="shared" si="19"/>
        <v>2.4</v>
      </c>
      <c r="I14" s="166">
        <f t="shared" si="24"/>
        <v>3213.2350000000001</v>
      </c>
      <c r="J14" s="167">
        <f t="shared" si="25"/>
        <v>2.8401025157133292E-2</v>
      </c>
      <c r="K14" s="167">
        <f t="shared" si="26"/>
        <v>0.35647127799586165</v>
      </c>
      <c r="L14" s="167">
        <f t="shared" si="27"/>
        <v>0.14253548215427753</v>
      </c>
      <c r="M14" s="168">
        <f t="shared" si="28"/>
        <v>19.248000000000001</v>
      </c>
      <c r="N14" s="169">
        <f t="shared" si="29"/>
        <v>0</v>
      </c>
      <c r="O14" s="169">
        <f t="shared" si="30"/>
        <v>5.82</v>
      </c>
      <c r="P14" s="170">
        <f t="shared" si="31"/>
        <v>4.67</v>
      </c>
      <c r="Q14" s="171">
        <f t="shared" si="32"/>
        <v>93</v>
      </c>
      <c r="R14" s="172">
        <f t="shared" si="33"/>
        <v>24.855376153809814</v>
      </c>
      <c r="S14" s="144">
        <f t="shared" si="34"/>
        <v>0</v>
      </c>
      <c r="T14" s="144">
        <f t="shared" si="35"/>
        <v>187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202</v>
      </c>
      <c r="Z14" t="s">
        <v>193</v>
      </c>
      <c r="AA14" t="s">
        <v>194</v>
      </c>
      <c r="AB14">
        <v>512</v>
      </c>
      <c r="AC14" s="1">
        <v>3213.2350000000001</v>
      </c>
      <c r="AD14" s="1">
        <v>1745.6</v>
      </c>
      <c r="AE14" s="29">
        <v>1.8408</v>
      </c>
      <c r="AF14">
        <v>2.4</v>
      </c>
      <c r="AG14">
        <v>19.248000000000001</v>
      </c>
      <c r="AH14">
        <v>210.16329400000001</v>
      </c>
      <c r="AI14">
        <v>5.9688530000000002</v>
      </c>
      <c r="AJ14">
        <v>74.917178000000007</v>
      </c>
      <c r="AK14">
        <v>458</v>
      </c>
      <c r="AL14">
        <v>0</v>
      </c>
      <c r="AM14">
        <v>187</v>
      </c>
      <c r="AN14">
        <v>93</v>
      </c>
      <c r="AO14">
        <v>15.28923</v>
      </c>
      <c r="AP14">
        <v>1892.8</v>
      </c>
      <c r="AQ14">
        <v>280.2</v>
      </c>
      <c r="AR14">
        <v>57</v>
      </c>
      <c r="AS14">
        <v>13836</v>
      </c>
      <c r="AT14">
        <v>0</v>
      </c>
      <c r="AU14">
        <v>5.82</v>
      </c>
      <c r="AV14">
        <v>25800</v>
      </c>
      <c r="AW14">
        <v>0</v>
      </c>
      <c r="AX14" s="30">
        <v>0.54</v>
      </c>
      <c r="AY14">
        <v>0.76700000000000002</v>
      </c>
      <c r="AZ14" t="s">
        <v>70</v>
      </c>
      <c r="BA14" t="s">
        <v>466</v>
      </c>
      <c r="BB14">
        <v>2</v>
      </c>
      <c r="BC14" t="s">
        <v>478</v>
      </c>
      <c r="BD14">
        <v>6</v>
      </c>
      <c r="BE14">
        <v>89173.697</v>
      </c>
      <c r="BF14">
        <v>3.603343932235982E-2</v>
      </c>
      <c r="BG14">
        <v>2.7637647960249982E-2</v>
      </c>
      <c r="BH14">
        <v>283180.48699999991</v>
      </c>
      <c r="BI14">
        <v>1.1346950611042636E-2</v>
      </c>
      <c r="BJ14">
        <v>8.703111118669702E-3</v>
      </c>
      <c r="BK14">
        <v>1</v>
      </c>
      <c r="BL14" t="s">
        <v>70</v>
      </c>
      <c r="BM14">
        <v>0</v>
      </c>
      <c r="BN14" t="s">
        <v>479</v>
      </c>
    </row>
    <row r="15" spans="1:66">
      <c r="A15" s="145" t="str">
        <f t="shared" si="20"/>
        <v>부성여객</v>
      </c>
      <c r="B15" s="145" t="str">
        <f t="shared" si="21"/>
        <v>33</v>
      </c>
      <c r="C15" s="146" t="str">
        <f t="shared" si="22"/>
        <v>70바2068</v>
      </c>
      <c r="D15" s="134" t="str">
        <f t="shared" si="23"/>
        <v>저상</v>
      </c>
      <c r="E15" s="130" t="str">
        <f t="shared" si="16"/>
        <v>F</v>
      </c>
      <c r="F15" s="153">
        <f t="shared" si="17"/>
        <v>0.77368421052631586</v>
      </c>
      <c r="G15" s="154">
        <f t="shared" si="18"/>
        <v>1.47</v>
      </c>
      <c r="H15" s="155">
        <f t="shared" si="19"/>
        <v>1.9</v>
      </c>
      <c r="I15" s="156">
        <f t="shared" si="24"/>
        <v>5831.91</v>
      </c>
      <c r="J15" s="157">
        <f t="shared" si="25"/>
        <v>3.8316344998278414E-2</v>
      </c>
      <c r="K15" s="157">
        <f t="shared" si="26"/>
        <v>0.38449238048705808</v>
      </c>
      <c r="L15" s="157">
        <f t="shared" si="27"/>
        <v>0.27383824510323379</v>
      </c>
      <c r="M15" s="158">
        <f t="shared" si="28"/>
        <v>21.247</v>
      </c>
      <c r="N15" s="159">
        <f t="shared" si="29"/>
        <v>1.7000000000000001E-2</v>
      </c>
      <c r="O15" s="159">
        <f t="shared" si="30"/>
        <v>11.42</v>
      </c>
      <c r="P15" s="160">
        <f t="shared" si="31"/>
        <v>15.888333333333332</v>
      </c>
      <c r="Q15" s="161">
        <f t="shared" si="32"/>
        <v>92</v>
      </c>
      <c r="R15" s="162">
        <f t="shared" si="33"/>
        <v>25.620589051209695</v>
      </c>
      <c r="S15" s="147">
        <f t="shared" si="34"/>
        <v>1</v>
      </c>
      <c r="T15" s="147">
        <f t="shared" si="35"/>
        <v>666</v>
      </c>
      <c r="U15" t="s">
        <v>118</v>
      </c>
      <c r="V15" s="5" t="s">
        <v>119</v>
      </c>
      <c r="W15" t="s">
        <v>118</v>
      </c>
      <c r="X15" s="5" t="s">
        <v>119</v>
      </c>
      <c r="Y15" t="s">
        <v>462</v>
      </c>
      <c r="Z15" t="s">
        <v>192</v>
      </c>
      <c r="AA15" t="s">
        <v>48</v>
      </c>
      <c r="AB15">
        <v>512</v>
      </c>
      <c r="AC15" s="1">
        <v>5831.91</v>
      </c>
      <c r="AD15" s="1">
        <v>3968.105</v>
      </c>
      <c r="AE15" s="29">
        <v>1.47</v>
      </c>
      <c r="AF15">
        <v>1.9</v>
      </c>
      <c r="AG15">
        <v>21.247</v>
      </c>
      <c r="AH15">
        <v>394.36825199999998</v>
      </c>
      <c r="AI15">
        <v>15.110749999999999</v>
      </c>
      <c r="AJ15">
        <v>151.63158799999999</v>
      </c>
      <c r="AK15">
        <v>1597</v>
      </c>
      <c r="AL15">
        <v>1</v>
      </c>
      <c r="AM15">
        <v>666</v>
      </c>
      <c r="AN15">
        <v>92</v>
      </c>
      <c r="AO15">
        <v>14.787979999999999</v>
      </c>
      <c r="AP15">
        <v>5709.3</v>
      </c>
      <c r="AQ15">
        <v>953.3</v>
      </c>
      <c r="AR15">
        <v>110</v>
      </c>
      <c r="AS15">
        <v>35644</v>
      </c>
      <c r="AT15">
        <v>1.7000000000000001E-2</v>
      </c>
      <c r="AU15">
        <v>11.42</v>
      </c>
      <c r="AV15">
        <v>50050</v>
      </c>
      <c r="AW15">
        <v>0</v>
      </c>
      <c r="AX15" s="30">
        <v>0.45</v>
      </c>
      <c r="AY15">
        <v>0.77368421052631586</v>
      </c>
      <c r="AZ15" t="s">
        <v>70</v>
      </c>
      <c r="BA15" t="s">
        <v>466</v>
      </c>
      <c r="BB15">
        <v>1</v>
      </c>
      <c r="BC15" t="s">
        <v>480</v>
      </c>
      <c r="BD15">
        <v>2</v>
      </c>
      <c r="BE15">
        <v>89173.697</v>
      </c>
      <c r="BF15">
        <v>6.5399441721026769E-2</v>
      </c>
      <c r="BG15">
        <v>5.0598515436794403E-2</v>
      </c>
      <c r="BH15">
        <v>283180.48699999991</v>
      </c>
      <c r="BI15">
        <v>2.0594321528940664E-2</v>
      </c>
      <c r="BJ15">
        <v>1.5933501393443569E-2</v>
      </c>
      <c r="BK15">
        <v>1</v>
      </c>
      <c r="BL15" t="s">
        <v>68</v>
      </c>
      <c r="BM15">
        <v>-3</v>
      </c>
      <c r="BN15" t="s">
        <v>473</v>
      </c>
    </row>
    <row r="16" spans="1:66">
      <c r="A16" s="142" t="str">
        <f t="shared" ref="A16:A57" si="36">W16</f>
        <v>부성여객</v>
      </c>
      <c r="B16" s="142" t="str">
        <f t="shared" ref="B16:B57" si="37">V16</f>
        <v>33</v>
      </c>
      <c r="C16" s="143" t="str">
        <f t="shared" ref="C16:C57" si="38">Y16</f>
        <v>70바2084</v>
      </c>
      <c r="D16" s="117" t="str">
        <f t="shared" ref="D16:D57" si="39">Z16</f>
        <v>대형</v>
      </c>
      <c r="E16" s="113" t="str">
        <f t="shared" ref="E16:E57" si="40">AZ16</f>
        <v>S</v>
      </c>
      <c r="F16" s="163">
        <f t="shared" ref="F16:F57" si="41">G16/H16</f>
        <v>1.0098</v>
      </c>
      <c r="G16" s="164">
        <f t="shared" ref="G16:G57" si="42">AE16</f>
        <v>2.0196000000000001</v>
      </c>
      <c r="H16" s="165">
        <f t="shared" ref="H16:H57" si="43">AF16</f>
        <v>2</v>
      </c>
      <c r="I16" s="166">
        <f t="shared" ref="I16:I57" si="44">AC16</f>
        <v>5871.7079999999996</v>
      </c>
      <c r="J16" s="167">
        <f t="shared" ref="J16:J57" si="45">AI16/AH16</f>
        <v>2.6414790337841072E-2</v>
      </c>
      <c r="K16" s="167">
        <f t="shared" ref="K16:K57" si="46">AJ16/AH16</f>
        <v>0.38561416106221313</v>
      </c>
      <c r="L16" s="167">
        <f t="shared" ref="L16:L57" si="47">AK16/AC16</f>
        <v>0.17388466865177901</v>
      </c>
      <c r="M16" s="168">
        <f t="shared" ref="M16:M57" si="48">AG16</f>
        <v>16.428999999999998</v>
      </c>
      <c r="N16" s="169">
        <f t="shared" ref="N16:N57" si="49">IF(AW16=0,AT16,"속도계이상")</f>
        <v>5.0999999999999997E-2</v>
      </c>
      <c r="O16" s="169">
        <f t="shared" ref="O16:O57" si="50">IF(AW16=0,AU16,"속도계이상")</f>
        <v>11.496</v>
      </c>
      <c r="P16" s="170">
        <f t="shared" ref="P16:P57" si="51">AQ16/60</f>
        <v>6.8</v>
      </c>
      <c r="Q16" s="171">
        <f t="shared" ref="Q16:Q57" si="52">AN16</f>
        <v>107</v>
      </c>
      <c r="R16" s="172">
        <f t="shared" ref="R16:R57" si="53">AC16/(AH16-AI16-AJ16)</f>
        <v>25.271981709061777</v>
      </c>
      <c r="S16" s="144">
        <f t="shared" ref="S16:S57" si="54">IF(AW16=0,AL16,"속도계이상")</f>
        <v>3</v>
      </c>
      <c r="T16" s="144">
        <f t="shared" ref="T16:T57" si="55">IF(AW16=0,AM16,"속도계이상")</f>
        <v>675</v>
      </c>
      <c r="U16" t="s">
        <v>118</v>
      </c>
      <c r="V16" t="s">
        <v>119</v>
      </c>
      <c r="W16" t="s">
        <v>118</v>
      </c>
      <c r="X16" s="4" t="s">
        <v>119</v>
      </c>
      <c r="Y16" s="4" t="s">
        <v>203</v>
      </c>
      <c r="Z16" s="4" t="s">
        <v>191</v>
      </c>
      <c r="AA16" s="4" t="s">
        <v>48</v>
      </c>
      <c r="AB16" s="4">
        <v>512</v>
      </c>
      <c r="AC16" s="4">
        <v>5871.7079999999996</v>
      </c>
      <c r="AD16" s="4">
        <v>2907.8450000000003</v>
      </c>
      <c r="AE16" s="4">
        <v>2.0196000000000001</v>
      </c>
      <c r="AF16" s="4">
        <v>2</v>
      </c>
      <c r="AG16" s="4">
        <v>16.428999999999998</v>
      </c>
      <c r="AH16" s="4">
        <v>395.15657199999998</v>
      </c>
      <c r="AI16" s="4">
        <v>10.437977999999999</v>
      </c>
      <c r="AJ16" s="4">
        <v>152.37797</v>
      </c>
      <c r="AK16" s="4">
        <v>1021</v>
      </c>
      <c r="AL16" s="4">
        <v>3</v>
      </c>
      <c r="AM16" s="4">
        <v>675</v>
      </c>
      <c r="AN16" s="4">
        <v>107</v>
      </c>
      <c r="AO16" s="4">
        <v>14.859192999999999</v>
      </c>
      <c r="AP16" s="4">
        <v>3844.4</v>
      </c>
      <c r="AQ16" s="4">
        <v>408</v>
      </c>
      <c r="AR16" s="4">
        <v>113</v>
      </c>
      <c r="AS16" s="4">
        <v>46138</v>
      </c>
      <c r="AT16" s="4">
        <v>5.0999999999999997E-2</v>
      </c>
      <c r="AU16" s="4">
        <v>11.496</v>
      </c>
      <c r="AV16" s="4">
        <v>47622</v>
      </c>
      <c r="AW16" s="4">
        <v>0</v>
      </c>
      <c r="AX16" s="4">
        <v>0.52</v>
      </c>
      <c r="AY16">
        <v>1.0098</v>
      </c>
      <c r="AZ16" t="s">
        <v>71</v>
      </c>
      <c r="BA16" t="s">
        <v>466</v>
      </c>
      <c r="BB16">
        <v>2</v>
      </c>
      <c r="BC16" t="s">
        <v>481</v>
      </c>
      <c r="BD16">
        <v>13</v>
      </c>
      <c r="BE16">
        <v>89173.697</v>
      </c>
      <c r="BF16">
        <v>6.5845739243041587E-2</v>
      </c>
      <c r="BG16">
        <v>6.6491027487623394E-2</v>
      </c>
      <c r="BH16">
        <v>283180.48699999991</v>
      </c>
      <c r="BI16">
        <v>2.0734860873376497E-2</v>
      </c>
      <c r="BJ16">
        <v>2.0938062509935587E-2</v>
      </c>
      <c r="BK16">
        <v>1</v>
      </c>
      <c r="BL16" t="s">
        <v>69</v>
      </c>
      <c r="BM16">
        <v>3</v>
      </c>
      <c r="BN16" t="s">
        <v>468</v>
      </c>
    </row>
    <row r="17" spans="1:66">
      <c r="A17" s="145" t="str">
        <f t="shared" si="36"/>
        <v>부성여객</v>
      </c>
      <c r="B17" s="145" t="str">
        <f t="shared" si="37"/>
        <v>33</v>
      </c>
      <c r="C17" s="146" t="str">
        <f t="shared" si="38"/>
        <v>70바2092</v>
      </c>
      <c r="D17" s="134" t="str">
        <f t="shared" si="39"/>
        <v>대형</v>
      </c>
      <c r="E17" s="130" t="str">
        <f t="shared" si="40"/>
        <v>B</v>
      </c>
      <c r="F17" s="153">
        <f t="shared" si="41"/>
        <v>0.92072727272727262</v>
      </c>
      <c r="G17" s="154">
        <f t="shared" si="42"/>
        <v>2.0255999999999998</v>
      </c>
      <c r="H17" s="155">
        <f t="shared" si="43"/>
        <v>2.2000000000000002</v>
      </c>
      <c r="I17" s="156">
        <f t="shared" si="44"/>
        <v>5956.56</v>
      </c>
      <c r="J17" s="157">
        <f t="shared" si="45"/>
        <v>2.4348268330209633E-2</v>
      </c>
      <c r="K17" s="157">
        <f t="shared" si="46"/>
        <v>0.35487599160273114</v>
      </c>
      <c r="L17" s="157">
        <f t="shared" si="47"/>
        <v>0.21522489490578453</v>
      </c>
      <c r="M17" s="158">
        <f t="shared" si="48"/>
        <v>16.006</v>
      </c>
      <c r="N17" s="159">
        <f t="shared" si="49"/>
        <v>8.4000000000000005E-2</v>
      </c>
      <c r="O17" s="159">
        <f t="shared" si="50"/>
        <v>8.8469999999999995</v>
      </c>
      <c r="P17" s="160">
        <f t="shared" si="51"/>
        <v>19.586666666666666</v>
      </c>
      <c r="Q17" s="161">
        <f t="shared" si="52"/>
        <v>107</v>
      </c>
      <c r="R17" s="162">
        <f t="shared" si="53"/>
        <v>25.381767834914058</v>
      </c>
      <c r="S17" s="147">
        <f t="shared" si="54"/>
        <v>5</v>
      </c>
      <c r="T17" s="147">
        <f t="shared" si="55"/>
        <v>527</v>
      </c>
      <c r="U17" t="s">
        <v>118</v>
      </c>
      <c r="V17" t="s">
        <v>119</v>
      </c>
      <c r="W17" t="s">
        <v>118</v>
      </c>
      <c r="X17" s="4" t="s">
        <v>119</v>
      </c>
      <c r="Y17" s="4" t="s">
        <v>204</v>
      </c>
      <c r="Z17" s="4" t="s">
        <v>191</v>
      </c>
      <c r="AA17" s="4" t="s">
        <v>48</v>
      </c>
      <c r="AB17" s="4">
        <v>512</v>
      </c>
      <c r="AC17" s="4">
        <v>5956.56</v>
      </c>
      <c r="AD17" s="4">
        <v>2941.0250000000001</v>
      </c>
      <c r="AE17" s="4">
        <v>2.0255999999999998</v>
      </c>
      <c r="AF17" s="4">
        <v>2.2000000000000002</v>
      </c>
      <c r="AG17" s="4">
        <v>16.006</v>
      </c>
      <c r="AH17" s="4">
        <v>378.04101200000002</v>
      </c>
      <c r="AI17" s="4">
        <v>9.204644</v>
      </c>
      <c r="AJ17" s="4">
        <v>134.157679</v>
      </c>
      <c r="AK17" s="4">
        <v>1282</v>
      </c>
      <c r="AL17" s="4">
        <v>5</v>
      </c>
      <c r="AM17" s="4">
        <v>527</v>
      </c>
      <c r="AN17" s="4">
        <v>107</v>
      </c>
      <c r="AO17" s="4">
        <v>15.756385</v>
      </c>
      <c r="AP17" s="4">
        <v>4495.2</v>
      </c>
      <c r="AQ17" s="4">
        <v>1175.2</v>
      </c>
      <c r="AR17" s="4">
        <v>58</v>
      </c>
      <c r="AS17" s="4">
        <v>18769</v>
      </c>
      <c r="AT17" s="4">
        <v>8.4000000000000005E-2</v>
      </c>
      <c r="AU17" s="4">
        <v>8.8469999999999995</v>
      </c>
      <c r="AV17" s="4">
        <v>45349</v>
      </c>
      <c r="AW17" s="4">
        <v>0</v>
      </c>
      <c r="AX17" s="4">
        <v>0.51</v>
      </c>
      <c r="AY17">
        <v>0.92072727272727262</v>
      </c>
      <c r="AZ17" t="s">
        <v>68</v>
      </c>
      <c r="BA17" t="s">
        <v>466</v>
      </c>
      <c r="BB17">
        <v>2</v>
      </c>
      <c r="BC17" t="s">
        <v>482</v>
      </c>
      <c r="BD17">
        <v>10</v>
      </c>
      <c r="BE17">
        <v>89173.697</v>
      </c>
      <c r="BF17">
        <v>6.6797275434257258E-2</v>
      </c>
      <c r="BG17">
        <v>6.1502073236196129E-2</v>
      </c>
      <c r="BH17">
        <v>283180.48699999991</v>
      </c>
      <c r="BI17">
        <v>2.1034500163141547E-2</v>
      </c>
      <c r="BJ17">
        <v>1.9367037968390687E-2</v>
      </c>
      <c r="BK17">
        <v>1</v>
      </c>
      <c r="BL17" t="s">
        <v>70</v>
      </c>
      <c r="BM17">
        <v>3</v>
      </c>
      <c r="BN17" t="s">
        <v>468</v>
      </c>
    </row>
    <row r="18" spans="1:66">
      <c r="A18" s="142" t="str">
        <f t="shared" si="36"/>
        <v>부성여객</v>
      </c>
      <c r="B18" s="142" t="str">
        <f t="shared" si="37"/>
        <v>33</v>
      </c>
      <c r="C18" s="143" t="str">
        <f t="shared" si="38"/>
        <v>70바2132</v>
      </c>
      <c r="D18" s="117" t="str">
        <f t="shared" si="39"/>
        <v>하이</v>
      </c>
      <c r="E18" s="113" t="str">
        <f t="shared" si="40"/>
        <v>F</v>
      </c>
      <c r="F18" s="163">
        <f t="shared" si="41"/>
        <v>0.70250000000000001</v>
      </c>
      <c r="G18" s="164">
        <f t="shared" si="42"/>
        <v>1.6859999999999999</v>
      </c>
      <c r="H18" s="165">
        <f t="shared" si="43"/>
        <v>2.4</v>
      </c>
      <c r="I18" s="166">
        <f t="shared" si="44"/>
        <v>3068.7579999999998</v>
      </c>
      <c r="J18" s="167">
        <f t="shared" si="45"/>
        <v>2.6370189141884201E-2</v>
      </c>
      <c r="K18" s="167">
        <f t="shared" si="46"/>
        <v>0.3682560598060583</v>
      </c>
      <c r="L18" s="167">
        <f t="shared" si="47"/>
        <v>0.10558017282561871</v>
      </c>
      <c r="M18" s="168">
        <f t="shared" si="48"/>
        <v>22.129000000000001</v>
      </c>
      <c r="N18" s="169">
        <f t="shared" si="49"/>
        <v>0</v>
      </c>
      <c r="O18" s="169">
        <f t="shared" si="50"/>
        <v>2.8679999999999999</v>
      </c>
      <c r="P18" s="170">
        <f t="shared" si="51"/>
        <v>0.89</v>
      </c>
      <c r="Q18" s="171">
        <f t="shared" si="52"/>
        <v>92</v>
      </c>
      <c r="R18" s="172">
        <f t="shared" si="53"/>
        <v>24.361443284119918</v>
      </c>
      <c r="S18" s="144">
        <f t="shared" si="54"/>
        <v>0</v>
      </c>
      <c r="T18" s="144">
        <f t="shared" si="55"/>
        <v>88</v>
      </c>
      <c r="U18" t="s">
        <v>118</v>
      </c>
      <c r="V18" t="s">
        <v>119</v>
      </c>
      <c r="W18" t="s">
        <v>118</v>
      </c>
      <c r="X18" s="4" t="s">
        <v>119</v>
      </c>
      <c r="Y18" s="4" t="s">
        <v>205</v>
      </c>
      <c r="Z18" s="4" t="s">
        <v>193</v>
      </c>
      <c r="AA18" s="4" t="s">
        <v>194</v>
      </c>
      <c r="AB18" s="4">
        <v>512</v>
      </c>
      <c r="AC18" s="4">
        <v>3068.7579999999998</v>
      </c>
      <c r="AD18" s="4">
        <v>1820.3925000000002</v>
      </c>
      <c r="AE18" s="4">
        <v>1.6859999999999999</v>
      </c>
      <c r="AF18" s="4">
        <v>2.4</v>
      </c>
      <c r="AG18" s="4">
        <v>22.129000000000001</v>
      </c>
      <c r="AH18" s="4">
        <v>208.08273199999999</v>
      </c>
      <c r="AI18" s="4">
        <v>5.4871809999999996</v>
      </c>
      <c r="AJ18" s="4">
        <v>76.627726999999993</v>
      </c>
      <c r="AK18" s="4">
        <v>324</v>
      </c>
      <c r="AL18" s="4">
        <v>0</v>
      </c>
      <c r="AM18" s="4">
        <v>88</v>
      </c>
      <c r="AN18" s="4">
        <v>92</v>
      </c>
      <c r="AO18" s="4">
        <v>14.747778</v>
      </c>
      <c r="AP18" s="4">
        <v>850.1</v>
      </c>
      <c r="AQ18" s="4">
        <v>53.4</v>
      </c>
      <c r="AR18" s="4">
        <v>32</v>
      </c>
      <c r="AS18" s="4">
        <v>9817</v>
      </c>
      <c r="AT18" s="4">
        <v>0</v>
      </c>
      <c r="AU18" s="4">
        <v>2.8679999999999999</v>
      </c>
      <c r="AV18" s="4">
        <v>24130</v>
      </c>
      <c r="AW18" s="4">
        <v>0</v>
      </c>
      <c r="AX18" s="4">
        <v>0.56000000000000005</v>
      </c>
      <c r="AY18">
        <v>0.70250000000000001</v>
      </c>
      <c r="AZ18" t="s">
        <v>70</v>
      </c>
      <c r="BA18" t="s">
        <v>466</v>
      </c>
      <c r="BB18">
        <v>4</v>
      </c>
      <c r="BC18" t="s">
        <v>483</v>
      </c>
      <c r="BD18">
        <v>3</v>
      </c>
      <c r="BE18">
        <v>89173.697</v>
      </c>
      <c r="BF18">
        <v>3.441326426109708E-2</v>
      </c>
      <c r="BG18">
        <v>2.41753181434207E-2</v>
      </c>
      <c r="BH18">
        <v>283180.48699999991</v>
      </c>
      <c r="BI18">
        <v>1.0836756559430597E-2</v>
      </c>
      <c r="BJ18">
        <v>7.6128214829999947E-3</v>
      </c>
      <c r="BK18">
        <v>1</v>
      </c>
      <c r="BL18" t="s">
        <v>70</v>
      </c>
      <c r="BM18">
        <v>0</v>
      </c>
      <c r="BN18" t="s">
        <v>479</v>
      </c>
    </row>
    <row r="19" spans="1:66">
      <c r="A19" s="145" t="str">
        <f t="shared" si="36"/>
        <v>부성여객</v>
      </c>
      <c r="B19" s="145" t="str">
        <f t="shared" si="37"/>
        <v>33</v>
      </c>
      <c r="C19" s="146" t="str">
        <f t="shared" si="38"/>
        <v>70바2133</v>
      </c>
      <c r="D19" s="134" t="str">
        <f t="shared" si="39"/>
        <v>하이</v>
      </c>
      <c r="E19" s="130" t="str">
        <f t="shared" si="40"/>
        <v>D</v>
      </c>
      <c r="F19" s="153">
        <f t="shared" si="41"/>
        <v>0.84000000000000008</v>
      </c>
      <c r="G19" s="154">
        <f t="shared" si="42"/>
        <v>2.016</v>
      </c>
      <c r="H19" s="155">
        <f t="shared" si="43"/>
        <v>2.4</v>
      </c>
      <c r="I19" s="156">
        <f t="shared" si="44"/>
        <v>4265.2160000000003</v>
      </c>
      <c r="J19" s="157">
        <f t="shared" si="45"/>
        <v>3.1031113099533193E-2</v>
      </c>
      <c r="K19" s="157">
        <f t="shared" si="46"/>
        <v>0.37537724013011015</v>
      </c>
      <c r="L19" s="157">
        <f t="shared" si="47"/>
        <v>0.1418451023347938</v>
      </c>
      <c r="M19" s="158">
        <f t="shared" si="48"/>
        <v>19.346</v>
      </c>
      <c r="N19" s="159">
        <f t="shared" si="49"/>
        <v>0</v>
      </c>
      <c r="O19" s="159">
        <f t="shared" si="50"/>
        <v>5.9320000000000004</v>
      </c>
      <c r="P19" s="160">
        <f t="shared" si="51"/>
        <v>1.7316666666666667</v>
      </c>
      <c r="Q19" s="161">
        <f t="shared" si="52"/>
        <v>93</v>
      </c>
      <c r="R19" s="162">
        <f t="shared" si="53"/>
        <v>25.017344969557641</v>
      </c>
      <c r="S19" s="147">
        <f t="shared" si="54"/>
        <v>0</v>
      </c>
      <c r="T19" s="147">
        <f t="shared" si="55"/>
        <v>253</v>
      </c>
      <c r="U19" t="s">
        <v>118</v>
      </c>
      <c r="V19" t="s">
        <v>119</v>
      </c>
      <c r="W19" t="s">
        <v>118</v>
      </c>
      <c r="X19" s="4" t="s">
        <v>119</v>
      </c>
      <c r="Y19" s="4" t="s">
        <v>206</v>
      </c>
      <c r="Z19" s="4" t="s">
        <v>193</v>
      </c>
      <c r="AA19" s="4" t="s">
        <v>194</v>
      </c>
      <c r="AB19" s="4">
        <v>512</v>
      </c>
      <c r="AC19" s="4">
        <v>4265.2160000000003</v>
      </c>
      <c r="AD19" s="4">
        <v>2115.1600000000003</v>
      </c>
      <c r="AE19" s="4">
        <v>2.016</v>
      </c>
      <c r="AF19" s="4">
        <v>2.4</v>
      </c>
      <c r="AG19" s="4">
        <v>19.346</v>
      </c>
      <c r="AH19" s="4">
        <v>287.21825000000001</v>
      </c>
      <c r="AI19" s="4">
        <v>8.9127019999999995</v>
      </c>
      <c r="AJ19" s="4">
        <v>107.81519400000001</v>
      </c>
      <c r="AK19" s="4">
        <v>605</v>
      </c>
      <c r="AL19" s="4">
        <v>0</v>
      </c>
      <c r="AM19" s="4">
        <v>253</v>
      </c>
      <c r="AN19" s="4">
        <v>93</v>
      </c>
      <c r="AO19" s="4">
        <v>14.850085999999999</v>
      </c>
      <c r="AP19" s="4">
        <v>2350.9</v>
      </c>
      <c r="AQ19" s="4">
        <v>103.9</v>
      </c>
      <c r="AR19" s="4">
        <v>52</v>
      </c>
      <c r="AS19" s="4">
        <v>21585</v>
      </c>
      <c r="AT19" s="4">
        <v>0</v>
      </c>
      <c r="AU19" s="4">
        <v>5.9320000000000004</v>
      </c>
      <c r="AV19" s="4">
        <v>37020</v>
      </c>
      <c r="AW19" s="4">
        <v>0</v>
      </c>
      <c r="AX19" s="4">
        <v>0.59</v>
      </c>
      <c r="AY19">
        <v>0.84000000000000008</v>
      </c>
      <c r="AZ19" t="s">
        <v>67</v>
      </c>
      <c r="BA19" t="s">
        <v>466</v>
      </c>
      <c r="BB19">
        <v>1</v>
      </c>
      <c r="BC19" t="s">
        <v>484</v>
      </c>
      <c r="BD19">
        <v>6</v>
      </c>
      <c r="BE19">
        <v>89173.697</v>
      </c>
      <c r="BF19">
        <v>4.7830426947533644E-2</v>
      </c>
      <c r="BG19">
        <v>4.0177558635928264E-2</v>
      </c>
      <c r="BH19">
        <v>283180.48699999991</v>
      </c>
      <c r="BI19">
        <v>1.5061828748108628E-2</v>
      </c>
      <c r="BJ19">
        <v>1.2651936148411249E-2</v>
      </c>
      <c r="BK19">
        <v>1</v>
      </c>
      <c r="BL19" t="s">
        <v>70</v>
      </c>
      <c r="BM19">
        <v>1</v>
      </c>
      <c r="BN19" t="s">
        <v>468</v>
      </c>
    </row>
    <row r="20" spans="1:66">
      <c r="A20" s="142" t="str">
        <f t="shared" si="36"/>
        <v>부성여객</v>
      </c>
      <c r="B20" s="142" t="str">
        <f t="shared" si="37"/>
        <v>33</v>
      </c>
      <c r="C20" s="143" t="str">
        <f t="shared" si="38"/>
        <v>70바2134</v>
      </c>
      <c r="D20" s="117" t="str">
        <f t="shared" si="39"/>
        <v>하이</v>
      </c>
      <c r="E20" s="113" t="str">
        <f t="shared" si="40"/>
        <v>F</v>
      </c>
      <c r="F20" s="163">
        <f t="shared" si="41"/>
        <v>0.70382608695652182</v>
      </c>
      <c r="G20" s="164">
        <f t="shared" si="42"/>
        <v>1.6188</v>
      </c>
      <c r="H20" s="165">
        <f t="shared" si="43"/>
        <v>2.2999999999999998</v>
      </c>
      <c r="I20" s="166">
        <f t="shared" si="44"/>
        <v>3009.4810000000002</v>
      </c>
      <c r="J20" s="167">
        <f t="shared" si="45"/>
        <v>4.7998924280224092E-2</v>
      </c>
      <c r="K20" s="167">
        <f t="shared" si="46"/>
        <v>0.36197824556807467</v>
      </c>
      <c r="L20" s="167">
        <f t="shared" si="47"/>
        <v>0.11862510512609981</v>
      </c>
      <c r="M20" s="168">
        <f t="shared" si="48"/>
        <v>22.306999999999999</v>
      </c>
      <c r="N20" s="169">
        <f t="shared" si="49"/>
        <v>0</v>
      </c>
      <c r="O20" s="169">
        <f t="shared" si="50"/>
        <v>5.782</v>
      </c>
      <c r="P20" s="170">
        <f t="shared" si="51"/>
        <v>2.1333333333333333</v>
      </c>
      <c r="Q20" s="171">
        <f t="shared" si="52"/>
        <v>93</v>
      </c>
      <c r="R20" s="172">
        <f t="shared" si="53"/>
        <v>24.399816465521702</v>
      </c>
      <c r="S20" s="144">
        <f t="shared" si="54"/>
        <v>0</v>
      </c>
      <c r="T20" s="144">
        <f t="shared" si="55"/>
        <v>174</v>
      </c>
      <c r="U20" t="s">
        <v>118</v>
      </c>
      <c r="V20" t="s">
        <v>119</v>
      </c>
      <c r="W20" t="s">
        <v>118</v>
      </c>
      <c r="X20" s="4" t="s">
        <v>119</v>
      </c>
      <c r="Y20" s="4" t="s">
        <v>207</v>
      </c>
      <c r="Z20" s="4" t="s">
        <v>193</v>
      </c>
      <c r="AA20" s="4" t="s">
        <v>194</v>
      </c>
      <c r="AB20" s="4">
        <v>512</v>
      </c>
      <c r="AC20" s="4">
        <v>3009.4810000000002</v>
      </c>
      <c r="AD20" s="4">
        <v>1859.4425000000001</v>
      </c>
      <c r="AE20" s="4">
        <v>1.6188</v>
      </c>
      <c r="AF20" s="4">
        <v>2.2999999999999998</v>
      </c>
      <c r="AG20" s="4">
        <v>22.306999999999999</v>
      </c>
      <c r="AH20" s="4">
        <v>209.04328899999999</v>
      </c>
      <c r="AI20" s="4">
        <v>10.033853000000001</v>
      </c>
      <c r="AJ20" s="4">
        <v>75.669122999999999</v>
      </c>
      <c r="AK20" s="4">
        <v>357</v>
      </c>
      <c r="AL20" s="4">
        <v>0</v>
      </c>
      <c r="AM20" s="4">
        <v>174</v>
      </c>
      <c r="AN20" s="4">
        <v>93</v>
      </c>
      <c r="AO20" s="4">
        <v>14.396447999999999</v>
      </c>
      <c r="AP20" s="4">
        <v>1638.1</v>
      </c>
      <c r="AQ20" s="4">
        <v>128</v>
      </c>
      <c r="AR20" s="4">
        <v>62</v>
      </c>
      <c r="AS20" s="4">
        <v>23795</v>
      </c>
      <c r="AT20" s="4">
        <v>0</v>
      </c>
      <c r="AU20" s="4">
        <v>5.782</v>
      </c>
      <c r="AV20" s="4">
        <v>23360</v>
      </c>
      <c r="AW20" s="4">
        <v>0</v>
      </c>
      <c r="AX20" s="4">
        <v>0.54</v>
      </c>
      <c r="AY20">
        <v>0.70382608695652182</v>
      </c>
      <c r="AZ20" t="s">
        <v>70</v>
      </c>
      <c r="BA20" t="s">
        <v>466</v>
      </c>
      <c r="BB20">
        <v>3</v>
      </c>
      <c r="BC20" t="s">
        <v>485</v>
      </c>
      <c r="BD20">
        <v>2</v>
      </c>
      <c r="BE20">
        <v>89173.697</v>
      </c>
      <c r="BF20">
        <v>3.3748527887096577E-2</v>
      </c>
      <c r="BG20">
        <v>2.3753094323318236E-2</v>
      </c>
      <c r="BH20">
        <v>283180.48699999991</v>
      </c>
      <c r="BI20">
        <v>1.0627430695816273E-2</v>
      </c>
      <c r="BJ20">
        <v>7.4798629610379934E-3</v>
      </c>
      <c r="BK20">
        <v>1</v>
      </c>
      <c r="BL20" t="s">
        <v>70</v>
      </c>
      <c r="BM20">
        <v>0</v>
      </c>
      <c r="BN20" t="s">
        <v>479</v>
      </c>
    </row>
    <row r="21" spans="1:66">
      <c r="A21" s="145" t="str">
        <f t="shared" si="36"/>
        <v>부성여객</v>
      </c>
      <c r="B21" s="145" t="str">
        <f t="shared" si="37"/>
        <v>33</v>
      </c>
      <c r="C21" s="146" t="str">
        <f t="shared" si="38"/>
        <v>70바2135</v>
      </c>
      <c r="D21" s="134" t="str">
        <f t="shared" si="39"/>
        <v>하이</v>
      </c>
      <c r="E21" s="130" t="str">
        <f t="shared" si="40"/>
        <v>D</v>
      </c>
      <c r="F21" s="153">
        <f t="shared" si="41"/>
        <v>0.81808695652173913</v>
      </c>
      <c r="G21" s="154">
        <f t="shared" si="42"/>
        <v>1.8815999999999999</v>
      </c>
      <c r="H21" s="155">
        <f t="shared" si="43"/>
        <v>2.2999999999999998</v>
      </c>
      <c r="I21" s="156">
        <f t="shared" si="44"/>
        <v>4264.0600000000004</v>
      </c>
      <c r="J21" s="157">
        <f t="shared" si="45"/>
        <v>3.2331437384902177E-2</v>
      </c>
      <c r="K21" s="157">
        <f t="shared" si="46"/>
        <v>0.37975689299571719</v>
      </c>
      <c r="L21" s="157">
        <f t="shared" si="47"/>
        <v>0.12546727766494842</v>
      </c>
      <c r="M21" s="158">
        <f t="shared" si="48"/>
        <v>18.917000000000002</v>
      </c>
      <c r="N21" s="159">
        <f t="shared" si="49"/>
        <v>0</v>
      </c>
      <c r="O21" s="159">
        <f t="shared" si="50"/>
        <v>5.3239999999999998</v>
      </c>
      <c r="P21" s="160">
        <f t="shared" si="51"/>
        <v>5.871666666666667</v>
      </c>
      <c r="Q21" s="161">
        <f t="shared" si="52"/>
        <v>93</v>
      </c>
      <c r="R21" s="162">
        <f t="shared" si="53"/>
        <v>24.623502190011422</v>
      </c>
      <c r="S21" s="147">
        <f t="shared" si="54"/>
        <v>0</v>
      </c>
      <c r="T21" s="147">
        <f t="shared" si="55"/>
        <v>227</v>
      </c>
      <c r="U21" t="s">
        <v>118</v>
      </c>
      <c r="V21" t="s">
        <v>119</v>
      </c>
      <c r="W21" t="s">
        <v>118</v>
      </c>
      <c r="X21" s="4" t="s">
        <v>119</v>
      </c>
      <c r="Y21" s="4" t="s">
        <v>208</v>
      </c>
      <c r="Z21" s="4" t="s">
        <v>193</v>
      </c>
      <c r="AA21" s="4" t="s">
        <v>194</v>
      </c>
      <c r="AB21" s="4">
        <v>512</v>
      </c>
      <c r="AC21" s="4">
        <v>4264.0600000000004</v>
      </c>
      <c r="AD21" s="4">
        <v>2266.6575000000003</v>
      </c>
      <c r="AE21" s="4">
        <v>1.8815999999999999</v>
      </c>
      <c r="AF21" s="4">
        <v>2.2999999999999998</v>
      </c>
      <c r="AG21" s="4">
        <v>18.917000000000002</v>
      </c>
      <c r="AH21" s="4">
        <v>294.55161199999998</v>
      </c>
      <c r="AI21" s="4">
        <v>9.5232770000000002</v>
      </c>
      <c r="AJ21" s="4">
        <v>111.85800500000001</v>
      </c>
      <c r="AK21" s="4">
        <v>535</v>
      </c>
      <c r="AL21" s="4">
        <v>0</v>
      </c>
      <c r="AM21" s="4">
        <v>227</v>
      </c>
      <c r="AN21" s="4">
        <v>93</v>
      </c>
      <c r="AO21" s="4">
        <v>14.476444000000001</v>
      </c>
      <c r="AP21" s="4">
        <v>2273.3000000000002</v>
      </c>
      <c r="AQ21" s="4">
        <v>352.3</v>
      </c>
      <c r="AR21" s="4">
        <v>105</v>
      </c>
      <c r="AS21" s="4">
        <v>51589</v>
      </c>
      <c r="AT21" s="4">
        <v>0</v>
      </c>
      <c r="AU21" s="4">
        <v>5.3239999999999998</v>
      </c>
      <c r="AV21" s="4">
        <v>35657</v>
      </c>
      <c r="AW21" s="4">
        <v>0</v>
      </c>
      <c r="AX21" s="4">
        <v>0.55000000000000004</v>
      </c>
      <c r="AY21">
        <v>0.81808695652173913</v>
      </c>
      <c r="AZ21" t="s">
        <v>67</v>
      </c>
      <c r="BA21" t="s">
        <v>466</v>
      </c>
      <c r="BB21">
        <v>5</v>
      </c>
      <c r="BC21" t="s">
        <v>486</v>
      </c>
      <c r="BD21">
        <v>7</v>
      </c>
      <c r="BE21">
        <v>89173.697</v>
      </c>
      <c r="BF21">
        <v>4.7817463483654829E-2</v>
      </c>
      <c r="BG21">
        <v>3.9118843169932575E-2</v>
      </c>
      <c r="BH21">
        <v>283180.48699999991</v>
      </c>
      <c r="BI21">
        <v>1.5057746545933448E-2</v>
      </c>
      <c r="BJ21">
        <v>1.2318546043838424E-2</v>
      </c>
      <c r="BK21">
        <v>1</v>
      </c>
      <c r="BL21" t="s">
        <v>70</v>
      </c>
      <c r="BM21">
        <v>1</v>
      </c>
      <c r="BN21" t="s">
        <v>468</v>
      </c>
    </row>
    <row r="22" spans="1:66">
      <c r="A22" s="142" t="str">
        <f t="shared" si="36"/>
        <v>부성여객</v>
      </c>
      <c r="B22" s="142" t="str">
        <f t="shared" si="37"/>
        <v>33</v>
      </c>
      <c r="C22" s="143" t="str">
        <f t="shared" si="38"/>
        <v>70바2138</v>
      </c>
      <c r="D22" s="117" t="str">
        <f t="shared" si="39"/>
        <v>저상</v>
      </c>
      <c r="E22" s="113" t="str">
        <f t="shared" si="40"/>
        <v>D</v>
      </c>
      <c r="F22" s="163">
        <f t="shared" si="41"/>
        <v>0.82666666666666666</v>
      </c>
      <c r="G22" s="164">
        <f t="shared" si="42"/>
        <v>1.488</v>
      </c>
      <c r="H22" s="165">
        <f t="shared" si="43"/>
        <v>1.8</v>
      </c>
      <c r="I22" s="166">
        <f t="shared" si="44"/>
        <v>5891.0959999999995</v>
      </c>
      <c r="J22" s="167">
        <f t="shared" si="45"/>
        <v>1.9981964604313691E-2</v>
      </c>
      <c r="K22" s="167">
        <f t="shared" si="46"/>
        <v>0.37935641773752149</v>
      </c>
      <c r="L22" s="167">
        <f t="shared" si="47"/>
        <v>0.27584001347117754</v>
      </c>
      <c r="M22" s="168">
        <f t="shared" si="48"/>
        <v>20.25</v>
      </c>
      <c r="N22" s="169">
        <f t="shared" si="49"/>
        <v>0.187</v>
      </c>
      <c r="O22" s="169">
        <f t="shared" si="50"/>
        <v>7.9779999999999998</v>
      </c>
      <c r="P22" s="170">
        <f t="shared" si="51"/>
        <v>15.555</v>
      </c>
      <c r="Q22" s="171">
        <f t="shared" si="52"/>
        <v>92</v>
      </c>
      <c r="R22" s="172">
        <f t="shared" si="53"/>
        <v>25.02650872000946</v>
      </c>
      <c r="S22" s="144">
        <f t="shared" si="54"/>
        <v>11</v>
      </c>
      <c r="T22" s="144">
        <f t="shared" si="55"/>
        <v>470</v>
      </c>
      <c r="U22" t="s">
        <v>118</v>
      </c>
      <c r="V22" t="s">
        <v>119</v>
      </c>
      <c r="W22" t="s">
        <v>118</v>
      </c>
      <c r="X22" s="4" t="s">
        <v>119</v>
      </c>
      <c r="Y22" s="4" t="s">
        <v>463</v>
      </c>
      <c r="Z22" s="4" t="s">
        <v>192</v>
      </c>
      <c r="AA22" s="4" t="s">
        <v>48</v>
      </c>
      <c r="AB22" s="4">
        <v>512</v>
      </c>
      <c r="AC22" s="4">
        <v>5891.0959999999995</v>
      </c>
      <c r="AD22" s="4">
        <v>3959.104166666667</v>
      </c>
      <c r="AE22" s="4">
        <v>1.488</v>
      </c>
      <c r="AF22" s="4">
        <v>1.8</v>
      </c>
      <c r="AG22" s="4">
        <v>20.25</v>
      </c>
      <c r="AH22" s="4">
        <v>391.89159599999999</v>
      </c>
      <c r="AI22" s="4">
        <v>7.8307640000000003</v>
      </c>
      <c r="AJ22" s="4">
        <v>148.66659200000001</v>
      </c>
      <c r="AK22" s="4">
        <v>1625</v>
      </c>
      <c r="AL22" s="4">
        <v>11</v>
      </c>
      <c r="AM22" s="4">
        <v>470</v>
      </c>
      <c r="AN22" s="4">
        <v>92</v>
      </c>
      <c r="AO22" s="4">
        <v>15.032463</v>
      </c>
      <c r="AP22" s="4">
        <v>6380.3</v>
      </c>
      <c r="AQ22" s="4">
        <v>933.3</v>
      </c>
      <c r="AR22" s="4">
        <v>112</v>
      </c>
      <c r="AS22" s="4">
        <v>40377</v>
      </c>
      <c r="AT22" s="4">
        <v>0.187</v>
      </c>
      <c r="AU22" s="4">
        <v>7.9779999999999998</v>
      </c>
      <c r="AV22" s="4">
        <v>50470</v>
      </c>
      <c r="AW22" s="4">
        <v>0</v>
      </c>
      <c r="AX22" s="4">
        <v>0.45</v>
      </c>
      <c r="AY22">
        <v>0.82666666666666666</v>
      </c>
      <c r="AZ22" t="s">
        <v>67</v>
      </c>
      <c r="BA22" t="s">
        <v>466</v>
      </c>
      <c r="BB22">
        <v>3</v>
      </c>
      <c r="BC22" t="s">
        <v>476</v>
      </c>
      <c r="BD22">
        <v>4</v>
      </c>
      <c r="BE22">
        <v>89173.697</v>
      </c>
      <c r="BF22">
        <v>6.6063157614739243E-2</v>
      </c>
      <c r="BG22">
        <v>5.461221029485111E-2</v>
      </c>
      <c r="BH22">
        <v>283180.48699999991</v>
      </c>
      <c r="BI22">
        <v>2.0803326042729779E-2</v>
      </c>
      <c r="BJ22">
        <v>1.7197416195323282E-2</v>
      </c>
      <c r="BK22">
        <v>2</v>
      </c>
      <c r="BL22" t="s">
        <v>440</v>
      </c>
      <c r="BM22" t="s">
        <v>441</v>
      </c>
      <c r="BN22" t="s">
        <v>440</v>
      </c>
    </row>
    <row r="23" spans="1:66">
      <c r="A23" s="145" t="str">
        <f t="shared" si="36"/>
        <v>부성여객</v>
      </c>
      <c r="B23" s="145" t="str">
        <f t="shared" si="37"/>
        <v>36</v>
      </c>
      <c r="C23" s="146" t="str">
        <f t="shared" si="38"/>
        <v>70바2002</v>
      </c>
      <c r="D23" s="134" t="str">
        <f t="shared" si="39"/>
        <v>저상</v>
      </c>
      <c r="E23" s="130" t="str">
        <f t="shared" si="40"/>
        <v>S</v>
      </c>
      <c r="F23" s="153">
        <f t="shared" si="41"/>
        <v>1.0379999999999998</v>
      </c>
      <c r="G23" s="154">
        <f t="shared" si="42"/>
        <v>1.8683999999999998</v>
      </c>
      <c r="H23" s="155">
        <f t="shared" si="43"/>
        <v>1.8</v>
      </c>
      <c r="I23" s="156">
        <f t="shared" si="44"/>
        <v>5529.7309999999998</v>
      </c>
      <c r="J23" s="157">
        <f t="shared" si="45"/>
        <v>1.9530481217477247E-2</v>
      </c>
      <c r="K23" s="157">
        <f t="shared" si="46"/>
        <v>0.32597390394691106</v>
      </c>
      <c r="L23" s="157">
        <f t="shared" si="47"/>
        <v>0.23002927267167247</v>
      </c>
      <c r="M23" s="158">
        <f t="shared" si="48"/>
        <v>17.536000000000001</v>
      </c>
      <c r="N23" s="159">
        <f t="shared" si="49"/>
        <v>0.19900000000000001</v>
      </c>
      <c r="O23" s="159">
        <f t="shared" si="50"/>
        <v>9.5120000000000005</v>
      </c>
      <c r="P23" s="160">
        <f t="shared" si="51"/>
        <v>4.7016666666666671</v>
      </c>
      <c r="Q23" s="161">
        <f t="shared" si="52"/>
        <v>93</v>
      </c>
      <c r="R23" s="162">
        <f t="shared" si="53"/>
        <v>23.588196530409324</v>
      </c>
      <c r="S23" s="147">
        <f t="shared" si="54"/>
        <v>11</v>
      </c>
      <c r="T23" s="147">
        <f t="shared" si="55"/>
        <v>526</v>
      </c>
      <c r="U23" t="s">
        <v>118</v>
      </c>
      <c r="V23" t="s">
        <v>120</v>
      </c>
      <c r="W23" t="s">
        <v>118</v>
      </c>
      <c r="X23" s="4" t="s">
        <v>120</v>
      </c>
      <c r="Y23" s="4" t="s">
        <v>209</v>
      </c>
      <c r="Z23" s="4" t="s">
        <v>192</v>
      </c>
      <c r="AA23" s="4" t="s">
        <v>48</v>
      </c>
      <c r="AB23" s="4">
        <v>512</v>
      </c>
      <c r="AC23" s="4">
        <v>5529.7309999999998</v>
      </c>
      <c r="AD23" s="4">
        <v>2958.7833333333333</v>
      </c>
      <c r="AE23" s="4">
        <v>1.8683999999999998</v>
      </c>
      <c r="AF23" s="4">
        <v>1.8</v>
      </c>
      <c r="AG23" s="4">
        <v>17.536000000000001</v>
      </c>
      <c r="AH23" s="4">
        <v>358.18098500000002</v>
      </c>
      <c r="AI23" s="4">
        <v>6.9954470000000004</v>
      </c>
      <c r="AJ23" s="4">
        <v>116.757654</v>
      </c>
      <c r="AK23" s="4">
        <v>1272</v>
      </c>
      <c r="AL23" s="4">
        <v>11</v>
      </c>
      <c r="AM23" s="4">
        <v>526</v>
      </c>
      <c r="AN23" s="4">
        <v>93</v>
      </c>
      <c r="AO23" s="4">
        <v>15.438371</v>
      </c>
      <c r="AP23" s="4">
        <v>3904.7</v>
      </c>
      <c r="AQ23" s="4">
        <v>282.10000000000002</v>
      </c>
      <c r="AR23" s="4">
        <v>43</v>
      </c>
      <c r="AS23" s="4">
        <v>11226</v>
      </c>
      <c r="AT23" s="4">
        <v>0.19900000000000001</v>
      </c>
      <c r="AU23" s="4">
        <v>9.5120000000000005</v>
      </c>
      <c r="AV23" s="4">
        <v>46402</v>
      </c>
      <c r="AW23" s="4">
        <v>0</v>
      </c>
      <c r="AX23" s="4">
        <v>0.54</v>
      </c>
      <c r="AY23">
        <v>1.0379999999999998</v>
      </c>
      <c r="AZ23" t="s">
        <v>71</v>
      </c>
      <c r="BA23" t="s">
        <v>487</v>
      </c>
      <c r="BB23">
        <v>1</v>
      </c>
      <c r="BC23" t="s">
        <v>488</v>
      </c>
      <c r="BD23">
        <v>6</v>
      </c>
      <c r="BE23">
        <v>143695.93299999999</v>
      </c>
      <c r="BF23">
        <v>3.8482167759055504E-2</v>
      </c>
      <c r="BG23">
        <v>3.9944490133899606E-2</v>
      </c>
      <c r="BH23">
        <v>283180.48699999991</v>
      </c>
      <c r="BI23">
        <v>1.9527231761558492E-2</v>
      </c>
      <c r="BJ23">
        <v>2.0269266568497712E-2</v>
      </c>
      <c r="BK23">
        <v>1</v>
      </c>
      <c r="BL23" t="s">
        <v>66</v>
      </c>
      <c r="BM23">
        <v>1</v>
      </c>
      <c r="BN23" t="s">
        <v>468</v>
      </c>
    </row>
    <row r="24" spans="1:66">
      <c r="A24" s="142" t="str">
        <f t="shared" si="36"/>
        <v>부성여객</v>
      </c>
      <c r="B24" s="142" t="str">
        <f t="shared" si="37"/>
        <v>36</v>
      </c>
      <c r="C24" s="143" t="str">
        <f t="shared" si="38"/>
        <v>70바2005</v>
      </c>
      <c r="D24" s="117" t="str">
        <f t="shared" si="39"/>
        <v>저상</v>
      </c>
      <c r="E24" s="113" t="str">
        <f t="shared" si="40"/>
        <v>C</v>
      </c>
      <c r="F24" s="163">
        <f t="shared" si="41"/>
        <v>0.86266666666666658</v>
      </c>
      <c r="G24" s="164">
        <f t="shared" si="42"/>
        <v>1.5528</v>
      </c>
      <c r="H24" s="165">
        <f t="shared" si="43"/>
        <v>1.8</v>
      </c>
      <c r="I24" s="166">
        <f t="shared" si="44"/>
        <v>4755.5140000000001</v>
      </c>
      <c r="J24" s="167">
        <f t="shared" si="45"/>
        <v>1.855737712218394E-2</v>
      </c>
      <c r="K24" s="167">
        <f t="shared" si="46"/>
        <v>0.36789093354749014</v>
      </c>
      <c r="L24" s="167">
        <f t="shared" si="47"/>
        <v>0.22079632191178492</v>
      </c>
      <c r="M24" s="168">
        <f t="shared" si="48"/>
        <v>19.349</v>
      </c>
      <c r="N24" s="169">
        <f t="shared" si="49"/>
        <v>0.23100000000000001</v>
      </c>
      <c r="O24" s="169">
        <f t="shared" si="50"/>
        <v>18.167999999999999</v>
      </c>
      <c r="P24" s="170">
        <f t="shared" si="51"/>
        <v>3.4183333333333334</v>
      </c>
      <c r="Q24" s="171">
        <f t="shared" si="52"/>
        <v>93</v>
      </c>
      <c r="R24" s="172">
        <f t="shared" si="53"/>
        <v>23.196238172916594</v>
      </c>
      <c r="S24" s="144">
        <f t="shared" si="54"/>
        <v>11</v>
      </c>
      <c r="T24" s="144">
        <f t="shared" si="55"/>
        <v>864</v>
      </c>
      <c r="U24" t="s">
        <v>118</v>
      </c>
      <c r="V24" t="s">
        <v>120</v>
      </c>
      <c r="W24" t="s">
        <v>118</v>
      </c>
      <c r="X24" s="4" t="s">
        <v>120</v>
      </c>
      <c r="Y24" s="4" t="s">
        <v>210</v>
      </c>
      <c r="Z24" s="4" t="s">
        <v>192</v>
      </c>
      <c r="AA24" s="4" t="s">
        <v>48</v>
      </c>
      <c r="AB24" s="4">
        <v>512</v>
      </c>
      <c r="AC24" s="4">
        <v>4755.5140000000001</v>
      </c>
      <c r="AD24" s="4">
        <v>3061.665</v>
      </c>
      <c r="AE24" s="4">
        <v>1.5528</v>
      </c>
      <c r="AF24" s="4">
        <v>1.8</v>
      </c>
      <c r="AG24" s="4">
        <v>19.349</v>
      </c>
      <c r="AH24" s="4">
        <v>334.14021600000001</v>
      </c>
      <c r="AI24" s="4">
        <v>6.2007659999999998</v>
      </c>
      <c r="AJ24" s="4">
        <v>122.927156</v>
      </c>
      <c r="AK24" s="4">
        <v>1050</v>
      </c>
      <c r="AL24" s="4">
        <v>11</v>
      </c>
      <c r="AM24" s="4">
        <v>864</v>
      </c>
      <c r="AN24" s="4">
        <v>93</v>
      </c>
      <c r="AO24" s="4">
        <v>14.232091</v>
      </c>
      <c r="AP24" s="4">
        <v>2426.3000000000002</v>
      </c>
      <c r="AQ24" s="4">
        <v>205.1</v>
      </c>
      <c r="AR24" s="4">
        <v>107</v>
      </c>
      <c r="AS24" s="4">
        <v>43820</v>
      </c>
      <c r="AT24" s="4">
        <v>0.23100000000000001</v>
      </c>
      <c r="AU24" s="4">
        <v>18.167999999999999</v>
      </c>
      <c r="AV24" s="4">
        <v>35837</v>
      </c>
      <c r="AW24" s="4">
        <v>0</v>
      </c>
      <c r="AX24" s="4">
        <v>0.49</v>
      </c>
      <c r="AY24">
        <v>0.86266666666666658</v>
      </c>
      <c r="AZ24" t="s">
        <v>69</v>
      </c>
      <c r="BA24" t="s">
        <v>487</v>
      </c>
      <c r="BB24">
        <v>4</v>
      </c>
      <c r="BC24" t="s">
        <v>489</v>
      </c>
      <c r="BD24">
        <v>2</v>
      </c>
      <c r="BE24">
        <v>143695.93299999999</v>
      </c>
      <c r="BF24">
        <v>3.3094283886239147E-2</v>
      </c>
      <c r="BG24">
        <v>2.85493355658623E-2</v>
      </c>
      <c r="BH24">
        <v>283180.48699999991</v>
      </c>
      <c r="BI24">
        <v>1.6793226293166173E-2</v>
      </c>
      <c r="BJ24">
        <v>1.4486956548904684E-2</v>
      </c>
      <c r="BK24">
        <v>1</v>
      </c>
      <c r="BL24" t="s">
        <v>71</v>
      </c>
      <c r="BM24">
        <v>-3</v>
      </c>
      <c r="BN24" t="s">
        <v>473</v>
      </c>
    </row>
    <row r="25" spans="1:66">
      <c r="A25" s="145" t="str">
        <f t="shared" si="36"/>
        <v>부성여객</v>
      </c>
      <c r="B25" s="145" t="str">
        <f t="shared" si="37"/>
        <v>36</v>
      </c>
      <c r="C25" s="146" t="str">
        <f t="shared" si="38"/>
        <v>70바2008</v>
      </c>
      <c r="D25" s="134" t="str">
        <f t="shared" si="39"/>
        <v>대형</v>
      </c>
      <c r="E25" s="130" t="str">
        <f t="shared" si="40"/>
        <v>B</v>
      </c>
      <c r="F25" s="153">
        <f t="shared" si="41"/>
        <v>0.91559999999999997</v>
      </c>
      <c r="G25" s="154">
        <f t="shared" si="42"/>
        <v>1.8311999999999999</v>
      </c>
      <c r="H25" s="155">
        <f t="shared" si="43"/>
        <v>2</v>
      </c>
      <c r="I25" s="156">
        <f t="shared" si="44"/>
        <v>2854.125</v>
      </c>
      <c r="J25" s="157">
        <f t="shared" si="45"/>
        <v>3.1554404897351944E-2</v>
      </c>
      <c r="K25" s="157">
        <f t="shared" si="46"/>
        <v>0.39966750495786452</v>
      </c>
      <c r="L25" s="157">
        <f t="shared" si="47"/>
        <v>0.21722944860508914</v>
      </c>
      <c r="M25" s="158">
        <f t="shared" si="48"/>
        <v>16.489999999999998</v>
      </c>
      <c r="N25" s="159">
        <f t="shared" si="49"/>
        <v>0.84099999999999997</v>
      </c>
      <c r="O25" s="159">
        <f t="shared" si="50"/>
        <v>24.596</v>
      </c>
      <c r="P25" s="160">
        <f t="shared" si="51"/>
        <v>8.4933333333333341</v>
      </c>
      <c r="Q25" s="161">
        <f t="shared" si="52"/>
        <v>103</v>
      </c>
      <c r="R25" s="162">
        <f t="shared" si="53"/>
        <v>24.890917323563912</v>
      </c>
      <c r="S25" s="147">
        <f t="shared" si="54"/>
        <v>24</v>
      </c>
      <c r="T25" s="147">
        <f t="shared" si="55"/>
        <v>702</v>
      </c>
      <c r="U25" t="s">
        <v>118</v>
      </c>
      <c r="V25" t="s">
        <v>120</v>
      </c>
      <c r="W25" t="s">
        <v>118</v>
      </c>
      <c r="X25" s="4" t="s">
        <v>120</v>
      </c>
      <c r="Y25" s="4" t="s">
        <v>211</v>
      </c>
      <c r="Z25" s="4" t="s">
        <v>191</v>
      </c>
      <c r="AA25" s="4" t="s">
        <v>48</v>
      </c>
      <c r="AB25" s="4">
        <v>512</v>
      </c>
      <c r="AC25" s="4">
        <v>2854.125</v>
      </c>
      <c r="AD25" s="4">
        <v>1558.7958333333333</v>
      </c>
      <c r="AE25" s="4">
        <v>1.8311999999999999</v>
      </c>
      <c r="AF25" s="4">
        <v>2</v>
      </c>
      <c r="AG25" s="4">
        <v>16.489999999999998</v>
      </c>
      <c r="AH25" s="4">
        <v>201.59939700000001</v>
      </c>
      <c r="AI25" s="4">
        <v>6.3613489999999997</v>
      </c>
      <c r="AJ25" s="4">
        <v>80.572727999999998</v>
      </c>
      <c r="AK25" s="4">
        <v>620</v>
      </c>
      <c r="AL25" s="4">
        <v>24</v>
      </c>
      <c r="AM25" s="4">
        <v>702</v>
      </c>
      <c r="AN25" s="4">
        <v>103</v>
      </c>
      <c r="AO25" s="4">
        <v>14.157408</v>
      </c>
      <c r="AP25" s="4">
        <v>2358.1999999999998</v>
      </c>
      <c r="AQ25" s="4">
        <v>509.6</v>
      </c>
      <c r="AR25" s="4">
        <v>65</v>
      </c>
      <c r="AS25" s="4">
        <v>21050</v>
      </c>
      <c r="AT25" s="4">
        <v>0.84099999999999997</v>
      </c>
      <c r="AU25" s="4">
        <v>24.596</v>
      </c>
      <c r="AV25" s="4">
        <v>24087</v>
      </c>
      <c r="AW25" s="4">
        <v>0</v>
      </c>
      <c r="AX25" s="4">
        <v>0.48</v>
      </c>
      <c r="AY25">
        <v>0.91559999999999997</v>
      </c>
      <c r="AZ25" t="s">
        <v>68</v>
      </c>
      <c r="BA25" t="s">
        <v>487</v>
      </c>
      <c r="BB25">
        <v>2</v>
      </c>
      <c r="BC25" t="s">
        <v>490</v>
      </c>
      <c r="BD25">
        <v>4</v>
      </c>
      <c r="BE25">
        <v>143695.93299999999</v>
      </c>
      <c r="BF25">
        <v>1.9862253164812955E-2</v>
      </c>
      <c r="BG25">
        <v>1.8185878997702742E-2</v>
      </c>
      <c r="BH25">
        <v>283180.48699999991</v>
      </c>
      <c r="BI25">
        <v>1.0078819449166358E-2</v>
      </c>
      <c r="BJ25">
        <v>9.2281670876567176E-3</v>
      </c>
      <c r="BK25">
        <v>1</v>
      </c>
      <c r="BL25" t="s">
        <v>66</v>
      </c>
      <c r="BM25">
        <v>-1</v>
      </c>
      <c r="BN25" t="s">
        <v>473</v>
      </c>
    </row>
    <row r="26" spans="1:66">
      <c r="A26" s="142" t="str">
        <f t="shared" si="36"/>
        <v>부성여객</v>
      </c>
      <c r="B26" s="142" t="str">
        <f t="shared" si="37"/>
        <v>36</v>
      </c>
      <c r="C26" s="143" t="str">
        <f t="shared" si="38"/>
        <v>70바2011</v>
      </c>
      <c r="D26" s="117" t="str">
        <f t="shared" si="39"/>
        <v>대형</v>
      </c>
      <c r="E26" s="113" t="str">
        <f t="shared" si="40"/>
        <v>S</v>
      </c>
      <c r="F26" s="163">
        <f t="shared" si="41"/>
        <v>1.032</v>
      </c>
      <c r="G26" s="164">
        <f t="shared" si="42"/>
        <v>2.0640000000000001</v>
      </c>
      <c r="H26" s="165">
        <f t="shared" si="43"/>
        <v>2</v>
      </c>
      <c r="I26" s="166">
        <f t="shared" si="44"/>
        <v>4292.0129999999999</v>
      </c>
      <c r="J26" s="167">
        <f t="shared" si="45"/>
        <v>2.5862807192467658E-2</v>
      </c>
      <c r="K26" s="167">
        <f t="shared" si="46"/>
        <v>0.39617178257210323</v>
      </c>
      <c r="L26" s="167">
        <f t="shared" si="47"/>
        <v>0.15959877101956588</v>
      </c>
      <c r="M26" s="168">
        <f t="shared" si="48"/>
        <v>15.486000000000001</v>
      </c>
      <c r="N26" s="169">
        <f t="shared" si="49"/>
        <v>4.7E-2</v>
      </c>
      <c r="O26" s="169">
        <f t="shared" si="50"/>
        <v>21.622</v>
      </c>
      <c r="P26" s="170">
        <f t="shared" si="51"/>
        <v>6.7883333333333331</v>
      </c>
      <c r="Q26" s="171">
        <f t="shared" si="52"/>
        <v>101</v>
      </c>
      <c r="R26" s="172">
        <f t="shared" si="53"/>
        <v>23.443438378172118</v>
      </c>
      <c r="S26" s="144">
        <f t="shared" si="54"/>
        <v>2</v>
      </c>
      <c r="T26" s="144">
        <f t="shared" si="55"/>
        <v>928</v>
      </c>
      <c r="U26" t="s">
        <v>118</v>
      </c>
      <c r="V26" t="s">
        <v>120</v>
      </c>
      <c r="W26" t="s">
        <v>118</v>
      </c>
      <c r="X26" s="4" t="s">
        <v>120</v>
      </c>
      <c r="Y26" s="4" t="s">
        <v>212</v>
      </c>
      <c r="Z26" s="4" t="s">
        <v>191</v>
      </c>
      <c r="AA26" s="4" t="s">
        <v>48</v>
      </c>
      <c r="AB26" s="4">
        <v>512</v>
      </c>
      <c r="AC26" s="4">
        <v>4292.0129999999999</v>
      </c>
      <c r="AD26" s="4">
        <v>2078.9841666666666</v>
      </c>
      <c r="AE26" s="4">
        <v>2.0640000000000001</v>
      </c>
      <c r="AF26" s="4">
        <v>2</v>
      </c>
      <c r="AG26" s="4">
        <v>15.486000000000001</v>
      </c>
      <c r="AH26" s="4">
        <v>316.76549799999998</v>
      </c>
      <c r="AI26" s="4">
        <v>8.1924449999999993</v>
      </c>
      <c r="AJ26" s="4">
        <v>125.49355199999999</v>
      </c>
      <c r="AK26" s="4">
        <v>685</v>
      </c>
      <c r="AL26" s="4">
        <v>2</v>
      </c>
      <c r="AM26" s="4">
        <v>928</v>
      </c>
      <c r="AN26" s="4">
        <v>101</v>
      </c>
      <c r="AO26" s="4">
        <v>13.549496</v>
      </c>
      <c r="AP26" s="4">
        <v>2876.5</v>
      </c>
      <c r="AQ26" s="4">
        <v>407.3</v>
      </c>
      <c r="AR26" s="4">
        <v>106</v>
      </c>
      <c r="AS26" s="4">
        <v>38958</v>
      </c>
      <c r="AT26" s="4">
        <v>4.7E-2</v>
      </c>
      <c r="AU26" s="4">
        <v>21.622</v>
      </c>
      <c r="AV26" s="4">
        <v>34505</v>
      </c>
      <c r="AW26" s="4">
        <v>0</v>
      </c>
      <c r="AX26" s="4">
        <v>0.55000000000000004</v>
      </c>
      <c r="AY26">
        <v>1.032</v>
      </c>
      <c r="AZ26" t="s">
        <v>71</v>
      </c>
      <c r="BA26" t="s">
        <v>487</v>
      </c>
      <c r="BB26">
        <v>2</v>
      </c>
      <c r="BC26" t="s">
        <v>491</v>
      </c>
      <c r="BD26">
        <v>8</v>
      </c>
      <c r="BE26">
        <v>143695.93299999999</v>
      </c>
      <c r="BF26">
        <v>2.9868715908612391E-2</v>
      </c>
      <c r="BG26">
        <v>3.0824514817687988E-2</v>
      </c>
      <c r="BH26">
        <v>283180.48699999991</v>
      </c>
      <c r="BI26">
        <v>1.5156457443340725E-2</v>
      </c>
      <c r="BJ26">
        <v>1.5641464081527629E-2</v>
      </c>
      <c r="BK26">
        <v>1</v>
      </c>
      <c r="BL26" t="s">
        <v>69</v>
      </c>
      <c r="BM26">
        <v>3</v>
      </c>
      <c r="BN26" t="s">
        <v>468</v>
      </c>
    </row>
    <row r="27" spans="1:66">
      <c r="A27" s="145" t="str">
        <f t="shared" si="36"/>
        <v>부성여객</v>
      </c>
      <c r="B27" s="145" t="str">
        <f t="shared" si="37"/>
        <v>36</v>
      </c>
      <c r="C27" s="146" t="str">
        <f t="shared" si="38"/>
        <v>70바2012</v>
      </c>
      <c r="D27" s="134" t="str">
        <f t="shared" si="39"/>
        <v>대형</v>
      </c>
      <c r="E27" s="130" t="str">
        <f t="shared" si="40"/>
        <v>A</v>
      </c>
      <c r="F27" s="153">
        <f t="shared" si="41"/>
        <v>0.99780000000000002</v>
      </c>
      <c r="G27" s="154">
        <f t="shared" si="42"/>
        <v>1.9956</v>
      </c>
      <c r="H27" s="155">
        <f t="shared" si="43"/>
        <v>2</v>
      </c>
      <c r="I27" s="156">
        <f t="shared" si="44"/>
        <v>5557.9080000000004</v>
      </c>
      <c r="J27" s="157">
        <f t="shared" si="45"/>
        <v>1.1352955530614439E-2</v>
      </c>
      <c r="K27" s="157">
        <f t="shared" si="46"/>
        <v>0.35929994140298865</v>
      </c>
      <c r="L27" s="157">
        <f t="shared" si="47"/>
        <v>0.18640107033077913</v>
      </c>
      <c r="M27" s="158">
        <f t="shared" si="48"/>
        <v>16.516999999999999</v>
      </c>
      <c r="N27" s="159">
        <f t="shared" si="49"/>
        <v>0.32400000000000001</v>
      </c>
      <c r="O27" s="159">
        <f t="shared" si="50"/>
        <v>6.3689999999999998</v>
      </c>
      <c r="P27" s="160">
        <f t="shared" si="51"/>
        <v>5.4883333333333333</v>
      </c>
      <c r="Q27" s="161">
        <f t="shared" si="52"/>
        <v>108</v>
      </c>
      <c r="R27" s="162">
        <f t="shared" si="53"/>
        <v>23.70580912705735</v>
      </c>
      <c r="S27" s="147">
        <f t="shared" si="54"/>
        <v>18</v>
      </c>
      <c r="T27" s="147">
        <f t="shared" si="55"/>
        <v>354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213</v>
      </c>
      <c r="Z27" s="4" t="s">
        <v>191</v>
      </c>
      <c r="AA27" s="4" t="s">
        <v>48</v>
      </c>
      <c r="AB27" s="4">
        <v>512</v>
      </c>
      <c r="AC27" s="4">
        <v>5557.9080000000004</v>
      </c>
      <c r="AD27" s="4">
        <v>2784.4458333333337</v>
      </c>
      <c r="AE27" s="4">
        <v>1.9956</v>
      </c>
      <c r="AF27" s="4">
        <v>2</v>
      </c>
      <c r="AG27" s="4">
        <v>16.516999999999999</v>
      </c>
      <c r="AH27" s="4">
        <v>372.534358</v>
      </c>
      <c r="AI27" s="4">
        <v>4.2293659999999997</v>
      </c>
      <c r="AJ27" s="4">
        <v>133.851573</v>
      </c>
      <c r="AK27" s="4">
        <v>1036</v>
      </c>
      <c r="AL27" s="4">
        <v>18</v>
      </c>
      <c r="AM27" s="4">
        <v>354</v>
      </c>
      <c r="AN27" s="4">
        <v>108</v>
      </c>
      <c r="AO27" s="4">
        <v>14.919181999999999</v>
      </c>
      <c r="AP27" s="4">
        <v>2532.6</v>
      </c>
      <c r="AQ27" s="4">
        <v>329.3</v>
      </c>
      <c r="AR27" s="4">
        <v>62</v>
      </c>
      <c r="AS27" s="4">
        <v>21867</v>
      </c>
      <c r="AT27" s="4">
        <v>0.32400000000000001</v>
      </c>
      <c r="AU27" s="4">
        <v>6.3689999999999998</v>
      </c>
      <c r="AV27" s="4">
        <v>42957</v>
      </c>
      <c r="AW27" s="4">
        <v>0</v>
      </c>
      <c r="AX27" s="4">
        <v>0.55000000000000004</v>
      </c>
      <c r="AY27">
        <v>0.99780000000000002</v>
      </c>
      <c r="AZ27" t="s">
        <v>66</v>
      </c>
      <c r="BA27" t="s">
        <v>487</v>
      </c>
      <c r="BB27">
        <v>1</v>
      </c>
      <c r="BC27" t="s">
        <v>492</v>
      </c>
      <c r="BD27">
        <v>9</v>
      </c>
      <c r="BE27">
        <v>143695.93299999999</v>
      </c>
      <c r="BF27">
        <v>3.8678255424250602E-2</v>
      </c>
      <c r="BG27">
        <v>3.8593163262317251E-2</v>
      </c>
      <c r="BH27">
        <v>283180.48699999991</v>
      </c>
      <c r="BI27">
        <v>1.9626733673920132E-2</v>
      </c>
      <c r="BJ27">
        <v>1.9583554859837506E-2</v>
      </c>
      <c r="BK27">
        <v>1</v>
      </c>
      <c r="BL27" t="s">
        <v>69</v>
      </c>
      <c r="BM27">
        <v>2</v>
      </c>
      <c r="BN27" t="s">
        <v>468</v>
      </c>
    </row>
    <row r="28" spans="1:66">
      <c r="A28" s="142" t="str">
        <f t="shared" si="36"/>
        <v>부성여객</v>
      </c>
      <c r="B28" s="142" t="str">
        <f t="shared" si="37"/>
        <v>36</v>
      </c>
      <c r="C28" s="143" t="str">
        <f t="shared" si="38"/>
        <v>70바2036</v>
      </c>
      <c r="D28" s="117" t="str">
        <f t="shared" si="39"/>
        <v>저상</v>
      </c>
      <c r="E28" s="113" t="str">
        <f t="shared" si="40"/>
        <v>D</v>
      </c>
      <c r="F28" s="163">
        <f t="shared" si="41"/>
        <v>0.80905263157894736</v>
      </c>
      <c r="G28" s="164">
        <f t="shared" si="42"/>
        <v>1.5371999999999999</v>
      </c>
      <c r="H28" s="165">
        <f t="shared" si="43"/>
        <v>1.9</v>
      </c>
      <c r="I28" s="166">
        <f t="shared" si="44"/>
        <v>5757.6329999999998</v>
      </c>
      <c r="J28" s="167">
        <f t="shared" si="45"/>
        <v>2.7893056160918053E-2</v>
      </c>
      <c r="K28" s="167">
        <f t="shared" si="46"/>
        <v>0.39637609530978157</v>
      </c>
      <c r="L28" s="167">
        <f t="shared" si="47"/>
        <v>0.2594816307326292</v>
      </c>
      <c r="M28" s="168">
        <f t="shared" si="48"/>
        <v>20.626000000000001</v>
      </c>
      <c r="N28" s="169">
        <f t="shared" si="49"/>
        <v>6.9000000000000006E-2</v>
      </c>
      <c r="O28" s="169">
        <f t="shared" si="50"/>
        <v>7.5730000000000004</v>
      </c>
      <c r="P28" s="170">
        <f t="shared" si="51"/>
        <v>1.3616666666666668</v>
      </c>
      <c r="Q28" s="171">
        <f t="shared" si="52"/>
        <v>87</v>
      </c>
      <c r="R28" s="172">
        <f t="shared" si="53"/>
        <v>23.593009349770455</v>
      </c>
      <c r="S28" s="144">
        <f t="shared" si="54"/>
        <v>4</v>
      </c>
      <c r="T28" s="144">
        <f t="shared" si="55"/>
        <v>436</v>
      </c>
      <c r="U28" t="s">
        <v>118</v>
      </c>
      <c r="V28" t="s">
        <v>120</v>
      </c>
      <c r="W28" t="s">
        <v>118</v>
      </c>
      <c r="X28" s="4" t="s">
        <v>120</v>
      </c>
      <c r="Y28" s="4" t="s">
        <v>214</v>
      </c>
      <c r="Z28" s="4" t="s">
        <v>192</v>
      </c>
      <c r="AA28" s="4" t="s">
        <v>48</v>
      </c>
      <c r="AB28" s="4">
        <v>512</v>
      </c>
      <c r="AC28" s="4">
        <v>5757.6329999999998</v>
      </c>
      <c r="AD28" s="4">
        <v>3745.0091666666672</v>
      </c>
      <c r="AE28" s="4">
        <v>1.5371999999999999</v>
      </c>
      <c r="AF28" s="4">
        <v>1.9</v>
      </c>
      <c r="AG28" s="4">
        <v>20.626000000000001</v>
      </c>
      <c r="AH28" s="4">
        <v>423.87825600000002</v>
      </c>
      <c r="AI28" s="4">
        <v>11.823259999999999</v>
      </c>
      <c r="AJ28" s="4">
        <v>168.015208</v>
      </c>
      <c r="AK28" s="4">
        <v>1494</v>
      </c>
      <c r="AL28" s="4">
        <v>4</v>
      </c>
      <c r="AM28" s="4">
        <v>436</v>
      </c>
      <c r="AN28" s="4">
        <v>87</v>
      </c>
      <c r="AO28" s="4">
        <v>13.583223</v>
      </c>
      <c r="AP28" s="4">
        <v>3718.4</v>
      </c>
      <c r="AQ28" s="4">
        <v>81.7</v>
      </c>
      <c r="AR28" s="4">
        <v>186</v>
      </c>
      <c r="AS28" s="4">
        <v>65981</v>
      </c>
      <c r="AT28" s="4">
        <v>6.9000000000000006E-2</v>
      </c>
      <c r="AU28" s="4">
        <v>7.5730000000000004</v>
      </c>
      <c r="AV28" s="4">
        <v>46679</v>
      </c>
      <c r="AW28" s="4">
        <v>0</v>
      </c>
      <c r="AX28" s="4">
        <v>0.5</v>
      </c>
      <c r="AY28">
        <v>0.80905263157894736</v>
      </c>
      <c r="AZ28" t="s">
        <v>67</v>
      </c>
      <c r="BA28" t="s">
        <v>487</v>
      </c>
      <c r="BB28">
        <v>6</v>
      </c>
      <c r="BC28" t="s">
        <v>493</v>
      </c>
      <c r="BD28">
        <v>2</v>
      </c>
      <c r="BE28">
        <v>143695.93299999999</v>
      </c>
      <c r="BF28">
        <v>4.0068169500663602E-2</v>
      </c>
      <c r="BG28">
        <v>3.2417257977063206E-2</v>
      </c>
      <c r="BH28">
        <v>283180.48699999991</v>
      </c>
      <c r="BI28">
        <v>2.0332025913918292E-2</v>
      </c>
      <c r="BJ28">
        <v>1.6449679070986947E-2</v>
      </c>
      <c r="BK28">
        <v>1</v>
      </c>
      <c r="BL28" t="s">
        <v>68</v>
      </c>
      <c r="BM28">
        <v>-2</v>
      </c>
      <c r="BN28" t="s">
        <v>473</v>
      </c>
    </row>
    <row r="29" spans="1:66">
      <c r="A29" s="145" t="str">
        <f t="shared" si="36"/>
        <v>부성여객</v>
      </c>
      <c r="B29" s="145" t="str">
        <f t="shared" si="37"/>
        <v>36</v>
      </c>
      <c r="C29" s="146" t="str">
        <f t="shared" si="38"/>
        <v>70바2044</v>
      </c>
      <c r="D29" s="134" t="str">
        <f t="shared" si="39"/>
        <v>저상</v>
      </c>
      <c r="E29" s="130" t="str">
        <f t="shared" si="40"/>
        <v>B</v>
      </c>
      <c r="F29" s="153">
        <f t="shared" si="41"/>
        <v>0.94333333333333325</v>
      </c>
      <c r="G29" s="154">
        <f t="shared" si="42"/>
        <v>1.698</v>
      </c>
      <c r="H29" s="155">
        <f t="shared" si="43"/>
        <v>1.8</v>
      </c>
      <c r="I29" s="156">
        <f t="shared" si="44"/>
        <v>5105.7910000000002</v>
      </c>
      <c r="J29" s="157">
        <f t="shared" si="45"/>
        <v>2.1294076754847346E-2</v>
      </c>
      <c r="K29" s="157">
        <f t="shared" si="46"/>
        <v>0.35892850558414768</v>
      </c>
      <c r="L29" s="157">
        <f t="shared" si="47"/>
        <v>0.2342438223577894</v>
      </c>
      <c r="M29" s="158">
        <f t="shared" si="48"/>
        <v>18.684000000000001</v>
      </c>
      <c r="N29" s="159">
        <f t="shared" si="49"/>
        <v>0.35299999999999998</v>
      </c>
      <c r="O29" s="159">
        <f t="shared" si="50"/>
        <v>19.311</v>
      </c>
      <c r="P29" s="160">
        <f t="shared" si="51"/>
        <v>11.826666666666666</v>
      </c>
      <c r="Q29" s="161">
        <f t="shared" si="52"/>
        <v>93</v>
      </c>
      <c r="R29" s="162">
        <f t="shared" si="53"/>
        <v>23.303614014976464</v>
      </c>
      <c r="S29" s="147">
        <f t="shared" si="54"/>
        <v>18</v>
      </c>
      <c r="T29" s="147">
        <f t="shared" si="55"/>
        <v>986</v>
      </c>
      <c r="U29" t="s">
        <v>118</v>
      </c>
      <c r="V29" t="s">
        <v>120</v>
      </c>
      <c r="W29" t="s">
        <v>118</v>
      </c>
      <c r="X29" s="4" t="s">
        <v>120</v>
      </c>
      <c r="Y29" s="4" t="s">
        <v>215</v>
      </c>
      <c r="Z29" s="4" t="s">
        <v>192</v>
      </c>
      <c r="AA29" s="4" t="s">
        <v>48</v>
      </c>
      <c r="AB29" s="4">
        <v>512</v>
      </c>
      <c r="AC29" s="4">
        <v>5105.7910000000002</v>
      </c>
      <c r="AD29" s="4">
        <v>3006.5000000000005</v>
      </c>
      <c r="AE29" s="4">
        <v>1.698</v>
      </c>
      <c r="AF29" s="4">
        <v>1.8</v>
      </c>
      <c r="AG29" s="4">
        <v>18.684000000000001</v>
      </c>
      <c r="AH29" s="4">
        <v>353.51187499999997</v>
      </c>
      <c r="AI29" s="4">
        <v>7.5277089999999998</v>
      </c>
      <c r="AJ29" s="4">
        <v>126.88548900000001</v>
      </c>
      <c r="AK29" s="4">
        <v>1196</v>
      </c>
      <c r="AL29" s="4">
        <v>18</v>
      </c>
      <c r="AM29" s="4">
        <v>986</v>
      </c>
      <c r="AN29" s="4">
        <v>93</v>
      </c>
      <c r="AO29" s="4">
        <v>14.443053000000001</v>
      </c>
      <c r="AP29" s="4">
        <v>4795.6000000000004</v>
      </c>
      <c r="AQ29" s="4">
        <v>709.6</v>
      </c>
      <c r="AR29" s="4">
        <v>99</v>
      </c>
      <c r="AS29" s="4">
        <v>28498</v>
      </c>
      <c r="AT29" s="4">
        <v>0.35299999999999998</v>
      </c>
      <c r="AU29" s="4">
        <v>19.311</v>
      </c>
      <c r="AV29" s="4">
        <v>39055</v>
      </c>
      <c r="AW29" s="4">
        <v>0</v>
      </c>
      <c r="AX29" s="4">
        <v>0.52</v>
      </c>
      <c r="AY29">
        <v>0.94333333333333325</v>
      </c>
      <c r="AZ29" t="s">
        <v>68</v>
      </c>
      <c r="BA29" t="s">
        <v>487</v>
      </c>
      <c r="BB29">
        <v>1</v>
      </c>
      <c r="BC29" t="s">
        <v>494</v>
      </c>
      <c r="BD29">
        <v>6</v>
      </c>
      <c r="BE29">
        <v>143695.93299999999</v>
      </c>
      <c r="BF29">
        <v>3.553191028725914E-2</v>
      </c>
      <c r="BG29">
        <v>3.351843537098112E-2</v>
      </c>
      <c r="BH29">
        <v>283180.48699999991</v>
      </c>
      <c r="BI29">
        <v>1.8030165334096633E-2</v>
      </c>
      <c r="BJ29">
        <v>1.7008455965164489E-2</v>
      </c>
      <c r="BK29">
        <v>1</v>
      </c>
      <c r="BL29" t="s">
        <v>71</v>
      </c>
      <c r="BM29">
        <v>-2</v>
      </c>
      <c r="BN29" t="s">
        <v>473</v>
      </c>
    </row>
    <row r="30" spans="1:66">
      <c r="A30" s="142" t="str">
        <f t="shared" si="36"/>
        <v>부성여객</v>
      </c>
      <c r="B30" s="142" t="str">
        <f t="shared" si="37"/>
        <v>36</v>
      </c>
      <c r="C30" s="143" t="str">
        <f t="shared" si="38"/>
        <v>70바2046</v>
      </c>
      <c r="D30" s="117" t="str">
        <f t="shared" si="39"/>
        <v>대형</v>
      </c>
      <c r="E30" s="113" t="str">
        <f t="shared" si="40"/>
        <v>B</v>
      </c>
      <c r="F30" s="163">
        <f t="shared" si="41"/>
        <v>0.90947368421052632</v>
      </c>
      <c r="G30" s="164">
        <f t="shared" si="42"/>
        <v>1.728</v>
      </c>
      <c r="H30" s="165">
        <f t="shared" si="43"/>
        <v>1.9</v>
      </c>
      <c r="I30" s="166">
        <f t="shared" si="44"/>
        <v>2099.268</v>
      </c>
      <c r="J30" s="167">
        <f t="shared" si="45"/>
        <v>2.5562921081002235E-2</v>
      </c>
      <c r="K30" s="167">
        <f t="shared" si="46"/>
        <v>0.39215934457450313</v>
      </c>
      <c r="L30" s="167">
        <f t="shared" si="47"/>
        <v>0.13814339093436379</v>
      </c>
      <c r="M30" s="168">
        <f t="shared" si="48"/>
        <v>18.132000000000001</v>
      </c>
      <c r="N30" s="169">
        <f t="shared" si="49"/>
        <v>0</v>
      </c>
      <c r="O30" s="169">
        <f t="shared" si="50"/>
        <v>20.007000000000001</v>
      </c>
      <c r="P30" s="170">
        <f t="shared" si="51"/>
        <v>2.5666666666666669</v>
      </c>
      <c r="Q30" s="171">
        <f t="shared" si="52"/>
        <v>94</v>
      </c>
      <c r="R30" s="172">
        <f t="shared" si="53"/>
        <v>24.12789207531539</v>
      </c>
      <c r="S30" s="144">
        <f t="shared" si="54"/>
        <v>0</v>
      </c>
      <c r="T30" s="144">
        <f t="shared" si="55"/>
        <v>420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216</v>
      </c>
      <c r="Z30" s="4" t="s">
        <v>191</v>
      </c>
      <c r="AA30" s="4" t="s">
        <v>48</v>
      </c>
      <c r="AB30" s="4">
        <v>512</v>
      </c>
      <c r="AC30" s="4">
        <v>2099.268</v>
      </c>
      <c r="AD30" s="4">
        <v>1214.625</v>
      </c>
      <c r="AE30" s="4">
        <v>1.728</v>
      </c>
      <c r="AF30" s="4">
        <v>1.9</v>
      </c>
      <c r="AG30" s="4">
        <v>18.132000000000001</v>
      </c>
      <c r="AH30" s="4">
        <v>149.42329899999999</v>
      </c>
      <c r="AI30" s="4">
        <v>3.819696</v>
      </c>
      <c r="AJ30" s="4">
        <v>58.597743000000001</v>
      </c>
      <c r="AK30" s="4">
        <v>290</v>
      </c>
      <c r="AL30" s="4">
        <v>0</v>
      </c>
      <c r="AM30" s="4">
        <v>420</v>
      </c>
      <c r="AN30" s="4">
        <v>94</v>
      </c>
      <c r="AO30" s="4">
        <v>14.049134</v>
      </c>
      <c r="AP30" s="4">
        <v>1274.0999999999999</v>
      </c>
      <c r="AQ30" s="4">
        <v>154</v>
      </c>
      <c r="AR30" s="4">
        <v>44</v>
      </c>
      <c r="AS30" s="4">
        <v>11924</v>
      </c>
      <c r="AT30" s="4">
        <v>0</v>
      </c>
      <c r="AU30" s="4">
        <v>20.007000000000001</v>
      </c>
      <c r="AV30" s="4">
        <v>16833</v>
      </c>
      <c r="AW30" s="4">
        <v>0</v>
      </c>
      <c r="AX30" s="4">
        <v>0.5</v>
      </c>
      <c r="AY30">
        <v>0.90947368421052632</v>
      </c>
      <c r="AZ30" t="s">
        <v>68</v>
      </c>
      <c r="BA30" t="s">
        <v>487</v>
      </c>
      <c r="BB30">
        <v>4</v>
      </c>
      <c r="BC30" t="s">
        <v>495</v>
      </c>
      <c r="BD30">
        <v>2</v>
      </c>
      <c r="BE30">
        <v>143695.93299999999</v>
      </c>
      <c r="BF30">
        <v>1.4609098226878838E-2</v>
      </c>
      <c r="BG30">
        <v>1.3286590387392964E-2</v>
      </c>
      <c r="BH30">
        <v>283180.48699999991</v>
      </c>
      <c r="BI30">
        <v>7.4131802732580257E-3</v>
      </c>
      <c r="BJ30">
        <v>6.7420923748367726E-3</v>
      </c>
      <c r="BK30">
        <v>1</v>
      </c>
      <c r="BL30" t="s">
        <v>66</v>
      </c>
      <c r="BM30">
        <v>-1</v>
      </c>
      <c r="BN30" t="s">
        <v>473</v>
      </c>
    </row>
    <row r="31" spans="1:66">
      <c r="A31" s="145" t="str">
        <f t="shared" si="36"/>
        <v>부성여객</v>
      </c>
      <c r="B31" s="145" t="str">
        <f t="shared" si="37"/>
        <v>36</v>
      </c>
      <c r="C31" s="146" t="str">
        <f t="shared" si="38"/>
        <v>70바2057</v>
      </c>
      <c r="D31" s="134" t="str">
        <f t="shared" si="39"/>
        <v>저상</v>
      </c>
      <c r="E31" s="130" t="str">
        <f t="shared" si="40"/>
        <v>C</v>
      </c>
      <c r="F31" s="153">
        <f t="shared" si="41"/>
        <v>0.85466666666666669</v>
      </c>
      <c r="G31" s="154">
        <f t="shared" si="42"/>
        <v>1.5384</v>
      </c>
      <c r="H31" s="155">
        <f t="shared" si="43"/>
        <v>1.8</v>
      </c>
      <c r="I31" s="156">
        <f t="shared" si="44"/>
        <v>5720.982</v>
      </c>
      <c r="J31" s="157">
        <f t="shared" si="45"/>
        <v>3.7501673320848236E-2</v>
      </c>
      <c r="K31" s="157">
        <f t="shared" si="46"/>
        <v>0.3843522722651565</v>
      </c>
      <c r="L31" s="157">
        <f t="shared" si="47"/>
        <v>0.26638783341740979</v>
      </c>
      <c r="M31" s="158">
        <f t="shared" si="48"/>
        <v>22.295000000000002</v>
      </c>
      <c r="N31" s="159">
        <f t="shared" si="49"/>
        <v>0.33200000000000002</v>
      </c>
      <c r="O31" s="159">
        <f t="shared" si="50"/>
        <v>29.190999999999999</v>
      </c>
      <c r="P31" s="160">
        <f t="shared" si="51"/>
        <v>10.866666666666667</v>
      </c>
      <c r="Q31" s="161">
        <f t="shared" si="52"/>
        <v>93</v>
      </c>
      <c r="R31" s="162">
        <f t="shared" si="53"/>
        <v>24.546071516536582</v>
      </c>
      <c r="S31" s="147">
        <f t="shared" si="54"/>
        <v>19</v>
      </c>
      <c r="T31" s="147">
        <f t="shared" si="55"/>
        <v>1670</v>
      </c>
      <c r="U31" t="s">
        <v>118</v>
      </c>
      <c r="V31" t="s">
        <v>120</v>
      </c>
      <c r="W31" t="s">
        <v>118</v>
      </c>
      <c r="X31" s="4" t="s">
        <v>120</v>
      </c>
      <c r="Y31" s="4" t="s">
        <v>217</v>
      </c>
      <c r="Z31" s="4" t="s">
        <v>192</v>
      </c>
      <c r="AA31" s="4" t="s">
        <v>48</v>
      </c>
      <c r="AB31" s="4">
        <v>512</v>
      </c>
      <c r="AC31" s="4">
        <v>5720.982</v>
      </c>
      <c r="AD31" s="4">
        <v>3718.1175000000003</v>
      </c>
      <c r="AE31" s="4">
        <v>1.5384</v>
      </c>
      <c r="AF31" s="4">
        <v>1.8</v>
      </c>
      <c r="AG31" s="4">
        <v>22.295000000000002</v>
      </c>
      <c r="AH31" s="4">
        <v>403.13547799999998</v>
      </c>
      <c r="AI31" s="4">
        <v>15.118255</v>
      </c>
      <c r="AJ31" s="4">
        <v>154.94603699999999</v>
      </c>
      <c r="AK31" s="4">
        <v>1524</v>
      </c>
      <c r="AL31" s="4">
        <v>19</v>
      </c>
      <c r="AM31" s="4">
        <v>1670</v>
      </c>
      <c r="AN31" s="4">
        <v>93</v>
      </c>
      <c r="AO31" s="4">
        <v>14.191214</v>
      </c>
      <c r="AP31" s="4">
        <v>4591</v>
      </c>
      <c r="AQ31" s="4">
        <v>652</v>
      </c>
      <c r="AR31" s="4">
        <v>166</v>
      </c>
      <c r="AS31" s="4">
        <v>50811</v>
      </c>
      <c r="AT31" s="4">
        <v>0.33200000000000002</v>
      </c>
      <c r="AU31" s="4">
        <v>29.190999999999999</v>
      </c>
      <c r="AV31" s="4">
        <v>46191</v>
      </c>
      <c r="AW31" s="4">
        <v>0</v>
      </c>
      <c r="AX31" s="4">
        <v>0.51</v>
      </c>
      <c r="AY31">
        <v>0.85466666666666669</v>
      </c>
      <c r="AZ31" t="s">
        <v>69</v>
      </c>
      <c r="BA31" t="s">
        <v>487</v>
      </c>
      <c r="BB31">
        <v>5</v>
      </c>
      <c r="BC31" t="s">
        <v>496</v>
      </c>
      <c r="BD31">
        <v>3</v>
      </c>
      <c r="BE31">
        <v>143695.93299999999</v>
      </c>
      <c r="BF31">
        <v>3.9813110089900738E-2</v>
      </c>
      <c r="BG31">
        <v>3.4026938090168497E-2</v>
      </c>
      <c r="BH31">
        <v>283180.48699999991</v>
      </c>
      <c r="BI31">
        <v>2.0202599623327867E-2</v>
      </c>
      <c r="BJ31">
        <v>1.7266488478070885E-2</v>
      </c>
      <c r="BK31">
        <v>1</v>
      </c>
      <c r="BL31" t="s">
        <v>71</v>
      </c>
      <c r="BM31">
        <v>-3</v>
      </c>
      <c r="BN31" t="s">
        <v>473</v>
      </c>
    </row>
    <row r="32" spans="1:66">
      <c r="A32" s="142" t="str">
        <f t="shared" si="36"/>
        <v>부성여객</v>
      </c>
      <c r="B32" s="142" t="str">
        <f t="shared" si="37"/>
        <v>36</v>
      </c>
      <c r="C32" s="143" t="str">
        <f t="shared" si="38"/>
        <v>70바2058</v>
      </c>
      <c r="D32" s="117" t="str">
        <f t="shared" si="39"/>
        <v>저상</v>
      </c>
      <c r="E32" s="113" t="str">
        <f t="shared" si="40"/>
        <v>A</v>
      </c>
      <c r="F32" s="163">
        <f t="shared" si="41"/>
        <v>0.95858823529411774</v>
      </c>
      <c r="G32" s="164">
        <f t="shared" si="42"/>
        <v>1.6296000000000002</v>
      </c>
      <c r="H32" s="165">
        <f t="shared" si="43"/>
        <v>1.7</v>
      </c>
      <c r="I32" s="166">
        <f t="shared" si="44"/>
        <v>5422.134</v>
      </c>
      <c r="J32" s="167">
        <f t="shared" si="45"/>
        <v>2.0017291352794033E-2</v>
      </c>
      <c r="K32" s="167">
        <f t="shared" si="46"/>
        <v>0.38240052177175543</v>
      </c>
      <c r="L32" s="167">
        <f t="shared" si="47"/>
        <v>0.21891749632155899</v>
      </c>
      <c r="M32" s="168">
        <f t="shared" si="48"/>
        <v>19.475999999999999</v>
      </c>
      <c r="N32" s="169">
        <f t="shared" si="49"/>
        <v>0</v>
      </c>
      <c r="O32" s="169">
        <f t="shared" si="50"/>
        <v>13.537000000000001</v>
      </c>
      <c r="P32" s="170">
        <f t="shared" si="51"/>
        <v>14.378333333333334</v>
      </c>
      <c r="Q32" s="171">
        <f t="shared" si="52"/>
        <v>93</v>
      </c>
      <c r="R32" s="172">
        <f t="shared" si="53"/>
        <v>23.498969555345301</v>
      </c>
      <c r="S32" s="144">
        <f t="shared" si="54"/>
        <v>0</v>
      </c>
      <c r="T32" s="144">
        <f t="shared" si="55"/>
        <v>734</v>
      </c>
      <c r="U32" t="s">
        <v>118</v>
      </c>
      <c r="V32" t="s">
        <v>120</v>
      </c>
      <c r="W32" t="s">
        <v>118</v>
      </c>
      <c r="X32" s="4" t="s">
        <v>120</v>
      </c>
      <c r="Y32" s="4" t="s">
        <v>218</v>
      </c>
      <c r="Z32" s="4" t="s">
        <v>192</v>
      </c>
      <c r="AA32" s="4" t="s">
        <v>48</v>
      </c>
      <c r="AB32" s="4">
        <v>512</v>
      </c>
      <c r="AC32" s="4">
        <v>5422.134</v>
      </c>
      <c r="AD32" s="4">
        <v>3326.9866666666667</v>
      </c>
      <c r="AE32" s="4">
        <v>1.6296000000000002</v>
      </c>
      <c r="AF32" s="4">
        <v>1.7</v>
      </c>
      <c r="AG32" s="4">
        <v>19.475999999999999</v>
      </c>
      <c r="AH32" s="4">
        <v>386.12132200000002</v>
      </c>
      <c r="AI32" s="4">
        <v>7.7291030000000003</v>
      </c>
      <c r="AJ32" s="4">
        <v>147.652995</v>
      </c>
      <c r="AK32" s="4">
        <v>1187</v>
      </c>
      <c r="AL32" s="4">
        <v>0</v>
      </c>
      <c r="AM32" s="4">
        <v>734</v>
      </c>
      <c r="AN32" s="4">
        <v>93</v>
      </c>
      <c r="AO32" s="4">
        <v>14.042565</v>
      </c>
      <c r="AP32" s="4">
        <v>4907.3</v>
      </c>
      <c r="AQ32" s="4">
        <v>862.7</v>
      </c>
      <c r="AR32" s="4">
        <v>153</v>
      </c>
      <c r="AS32" s="4">
        <v>53749</v>
      </c>
      <c r="AT32" s="4">
        <v>0</v>
      </c>
      <c r="AU32" s="4">
        <v>13.537000000000001</v>
      </c>
      <c r="AV32" s="4">
        <v>42527</v>
      </c>
      <c r="AW32" s="4">
        <v>0</v>
      </c>
      <c r="AX32" s="4">
        <v>0.51</v>
      </c>
      <c r="AY32">
        <v>0.95858823529411774</v>
      </c>
      <c r="AZ32" t="s">
        <v>66</v>
      </c>
      <c r="BA32" t="s">
        <v>487</v>
      </c>
      <c r="BB32">
        <v>6</v>
      </c>
      <c r="BC32" t="s">
        <v>497</v>
      </c>
      <c r="BD32">
        <v>3</v>
      </c>
      <c r="BE32">
        <v>143695.93299999999</v>
      </c>
      <c r="BF32">
        <v>3.7733385258718492E-2</v>
      </c>
      <c r="BG32">
        <v>3.6170779186828039E-2</v>
      </c>
      <c r="BH32">
        <v>283180.48699999991</v>
      </c>
      <c r="BI32">
        <v>1.9147272672075041E-2</v>
      </c>
      <c r="BJ32">
        <v>1.8354350321419702E-2</v>
      </c>
      <c r="BK32">
        <v>1</v>
      </c>
      <c r="BL32" t="s">
        <v>71</v>
      </c>
      <c r="BM32">
        <v>-1</v>
      </c>
      <c r="BN32" t="s">
        <v>473</v>
      </c>
    </row>
    <row r="33" spans="1:66">
      <c r="A33" s="145" t="str">
        <f t="shared" si="36"/>
        <v>부성여객</v>
      </c>
      <c r="B33" s="145" t="str">
        <f t="shared" si="37"/>
        <v>36</v>
      </c>
      <c r="C33" s="146" t="str">
        <f t="shared" si="38"/>
        <v>70바2062</v>
      </c>
      <c r="D33" s="134" t="str">
        <f t="shared" si="39"/>
        <v>하이</v>
      </c>
      <c r="E33" s="130" t="str">
        <f t="shared" si="40"/>
        <v>D</v>
      </c>
      <c r="F33" s="153">
        <f t="shared" si="41"/>
        <v>0.80945454545454532</v>
      </c>
      <c r="G33" s="154">
        <f t="shared" si="42"/>
        <v>1.7807999999999999</v>
      </c>
      <c r="H33" s="155">
        <f t="shared" si="43"/>
        <v>2.2000000000000002</v>
      </c>
      <c r="I33" s="156">
        <f t="shared" si="44"/>
        <v>2530.9969999999998</v>
      </c>
      <c r="J33" s="157">
        <f t="shared" si="45"/>
        <v>2.4376368181460262E-2</v>
      </c>
      <c r="K33" s="157">
        <f t="shared" si="46"/>
        <v>0.34528645523242474</v>
      </c>
      <c r="L33" s="157">
        <f t="shared" si="47"/>
        <v>0.1718690302675191</v>
      </c>
      <c r="M33" s="158">
        <f t="shared" si="48"/>
        <v>17.803000000000001</v>
      </c>
      <c r="N33" s="159">
        <f t="shared" si="49"/>
        <v>0.11899999999999999</v>
      </c>
      <c r="O33" s="159">
        <f t="shared" si="50"/>
        <v>4.5830000000000002</v>
      </c>
      <c r="P33" s="160">
        <f t="shared" si="51"/>
        <v>0.49</v>
      </c>
      <c r="Q33" s="161">
        <f t="shared" si="52"/>
        <v>93</v>
      </c>
      <c r="R33" s="162">
        <f t="shared" si="53"/>
        <v>22.720119076186471</v>
      </c>
      <c r="S33" s="147">
        <f t="shared" si="54"/>
        <v>3</v>
      </c>
      <c r="T33" s="147">
        <f t="shared" si="55"/>
        <v>116</v>
      </c>
      <c r="U33" t="s">
        <v>118</v>
      </c>
      <c r="V33" t="s">
        <v>120</v>
      </c>
      <c r="W33" t="s">
        <v>118</v>
      </c>
      <c r="X33" s="4" t="s">
        <v>120</v>
      </c>
      <c r="Y33" s="4" t="s">
        <v>219</v>
      </c>
      <c r="Z33" s="4" t="s">
        <v>193</v>
      </c>
      <c r="AA33" s="4" t="s">
        <v>194</v>
      </c>
      <c r="AB33" s="4">
        <v>512</v>
      </c>
      <c r="AC33" s="4">
        <v>2530.9969999999998</v>
      </c>
      <c r="AD33" s="4">
        <v>1421.1708333333333</v>
      </c>
      <c r="AE33" s="4">
        <v>1.7807999999999999</v>
      </c>
      <c r="AF33" s="4">
        <v>2.2000000000000002</v>
      </c>
      <c r="AG33" s="4">
        <v>17.803000000000001</v>
      </c>
      <c r="AH33" s="4">
        <v>176.729116</v>
      </c>
      <c r="AI33" s="4">
        <v>4.308014</v>
      </c>
      <c r="AJ33" s="4">
        <v>61.022170000000003</v>
      </c>
      <c r="AK33" s="4">
        <v>435</v>
      </c>
      <c r="AL33" s="4">
        <v>3</v>
      </c>
      <c r="AM33" s="4">
        <v>116</v>
      </c>
      <c r="AN33" s="4">
        <v>93</v>
      </c>
      <c r="AO33" s="4">
        <v>14.321334999999999</v>
      </c>
      <c r="AP33" s="4">
        <v>652.5</v>
      </c>
      <c r="AQ33" s="4">
        <v>29.4</v>
      </c>
      <c r="AR33" s="4">
        <v>29</v>
      </c>
      <c r="AS33" s="4">
        <v>5358</v>
      </c>
      <c r="AT33" s="4">
        <v>0.11899999999999999</v>
      </c>
      <c r="AU33" s="4">
        <v>4.5830000000000002</v>
      </c>
      <c r="AV33" s="4">
        <v>20970</v>
      </c>
      <c r="AW33" s="4">
        <v>0</v>
      </c>
      <c r="AX33" s="4">
        <v>0.54</v>
      </c>
      <c r="AY33">
        <v>0.80945454545454532</v>
      </c>
      <c r="AZ33" t="s">
        <v>67</v>
      </c>
      <c r="BA33" t="s">
        <v>487</v>
      </c>
      <c r="BB33">
        <v>5</v>
      </c>
      <c r="BC33" t="s">
        <v>498</v>
      </c>
      <c r="BD33">
        <v>5</v>
      </c>
      <c r="BE33">
        <v>143695.93299999999</v>
      </c>
      <c r="BF33">
        <v>1.761356043389203E-2</v>
      </c>
      <c r="BG33">
        <v>1.4257376554852237E-2</v>
      </c>
      <c r="BH33">
        <v>283180.48699999991</v>
      </c>
      <c r="BI33">
        <v>8.9377521269677056E-3</v>
      </c>
      <c r="BJ33">
        <v>7.2347040853200399E-3</v>
      </c>
      <c r="BK33">
        <v>1</v>
      </c>
      <c r="BL33" t="s">
        <v>70</v>
      </c>
      <c r="BM33">
        <v>1</v>
      </c>
      <c r="BN33" t="s">
        <v>468</v>
      </c>
    </row>
    <row r="34" spans="1:66">
      <c r="A34" s="142" t="str">
        <f t="shared" si="36"/>
        <v>부성여객</v>
      </c>
      <c r="B34" s="142" t="str">
        <f t="shared" si="37"/>
        <v>36</v>
      </c>
      <c r="C34" s="143" t="str">
        <f t="shared" si="38"/>
        <v>70바2064</v>
      </c>
      <c r="D34" s="117" t="str">
        <f t="shared" si="39"/>
        <v>하이</v>
      </c>
      <c r="E34" s="113" t="str">
        <f t="shared" si="40"/>
        <v>F</v>
      </c>
      <c r="F34" s="163">
        <f t="shared" si="41"/>
        <v>0.76418181818181818</v>
      </c>
      <c r="G34" s="164">
        <f t="shared" si="42"/>
        <v>1.6812</v>
      </c>
      <c r="H34" s="165">
        <f t="shared" si="43"/>
        <v>2.2000000000000002</v>
      </c>
      <c r="I34" s="166">
        <f t="shared" si="44"/>
        <v>3491.8429999999998</v>
      </c>
      <c r="J34" s="167">
        <f t="shared" si="45"/>
        <v>3.1102547817716267E-2</v>
      </c>
      <c r="K34" s="167">
        <f t="shared" si="46"/>
        <v>0.34795817446244726</v>
      </c>
      <c r="L34" s="167">
        <f t="shared" si="47"/>
        <v>0.13746322500753899</v>
      </c>
      <c r="M34" s="168">
        <f t="shared" si="48"/>
        <v>20</v>
      </c>
      <c r="N34" s="169">
        <f t="shared" si="49"/>
        <v>8.5999999999999993E-2</v>
      </c>
      <c r="O34" s="169">
        <f t="shared" si="50"/>
        <v>6.3579999999999997</v>
      </c>
      <c r="P34" s="170">
        <f t="shared" si="51"/>
        <v>8.0649999999999995</v>
      </c>
      <c r="Q34" s="171">
        <f t="shared" si="52"/>
        <v>93</v>
      </c>
      <c r="R34" s="172">
        <f t="shared" si="53"/>
        <v>23.355370392530531</v>
      </c>
      <c r="S34" s="144">
        <f t="shared" si="54"/>
        <v>3</v>
      </c>
      <c r="T34" s="144">
        <f t="shared" si="55"/>
        <v>222</v>
      </c>
      <c r="U34" t="s">
        <v>118</v>
      </c>
      <c r="V34" t="s">
        <v>120</v>
      </c>
      <c r="W34" t="s">
        <v>118</v>
      </c>
      <c r="X34" s="4" t="s">
        <v>120</v>
      </c>
      <c r="Y34" s="4" t="s">
        <v>220</v>
      </c>
      <c r="Z34" s="4" t="s">
        <v>193</v>
      </c>
      <c r="AA34" s="4" t="s">
        <v>194</v>
      </c>
      <c r="AB34" s="4">
        <v>512</v>
      </c>
      <c r="AC34" s="4">
        <v>3491.8429999999998</v>
      </c>
      <c r="AD34" s="4">
        <v>2076.6508333333336</v>
      </c>
      <c r="AE34" s="4">
        <v>1.6812</v>
      </c>
      <c r="AF34" s="4">
        <v>2.2000000000000002</v>
      </c>
      <c r="AG34" s="4">
        <v>20</v>
      </c>
      <c r="AH34" s="4">
        <v>240.77911700000001</v>
      </c>
      <c r="AI34" s="4">
        <v>7.4888440000000003</v>
      </c>
      <c r="AJ34" s="4">
        <v>83.781062000000006</v>
      </c>
      <c r="AK34" s="4">
        <v>480</v>
      </c>
      <c r="AL34" s="4">
        <v>3</v>
      </c>
      <c r="AM34" s="4">
        <v>222</v>
      </c>
      <c r="AN34" s="4">
        <v>93</v>
      </c>
      <c r="AO34" s="4">
        <v>14.502266000000001</v>
      </c>
      <c r="AP34" s="4">
        <v>2183.5</v>
      </c>
      <c r="AQ34" s="4">
        <v>483.9</v>
      </c>
      <c r="AR34" s="4">
        <v>56</v>
      </c>
      <c r="AS34" s="4">
        <v>20370</v>
      </c>
      <c r="AT34" s="4">
        <v>8.5999999999999993E-2</v>
      </c>
      <c r="AU34" s="4">
        <v>6.3579999999999997</v>
      </c>
      <c r="AV34" s="4">
        <v>26865</v>
      </c>
      <c r="AW34" s="4">
        <v>0</v>
      </c>
      <c r="AX34" s="4">
        <v>0.54</v>
      </c>
      <c r="AY34">
        <v>0.76418181818181818</v>
      </c>
      <c r="AZ34" t="s">
        <v>70</v>
      </c>
      <c r="BA34" t="s">
        <v>487</v>
      </c>
      <c r="BB34">
        <v>2</v>
      </c>
      <c r="BC34" t="s">
        <v>499</v>
      </c>
      <c r="BD34">
        <v>4</v>
      </c>
      <c r="BE34">
        <v>143695.93299999999</v>
      </c>
      <c r="BF34">
        <v>2.4300221496178324E-2</v>
      </c>
      <c r="BG34">
        <v>1.8569787445170453E-2</v>
      </c>
      <c r="BH34">
        <v>283180.48699999991</v>
      </c>
      <c r="BI34">
        <v>1.23308037110622E-2</v>
      </c>
      <c r="BJ34">
        <v>9.4229759995626237E-3</v>
      </c>
      <c r="BK34">
        <v>1</v>
      </c>
      <c r="BL34" t="s">
        <v>70</v>
      </c>
      <c r="BM34">
        <v>0</v>
      </c>
      <c r="BN34" t="s">
        <v>479</v>
      </c>
    </row>
    <row r="35" spans="1:66">
      <c r="A35" s="145" t="str">
        <f t="shared" si="36"/>
        <v>부성여객</v>
      </c>
      <c r="B35" s="145" t="str">
        <f t="shared" si="37"/>
        <v>36</v>
      </c>
      <c r="C35" s="146" t="str">
        <f t="shared" si="38"/>
        <v>70바2091</v>
      </c>
      <c r="D35" s="134" t="str">
        <f t="shared" si="39"/>
        <v>대형</v>
      </c>
      <c r="E35" s="130" t="str">
        <f t="shared" si="40"/>
        <v>B</v>
      </c>
      <c r="F35" s="153">
        <f t="shared" si="41"/>
        <v>0.91079999999999994</v>
      </c>
      <c r="G35" s="154">
        <f t="shared" si="42"/>
        <v>1.8215999999999999</v>
      </c>
      <c r="H35" s="155">
        <f t="shared" si="43"/>
        <v>2</v>
      </c>
      <c r="I35" s="156">
        <f t="shared" si="44"/>
        <v>5718.81</v>
      </c>
      <c r="J35" s="157">
        <f t="shared" si="45"/>
        <v>4.2384914216949121E-2</v>
      </c>
      <c r="K35" s="157">
        <f t="shared" si="46"/>
        <v>0.39059886708749503</v>
      </c>
      <c r="L35" s="157">
        <f t="shared" si="47"/>
        <v>0.16506930637667624</v>
      </c>
      <c r="M35" s="158">
        <f t="shared" si="48"/>
        <v>18.484999999999999</v>
      </c>
      <c r="N35" s="159">
        <f t="shared" si="49"/>
        <v>0.192</v>
      </c>
      <c r="O35" s="159">
        <f t="shared" si="50"/>
        <v>23.728999999999999</v>
      </c>
      <c r="P35" s="160">
        <f t="shared" si="51"/>
        <v>18.87</v>
      </c>
      <c r="Q35" s="161">
        <f t="shared" si="52"/>
        <v>107</v>
      </c>
      <c r="R35" s="162">
        <f t="shared" si="53"/>
        <v>23.888642262058816</v>
      </c>
      <c r="S35" s="147">
        <f t="shared" si="54"/>
        <v>11</v>
      </c>
      <c r="T35" s="147">
        <f t="shared" si="55"/>
        <v>1357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221</v>
      </c>
      <c r="Z35" s="4" t="s">
        <v>191</v>
      </c>
      <c r="AA35" s="4" t="s">
        <v>48</v>
      </c>
      <c r="AB35" s="4">
        <v>512</v>
      </c>
      <c r="AC35" s="4">
        <v>5718.81</v>
      </c>
      <c r="AD35" s="4">
        <v>3138.4216666666671</v>
      </c>
      <c r="AE35" s="4">
        <v>1.8215999999999999</v>
      </c>
      <c r="AF35" s="4">
        <v>2</v>
      </c>
      <c r="AG35" s="4">
        <v>18.484999999999999</v>
      </c>
      <c r="AH35" s="4">
        <v>422.20047699999998</v>
      </c>
      <c r="AI35" s="4">
        <v>17.894931</v>
      </c>
      <c r="AJ35" s="4">
        <v>164.91102799999999</v>
      </c>
      <c r="AK35" s="4">
        <v>944</v>
      </c>
      <c r="AL35" s="4">
        <v>11</v>
      </c>
      <c r="AM35" s="4">
        <v>1357</v>
      </c>
      <c r="AN35" s="4">
        <v>107</v>
      </c>
      <c r="AO35" s="4">
        <v>13.545247</v>
      </c>
      <c r="AP35" s="4">
        <v>6456.7</v>
      </c>
      <c r="AQ35" s="4">
        <v>1132.2</v>
      </c>
      <c r="AR35" s="4">
        <v>206</v>
      </c>
      <c r="AS35" s="4">
        <v>68133</v>
      </c>
      <c r="AT35" s="4">
        <v>0.192</v>
      </c>
      <c r="AU35" s="4">
        <v>23.728999999999999</v>
      </c>
      <c r="AV35" s="4">
        <v>42398</v>
      </c>
      <c r="AW35" s="4">
        <v>0</v>
      </c>
      <c r="AX35" s="4">
        <v>0.54</v>
      </c>
      <c r="AY35">
        <v>0.91079999999999994</v>
      </c>
      <c r="AZ35" t="s">
        <v>68</v>
      </c>
      <c r="BA35" t="s">
        <v>487</v>
      </c>
      <c r="BB35">
        <v>3</v>
      </c>
      <c r="BC35" t="s">
        <v>500</v>
      </c>
      <c r="BD35">
        <v>10</v>
      </c>
      <c r="BE35">
        <v>143695.93299999999</v>
      </c>
      <c r="BF35">
        <v>3.979799483956168E-2</v>
      </c>
      <c r="BG35">
        <v>3.6248013699872773E-2</v>
      </c>
      <c r="BH35">
        <v>283180.48699999991</v>
      </c>
      <c r="BI35">
        <v>2.0194929603323981E-2</v>
      </c>
      <c r="BJ35">
        <v>1.8393541882707479E-2</v>
      </c>
      <c r="BK35">
        <v>1</v>
      </c>
      <c r="BL35" t="s">
        <v>69</v>
      </c>
      <c r="BM35">
        <v>1</v>
      </c>
      <c r="BN35" t="s">
        <v>468</v>
      </c>
    </row>
    <row r="36" spans="1:66">
      <c r="A36" s="142" t="str">
        <f t="shared" si="36"/>
        <v>부성여객</v>
      </c>
      <c r="B36" s="142" t="str">
        <f t="shared" si="37"/>
        <v>36</v>
      </c>
      <c r="C36" s="143" t="str">
        <f t="shared" si="38"/>
        <v>70바2093</v>
      </c>
      <c r="D36" s="117" t="str">
        <f t="shared" si="39"/>
        <v>대형</v>
      </c>
      <c r="E36" s="113" t="str">
        <f t="shared" si="40"/>
        <v>A</v>
      </c>
      <c r="F36" s="163">
        <f t="shared" si="41"/>
        <v>0.99419999999999997</v>
      </c>
      <c r="G36" s="164">
        <f t="shared" si="42"/>
        <v>1.9883999999999999</v>
      </c>
      <c r="H36" s="165">
        <f t="shared" si="43"/>
        <v>2</v>
      </c>
      <c r="I36" s="166">
        <f t="shared" si="44"/>
        <v>5713.6049999999996</v>
      </c>
      <c r="J36" s="167">
        <f t="shared" si="45"/>
        <v>1.6853120724065789E-2</v>
      </c>
      <c r="K36" s="167">
        <f t="shared" si="46"/>
        <v>0.37128981787633086</v>
      </c>
      <c r="L36" s="167">
        <f t="shared" si="47"/>
        <v>0.17414574511188646</v>
      </c>
      <c r="M36" s="168">
        <f t="shared" si="48"/>
        <v>16.882999999999999</v>
      </c>
      <c r="N36" s="169">
        <f t="shared" si="49"/>
        <v>0.14000000000000001</v>
      </c>
      <c r="O36" s="169">
        <f t="shared" si="50"/>
        <v>10.414</v>
      </c>
      <c r="P36" s="170">
        <f t="shared" si="51"/>
        <v>9.0483333333333338</v>
      </c>
      <c r="Q36" s="171">
        <f t="shared" si="52"/>
        <v>106</v>
      </c>
      <c r="R36" s="172">
        <f t="shared" si="53"/>
        <v>23.560733760671457</v>
      </c>
      <c r="S36" s="144">
        <f t="shared" si="54"/>
        <v>8</v>
      </c>
      <c r="T36" s="144">
        <f t="shared" si="55"/>
        <v>595</v>
      </c>
      <c r="U36" t="s">
        <v>118</v>
      </c>
      <c r="V36" t="s">
        <v>120</v>
      </c>
      <c r="W36" t="s">
        <v>118</v>
      </c>
      <c r="X36" s="4" t="s">
        <v>120</v>
      </c>
      <c r="Y36" s="4" t="s">
        <v>222</v>
      </c>
      <c r="Z36" s="4" t="s">
        <v>191</v>
      </c>
      <c r="AA36" s="4" t="s">
        <v>48</v>
      </c>
      <c r="AB36" s="4">
        <v>512</v>
      </c>
      <c r="AC36" s="4">
        <v>5713.6049999999996</v>
      </c>
      <c r="AD36" s="4">
        <v>2872.6816666666668</v>
      </c>
      <c r="AE36" s="4">
        <v>1.9883999999999999</v>
      </c>
      <c r="AF36" s="4">
        <v>2</v>
      </c>
      <c r="AG36" s="4">
        <v>16.882999999999999</v>
      </c>
      <c r="AH36" s="4">
        <v>396.34321199999999</v>
      </c>
      <c r="AI36" s="4">
        <v>6.6796199999999999</v>
      </c>
      <c r="AJ36" s="4">
        <v>147.158199</v>
      </c>
      <c r="AK36" s="4">
        <v>995</v>
      </c>
      <c r="AL36" s="4">
        <v>8</v>
      </c>
      <c r="AM36" s="4">
        <v>595</v>
      </c>
      <c r="AN36" s="4">
        <v>106</v>
      </c>
      <c r="AO36" s="4">
        <v>14.415801</v>
      </c>
      <c r="AP36" s="4">
        <v>2342.4</v>
      </c>
      <c r="AQ36" s="4">
        <v>542.9</v>
      </c>
      <c r="AR36" s="4">
        <v>83</v>
      </c>
      <c r="AS36" s="4">
        <v>18085</v>
      </c>
      <c r="AT36" s="4">
        <v>0.14000000000000001</v>
      </c>
      <c r="AU36" s="4">
        <v>10.414</v>
      </c>
      <c r="AV36" s="4">
        <v>47928</v>
      </c>
      <c r="AW36" s="4">
        <v>0</v>
      </c>
      <c r="AX36" s="4">
        <v>0.56000000000000005</v>
      </c>
      <c r="AY36">
        <v>0.99419999999999997</v>
      </c>
      <c r="AZ36" t="s">
        <v>66</v>
      </c>
      <c r="BA36" t="s">
        <v>487</v>
      </c>
      <c r="BB36">
        <v>3</v>
      </c>
      <c r="BC36" t="s">
        <v>501</v>
      </c>
      <c r="BD36">
        <v>15</v>
      </c>
      <c r="BE36">
        <v>143695.93299999999</v>
      </c>
      <c r="BF36">
        <v>3.9761772520033677E-2</v>
      </c>
      <c r="BG36">
        <v>3.9531154239417478E-2</v>
      </c>
      <c r="BH36">
        <v>283180.48699999991</v>
      </c>
      <c r="BI36">
        <v>2.0176549099585387E-2</v>
      </c>
      <c r="BJ36">
        <v>2.005952511480779E-2</v>
      </c>
      <c r="BK36">
        <v>1</v>
      </c>
      <c r="BL36" t="s">
        <v>69</v>
      </c>
      <c r="BM36">
        <v>2</v>
      </c>
      <c r="BN36" t="s">
        <v>468</v>
      </c>
    </row>
    <row r="37" spans="1:66">
      <c r="A37" s="145" t="str">
        <f t="shared" si="36"/>
        <v>부성여객</v>
      </c>
      <c r="B37" s="145" t="str">
        <f t="shared" si="37"/>
        <v>36</v>
      </c>
      <c r="C37" s="146" t="str">
        <f t="shared" si="38"/>
        <v>70바2094</v>
      </c>
      <c r="D37" s="134" t="str">
        <f t="shared" si="39"/>
        <v>대형</v>
      </c>
      <c r="E37" s="130" t="str">
        <f t="shared" si="40"/>
        <v>A</v>
      </c>
      <c r="F37" s="153">
        <f t="shared" si="41"/>
        <v>0.98685714285714288</v>
      </c>
      <c r="G37" s="154">
        <f t="shared" si="42"/>
        <v>2.0724</v>
      </c>
      <c r="H37" s="155">
        <f t="shared" si="43"/>
        <v>2.1</v>
      </c>
      <c r="I37" s="156">
        <f t="shared" si="44"/>
        <v>5817.9709999999995</v>
      </c>
      <c r="J37" s="157">
        <f t="shared" si="45"/>
        <v>1.7379116770591393E-2</v>
      </c>
      <c r="K37" s="157">
        <f t="shared" si="46"/>
        <v>0.35267226198671953</v>
      </c>
      <c r="L37" s="157">
        <f t="shared" si="47"/>
        <v>0.15503686766400177</v>
      </c>
      <c r="M37" s="158">
        <f t="shared" si="48"/>
        <v>14.811999999999999</v>
      </c>
      <c r="N37" s="159">
        <f t="shared" si="49"/>
        <v>0.32700000000000001</v>
      </c>
      <c r="O37" s="159">
        <f t="shared" si="50"/>
        <v>10.33</v>
      </c>
      <c r="P37" s="160">
        <f t="shared" si="51"/>
        <v>11.351666666666667</v>
      </c>
      <c r="Q37" s="161">
        <f t="shared" si="52"/>
        <v>107</v>
      </c>
      <c r="R37" s="162">
        <f t="shared" si="53"/>
        <v>23.691448754135099</v>
      </c>
      <c r="S37" s="147">
        <f t="shared" si="54"/>
        <v>19</v>
      </c>
      <c r="T37" s="147">
        <f t="shared" si="55"/>
        <v>601</v>
      </c>
      <c r="U37" t="s">
        <v>118</v>
      </c>
      <c r="V37" t="s">
        <v>120</v>
      </c>
      <c r="W37" t="s">
        <v>118</v>
      </c>
      <c r="X37" s="4" t="s">
        <v>120</v>
      </c>
      <c r="Y37" s="4" t="s">
        <v>223</v>
      </c>
      <c r="Z37" s="4" t="s">
        <v>191</v>
      </c>
      <c r="AA37" s="4" t="s">
        <v>48</v>
      </c>
      <c r="AB37" s="4">
        <v>512</v>
      </c>
      <c r="AC37" s="4">
        <v>5817.9709999999995</v>
      </c>
      <c r="AD37" s="4">
        <v>2806.6541666666667</v>
      </c>
      <c r="AE37" s="4">
        <v>2.0724</v>
      </c>
      <c r="AF37" s="4">
        <v>2.1</v>
      </c>
      <c r="AG37" s="4">
        <v>14.811999999999999</v>
      </c>
      <c r="AH37" s="4">
        <v>389.82959199999999</v>
      </c>
      <c r="AI37" s="4">
        <v>6.7748939999999997</v>
      </c>
      <c r="AJ37" s="4">
        <v>137.48208399999999</v>
      </c>
      <c r="AK37" s="4">
        <v>902</v>
      </c>
      <c r="AL37" s="4">
        <v>19</v>
      </c>
      <c r="AM37" s="4">
        <v>601</v>
      </c>
      <c r="AN37" s="4">
        <v>107</v>
      </c>
      <c r="AO37" s="4">
        <v>14.924395000000001</v>
      </c>
      <c r="AP37" s="4">
        <v>3261.6</v>
      </c>
      <c r="AQ37" s="4">
        <v>681.1</v>
      </c>
      <c r="AR37" s="4">
        <v>79</v>
      </c>
      <c r="AS37" s="4">
        <v>21110</v>
      </c>
      <c r="AT37" s="4">
        <v>0.32700000000000001</v>
      </c>
      <c r="AU37" s="4">
        <v>10.33</v>
      </c>
      <c r="AV37" s="4">
        <v>46211</v>
      </c>
      <c r="AW37" s="4">
        <v>0</v>
      </c>
      <c r="AX37" s="4">
        <v>0.53</v>
      </c>
      <c r="AY37">
        <v>0.98685714285714288</v>
      </c>
      <c r="AZ37" t="s">
        <v>66</v>
      </c>
      <c r="BA37" t="s">
        <v>487</v>
      </c>
      <c r="BB37">
        <v>4</v>
      </c>
      <c r="BC37" t="s">
        <v>502</v>
      </c>
      <c r="BD37">
        <v>10</v>
      </c>
      <c r="BE37">
        <v>143695.93299999999</v>
      </c>
      <c r="BF37">
        <v>4.0488070041620451E-2</v>
      </c>
      <c r="BG37">
        <v>3.9955941121073438E-2</v>
      </c>
      <c r="BH37">
        <v>283180.48699999991</v>
      </c>
      <c r="BI37">
        <v>2.0545098504615545E-2</v>
      </c>
      <c r="BJ37">
        <v>2.0275077209983457E-2</v>
      </c>
      <c r="BK37">
        <v>1</v>
      </c>
      <c r="BL37" t="s">
        <v>69</v>
      </c>
      <c r="BM37">
        <v>2</v>
      </c>
      <c r="BN37" t="s">
        <v>468</v>
      </c>
    </row>
    <row r="38" spans="1:66">
      <c r="A38" s="142" t="str">
        <f t="shared" si="36"/>
        <v>부성여객</v>
      </c>
      <c r="B38" s="142" t="str">
        <f t="shared" si="37"/>
        <v>36</v>
      </c>
      <c r="C38" s="143" t="str">
        <f t="shared" si="38"/>
        <v>70바2096</v>
      </c>
      <c r="D38" s="117" t="str">
        <f t="shared" si="39"/>
        <v>대형</v>
      </c>
      <c r="E38" s="113" t="str">
        <f t="shared" si="40"/>
        <v>A</v>
      </c>
      <c r="F38" s="163">
        <f t="shared" si="41"/>
        <v>0.99536842105263157</v>
      </c>
      <c r="G38" s="164">
        <f t="shared" si="42"/>
        <v>1.8912</v>
      </c>
      <c r="H38" s="165">
        <f t="shared" si="43"/>
        <v>1.9</v>
      </c>
      <c r="I38" s="166">
        <f t="shared" si="44"/>
        <v>5409.491</v>
      </c>
      <c r="J38" s="167">
        <f t="shared" si="45"/>
        <v>1.6881507798589268E-2</v>
      </c>
      <c r="K38" s="167">
        <f t="shared" si="46"/>
        <v>0.38735327467551955</v>
      </c>
      <c r="L38" s="167">
        <f t="shared" si="47"/>
        <v>0.19317898855918236</v>
      </c>
      <c r="M38" s="168">
        <f t="shared" si="48"/>
        <v>17.018000000000001</v>
      </c>
      <c r="N38" s="169">
        <f t="shared" si="49"/>
        <v>3.6999999999999998E-2</v>
      </c>
      <c r="O38" s="169">
        <f t="shared" si="50"/>
        <v>19.41</v>
      </c>
      <c r="P38" s="170">
        <f t="shared" si="51"/>
        <v>11.063333333333333</v>
      </c>
      <c r="Q38" s="171">
        <f t="shared" si="52"/>
        <v>108</v>
      </c>
      <c r="R38" s="172">
        <f t="shared" si="53"/>
        <v>24.263479715313707</v>
      </c>
      <c r="S38" s="144">
        <f t="shared" si="54"/>
        <v>2</v>
      </c>
      <c r="T38" s="144">
        <f t="shared" si="55"/>
        <v>1050</v>
      </c>
      <c r="U38" t="s">
        <v>118</v>
      </c>
      <c r="V38" t="s">
        <v>120</v>
      </c>
      <c r="W38" t="s">
        <v>118</v>
      </c>
      <c r="X38" s="4" t="s">
        <v>120</v>
      </c>
      <c r="Y38" s="4" t="s">
        <v>224</v>
      </c>
      <c r="Z38" s="4" t="s">
        <v>191</v>
      </c>
      <c r="AA38" s="4" t="s">
        <v>48</v>
      </c>
      <c r="AB38" s="4">
        <v>512</v>
      </c>
      <c r="AC38" s="4">
        <v>5409.491</v>
      </c>
      <c r="AD38" s="4">
        <v>2860.1366666666668</v>
      </c>
      <c r="AE38" s="4">
        <v>1.8912</v>
      </c>
      <c r="AF38" s="4">
        <v>1.9</v>
      </c>
      <c r="AG38" s="4">
        <v>17.018000000000001</v>
      </c>
      <c r="AH38" s="4">
        <v>374.22101600000002</v>
      </c>
      <c r="AI38" s="4">
        <v>6.3174149999999996</v>
      </c>
      <c r="AJ38" s="4">
        <v>144.955736</v>
      </c>
      <c r="AK38" s="4">
        <v>1045</v>
      </c>
      <c r="AL38" s="4">
        <v>2</v>
      </c>
      <c r="AM38" s="4">
        <v>1050</v>
      </c>
      <c r="AN38" s="4">
        <v>108</v>
      </c>
      <c r="AO38" s="4">
        <v>14.455337</v>
      </c>
      <c r="AP38" s="4">
        <v>4061.4</v>
      </c>
      <c r="AQ38" s="4">
        <v>663.8</v>
      </c>
      <c r="AR38" s="4">
        <v>141</v>
      </c>
      <c r="AS38" s="4">
        <v>38181</v>
      </c>
      <c r="AT38" s="4">
        <v>3.6999999999999998E-2</v>
      </c>
      <c r="AU38" s="4">
        <v>19.41</v>
      </c>
      <c r="AV38" s="4">
        <v>42394</v>
      </c>
      <c r="AW38" s="4">
        <v>0</v>
      </c>
      <c r="AX38" s="4">
        <v>0.52</v>
      </c>
      <c r="AY38">
        <v>0.99536842105263157</v>
      </c>
      <c r="AZ38" t="s">
        <v>66</v>
      </c>
      <c r="BA38" t="s">
        <v>487</v>
      </c>
      <c r="BB38">
        <v>2</v>
      </c>
      <c r="BC38" t="s">
        <v>503</v>
      </c>
      <c r="BD38">
        <v>12</v>
      </c>
      <c r="BE38">
        <v>143695.93299999999</v>
      </c>
      <c r="BF38">
        <v>3.764540086183233E-2</v>
      </c>
      <c r="BG38">
        <v>3.7471043215735425E-2</v>
      </c>
      <c r="BH38">
        <v>283180.48699999991</v>
      </c>
      <c r="BI38">
        <v>1.9102626234271579E-2</v>
      </c>
      <c r="BJ38">
        <v>1.9014150912765478E-2</v>
      </c>
      <c r="BK38">
        <v>1</v>
      </c>
      <c r="BL38" t="s">
        <v>68</v>
      </c>
      <c r="BM38">
        <v>1</v>
      </c>
      <c r="BN38" t="s">
        <v>468</v>
      </c>
    </row>
    <row r="39" spans="1:66">
      <c r="A39" s="145" t="str">
        <f t="shared" si="36"/>
        <v>부성여객</v>
      </c>
      <c r="B39" s="145" t="str">
        <f t="shared" si="37"/>
        <v>36</v>
      </c>
      <c r="C39" s="146" t="str">
        <f t="shared" si="38"/>
        <v>70바2097</v>
      </c>
      <c r="D39" s="134" t="str">
        <f t="shared" si="39"/>
        <v>대형</v>
      </c>
      <c r="E39" s="130" t="str">
        <f t="shared" si="40"/>
        <v>A</v>
      </c>
      <c r="F39" s="153">
        <f t="shared" si="41"/>
        <v>0.9862857142857141</v>
      </c>
      <c r="G39" s="154">
        <f t="shared" si="42"/>
        <v>2.0711999999999997</v>
      </c>
      <c r="H39" s="155">
        <f t="shared" si="43"/>
        <v>2.1</v>
      </c>
      <c r="I39" s="156">
        <f t="shared" si="44"/>
        <v>5338.308</v>
      </c>
      <c r="J39" s="157">
        <f t="shared" si="45"/>
        <v>2.5624088284919778E-2</v>
      </c>
      <c r="K39" s="157">
        <f t="shared" si="46"/>
        <v>0.37746441091057642</v>
      </c>
      <c r="L39" s="157">
        <f t="shared" si="47"/>
        <v>0.18095621309223822</v>
      </c>
      <c r="M39" s="158">
        <f t="shared" si="48"/>
        <v>17.260999999999999</v>
      </c>
      <c r="N39" s="159">
        <f t="shared" si="49"/>
        <v>0.13100000000000001</v>
      </c>
      <c r="O39" s="159">
        <f t="shared" si="50"/>
        <v>16.446999999999999</v>
      </c>
      <c r="P39" s="160">
        <f t="shared" si="51"/>
        <v>11.195</v>
      </c>
      <c r="Q39" s="161">
        <f t="shared" si="52"/>
        <v>107</v>
      </c>
      <c r="R39" s="162">
        <f t="shared" si="53"/>
        <v>23.665792256194472</v>
      </c>
      <c r="S39" s="147">
        <f t="shared" si="54"/>
        <v>7</v>
      </c>
      <c r="T39" s="147">
        <f t="shared" si="55"/>
        <v>878</v>
      </c>
      <c r="U39" t="s">
        <v>118</v>
      </c>
      <c r="V39" t="s">
        <v>120</v>
      </c>
      <c r="W39" t="s">
        <v>118</v>
      </c>
      <c r="X39" s="4" t="s">
        <v>120</v>
      </c>
      <c r="Y39" s="4" t="s">
        <v>225</v>
      </c>
      <c r="Z39" s="4" t="s">
        <v>191</v>
      </c>
      <c r="AA39" s="4" t="s">
        <v>48</v>
      </c>
      <c r="AB39" s="4">
        <v>512</v>
      </c>
      <c r="AC39" s="4">
        <v>5338.308</v>
      </c>
      <c r="AD39" s="4">
        <v>2576.9633333333336</v>
      </c>
      <c r="AE39" s="4">
        <v>2.0711999999999997</v>
      </c>
      <c r="AF39" s="4">
        <v>2.1</v>
      </c>
      <c r="AG39" s="4">
        <v>17.260999999999999</v>
      </c>
      <c r="AH39" s="4">
        <v>377.89629400000001</v>
      </c>
      <c r="AI39" s="4">
        <v>9.6832480000000007</v>
      </c>
      <c r="AJ39" s="4">
        <v>142.642402</v>
      </c>
      <c r="AK39" s="4">
        <v>966</v>
      </c>
      <c r="AL39" s="4">
        <v>7</v>
      </c>
      <c r="AM39" s="4">
        <v>878</v>
      </c>
      <c r="AN39" s="4">
        <v>107</v>
      </c>
      <c r="AO39" s="4">
        <v>14.126383000000001</v>
      </c>
      <c r="AP39" s="4">
        <v>2724.1</v>
      </c>
      <c r="AQ39" s="4">
        <v>671.7</v>
      </c>
      <c r="AR39" s="4">
        <v>86</v>
      </c>
      <c r="AS39" s="4">
        <v>24790</v>
      </c>
      <c r="AT39" s="4">
        <v>0.13100000000000001</v>
      </c>
      <c r="AU39" s="4">
        <v>16.446999999999999</v>
      </c>
      <c r="AV39" s="4">
        <v>43036</v>
      </c>
      <c r="AW39" s="4">
        <v>0</v>
      </c>
      <c r="AX39" s="4">
        <v>0.59</v>
      </c>
      <c r="AY39">
        <v>0.9862857142857141</v>
      </c>
      <c r="AZ39" t="s">
        <v>66</v>
      </c>
      <c r="BA39" t="s">
        <v>487</v>
      </c>
      <c r="BB39">
        <v>5</v>
      </c>
      <c r="BC39" t="s">
        <v>504</v>
      </c>
      <c r="BD39">
        <v>13</v>
      </c>
      <c r="BE39">
        <v>143695.93299999999</v>
      </c>
      <c r="BF39">
        <v>3.7150028456268143E-2</v>
      </c>
      <c r="BG39">
        <v>3.6640542351725029E-2</v>
      </c>
      <c r="BH39">
        <v>283180.48699999991</v>
      </c>
      <c r="BI39">
        <v>1.8851256513306307E-2</v>
      </c>
      <c r="BJ39">
        <v>1.8592724995409531E-2</v>
      </c>
      <c r="BK39">
        <v>1</v>
      </c>
      <c r="BL39" t="s">
        <v>67</v>
      </c>
      <c r="BM39">
        <v>3</v>
      </c>
      <c r="BN39" t="s">
        <v>468</v>
      </c>
    </row>
    <row r="40" spans="1:66">
      <c r="A40" s="142" t="str">
        <f t="shared" si="36"/>
        <v>부성여객</v>
      </c>
      <c r="B40" s="142" t="str">
        <f t="shared" si="37"/>
        <v>36</v>
      </c>
      <c r="C40" s="143" t="str">
        <f t="shared" si="38"/>
        <v>70바2098</v>
      </c>
      <c r="D40" s="117" t="str">
        <f t="shared" si="39"/>
        <v>저상</v>
      </c>
      <c r="E40" s="113" t="str">
        <f t="shared" si="40"/>
        <v>D</v>
      </c>
      <c r="F40" s="163">
        <f t="shared" si="41"/>
        <v>0.82866666666666666</v>
      </c>
      <c r="G40" s="164">
        <f t="shared" si="42"/>
        <v>1.4916</v>
      </c>
      <c r="H40" s="165">
        <f t="shared" si="43"/>
        <v>1.8</v>
      </c>
      <c r="I40" s="166">
        <f t="shared" si="44"/>
        <v>5571.7079999999996</v>
      </c>
      <c r="J40" s="167">
        <f t="shared" si="45"/>
        <v>3.0059866033732195E-2</v>
      </c>
      <c r="K40" s="167">
        <f t="shared" si="46"/>
        <v>0.40992820924040319</v>
      </c>
      <c r="L40" s="167">
        <f t="shared" si="47"/>
        <v>0.24426980021207143</v>
      </c>
      <c r="M40" s="168">
        <f t="shared" si="48"/>
        <v>22.652000000000001</v>
      </c>
      <c r="N40" s="169">
        <f t="shared" si="49"/>
        <v>0.44900000000000001</v>
      </c>
      <c r="O40" s="169">
        <f t="shared" si="50"/>
        <v>25.073</v>
      </c>
      <c r="P40" s="170">
        <f t="shared" si="51"/>
        <v>8.2649999999999988</v>
      </c>
      <c r="Q40" s="171">
        <f t="shared" si="52"/>
        <v>92</v>
      </c>
      <c r="R40" s="172">
        <f t="shared" si="53"/>
        <v>24.577052068419498</v>
      </c>
      <c r="S40" s="144">
        <f t="shared" si="54"/>
        <v>25</v>
      </c>
      <c r="T40" s="144">
        <f t="shared" si="55"/>
        <v>1397</v>
      </c>
      <c r="U40" t="s">
        <v>118</v>
      </c>
      <c r="V40" t="s">
        <v>120</v>
      </c>
      <c r="W40" t="s">
        <v>118</v>
      </c>
      <c r="X40" s="4" t="s">
        <v>120</v>
      </c>
      <c r="Y40" s="4" t="s">
        <v>226</v>
      </c>
      <c r="Z40" s="4" t="s">
        <v>192</v>
      </c>
      <c r="AA40" s="4" t="s">
        <v>48</v>
      </c>
      <c r="AB40" s="4">
        <v>512</v>
      </c>
      <c r="AC40" s="4">
        <v>5571.7079999999996</v>
      </c>
      <c r="AD40" s="4">
        <v>3734.3233333333337</v>
      </c>
      <c r="AE40" s="4">
        <v>1.4916</v>
      </c>
      <c r="AF40" s="4">
        <v>1.8</v>
      </c>
      <c r="AG40" s="4">
        <v>22.652000000000001</v>
      </c>
      <c r="AH40" s="4">
        <v>404.81936899999999</v>
      </c>
      <c r="AI40" s="4">
        <v>12.168816</v>
      </c>
      <c r="AJ40" s="4">
        <v>165.946879</v>
      </c>
      <c r="AK40" s="4">
        <v>1361</v>
      </c>
      <c r="AL40" s="4">
        <v>25</v>
      </c>
      <c r="AM40" s="4">
        <v>1397</v>
      </c>
      <c r="AN40" s="4">
        <v>92</v>
      </c>
      <c r="AO40" s="4">
        <v>13.763442</v>
      </c>
      <c r="AP40" s="4">
        <v>4886</v>
      </c>
      <c r="AQ40" s="4">
        <v>495.9</v>
      </c>
      <c r="AR40" s="4">
        <v>228</v>
      </c>
      <c r="AS40" s="4">
        <v>75816</v>
      </c>
      <c r="AT40" s="4">
        <v>0.44900000000000001</v>
      </c>
      <c r="AU40" s="4">
        <v>25.073</v>
      </c>
      <c r="AV40" s="4">
        <v>46943</v>
      </c>
      <c r="AW40" s="4">
        <v>0</v>
      </c>
      <c r="AX40" s="4">
        <v>0.5</v>
      </c>
      <c r="AY40">
        <v>0.82866666666666666</v>
      </c>
      <c r="AZ40" t="s">
        <v>67</v>
      </c>
      <c r="BA40" t="s">
        <v>487</v>
      </c>
      <c r="BB40">
        <v>2</v>
      </c>
      <c r="BC40" t="s">
        <v>505</v>
      </c>
      <c r="BD40">
        <v>3</v>
      </c>
      <c r="BE40">
        <v>143695.93299999999</v>
      </c>
      <c r="BF40">
        <v>3.8774291545189382E-2</v>
      </c>
      <c r="BG40">
        <v>3.21309629271136E-2</v>
      </c>
      <c r="BH40">
        <v>283180.48699999991</v>
      </c>
      <c r="BI40">
        <v>1.9675465845215533E-2</v>
      </c>
      <c r="BJ40">
        <v>1.6304402697068603E-2</v>
      </c>
      <c r="BK40">
        <v>1</v>
      </c>
      <c r="BL40" t="s">
        <v>71</v>
      </c>
      <c r="BM40">
        <v>-4</v>
      </c>
      <c r="BN40" t="s">
        <v>473</v>
      </c>
    </row>
    <row r="41" spans="1:66">
      <c r="A41" s="145" t="str">
        <f t="shared" si="36"/>
        <v>부성여객</v>
      </c>
      <c r="B41" s="145" t="str">
        <f t="shared" si="37"/>
        <v>36</v>
      </c>
      <c r="C41" s="146" t="str">
        <f t="shared" si="38"/>
        <v>70바2101</v>
      </c>
      <c r="D41" s="134" t="str">
        <f t="shared" si="39"/>
        <v>저상</v>
      </c>
      <c r="E41" s="130" t="str">
        <f t="shared" si="40"/>
        <v>D</v>
      </c>
      <c r="F41" s="153">
        <f t="shared" si="41"/>
        <v>0.83066666666666655</v>
      </c>
      <c r="G41" s="154">
        <f t="shared" si="42"/>
        <v>1.4951999999999999</v>
      </c>
      <c r="H41" s="155">
        <f t="shared" si="43"/>
        <v>1.8</v>
      </c>
      <c r="I41" s="156">
        <f t="shared" si="44"/>
        <v>5281.665</v>
      </c>
      <c r="J41" s="157">
        <f t="shared" si="45"/>
        <v>2.571998637156581E-2</v>
      </c>
      <c r="K41" s="157">
        <f t="shared" si="46"/>
        <v>0.37251360981567211</v>
      </c>
      <c r="L41" s="157">
        <f t="shared" si="47"/>
        <v>0.26222791487154146</v>
      </c>
      <c r="M41" s="158">
        <f t="shared" si="48"/>
        <v>20.411999999999999</v>
      </c>
      <c r="N41" s="159">
        <f t="shared" si="49"/>
        <v>0.151</v>
      </c>
      <c r="O41" s="159">
        <f t="shared" si="50"/>
        <v>12.837</v>
      </c>
      <c r="P41" s="160">
        <f t="shared" si="51"/>
        <v>10.576666666666666</v>
      </c>
      <c r="Q41" s="161">
        <f t="shared" si="52"/>
        <v>92</v>
      </c>
      <c r="R41" s="162">
        <f t="shared" si="53"/>
        <v>23.717499817044398</v>
      </c>
      <c r="S41" s="147">
        <f t="shared" si="54"/>
        <v>8</v>
      </c>
      <c r="T41" s="147">
        <f t="shared" si="55"/>
        <v>678</v>
      </c>
      <c r="U41" t="s">
        <v>118</v>
      </c>
      <c r="V41" t="s">
        <v>120</v>
      </c>
      <c r="W41" t="s">
        <v>118</v>
      </c>
      <c r="X41" s="4" t="s">
        <v>120</v>
      </c>
      <c r="Y41" s="4" t="s">
        <v>227</v>
      </c>
      <c r="Z41" s="4" t="s">
        <v>192</v>
      </c>
      <c r="AA41" s="4" t="s">
        <v>48</v>
      </c>
      <c r="AB41" s="4">
        <v>512</v>
      </c>
      <c r="AC41" s="4">
        <v>5281.665</v>
      </c>
      <c r="AD41" s="4">
        <v>3532.3791666666666</v>
      </c>
      <c r="AE41" s="4">
        <v>1.4951999999999999</v>
      </c>
      <c r="AF41" s="4">
        <v>1.8</v>
      </c>
      <c r="AG41" s="4">
        <v>20.411999999999999</v>
      </c>
      <c r="AH41" s="4">
        <v>370.06158799999997</v>
      </c>
      <c r="AI41" s="4">
        <v>9.5179790000000004</v>
      </c>
      <c r="AJ41" s="4">
        <v>137.85297800000001</v>
      </c>
      <c r="AK41" s="4">
        <v>1385</v>
      </c>
      <c r="AL41" s="4">
        <v>8</v>
      </c>
      <c r="AM41" s="4">
        <v>678</v>
      </c>
      <c r="AN41" s="4">
        <v>92</v>
      </c>
      <c r="AO41" s="4">
        <v>14.272394</v>
      </c>
      <c r="AP41" s="4">
        <v>2837.3</v>
      </c>
      <c r="AQ41" s="4">
        <v>634.6</v>
      </c>
      <c r="AR41" s="4">
        <v>106</v>
      </c>
      <c r="AS41" s="4">
        <v>30400</v>
      </c>
      <c r="AT41" s="4">
        <v>0.151</v>
      </c>
      <c r="AU41" s="4">
        <v>12.837</v>
      </c>
      <c r="AV41" s="4">
        <v>41317</v>
      </c>
      <c r="AW41" s="4">
        <v>0</v>
      </c>
      <c r="AX41" s="4">
        <v>0.48</v>
      </c>
      <c r="AY41">
        <v>0.83066666666666655</v>
      </c>
      <c r="AZ41" t="s">
        <v>67</v>
      </c>
      <c r="BA41" t="s">
        <v>487</v>
      </c>
      <c r="BB41">
        <v>1</v>
      </c>
      <c r="BC41" t="s">
        <v>506</v>
      </c>
      <c r="BD41">
        <v>2</v>
      </c>
      <c r="BE41">
        <v>143695.93299999999</v>
      </c>
      <c r="BF41">
        <v>3.6755841934649605E-2</v>
      </c>
      <c r="BG41">
        <v>3.0531852700382268E-2</v>
      </c>
      <c r="BH41">
        <v>283180.48699999991</v>
      </c>
      <c r="BI41">
        <v>1.8651232138039233E-2</v>
      </c>
      <c r="BJ41">
        <v>1.5492956829331253E-2</v>
      </c>
      <c r="BK41">
        <v>1</v>
      </c>
      <c r="BL41" t="s">
        <v>71</v>
      </c>
      <c r="BM41">
        <v>-4</v>
      </c>
      <c r="BN41" t="s">
        <v>473</v>
      </c>
    </row>
    <row r="42" spans="1:66">
      <c r="A42" s="142" t="str">
        <f t="shared" si="36"/>
        <v>부성여객</v>
      </c>
      <c r="B42" s="142" t="str">
        <f t="shared" si="37"/>
        <v>36</v>
      </c>
      <c r="C42" s="143" t="str">
        <f t="shared" si="38"/>
        <v>70바2102</v>
      </c>
      <c r="D42" s="117" t="str">
        <f t="shared" si="39"/>
        <v>대형</v>
      </c>
      <c r="E42" s="113" t="str">
        <f t="shared" si="40"/>
        <v>F</v>
      </c>
      <c r="F42" s="163">
        <f t="shared" si="41"/>
        <v>0.77159999999999995</v>
      </c>
      <c r="G42" s="164">
        <f t="shared" si="42"/>
        <v>1.5431999999999999</v>
      </c>
      <c r="H42" s="165">
        <f t="shared" si="43"/>
        <v>2</v>
      </c>
      <c r="I42" s="166">
        <f t="shared" si="44"/>
        <v>5266.0230000000001</v>
      </c>
      <c r="J42" s="167">
        <f t="shared" si="45"/>
        <v>2.4384539582348905E-2</v>
      </c>
      <c r="K42" s="167">
        <f t="shared" si="46"/>
        <v>0.39328814652297067</v>
      </c>
      <c r="L42" s="167">
        <f t="shared" si="47"/>
        <v>0.19597331800487769</v>
      </c>
      <c r="M42" s="168">
        <f t="shared" si="48"/>
        <v>21.603999999999999</v>
      </c>
      <c r="N42" s="169">
        <f t="shared" si="49"/>
        <v>0.22800000000000001</v>
      </c>
      <c r="O42" s="169">
        <f t="shared" si="50"/>
        <v>11.755000000000001</v>
      </c>
      <c r="P42" s="170">
        <f t="shared" si="51"/>
        <v>21.36</v>
      </c>
      <c r="Q42" s="171">
        <f t="shared" si="52"/>
        <v>93</v>
      </c>
      <c r="R42" s="172">
        <f t="shared" si="53"/>
        <v>24.036979247577911</v>
      </c>
      <c r="S42" s="144">
        <f t="shared" si="54"/>
        <v>12</v>
      </c>
      <c r="T42" s="144">
        <f t="shared" si="55"/>
        <v>619</v>
      </c>
      <c r="U42" t="s">
        <v>118</v>
      </c>
      <c r="V42" t="s">
        <v>120</v>
      </c>
      <c r="W42" t="s">
        <v>118</v>
      </c>
      <c r="X42" s="4" t="s">
        <v>120</v>
      </c>
      <c r="Y42" s="4" t="s">
        <v>228</v>
      </c>
      <c r="Z42" s="4" t="s">
        <v>191</v>
      </c>
      <c r="AA42" s="4" t="s">
        <v>48</v>
      </c>
      <c r="AB42" s="4">
        <v>512</v>
      </c>
      <c r="AC42" s="4">
        <v>5266.0230000000001</v>
      </c>
      <c r="AD42" s="4">
        <v>3413.041666666667</v>
      </c>
      <c r="AE42" s="4">
        <v>1.5431999999999999</v>
      </c>
      <c r="AF42" s="4">
        <v>2</v>
      </c>
      <c r="AG42" s="4">
        <v>21.603999999999999</v>
      </c>
      <c r="AH42" s="4">
        <v>376.21464900000001</v>
      </c>
      <c r="AI42" s="4">
        <v>9.1738210000000002</v>
      </c>
      <c r="AJ42" s="4">
        <v>147.96076199999999</v>
      </c>
      <c r="AK42" s="4">
        <v>1032</v>
      </c>
      <c r="AL42" s="4">
        <v>12</v>
      </c>
      <c r="AM42" s="4">
        <v>619</v>
      </c>
      <c r="AN42" s="4">
        <v>93</v>
      </c>
      <c r="AO42" s="4">
        <v>13.997389</v>
      </c>
      <c r="AP42" s="4">
        <v>4554.3</v>
      </c>
      <c r="AQ42" s="4">
        <v>1281.5999999999999</v>
      </c>
      <c r="AR42" s="4">
        <v>153</v>
      </c>
      <c r="AS42" s="4">
        <v>47636</v>
      </c>
      <c r="AT42" s="4">
        <v>0.22800000000000001</v>
      </c>
      <c r="AU42" s="4">
        <v>11.755000000000001</v>
      </c>
      <c r="AV42" s="4">
        <v>46495</v>
      </c>
      <c r="AW42" s="4">
        <v>0</v>
      </c>
      <c r="AX42" s="4">
        <v>0.51</v>
      </c>
      <c r="AY42">
        <v>0.77159999999999995</v>
      </c>
      <c r="AZ42" t="s">
        <v>70</v>
      </c>
      <c r="BA42" t="s">
        <v>487</v>
      </c>
      <c r="BB42">
        <v>1</v>
      </c>
      <c r="BC42" t="s">
        <v>507</v>
      </c>
      <c r="BD42">
        <v>2</v>
      </c>
      <c r="BE42">
        <v>143695.93299999999</v>
      </c>
      <c r="BF42">
        <v>3.6646987079307254E-2</v>
      </c>
      <c r="BG42">
        <v>2.8276815230393475E-2</v>
      </c>
      <c r="BH42">
        <v>283180.48699999991</v>
      </c>
      <c r="BI42">
        <v>1.8595995281270924E-2</v>
      </c>
      <c r="BJ42">
        <v>1.4348669959028644E-2</v>
      </c>
      <c r="BK42">
        <v>1</v>
      </c>
      <c r="BL42" t="s">
        <v>69</v>
      </c>
      <c r="BM42">
        <v>-2</v>
      </c>
      <c r="BN42" t="s">
        <v>473</v>
      </c>
    </row>
    <row r="43" spans="1:66">
      <c r="A43" s="145" t="str">
        <f t="shared" si="36"/>
        <v>부성여객</v>
      </c>
      <c r="B43" s="145" t="str">
        <f t="shared" si="37"/>
        <v>36</v>
      </c>
      <c r="C43" s="146" t="str">
        <f t="shared" si="38"/>
        <v>70바2103</v>
      </c>
      <c r="D43" s="134" t="str">
        <f t="shared" si="39"/>
        <v>저상</v>
      </c>
      <c r="E43" s="130" t="str">
        <f t="shared" si="40"/>
        <v>F</v>
      </c>
      <c r="F43" s="153">
        <f t="shared" si="41"/>
        <v>0.73680000000000001</v>
      </c>
      <c r="G43" s="154">
        <f t="shared" si="42"/>
        <v>1.4736</v>
      </c>
      <c r="H43" s="155">
        <f t="shared" si="43"/>
        <v>2</v>
      </c>
      <c r="I43" s="156">
        <f t="shared" si="44"/>
        <v>4635.3270000000002</v>
      </c>
      <c r="J43" s="157">
        <f t="shared" si="45"/>
        <v>2.6354046142252893E-2</v>
      </c>
      <c r="K43" s="157">
        <f t="shared" si="46"/>
        <v>0.40354188960454462</v>
      </c>
      <c r="L43" s="157">
        <f t="shared" si="47"/>
        <v>0.23730796122905676</v>
      </c>
      <c r="M43" s="158">
        <f t="shared" si="48"/>
        <v>22.100999999999999</v>
      </c>
      <c r="N43" s="159">
        <f t="shared" si="49"/>
        <v>0.41</v>
      </c>
      <c r="O43" s="159">
        <f t="shared" si="50"/>
        <v>22.673999999999999</v>
      </c>
      <c r="P43" s="160">
        <f t="shared" si="51"/>
        <v>17.491666666666667</v>
      </c>
      <c r="Q43" s="161">
        <f t="shared" si="52"/>
        <v>92</v>
      </c>
      <c r="R43" s="162">
        <f t="shared" si="53"/>
        <v>24.314406243486459</v>
      </c>
      <c r="S43" s="147">
        <f t="shared" si="54"/>
        <v>19</v>
      </c>
      <c r="T43" s="147">
        <f t="shared" si="55"/>
        <v>1051</v>
      </c>
      <c r="U43" t="s">
        <v>118</v>
      </c>
      <c r="V43" t="s">
        <v>120</v>
      </c>
      <c r="W43" t="s">
        <v>118</v>
      </c>
      <c r="X43" s="4" t="s">
        <v>120</v>
      </c>
      <c r="Y43" s="4" t="s">
        <v>229</v>
      </c>
      <c r="Z43" s="4" t="s">
        <v>192</v>
      </c>
      <c r="AA43" s="4" t="s">
        <v>48</v>
      </c>
      <c r="AB43" s="4">
        <v>512</v>
      </c>
      <c r="AC43" s="4">
        <v>4635.3270000000002</v>
      </c>
      <c r="AD43" s="4">
        <v>3144.5416666666665</v>
      </c>
      <c r="AE43" s="4">
        <v>1.4736</v>
      </c>
      <c r="AF43" s="4">
        <v>2</v>
      </c>
      <c r="AG43" s="4">
        <v>22.100999999999999</v>
      </c>
      <c r="AH43" s="4">
        <v>334.397153</v>
      </c>
      <c r="AI43" s="4">
        <v>8.8127180000000003</v>
      </c>
      <c r="AJ43" s="4">
        <v>134.94325900000001</v>
      </c>
      <c r="AK43" s="4">
        <v>1100</v>
      </c>
      <c r="AL43" s="4">
        <v>19</v>
      </c>
      <c r="AM43" s="4">
        <v>1051</v>
      </c>
      <c r="AN43" s="4">
        <v>92</v>
      </c>
      <c r="AO43" s="4">
        <v>13.861741</v>
      </c>
      <c r="AP43" s="4">
        <v>8298.1</v>
      </c>
      <c r="AQ43" s="4">
        <v>1049.5</v>
      </c>
      <c r="AR43" s="4">
        <v>152</v>
      </c>
      <c r="AS43" s="4">
        <v>62674</v>
      </c>
      <c r="AT43" s="4">
        <v>0.41</v>
      </c>
      <c r="AU43" s="4">
        <v>22.673999999999999</v>
      </c>
      <c r="AV43" s="4">
        <v>40389</v>
      </c>
      <c r="AW43" s="4">
        <v>0</v>
      </c>
      <c r="AX43" s="4">
        <v>0.49</v>
      </c>
      <c r="AY43">
        <v>0.73680000000000001</v>
      </c>
      <c r="AZ43" t="s">
        <v>70</v>
      </c>
      <c r="BA43" t="s">
        <v>487</v>
      </c>
      <c r="BB43">
        <v>4</v>
      </c>
      <c r="BC43" t="s">
        <v>508</v>
      </c>
      <c r="BD43">
        <v>4</v>
      </c>
      <c r="BE43">
        <v>143695.93299999999</v>
      </c>
      <c r="BF43">
        <v>3.2257885823393485E-2</v>
      </c>
      <c r="BG43">
        <v>2.3767610274676321E-2</v>
      </c>
      <c r="BH43">
        <v>283180.48699999991</v>
      </c>
      <c r="BI43">
        <v>1.6368807925667569E-2</v>
      </c>
      <c r="BJ43">
        <v>1.2060537679631866E-2</v>
      </c>
      <c r="BK43">
        <v>1</v>
      </c>
      <c r="BL43" t="s">
        <v>68</v>
      </c>
      <c r="BM43">
        <v>-3</v>
      </c>
      <c r="BN43" t="s">
        <v>473</v>
      </c>
    </row>
    <row r="44" spans="1:66">
      <c r="A44" s="142" t="str">
        <f t="shared" si="36"/>
        <v>부성여객</v>
      </c>
      <c r="B44" s="142" t="str">
        <f t="shared" si="37"/>
        <v>36</v>
      </c>
      <c r="C44" s="143" t="str">
        <f t="shared" si="38"/>
        <v>70바2104</v>
      </c>
      <c r="D44" s="117" t="str">
        <f t="shared" si="39"/>
        <v>저상</v>
      </c>
      <c r="E44" s="113" t="str">
        <f t="shared" si="40"/>
        <v>F</v>
      </c>
      <c r="F44" s="163">
        <f t="shared" si="41"/>
        <v>0.75059999999999993</v>
      </c>
      <c r="G44" s="164">
        <f t="shared" si="42"/>
        <v>1.5011999999999999</v>
      </c>
      <c r="H44" s="165">
        <f t="shared" si="43"/>
        <v>2</v>
      </c>
      <c r="I44" s="166">
        <f t="shared" si="44"/>
        <v>5282.1180000000004</v>
      </c>
      <c r="J44" s="167">
        <f t="shared" si="45"/>
        <v>3.2988931040076594E-2</v>
      </c>
      <c r="K44" s="167">
        <f t="shared" si="46"/>
        <v>0.38623539842933741</v>
      </c>
      <c r="L44" s="167">
        <f t="shared" si="47"/>
        <v>0.17455119329026728</v>
      </c>
      <c r="M44" s="168">
        <f t="shared" si="48"/>
        <v>20.606000000000002</v>
      </c>
      <c r="N44" s="169">
        <f t="shared" si="49"/>
        <v>0.151</v>
      </c>
      <c r="O44" s="169">
        <f t="shared" si="50"/>
        <v>17.681999999999999</v>
      </c>
      <c r="P44" s="170">
        <f t="shared" si="51"/>
        <v>7.8216666666666672</v>
      </c>
      <c r="Q44" s="171">
        <f t="shared" si="52"/>
        <v>92</v>
      </c>
      <c r="R44" s="172">
        <f t="shared" si="53"/>
        <v>23.487527925499908</v>
      </c>
      <c r="S44" s="144">
        <f t="shared" si="54"/>
        <v>8</v>
      </c>
      <c r="T44" s="144">
        <f t="shared" si="55"/>
        <v>934</v>
      </c>
      <c r="U44" t="s">
        <v>118</v>
      </c>
      <c r="V44" t="s">
        <v>120</v>
      </c>
      <c r="W44" t="s">
        <v>118</v>
      </c>
      <c r="X44" s="4" t="s">
        <v>120</v>
      </c>
      <c r="Y44" s="4" t="s">
        <v>230</v>
      </c>
      <c r="Z44" s="4" t="s">
        <v>192</v>
      </c>
      <c r="AA44" s="4" t="s">
        <v>48</v>
      </c>
      <c r="AB44" s="4">
        <v>512</v>
      </c>
      <c r="AC44" s="4">
        <v>5282.1180000000004</v>
      </c>
      <c r="AD44" s="4">
        <v>3519.7658333333334</v>
      </c>
      <c r="AE44" s="4">
        <v>1.5011999999999999</v>
      </c>
      <c r="AF44" s="4">
        <v>2</v>
      </c>
      <c r="AG44" s="4">
        <v>20.606000000000002</v>
      </c>
      <c r="AH44" s="4">
        <v>387.22409599999997</v>
      </c>
      <c r="AI44" s="4">
        <v>12.774108999999999</v>
      </c>
      <c r="AJ44" s="4">
        <v>149.559653</v>
      </c>
      <c r="AK44" s="4">
        <v>922</v>
      </c>
      <c r="AL44" s="4">
        <v>8</v>
      </c>
      <c r="AM44" s="4">
        <v>934</v>
      </c>
      <c r="AN44" s="4">
        <v>92</v>
      </c>
      <c r="AO44" s="4">
        <v>13.640984</v>
      </c>
      <c r="AP44" s="4">
        <v>4426.8</v>
      </c>
      <c r="AQ44" s="4">
        <v>469.3</v>
      </c>
      <c r="AR44" s="4">
        <v>178</v>
      </c>
      <c r="AS44" s="4">
        <v>65276</v>
      </c>
      <c r="AT44" s="4">
        <v>0.151</v>
      </c>
      <c r="AU44" s="4">
        <v>17.681999999999999</v>
      </c>
      <c r="AV44" s="4">
        <v>45283</v>
      </c>
      <c r="AW44" s="4">
        <v>0</v>
      </c>
      <c r="AX44" s="4">
        <v>0.49</v>
      </c>
      <c r="AY44">
        <v>0.75059999999999993</v>
      </c>
      <c r="AZ44" t="s">
        <v>70</v>
      </c>
      <c r="BA44" t="s">
        <v>487</v>
      </c>
      <c r="BB44">
        <v>3</v>
      </c>
      <c r="BC44" t="s">
        <v>509</v>
      </c>
      <c r="BD44">
        <v>2</v>
      </c>
      <c r="BE44">
        <v>143695.93299999999</v>
      </c>
      <c r="BF44">
        <v>3.6758994424706516E-2</v>
      </c>
      <c r="BG44">
        <v>2.7591301215184709E-2</v>
      </c>
      <c r="BH44">
        <v>283180.48699999991</v>
      </c>
      <c r="BI44">
        <v>1.8652831824531761E-2</v>
      </c>
      <c r="BJ44">
        <v>1.4000815567493538E-2</v>
      </c>
      <c r="BK44">
        <v>1</v>
      </c>
      <c r="BL44" t="s">
        <v>69</v>
      </c>
      <c r="BM44">
        <v>-2</v>
      </c>
      <c r="BN44" t="s">
        <v>473</v>
      </c>
    </row>
    <row r="45" spans="1:66">
      <c r="A45" s="145" t="str">
        <f t="shared" si="36"/>
        <v>부성여객</v>
      </c>
      <c r="B45" s="145" t="str">
        <f t="shared" si="37"/>
        <v>36</v>
      </c>
      <c r="C45" s="146" t="str">
        <f t="shared" si="38"/>
        <v>70바2111</v>
      </c>
      <c r="D45" s="134" t="str">
        <f t="shared" si="39"/>
        <v>저상</v>
      </c>
      <c r="E45" s="130" t="str">
        <f t="shared" si="40"/>
        <v>F</v>
      </c>
      <c r="F45" s="153">
        <f t="shared" si="41"/>
        <v>0.7175999999999999</v>
      </c>
      <c r="G45" s="154">
        <f t="shared" si="42"/>
        <v>1.4351999999999998</v>
      </c>
      <c r="H45" s="155">
        <f t="shared" si="43"/>
        <v>2</v>
      </c>
      <c r="I45" s="156">
        <f t="shared" si="44"/>
        <v>2696.8159999999998</v>
      </c>
      <c r="J45" s="157">
        <f t="shared" si="45"/>
        <v>2.4375065749640063E-2</v>
      </c>
      <c r="K45" s="157">
        <f t="shared" si="46"/>
        <v>0.32045891930129849</v>
      </c>
      <c r="L45" s="157">
        <f t="shared" si="47"/>
        <v>0.33150203795883743</v>
      </c>
      <c r="M45" s="158">
        <f t="shared" si="48"/>
        <v>19.731999999999999</v>
      </c>
      <c r="N45" s="159">
        <f t="shared" si="49"/>
        <v>0.26</v>
      </c>
      <c r="O45" s="159">
        <f t="shared" si="50"/>
        <v>15.5</v>
      </c>
      <c r="P45" s="160">
        <f t="shared" si="51"/>
        <v>21.818333333333332</v>
      </c>
      <c r="Q45" s="161">
        <f t="shared" si="52"/>
        <v>92</v>
      </c>
      <c r="R45" s="162">
        <f t="shared" si="53"/>
        <v>26.639516805812072</v>
      </c>
      <c r="S45" s="147">
        <f t="shared" si="54"/>
        <v>7</v>
      </c>
      <c r="T45" s="147">
        <f t="shared" si="55"/>
        <v>418</v>
      </c>
      <c r="U45" t="s">
        <v>118</v>
      </c>
      <c r="V45" t="s">
        <v>120</v>
      </c>
      <c r="W45" t="s">
        <v>118</v>
      </c>
      <c r="X45" s="4" t="s">
        <v>120</v>
      </c>
      <c r="Y45" s="4" t="s">
        <v>464</v>
      </c>
      <c r="Z45" s="4" t="s">
        <v>192</v>
      </c>
      <c r="AA45" s="4" t="s">
        <v>48</v>
      </c>
      <c r="AB45" s="4">
        <v>512</v>
      </c>
      <c r="AC45" s="4">
        <v>2696.8159999999998</v>
      </c>
      <c r="AD45" s="4">
        <v>1879.4775000000002</v>
      </c>
      <c r="AE45" s="4">
        <v>1.4351999999999998</v>
      </c>
      <c r="AF45" s="4">
        <v>2</v>
      </c>
      <c r="AG45" s="4">
        <v>19.731999999999999</v>
      </c>
      <c r="AH45" s="4">
        <v>154.51605499999999</v>
      </c>
      <c r="AI45" s="4">
        <v>3.7663389999999999</v>
      </c>
      <c r="AJ45" s="4">
        <v>49.516047999999998</v>
      </c>
      <c r="AK45" s="4">
        <v>894</v>
      </c>
      <c r="AL45" s="4">
        <v>7</v>
      </c>
      <c r="AM45" s="4">
        <v>418</v>
      </c>
      <c r="AN45" s="4">
        <v>92</v>
      </c>
      <c r="AO45" s="4">
        <v>17.453306000000001</v>
      </c>
      <c r="AP45" s="4">
        <v>3651.6</v>
      </c>
      <c r="AQ45" s="4">
        <v>1309.0999999999999</v>
      </c>
      <c r="AR45" s="4">
        <v>16</v>
      </c>
      <c r="AS45" s="4">
        <v>5029</v>
      </c>
      <c r="AT45" s="4">
        <v>0.26</v>
      </c>
      <c r="AU45" s="4">
        <v>15.5</v>
      </c>
      <c r="AV45" s="4">
        <v>23479</v>
      </c>
      <c r="AW45" s="4">
        <v>0</v>
      </c>
      <c r="AX45" s="4">
        <v>0.4</v>
      </c>
      <c r="AY45">
        <v>0.7175999999999999</v>
      </c>
      <c r="AZ45" t="s">
        <v>70</v>
      </c>
      <c r="BA45" t="s">
        <v>487</v>
      </c>
      <c r="BB45">
        <v>7</v>
      </c>
      <c r="BC45" t="s">
        <v>510</v>
      </c>
      <c r="BD45">
        <v>2</v>
      </c>
      <c r="BE45">
        <v>143695.93299999999</v>
      </c>
      <c r="BF45">
        <v>1.8767517936641952E-2</v>
      </c>
      <c r="BG45">
        <v>1.3467570871334263E-2</v>
      </c>
      <c r="BH45">
        <v>283180.48699999991</v>
      </c>
      <c r="BI45">
        <v>9.5233115408831139E-3</v>
      </c>
      <c r="BJ45">
        <v>6.8339283617377218E-3</v>
      </c>
      <c r="BK45">
        <v>1</v>
      </c>
      <c r="BL45" t="s">
        <v>440</v>
      </c>
      <c r="BM45" t="s">
        <v>441</v>
      </c>
      <c r="BN45" t="s">
        <v>440</v>
      </c>
    </row>
    <row r="46" spans="1:66">
      <c r="A46" s="142" t="str">
        <f t="shared" si="36"/>
        <v>부성여객</v>
      </c>
      <c r="B46" s="142" t="str">
        <f t="shared" si="37"/>
        <v>36</v>
      </c>
      <c r="C46" s="143" t="str">
        <f t="shared" si="38"/>
        <v>70바2122</v>
      </c>
      <c r="D46" s="117" t="str">
        <f t="shared" si="39"/>
        <v>저상</v>
      </c>
      <c r="E46" s="113" t="str">
        <f t="shared" si="40"/>
        <v>C</v>
      </c>
      <c r="F46" s="163">
        <f t="shared" si="41"/>
        <v>0.89399999999999991</v>
      </c>
      <c r="G46" s="164">
        <f t="shared" si="42"/>
        <v>1.6092</v>
      </c>
      <c r="H46" s="165">
        <f t="shared" si="43"/>
        <v>1.8</v>
      </c>
      <c r="I46" s="166">
        <f t="shared" si="44"/>
        <v>5407.5370000000003</v>
      </c>
      <c r="J46" s="167">
        <f t="shared" si="45"/>
        <v>2.7737445165849112E-2</v>
      </c>
      <c r="K46" s="167">
        <f t="shared" si="46"/>
        <v>0.38552245014575964</v>
      </c>
      <c r="L46" s="167">
        <f t="shared" si="47"/>
        <v>0.24743242625986653</v>
      </c>
      <c r="M46" s="168">
        <f t="shared" si="48"/>
        <v>19.411000000000001</v>
      </c>
      <c r="N46" s="169">
        <f t="shared" si="49"/>
        <v>0.14799999999999999</v>
      </c>
      <c r="O46" s="169">
        <f t="shared" si="50"/>
        <v>17.271999999999998</v>
      </c>
      <c r="P46" s="170">
        <f t="shared" si="51"/>
        <v>12.113333333333333</v>
      </c>
      <c r="Q46" s="171">
        <f t="shared" si="52"/>
        <v>94</v>
      </c>
      <c r="R46" s="172">
        <f t="shared" si="53"/>
        <v>24.088239318688498</v>
      </c>
      <c r="S46" s="144">
        <f t="shared" si="54"/>
        <v>8</v>
      </c>
      <c r="T46" s="144">
        <f t="shared" si="55"/>
        <v>934</v>
      </c>
      <c r="U46" t="s">
        <v>118</v>
      </c>
      <c r="V46" t="s">
        <v>120</v>
      </c>
      <c r="W46" t="s">
        <v>118</v>
      </c>
      <c r="X46" s="4" t="s">
        <v>120</v>
      </c>
      <c r="Y46" s="4" t="s">
        <v>231</v>
      </c>
      <c r="Z46" s="4" t="s">
        <v>192</v>
      </c>
      <c r="AA46" s="4" t="s">
        <v>48</v>
      </c>
      <c r="AB46" s="4">
        <v>512</v>
      </c>
      <c r="AC46" s="4">
        <v>5407.5370000000003</v>
      </c>
      <c r="AD46" s="4">
        <v>3360.6458333333335</v>
      </c>
      <c r="AE46" s="4">
        <v>1.6092</v>
      </c>
      <c r="AF46" s="4">
        <v>1.8</v>
      </c>
      <c r="AG46" s="4">
        <v>19.411000000000001</v>
      </c>
      <c r="AH46" s="4">
        <v>382.60326199999997</v>
      </c>
      <c r="AI46" s="4">
        <v>10.612437</v>
      </c>
      <c r="AJ46" s="4">
        <v>147.50214700000001</v>
      </c>
      <c r="AK46" s="4">
        <v>1338</v>
      </c>
      <c r="AL46" s="4">
        <v>8</v>
      </c>
      <c r="AM46" s="4">
        <v>934</v>
      </c>
      <c r="AN46" s="4">
        <v>94</v>
      </c>
      <c r="AO46" s="4">
        <v>14.133535999999999</v>
      </c>
      <c r="AP46" s="4">
        <v>3331.7</v>
      </c>
      <c r="AQ46" s="4">
        <v>726.8</v>
      </c>
      <c r="AR46" s="4">
        <v>151</v>
      </c>
      <c r="AS46" s="4">
        <v>49302</v>
      </c>
      <c r="AT46" s="4">
        <v>0.14799999999999999</v>
      </c>
      <c r="AU46" s="4">
        <v>17.271999999999998</v>
      </c>
      <c r="AV46" s="4">
        <v>48419</v>
      </c>
      <c r="AW46" s="4">
        <v>0</v>
      </c>
      <c r="AX46" s="4">
        <v>0.49</v>
      </c>
      <c r="AY46">
        <v>0.89399999999999991</v>
      </c>
      <c r="AZ46" t="s">
        <v>69</v>
      </c>
      <c r="BA46" t="s">
        <v>487</v>
      </c>
      <c r="BB46">
        <v>1</v>
      </c>
      <c r="BC46" t="s">
        <v>511</v>
      </c>
      <c r="BD46">
        <v>3</v>
      </c>
      <c r="BE46">
        <v>143695.93299999999</v>
      </c>
      <c r="BF46">
        <v>3.7631802703838535E-2</v>
      </c>
      <c r="BG46">
        <v>3.3642831617231646E-2</v>
      </c>
      <c r="BH46">
        <v>283180.48699999991</v>
      </c>
      <c r="BI46">
        <v>1.9095726041321492E-2</v>
      </c>
      <c r="BJ46">
        <v>1.7071579080941413E-2</v>
      </c>
      <c r="BK46">
        <v>1</v>
      </c>
      <c r="BL46" t="s">
        <v>71</v>
      </c>
      <c r="BM46">
        <v>-3</v>
      </c>
      <c r="BN46" t="s">
        <v>473</v>
      </c>
    </row>
    <row r="47" spans="1:66">
      <c r="A47" s="145" t="str">
        <f t="shared" si="36"/>
        <v>부성여객</v>
      </c>
      <c r="B47" s="145" t="str">
        <f t="shared" si="37"/>
        <v>36</v>
      </c>
      <c r="C47" s="146" t="str">
        <f t="shared" si="38"/>
        <v>70바2127</v>
      </c>
      <c r="D47" s="134" t="str">
        <f t="shared" si="39"/>
        <v>저상</v>
      </c>
      <c r="E47" s="130" t="str">
        <f t="shared" si="40"/>
        <v>F</v>
      </c>
      <c r="F47" s="153">
        <f t="shared" si="41"/>
        <v>0.73542857142857132</v>
      </c>
      <c r="G47" s="154">
        <f t="shared" si="42"/>
        <v>1.5443999999999998</v>
      </c>
      <c r="H47" s="155">
        <f t="shared" si="43"/>
        <v>2.1</v>
      </c>
      <c r="I47" s="156">
        <f t="shared" si="44"/>
        <v>5480.1059999999998</v>
      </c>
      <c r="J47" s="157">
        <f t="shared" si="45"/>
        <v>1.5888969627990735E-2</v>
      </c>
      <c r="K47" s="157">
        <f t="shared" si="46"/>
        <v>0.36533854281855349</v>
      </c>
      <c r="L47" s="157">
        <f t="shared" si="47"/>
        <v>0.25638190210189366</v>
      </c>
      <c r="M47" s="158">
        <f t="shared" si="48"/>
        <v>20.210999999999999</v>
      </c>
      <c r="N47" s="159">
        <f t="shared" si="49"/>
        <v>0.182</v>
      </c>
      <c r="O47" s="159">
        <f t="shared" si="50"/>
        <v>8.5950000000000006</v>
      </c>
      <c r="P47" s="160">
        <f t="shared" si="51"/>
        <v>4.62</v>
      </c>
      <c r="Q47" s="161">
        <f t="shared" si="52"/>
        <v>92</v>
      </c>
      <c r="R47" s="162">
        <f t="shared" si="53"/>
        <v>23.340143199486121</v>
      </c>
      <c r="S47" s="147">
        <f t="shared" si="54"/>
        <v>10</v>
      </c>
      <c r="T47" s="147">
        <f t="shared" si="55"/>
        <v>471</v>
      </c>
      <c r="U47" t="s">
        <v>118</v>
      </c>
      <c r="V47" t="s">
        <v>120</v>
      </c>
      <c r="W47" t="s">
        <v>118</v>
      </c>
      <c r="X47" s="4" t="s">
        <v>120</v>
      </c>
      <c r="Y47" s="4" t="s">
        <v>232</v>
      </c>
      <c r="Z47" s="4" t="s">
        <v>192</v>
      </c>
      <c r="AA47" s="4" t="s">
        <v>48</v>
      </c>
      <c r="AB47" s="4">
        <v>512</v>
      </c>
      <c r="AC47" s="4">
        <v>5480.1059999999998</v>
      </c>
      <c r="AD47" s="4">
        <v>3549.6083333333331</v>
      </c>
      <c r="AE47" s="4">
        <v>1.5443999999999998</v>
      </c>
      <c r="AF47" s="4">
        <v>2.1</v>
      </c>
      <c r="AG47" s="4">
        <v>20.210999999999999</v>
      </c>
      <c r="AH47" s="4">
        <v>379.449904</v>
      </c>
      <c r="AI47" s="4">
        <v>6.0290679999999996</v>
      </c>
      <c r="AJ47" s="4">
        <v>138.62767500000001</v>
      </c>
      <c r="AK47" s="4">
        <v>1405</v>
      </c>
      <c r="AL47" s="4">
        <v>10</v>
      </c>
      <c r="AM47" s="4">
        <v>471</v>
      </c>
      <c r="AN47" s="4">
        <v>92</v>
      </c>
      <c r="AO47" s="4">
        <v>14.442238</v>
      </c>
      <c r="AP47" s="4">
        <v>2389.6999999999998</v>
      </c>
      <c r="AQ47" s="4">
        <v>277.2</v>
      </c>
      <c r="AR47" s="4">
        <v>76</v>
      </c>
      <c r="AS47" s="4">
        <v>24714</v>
      </c>
      <c r="AT47" s="4">
        <v>0.182</v>
      </c>
      <c r="AU47" s="4">
        <v>8.5950000000000006</v>
      </c>
      <c r="AV47" s="4">
        <v>43085</v>
      </c>
      <c r="AW47" s="4">
        <v>0</v>
      </c>
      <c r="AX47" s="4">
        <v>0.5</v>
      </c>
      <c r="AY47">
        <v>0.73542857142857132</v>
      </c>
      <c r="AZ47" t="s">
        <v>70</v>
      </c>
      <c r="BA47" t="s">
        <v>487</v>
      </c>
      <c r="BB47">
        <v>5</v>
      </c>
      <c r="BC47" t="s">
        <v>512</v>
      </c>
      <c r="BD47">
        <v>2</v>
      </c>
      <c r="BE47">
        <v>143695.93299999999</v>
      </c>
      <c r="BF47">
        <v>3.8136820476331781E-2</v>
      </c>
      <c r="BG47">
        <v>2.804690740173657E-2</v>
      </c>
      <c r="BH47">
        <v>283180.48699999991</v>
      </c>
      <c r="BI47">
        <v>1.9351990167316865E-2</v>
      </c>
      <c r="BJ47">
        <v>1.42320064830496E-2</v>
      </c>
      <c r="BK47">
        <v>1</v>
      </c>
      <c r="BL47" t="s">
        <v>68</v>
      </c>
      <c r="BM47">
        <v>-3</v>
      </c>
      <c r="BN47" t="s">
        <v>473</v>
      </c>
    </row>
    <row r="48" spans="1:66">
      <c r="A48" s="142" t="str">
        <f t="shared" si="36"/>
        <v>부성여객</v>
      </c>
      <c r="B48" s="142" t="str">
        <f t="shared" si="37"/>
        <v>36</v>
      </c>
      <c r="C48" s="143" t="str">
        <f t="shared" si="38"/>
        <v>70바2128</v>
      </c>
      <c r="D48" s="117" t="str">
        <f t="shared" si="39"/>
        <v>저상</v>
      </c>
      <c r="E48" s="113" t="str">
        <f t="shared" si="40"/>
        <v>F</v>
      </c>
      <c r="F48" s="163">
        <f t="shared" si="41"/>
        <v>0.72685714285714287</v>
      </c>
      <c r="G48" s="164">
        <f t="shared" si="42"/>
        <v>1.5264</v>
      </c>
      <c r="H48" s="165">
        <f t="shared" si="43"/>
        <v>2.1</v>
      </c>
      <c r="I48" s="166">
        <f t="shared" si="44"/>
        <v>5480.4449999999997</v>
      </c>
      <c r="J48" s="167">
        <f t="shared" si="45"/>
        <v>2.1232436284806679E-2</v>
      </c>
      <c r="K48" s="167">
        <f t="shared" si="46"/>
        <v>0.3942845335263398</v>
      </c>
      <c r="L48" s="167">
        <f t="shared" si="47"/>
        <v>0.24797256427169692</v>
      </c>
      <c r="M48" s="168">
        <f t="shared" si="48"/>
        <v>20.925999999999998</v>
      </c>
      <c r="N48" s="169">
        <f t="shared" si="49"/>
        <v>0.14599999999999999</v>
      </c>
      <c r="O48" s="169">
        <f t="shared" si="50"/>
        <v>16.768999999999998</v>
      </c>
      <c r="P48" s="170">
        <f t="shared" si="51"/>
        <v>10.051666666666668</v>
      </c>
      <c r="Q48" s="171">
        <f t="shared" si="52"/>
        <v>92</v>
      </c>
      <c r="R48" s="172">
        <f t="shared" si="53"/>
        <v>24.154832101561169</v>
      </c>
      <c r="S48" s="144">
        <f t="shared" si="54"/>
        <v>8</v>
      </c>
      <c r="T48" s="144">
        <f t="shared" si="55"/>
        <v>919</v>
      </c>
      <c r="U48" t="s">
        <v>118</v>
      </c>
      <c r="V48" t="s">
        <v>120</v>
      </c>
      <c r="W48" t="s">
        <v>118</v>
      </c>
      <c r="X48" s="4" t="s">
        <v>120</v>
      </c>
      <c r="Y48" s="4" t="s">
        <v>443</v>
      </c>
      <c r="Z48" s="4" t="s">
        <v>192</v>
      </c>
      <c r="AA48" s="4" t="s">
        <v>48</v>
      </c>
      <c r="AB48" s="4">
        <v>512</v>
      </c>
      <c r="AC48" s="4">
        <v>5480.4449999999997</v>
      </c>
      <c r="AD48" s="4">
        <v>3591.5450000000005</v>
      </c>
      <c r="AE48" s="4">
        <v>1.5264</v>
      </c>
      <c r="AF48" s="4">
        <v>2.1</v>
      </c>
      <c r="AG48" s="4">
        <v>20.925999999999998</v>
      </c>
      <c r="AH48" s="4">
        <v>388.18602299999998</v>
      </c>
      <c r="AI48" s="4">
        <v>8.2421349999999993</v>
      </c>
      <c r="AJ48" s="4">
        <v>153.055745</v>
      </c>
      <c r="AK48" s="4">
        <v>1359</v>
      </c>
      <c r="AL48" s="4">
        <v>8</v>
      </c>
      <c r="AM48" s="4">
        <v>919</v>
      </c>
      <c r="AN48" s="4">
        <v>92</v>
      </c>
      <c r="AO48" s="4">
        <v>14.118088999999999</v>
      </c>
      <c r="AP48" s="4">
        <v>5527.7</v>
      </c>
      <c r="AQ48" s="4">
        <v>603.1</v>
      </c>
      <c r="AR48" s="4">
        <v>152</v>
      </c>
      <c r="AS48" s="4">
        <v>50477</v>
      </c>
      <c r="AT48" s="4">
        <v>0.14599999999999999</v>
      </c>
      <c r="AU48" s="4">
        <v>16.768999999999998</v>
      </c>
      <c r="AV48" s="4">
        <v>47208</v>
      </c>
      <c r="AW48" s="4">
        <v>0</v>
      </c>
      <c r="AX48" s="4">
        <v>0.49</v>
      </c>
      <c r="AY48">
        <v>0.72685714285714287</v>
      </c>
      <c r="AZ48" t="s">
        <v>70</v>
      </c>
      <c r="BA48" t="s">
        <v>487</v>
      </c>
      <c r="BB48">
        <v>6</v>
      </c>
      <c r="BC48" t="s">
        <v>513</v>
      </c>
      <c r="BD48">
        <v>2</v>
      </c>
      <c r="BE48">
        <v>143695.93299999999</v>
      </c>
      <c r="BF48">
        <v>3.8139179624520063E-2</v>
      </c>
      <c r="BG48">
        <v>2.7721735132794013E-2</v>
      </c>
      <c r="BH48">
        <v>283180.48699999991</v>
      </c>
      <c r="BI48">
        <v>1.9353187283698687E-2</v>
      </c>
      <c r="BJ48">
        <v>1.4067002414208418E-2</v>
      </c>
      <c r="BK48">
        <v>1</v>
      </c>
      <c r="BL48" t="s">
        <v>69</v>
      </c>
      <c r="BM48">
        <v>-2</v>
      </c>
      <c r="BN48" t="s">
        <v>473</v>
      </c>
    </row>
    <row r="49" spans="1:66">
      <c r="A49" s="145" t="str">
        <f t="shared" si="36"/>
        <v>부성여객</v>
      </c>
      <c r="B49" s="145" t="str">
        <f t="shared" si="37"/>
        <v>36</v>
      </c>
      <c r="C49" s="146" t="str">
        <f t="shared" si="38"/>
        <v>70바2129</v>
      </c>
      <c r="D49" s="134" t="str">
        <f t="shared" si="39"/>
        <v>하이</v>
      </c>
      <c r="E49" s="130" t="str">
        <f t="shared" si="40"/>
        <v>D</v>
      </c>
      <c r="F49" s="153">
        <f t="shared" si="41"/>
        <v>0.80127272727272725</v>
      </c>
      <c r="G49" s="154">
        <f t="shared" si="42"/>
        <v>1.7628000000000001</v>
      </c>
      <c r="H49" s="155">
        <f t="shared" si="43"/>
        <v>2.2000000000000002</v>
      </c>
      <c r="I49" s="156">
        <f t="shared" si="44"/>
        <v>2913.8919999999998</v>
      </c>
      <c r="J49" s="157">
        <f t="shared" si="45"/>
        <v>3.3440457189733222E-2</v>
      </c>
      <c r="K49" s="157">
        <f t="shared" si="46"/>
        <v>0.39415590898982517</v>
      </c>
      <c r="L49" s="157">
        <f t="shared" si="47"/>
        <v>0.14859850673943992</v>
      </c>
      <c r="M49" s="158">
        <f t="shared" si="48"/>
        <v>22.215</v>
      </c>
      <c r="N49" s="159">
        <f t="shared" si="49"/>
        <v>1.819</v>
      </c>
      <c r="O49" s="159">
        <f t="shared" si="50"/>
        <v>10.398</v>
      </c>
      <c r="P49" s="160">
        <f t="shared" si="51"/>
        <v>0.20666666666666667</v>
      </c>
      <c r="Q49" s="161">
        <f t="shared" si="52"/>
        <v>89</v>
      </c>
      <c r="R49" s="162">
        <f t="shared" si="53"/>
        <v>23.836702295622494</v>
      </c>
      <c r="S49" s="147">
        <f t="shared" si="54"/>
        <v>53</v>
      </c>
      <c r="T49" s="147">
        <f t="shared" si="55"/>
        <v>303</v>
      </c>
      <c r="U49" t="s">
        <v>118</v>
      </c>
      <c r="V49" t="s">
        <v>120</v>
      </c>
      <c r="W49" t="s">
        <v>118</v>
      </c>
      <c r="X49" s="4" t="s">
        <v>120</v>
      </c>
      <c r="Y49" s="4" t="s">
        <v>233</v>
      </c>
      <c r="Z49" s="4" t="s">
        <v>193</v>
      </c>
      <c r="AA49" s="4" t="s">
        <v>194</v>
      </c>
      <c r="AB49" s="4">
        <v>512</v>
      </c>
      <c r="AC49" s="4">
        <v>2913.8919999999998</v>
      </c>
      <c r="AD49" s="4">
        <v>1653.2350000000001</v>
      </c>
      <c r="AE49" s="4">
        <v>1.7628000000000001</v>
      </c>
      <c r="AF49" s="4">
        <v>2.2000000000000002</v>
      </c>
      <c r="AG49" s="4">
        <v>22.215</v>
      </c>
      <c r="AH49" s="4">
        <v>213.56245100000001</v>
      </c>
      <c r="AI49" s="4">
        <v>7.1416259999999996</v>
      </c>
      <c r="AJ49" s="4">
        <v>84.176901999999998</v>
      </c>
      <c r="AK49" s="4">
        <v>433</v>
      </c>
      <c r="AL49" s="4">
        <v>53</v>
      </c>
      <c r="AM49" s="4">
        <v>303</v>
      </c>
      <c r="AN49" s="4">
        <v>89</v>
      </c>
      <c r="AO49" s="4">
        <v>13.644215000000001</v>
      </c>
      <c r="AP49" s="4">
        <v>1364.7</v>
      </c>
      <c r="AQ49" s="4">
        <v>12.4</v>
      </c>
      <c r="AR49" s="4">
        <v>52</v>
      </c>
      <c r="AS49" s="4">
        <v>13009</v>
      </c>
      <c r="AT49" s="4">
        <v>1.819</v>
      </c>
      <c r="AU49" s="4">
        <v>10.398</v>
      </c>
      <c r="AV49" s="4">
        <v>24495</v>
      </c>
      <c r="AW49" s="4">
        <v>0</v>
      </c>
      <c r="AX49" s="4">
        <v>0.6</v>
      </c>
      <c r="AY49">
        <v>0.80127272727272725</v>
      </c>
      <c r="AZ49" t="s">
        <v>67</v>
      </c>
      <c r="BA49" t="s">
        <v>487</v>
      </c>
      <c r="BB49">
        <v>7</v>
      </c>
      <c r="BC49" t="s">
        <v>514</v>
      </c>
      <c r="BD49">
        <v>4</v>
      </c>
      <c r="BE49">
        <v>143695.93299999999</v>
      </c>
      <c r="BF49">
        <v>2.0278180037287485E-2</v>
      </c>
      <c r="BG49">
        <v>1.6248352622604718E-2</v>
      </c>
      <c r="BH49">
        <v>283180.48699999991</v>
      </c>
      <c r="BI49">
        <v>1.0289875657993344E-2</v>
      </c>
      <c r="BJ49">
        <v>8.2449967317775753E-3</v>
      </c>
      <c r="BK49">
        <v>1</v>
      </c>
      <c r="BL49" t="s">
        <v>70</v>
      </c>
      <c r="BM49">
        <v>1</v>
      </c>
      <c r="BN49" t="s">
        <v>468</v>
      </c>
    </row>
    <row r="50" spans="1:66">
      <c r="A50" s="142" t="str">
        <f t="shared" si="36"/>
        <v>부성여객</v>
      </c>
      <c r="B50" s="142" t="str">
        <f t="shared" si="37"/>
        <v>36</v>
      </c>
      <c r="C50" s="143" t="str">
        <f t="shared" si="38"/>
        <v>70바2130</v>
      </c>
      <c r="D50" s="117" t="str">
        <f t="shared" si="39"/>
        <v>하이</v>
      </c>
      <c r="E50" s="113" t="str">
        <f t="shared" si="40"/>
        <v>F</v>
      </c>
      <c r="F50" s="163">
        <f t="shared" si="41"/>
        <v>0.69381818181818178</v>
      </c>
      <c r="G50" s="164">
        <f t="shared" si="42"/>
        <v>1.5264</v>
      </c>
      <c r="H50" s="165">
        <f t="shared" si="43"/>
        <v>2.2000000000000002</v>
      </c>
      <c r="I50" s="166">
        <f t="shared" si="44"/>
        <v>2776.799</v>
      </c>
      <c r="J50" s="167">
        <f t="shared" si="45"/>
        <v>3.7735229066993337E-2</v>
      </c>
      <c r="K50" s="167">
        <f t="shared" si="46"/>
        <v>0.39332945762876093</v>
      </c>
      <c r="L50" s="167">
        <f t="shared" si="47"/>
        <v>0.13612796605011743</v>
      </c>
      <c r="M50" s="168">
        <f t="shared" si="48"/>
        <v>25.433</v>
      </c>
      <c r="N50" s="169">
        <f t="shared" si="49"/>
        <v>7.1999999999999995E-2</v>
      </c>
      <c r="O50" s="169">
        <f t="shared" si="50"/>
        <v>23.696000000000002</v>
      </c>
      <c r="P50" s="170">
        <f t="shared" si="51"/>
        <v>6.2933333333333339</v>
      </c>
      <c r="Q50" s="171">
        <f t="shared" si="52"/>
        <v>93</v>
      </c>
      <c r="R50" s="172">
        <f t="shared" si="53"/>
        <v>24.127712875247521</v>
      </c>
      <c r="S50" s="144">
        <f t="shared" si="54"/>
        <v>2</v>
      </c>
      <c r="T50" s="144">
        <f t="shared" si="55"/>
        <v>658</v>
      </c>
      <c r="U50" t="s">
        <v>118</v>
      </c>
      <c r="V50" t="s">
        <v>120</v>
      </c>
      <c r="W50" t="s">
        <v>118</v>
      </c>
      <c r="X50" s="4" t="s">
        <v>120</v>
      </c>
      <c r="Y50" s="4" t="s">
        <v>234</v>
      </c>
      <c r="Z50" s="4" t="s">
        <v>193</v>
      </c>
      <c r="AA50" s="4" t="s">
        <v>194</v>
      </c>
      <c r="AB50" s="4">
        <v>512</v>
      </c>
      <c r="AC50" s="4">
        <v>2776.799</v>
      </c>
      <c r="AD50" s="4">
        <v>1818.6025</v>
      </c>
      <c r="AE50" s="4">
        <v>1.5264</v>
      </c>
      <c r="AF50" s="4">
        <v>2.2000000000000002</v>
      </c>
      <c r="AG50" s="4">
        <v>25.433</v>
      </c>
      <c r="AH50" s="4">
        <v>202.28579999999999</v>
      </c>
      <c r="AI50" s="4">
        <v>7.6333010000000003</v>
      </c>
      <c r="AJ50" s="4">
        <v>79.564964000000003</v>
      </c>
      <c r="AK50" s="4">
        <v>378</v>
      </c>
      <c r="AL50" s="4">
        <v>2</v>
      </c>
      <c r="AM50" s="4">
        <v>658</v>
      </c>
      <c r="AN50" s="4">
        <v>93</v>
      </c>
      <c r="AO50" s="4">
        <v>13.727107</v>
      </c>
      <c r="AP50" s="4">
        <v>2403.6999999999998</v>
      </c>
      <c r="AQ50" s="4">
        <v>377.6</v>
      </c>
      <c r="AR50" s="4">
        <v>78</v>
      </c>
      <c r="AS50" s="4">
        <v>30143</v>
      </c>
      <c r="AT50" s="4">
        <v>7.1999999999999995E-2</v>
      </c>
      <c r="AU50" s="4">
        <v>23.696000000000002</v>
      </c>
      <c r="AV50" s="4">
        <v>22934</v>
      </c>
      <c r="AW50" s="4">
        <v>0</v>
      </c>
      <c r="AX50" s="4">
        <v>0.56999999999999995</v>
      </c>
      <c r="AY50">
        <v>0.69381818181818178</v>
      </c>
      <c r="AZ50" t="s">
        <v>70</v>
      </c>
      <c r="BA50" t="s">
        <v>487</v>
      </c>
      <c r="BB50">
        <v>8</v>
      </c>
      <c r="BC50" t="s">
        <v>515</v>
      </c>
      <c r="BD50">
        <v>3</v>
      </c>
      <c r="BE50">
        <v>143695.93299999999</v>
      </c>
      <c r="BF50">
        <v>1.9324130767152611E-2</v>
      </c>
      <c r="BG50">
        <v>1.3407433274082611E-2</v>
      </c>
      <c r="BH50">
        <v>283180.48699999991</v>
      </c>
      <c r="BI50">
        <v>9.8057568493411084E-3</v>
      </c>
      <c r="BJ50">
        <v>6.8034123885610306E-3</v>
      </c>
      <c r="BK50">
        <v>1</v>
      </c>
      <c r="BL50" t="s">
        <v>67</v>
      </c>
      <c r="BM50">
        <v>-1</v>
      </c>
      <c r="BN50" t="s">
        <v>473</v>
      </c>
    </row>
    <row r="51" spans="1:66">
      <c r="A51" s="145" t="str">
        <f t="shared" si="36"/>
        <v>부성여객</v>
      </c>
      <c r="B51" s="145" t="str">
        <f t="shared" si="37"/>
        <v>36</v>
      </c>
      <c r="C51" s="146" t="str">
        <f t="shared" si="38"/>
        <v>70바2131</v>
      </c>
      <c r="D51" s="134" t="str">
        <f t="shared" si="39"/>
        <v>하이</v>
      </c>
      <c r="E51" s="130" t="str">
        <f t="shared" si="40"/>
        <v>C</v>
      </c>
      <c r="F51" s="153">
        <f t="shared" si="41"/>
        <v>0.88854545454545442</v>
      </c>
      <c r="G51" s="154">
        <f t="shared" si="42"/>
        <v>1.9547999999999999</v>
      </c>
      <c r="H51" s="155">
        <f t="shared" si="43"/>
        <v>2.2000000000000002</v>
      </c>
      <c r="I51" s="156">
        <f t="shared" si="44"/>
        <v>1591.88</v>
      </c>
      <c r="J51" s="157">
        <f t="shared" si="45"/>
        <v>3.8720410005347129E-2</v>
      </c>
      <c r="K51" s="157">
        <f t="shared" si="46"/>
        <v>0.34609407653615598</v>
      </c>
      <c r="L51" s="157">
        <f t="shared" si="47"/>
        <v>0.14699600472397417</v>
      </c>
      <c r="M51" s="158">
        <f t="shared" si="48"/>
        <v>16.105</v>
      </c>
      <c r="N51" s="159">
        <f t="shared" si="49"/>
        <v>6.3E-2</v>
      </c>
      <c r="O51" s="159">
        <f t="shared" si="50"/>
        <v>9.1720000000000006</v>
      </c>
      <c r="P51" s="160">
        <f t="shared" si="51"/>
        <v>0</v>
      </c>
      <c r="Q51" s="161">
        <f t="shared" si="52"/>
        <v>79</v>
      </c>
      <c r="R51" s="162">
        <f t="shared" si="53"/>
        <v>22.410840997259623</v>
      </c>
      <c r="S51" s="147">
        <f t="shared" si="54"/>
        <v>1</v>
      </c>
      <c r="T51" s="147">
        <f t="shared" si="55"/>
        <v>146</v>
      </c>
      <c r="U51" t="s">
        <v>118</v>
      </c>
      <c r="V51" t="s">
        <v>120</v>
      </c>
      <c r="W51" t="s">
        <v>118</v>
      </c>
      <c r="X51" s="4" t="s">
        <v>120</v>
      </c>
      <c r="Y51" s="4" t="s">
        <v>235</v>
      </c>
      <c r="Z51" s="4" t="s">
        <v>193</v>
      </c>
      <c r="AA51" s="4" t="s">
        <v>194</v>
      </c>
      <c r="AB51" s="4">
        <v>512</v>
      </c>
      <c r="AC51" s="4">
        <v>1591.88</v>
      </c>
      <c r="AD51" s="4">
        <v>814.10166666666669</v>
      </c>
      <c r="AE51" s="4">
        <v>1.9547999999999999</v>
      </c>
      <c r="AF51" s="4">
        <v>2.2000000000000002</v>
      </c>
      <c r="AG51" s="4">
        <v>16.105</v>
      </c>
      <c r="AH51" s="4">
        <v>115.46386</v>
      </c>
      <c r="AI51" s="4">
        <v>4.4708079999999999</v>
      </c>
      <c r="AJ51" s="4">
        <v>39.961357999999997</v>
      </c>
      <c r="AK51" s="4">
        <v>234</v>
      </c>
      <c r="AL51" s="4">
        <v>1</v>
      </c>
      <c r="AM51" s="4">
        <v>146</v>
      </c>
      <c r="AN51" s="4">
        <v>79</v>
      </c>
      <c r="AO51" s="4">
        <v>13.786823999999999</v>
      </c>
      <c r="AP51" s="4">
        <v>446.9</v>
      </c>
      <c r="AQ51" s="4">
        <v>0</v>
      </c>
      <c r="AR51" s="4">
        <v>24</v>
      </c>
      <c r="AS51" s="4">
        <v>4934</v>
      </c>
      <c r="AT51" s="4">
        <v>6.3E-2</v>
      </c>
      <c r="AU51" s="4">
        <v>9.1720000000000006</v>
      </c>
      <c r="AV51" s="4">
        <v>6894</v>
      </c>
      <c r="AW51" s="4">
        <v>0</v>
      </c>
      <c r="AX51" s="4">
        <v>0.56000000000000005</v>
      </c>
      <c r="AY51">
        <v>0.88854545454545442</v>
      </c>
      <c r="AZ51" t="s">
        <v>69</v>
      </c>
      <c r="BA51" t="s">
        <v>487</v>
      </c>
      <c r="BB51">
        <v>2</v>
      </c>
      <c r="BC51" t="s">
        <v>516</v>
      </c>
      <c r="BD51">
        <v>5</v>
      </c>
      <c r="BE51">
        <v>143695.93299999999</v>
      </c>
      <c r="BF51">
        <v>1.1078114507249139E-2</v>
      </c>
      <c r="BG51">
        <v>9.8434082903502782E-3</v>
      </c>
      <c r="BH51">
        <v>283180.48699999991</v>
      </c>
      <c r="BI51">
        <v>5.6214325247629111E-3</v>
      </c>
      <c r="BJ51">
        <v>4.9948983179120623E-3</v>
      </c>
      <c r="BK51">
        <v>1</v>
      </c>
      <c r="BL51" t="s">
        <v>70</v>
      </c>
      <c r="BM51">
        <v>2</v>
      </c>
      <c r="BN51" t="s">
        <v>468</v>
      </c>
    </row>
    <row r="52" spans="1:66">
      <c r="A52" s="142" t="str">
        <f t="shared" si="36"/>
        <v>부성여객</v>
      </c>
      <c r="B52" s="142" t="str">
        <f t="shared" si="37"/>
        <v>36</v>
      </c>
      <c r="C52" s="143" t="str">
        <f t="shared" si="38"/>
        <v>70바2136</v>
      </c>
      <c r="D52" s="117" t="str">
        <f t="shared" si="39"/>
        <v>하이</v>
      </c>
      <c r="E52" s="113" t="str">
        <f t="shared" si="40"/>
        <v>D</v>
      </c>
      <c r="F52" s="163">
        <f t="shared" si="41"/>
        <v>0.82799999999999985</v>
      </c>
      <c r="G52" s="164">
        <f t="shared" si="42"/>
        <v>1.8215999999999999</v>
      </c>
      <c r="H52" s="165">
        <f t="shared" si="43"/>
        <v>2.2000000000000002</v>
      </c>
      <c r="I52" s="166">
        <f t="shared" si="44"/>
        <v>3459.5929999999998</v>
      </c>
      <c r="J52" s="167">
        <f t="shared" si="45"/>
        <v>3.5699632768911561E-2</v>
      </c>
      <c r="K52" s="167">
        <f t="shared" si="46"/>
        <v>0.3434069612481167</v>
      </c>
      <c r="L52" s="167">
        <f t="shared" si="47"/>
        <v>0.12718259055328185</v>
      </c>
      <c r="M52" s="168">
        <f t="shared" si="48"/>
        <v>16.853999999999999</v>
      </c>
      <c r="N52" s="169">
        <f t="shared" si="49"/>
        <v>5.8000000000000003E-2</v>
      </c>
      <c r="O52" s="169">
        <f t="shared" si="50"/>
        <v>5.492</v>
      </c>
      <c r="P52" s="170">
        <f t="shared" si="51"/>
        <v>4.371666666666667</v>
      </c>
      <c r="Q52" s="171">
        <f t="shared" si="52"/>
        <v>93</v>
      </c>
      <c r="R52" s="172">
        <f t="shared" si="53"/>
        <v>22.348981984885604</v>
      </c>
      <c r="S52" s="144">
        <f t="shared" si="54"/>
        <v>2</v>
      </c>
      <c r="T52" s="144">
        <f t="shared" si="55"/>
        <v>190</v>
      </c>
      <c r="U52" t="s">
        <v>118</v>
      </c>
      <c r="V52" t="s">
        <v>120</v>
      </c>
      <c r="W52" t="s">
        <v>118</v>
      </c>
      <c r="X52" s="4" t="s">
        <v>120</v>
      </c>
      <c r="Y52" s="4" t="s">
        <v>236</v>
      </c>
      <c r="Z52" s="4" t="s">
        <v>193</v>
      </c>
      <c r="AA52" s="4" t="s">
        <v>194</v>
      </c>
      <c r="AB52" s="4">
        <v>512</v>
      </c>
      <c r="AC52" s="4">
        <v>3459.5929999999998</v>
      </c>
      <c r="AD52" s="4">
        <v>1899.7833333333333</v>
      </c>
      <c r="AE52" s="4">
        <v>1.8215999999999999</v>
      </c>
      <c r="AF52" s="4">
        <v>2.2000000000000002</v>
      </c>
      <c r="AG52" s="4">
        <v>16.853999999999999</v>
      </c>
      <c r="AH52" s="4">
        <v>249.31603799999999</v>
      </c>
      <c r="AI52" s="4">
        <v>8.9004910000000006</v>
      </c>
      <c r="AJ52" s="4">
        <v>85.616862999999995</v>
      </c>
      <c r="AK52" s="4">
        <v>440</v>
      </c>
      <c r="AL52" s="4">
        <v>2</v>
      </c>
      <c r="AM52" s="4">
        <v>190</v>
      </c>
      <c r="AN52" s="4">
        <v>93</v>
      </c>
      <c r="AO52" s="4">
        <v>13.876334999999999</v>
      </c>
      <c r="AP52" s="4">
        <v>1295.5</v>
      </c>
      <c r="AQ52" s="4">
        <v>262.3</v>
      </c>
      <c r="AR52" s="4">
        <v>36</v>
      </c>
      <c r="AS52" s="4">
        <v>7778</v>
      </c>
      <c r="AT52" s="4">
        <v>5.8000000000000003E-2</v>
      </c>
      <c r="AU52" s="4">
        <v>5.492</v>
      </c>
      <c r="AV52" s="4">
        <v>26169</v>
      </c>
      <c r="AW52" s="4">
        <v>0</v>
      </c>
      <c r="AX52" s="4">
        <v>0.54</v>
      </c>
      <c r="AY52">
        <v>0.82799999999999985</v>
      </c>
      <c r="AZ52" t="s">
        <v>67</v>
      </c>
      <c r="BA52" t="s">
        <v>487</v>
      </c>
      <c r="BB52">
        <v>3</v>
      </c>
      <c r="BC52" t="s">
        <v>517</v>
      </c>
      <c r="BD52">
        <v>2</v>
      </c>
      <c r="BE52">
        <v>143695.93299999999</v>
      </c>
      <c r="BF52">
        <v>2.4075789257027896E-2</v>
      </c>
      <c r="BG52">
        <v>1.9934753504819092E-2</v>
      </c>
      <c r="BH52">
        <v>283180.48699999991</v>
      </c>
      <c r="BI52">
        <v>1.2216918745534896E-2</v>
      </c>
      <c r="BJ52">
        <v>1.0115608721302892E-2</v>
      </c>
      <c r="BK52">
        <v>1</v>
      </c>
      <c r="BL52" t="s">
        <v>67</v>
      </c>
      <c r="BM52">
        <v>0</v>
      </c>
      <c r="BN52" t="s">
        <v>479</v>
      </c>
    </row>
    <row r="53" spans="1:66">
      <c r="A53" s="145" t="str">
        <f t="shared" si="36"/>
        <v>부성여객</v>
      </c>
      <c r="B53" s="145" t="str">
        <f t="shared" si="37"/>
        <v>36</v>
      </c>
      <c r="C53" s="146" t="str">
        <f t="shared" si="38"/>
        <v>70바2137</v>
      </c>
      <c r="D53" s="134" t="str">
        <f t="shared" si="39"/>
        <v>하이</v>
      </c>
      <c r="E53" s="130" t="str">
        <f t="shared" si="40"/>
        <v>D</v>
      </c>
      <c r="F53" s="153">
        <f t="shared" si="41"/>
        <v>0.82254545454545447</v>
      </c>
      <c r="G53" s="154">
        <f t="shared" si="42"/>
        <v>1.8095999999999999</v>
      </c>
      <c r="H53" s="155">
        <f t="shared" si="43"/>
        <v>2.2000000000000002</v>
      </c>
      <c r="I53" s="156">
        <f t="shared" si="44"/>
        <v>4336.5140000000001</v>
      </c>
      <c r="J53" s="157">
        <f t="shared" si="45"/>
        <v>2.8018017597188787E-2</v>
      </c>
      <c r="K53" s="157">
        <f t="shared" si="46"/>
        <v>0.39593705554536829</v>
      </c>
      <c r="L53" s="157">
        <f t="shared" si="47"/>
        <v>0.16464837885914815</v>
      </c>
      <c r="M53" s="158">
        <f t="shared" si="48"/>
        <v>16.760000000000002</v>
      </c>
      <c r="N53" s="159">
        <f t="shared" si="49"/>
        <v>0.161</v>
      </c>
      <c r="O53" s="159">
        <f t="shared" si="50"/>
        <v>6.9180000000000001</v>
      </c>
      <c r="P53" s="160">
        <f t="shared" si="51"/>
        <v>3.5249999999999999</v>
      </c>
      <c r="Q53" s="161">
        <f t="shared" si="52"/>
        <v>93</v>
      </c>
      <c r="R53" s="162">
        <f t="shared" si="53"/>
        <v>23.88941213929796</v>
      </c>
      <c r="S53" s="147">
        <f t="shared" si="54"/>
        <v>7</v>
      </c>
      <c r="T53" s="147">
        <f t="shared" si="55"/>
        <v>300</v>
      </c>
      <c r="U53" t="s">
        <v>118</v>
      </c>
      <c r="V53" t="s">
        <v>120</v>
      </c>
      <c r="W53" t="s">
        <v>118</v>
      </c>
      <c r="X53" s="4" t="s">
        <v>120</v>
      </c>
      <c r="Y53" s="4" t="s">
        <v>237</v>
      </c>
      <c r="Z53" s="4" t="s">
        <v>193</v>
      </c>
      <c r="AA53" s="4" t="s">
        <v>194</v>
      </c>
      <c r="AB53" s="4">
        <v>512</v>
      </c>
      <c r="AC53" s="4">
        <v>4336.5140000000001</v>
      </c>
      <c r="AD53" s="4">
        <v>2395.8158333333331</v>
      </c>
      <c r="AE53" s="4">
        <v>1.8095999999999999</v>
      </c>
      <c r="AF53" s="4">
        <v>2.2000000000000002</v>
      </c>
      <c r="AG53" s="4">
        <v>16.760000000000002</v>
      </c>
      <c r="AH53" s="4">
        <v>315.12215200000003</v>
      </c>
      <c r="AI53" s="4">
        <v>8.8290980000000001</v>
      </c>
      <c r="AJ53" s="4">
        <v>124.76853699999999</v>
      </c>
      <c r="AK53" s="4">
        <v>714</v>
      </c>
      <c r="AL53" s="4">
        <v>7</v>
      </c>
      <c r="AM53" s="4">
        <v>300</v>
      </c>
      <c r="AN53" s="4">
        <v>93</v>
      </c>
      <c r="AO53" s="4">
        <v>13.761374</v>
      </c>
      <c r="AP53" s="4">
        <v>4204.5</v>
      </c>
      <c r="AQ53" s="4">
        <v>211.5</v>
      </c>
      <c r="AR53" s="4">
        <v>122</v>
      </c>
      <c r="AS53" s="4">
        <v>41351</v>
      </c>
      <c r="AT53" s="4">
        <v>0.161</v>
      </c>
      <c r="AU53" s="4">
        <v>6.9180000000000001</v>
      </c>
      <c r="AV53" s="4">
        <v>35053</v>
      </c>
      <c r="AW53" s="4">
        <v>0</v>
      </c>
      <c r="AX53" s="4">
        <v>0.5</v>
      </c>
      <c r="AY53">
        <v>0.82254545454545447</v>
      </c>
      <c r="AZ53" t="s">
        <v>67</v>
      </c>
      <c r="BA53" t="s">
        <v>487</v>
      </c>
      <c r="BB53">
        <v>4</v>
      </c>
      <c r="BC53" t="s">
        <v>518</v>
      </c>
      <c r="BD53">
        <v>9</v>
      </c>
      <c r="BE53">
        <v>143695.93299999999</v>
      </c>
      <c r="BF53">
        <v>3.0178404562083191E-2</v>
      </c>
      <c r="BG53">
        <v>2.4823109497975334E-2</v>
      </c>
      <c r="BH53">
        <v>283180.48699999991</v>
      </c>
      <c r="BI53">
        <v>1.5313604570501363E-2</v>
      </c>
      <c r="BJ53">
        <v>1.2596135832172393E-2</v>
      </c>
      <c r="BK53">
        <v>1</v>
      </c>
      <c r="BL53" t="s">
        <v>70</v>
      </c>
      <c r="BM53">
        <v>1</v>
      </c>
      <c r="BN53" t="s">
        <v>468</v>
      </c>
    </row>
    <row r="54" spans="1:66">
      <c r="A54" s="142" t="str">
        <f t="shared" si="36"/>
        <v>부성여객</v>
      </c>
      <c r="B54" s="142" t="str">
        <f t="shared" si="37"/>
        <v>36</v>
      </c>
      <c r="C54" s="143" t="str">
        <f t="shared" si="38"/>
        <v>70바2139</v>
      </c>
      <c r="D54" s="117" t="str">
        <f t="shared" si="39"/>
        <v>하이</v>
      </c>
      <c r="E54" s="113" t="str">
        <f t="shared" si="40"/>
        <v>C</v>
      </c>
      <c r="F54" s="163">
        <f t="shared" si="41"/>
        <v>0.87545454545454537</v>
      </c>
      <c r="G54" s="164">
        <f t="shared" si="42"/>
        <v>1.9259999999999999</v>
      </c>
      <c r="H54" s="165">
        <f t="shared" si="43"/>
        <v>2.2000000000000002</v>
      </c>
      <c r="I54" s="166">
        <f t="shared" si="44"/>
        <v>2399.386</v>
      </c>
      <c r="J54" s="167">
        <f t="shared" si="45"/>
        <v>2.913569316932238E-2</v>
      </c>
      <c r="K54" s="167">
        <f t="shared" si="46"/>
        <v>0.39005226572348756</v>
      </c>
      <c r="L54" s="167">
        <f t="shared" si="47"/>
        <v>0.18463056798697666</v>
      </c>
      <c r="M54" s="168">
        <f t="shared" si="48"/>
        <v>21.58</v>
      </c>
      <c r="N54" s="169">
        <f t="shared" si="49"/>
        <v>4.2000000000000003E-2</v>
      </c>
      <c r="O54" s="169">
        <f t="shared" si="50"/>
        <v>20.88</v>
      </c>
      <c r="P54" s="170">
        <f t="shared" si="51"/>
        <v>3.5816666666666666</v>
      </c>
      <c r="Q54" s="171">
        <f t="shared" si="52"/>
        <v>94</v>
      </c>
      <c r="R54" s="172">
        <f t="shared" si="53"/>
        <v>24.653327385840086</v>
      </c>
      <c r="S54" s="144">
        <f t="shared" si="54"/>
        <v>1</v>
      </c>
      <c r="T54" s="144">
        <f t="shared" si="55"/>
        <v>501</v>
      </c>
      <c r="U54" t="s">
        <v>118</v>
      </c>
      <c r="V54" t="s">
        <v>120</v>
      </c>
      <c r="W54" t="s">
        <v>118</v>
      </c>
      <c r="X54" s="4" t="s">
        <v>120</v>
      </c>
      <c r="Y54" s="4" t="s">
        <v>238</v>
      </c>
      <c r="Z54" s="4" t="s">
        <v>193</v>
      </c>
      <c r="AA54" s="4" t="s">
        <v>194</v>
      </c>
      <c r="AB54" s="4">
        <v>512</v>
      </c>
      <c r="AC54" s="4">
        <v>2399.386</v>
      </c>
      <c r="AD54" s="4">
        <v>1245.8991666666666</v>
      </c>
      <c r="AE54" s="4">
        <v>1.9259999999999999</v>
      </c>
      <c r="AF54" s="4">
        <v>2.2000000000000002</v>
      </c>
      <c r="AG54" s="4">
        <v>21.58</v>
      </c>
      <c r="AH54" s="4">
        <v>167.567182</v>
      </c>
      <c r="AI54" s="4">
        <v>4.8821859999999999</v>
      </c>
      <c r="AJ54" s="4">
        <v>65.359959000000003</v>
      </c>
      <c r="AK54" s="4">
        <v>443</v>
      </c>
      <c r="AL54" s="4">
        <v>1</v>
      </c>
      <c r="AM54" s="4">
        <v>501</v>
      </c>
      <c r="AN54" s="4">
        <v>94</v>
      </c>
      <c r="AO54" s="4">
        <v>14.318949</v>
      </c>
      <c r="AP54" s="4">
        <v>1309</v>
      </c>
      <c r="AQ54" s="4">
        <v>214.9</v>
      </c>
      <c r="AR54" s="4">
        <v>47</v>
      </c>
      <c r="AS54" s="4">
        <v>15388</v>
      </c>
      <c r="AT54" s="4">
        <v>4.2000000000000003E-2</v>
      </c>
      <c r="AU54" s="4">
        <v>20.88</v>
      </c>
      <c r="AV54" s="4">
        <v>17010</v>
      </c>
      <c r="AW54" s="4">
        <v>0</v>
      </c>
      <c r="AX54" s="4">
        <v>0.62</v>
      </c>
      <c r="AY54">
        <v>0.87545454545454537</v>
      </c>
      <c r="AZ54" t="s">
        <v>69</v>
      </c>
      <c r="BA54" t="s">
        <v>487</v>
      </c>
      <c r="BB54">
        <v>3</v>
      </c>
      <c r="BC54" t="s">
        <v>519</v>
      </c>
      <c r="BD54">
        <v>4</v>
      </c>
      <c r="BE54">
        <v>143695.93299999999</v>
      </c>
      <c r="BF54">
        <v>1.6697661164843128E-2</v>
      </c>
      <c r="BG54">
        <v>1.4618043365221755E-2</v>
      </c>
      <c r="BH54">
        <v>283180.48699999991</v>
      </c>
      <c r="BI54">
        <v>8.4729919967967311E-3</v>
      </c>
      <c r="BJ54">
        <v>7.4177193571956833E-3</v>
      </c>
      <c r="BK54">
        <v>1</v>
      </c>
      <c r="BL54" t="s">
        <v>67</v>
      </c>
      <c r="BM54">
        <v>1</v>
      </c>
      <c r="BN54" t="s">
        <v>468</v>
      </c>
    </row>
    <row r="55" spans="1:66">
      <c r="A55" s="145" t="str">
        <f t="shared" si="36"/>
        <v>부성여객</v>
      </c>
      <c r="B55" s="145" t="str">
        <f t="shared" si="37"/>
        <v>790</v>
      </c>
      <c r="C55" s="146" t="str">
        <f t="shared" si="38"/>
        <v>70바2024</v>
      </c>
      <c r="D55" s="134" t="str">
        <f t="shared" si="39"/>
        <v>좌석</v>
      </c>
      <c r="E55" s="130" t="str">
        <f t="shared" si="40"/>
        <v>C</v>
      </c>
      <c r="F55" s="153">
        <f t="shared" si="41"/>
        <v>0.87083333333333335</v>
      </c>
      <c r="G55" s="154">
        <f t="shared" si="42"/>
        <v>2.09</v>
      </c>
      <c r="H55" s="155">
        <f t="shared" si="43"/>
        <v>2.4</v>
      </c>
      <c r="I55" s="156">
        <f t="shared" si="44"/>
        <v>8196.9140000000007</v>
      </c>
      <c r="J55" s="157">
        <f t="shared" si="45"/>
        <v>1.5605699227132883E-2</v>
      </c>
      <c r="K55" s="157">
        <f t="shared" si="46"/>
        <v>0.25098040137518962</v>
      </c>
      <c r="L55" s="157">
        <f t="shared" si="47"/>
        <v>0.23533246780434683</v>
      </c>
      <c r="M55" s="158">
        <f t="shared" si="48"/>
        <v>9.3149999999999995</v>
      </c>
      <c r="N55" s="159">
        <f t="shared" si="49"/>
        <v>0.13400000000000001</v>
      </c>
      <c r="O55" s="159">
        <f t="shared" si="50"/>
        <v>5.173</v>
      </c>
      <c r="P55" s="160">
        <f t="shared" si="51"/>
        <v>158.71666666666667</v>
      </c>
      <c r="Q55" s="161">
        <f t="shared" si="52"/>
        <v>108</v>
      </c>
      <c r="R55" s="162">
        <f t="shared" si="53"/>
        <v>36.488921745634805</v>
      </c>
      <c r="S55" s="147">
        <f t="shared" si="54"/>
        <v>11</v>
      </c>
      <c r="T55" s="147">
        <f t="shared" si="55"/>
        <v>424</v>
      </c>
      <c r="U55" t="s">
        <v>118</v>
      </c>
      <c r="V55" t="s">
        <v>121</v>
      </c>
      <c r="W55" t="s">
        <v>118</v>
      </c>
      <c r="X55" s="4" t="s">
        <v>121</v>
      </c>
      <c r="Y55" s="4" t="s">
        <v>239</v>
      </c>
      <c r="Z55" s="4" t="s">
        <v>240</v>
      </c>
      <c r="AA55" s="4" t="s">
        <v>48</v>
      </c>
      <c r="AB55" s="4">
        <v>512</v>
      </c>
      <c r="AC55" s="4">
        <v>8196.9140000000007</v>
      </c>
      <c r="AD55" s="4">
        <v>3181.501666666667</v>
      </c>
      <c r="AE55" s="4">
        <v>2.09</v>
      </c>
      <c r="AF55" s="4">
        <v>2.4</v>
      </c>
      <c r="AG55" s="4">
        <v>9.3149999999999995</v>
      </c>
      <c r="AH55" s="4">
        <v>306.29521499999998</v>
      </c>
      <c r="AI55" s="4">
        <v>4.7799509999999996</v>
      </c>
      <c r="AJ55" s="4">
        <v>76.874095999999994</v>
      </c>
      <c r="AK55" s="4">
        <v>1929</v>
      </c>
      <c r="AL55" s="4">
        <v>11</v>
      </c>
      <c r="AM55" s="4">
        <v>424</v>
      </c>
      <c r="AN55" s="4">
        <v>108</v>
      </c>
      <c r="AO55" s="4">
        <v>26.761482000000001</v>
      </c>
      <c r="AP55" s="4">
        <v>35293</v>
      </c>
      <c r="AQ55" s="4">
        <v>9523</v>
      </c>
      <c r="AR55" s="4">
        <v>8</v>
      </c>
      <c r="AS55" s="4">
        <v>2105</v>
      </c>
      <c r="AT55" s="4">
        <v>0.13400000000000001</v>
      </c>
      <c r="AU55" s="4">
        <v>5.173</v>
      </c>
      <c r="AV55" s="4">
        <v>78125</v>
      </c>
      <c r="AW55" s="4">
        <v>0</v>
      </c>
      <c r="AX55" s="4">
        <v>0.32</v>
      </c>
      <c r="AY55">
        <v>1.0734999999999999</v>
      </c>
      <c r="AZ55" t="s">
        <v>184</v>
      </c>
      <c r="BA55" t="s">
        <v>520</v>
      </c>
      <c r="BB55">
        <v>2</v>
      </c>
      <c r="BC55" t="s">
        <v>521</v>
      </c>
      <c r="BD55">
        <v>8</v>
      </c>
      <c r="BE55">
        <v>47014.678999999996</v>
      </c>
      <c r="BF55">
        <v>0.17434797332126847</v>
      </c>
      <c r="BG55">
        <v>0.18716254936038168</v>
      </c>
      <c r="BH55">
        <v>283180.48699999991</v>
      </c>
      <c r="BI55">
        <v>2.894589979287663E-2</v>
      </c>
      <c r="BJ55">
        <v>3.1073423427653058E-2</v>
      </c>
      <c r="BK55">
        <v>1</v>
      </c>
      <c r="BL55" t="s">
        <v>69</v>
      </c>
      <c r="BM55">
        <v>3</v>
      </c>
      <c r="BN55" t="s">
        <v>468</v>
      </c>
    </row>
    <row r="56" spans="1:66">
      <c r="A56" s="142" t="str">
        <f t="shared" si="36"/>
        <v>부성여객</v>
      </c>
      <c r="B56" s="142" t="str">
        <f t="shared" si="37"/>
        <v>790</v>
      </c>
      <c r="C56" s="143" t="str">
        <f t="shared" si="38"/>
        <v>70바2028</v>
      </c>
      <c r="D56" s="117" t="str">
        <f t="shared" si="39"/>
        <v>좌석</v>
      </c>
      <c r="E56" s="113" t="str">
        <f t="shared" si="40"/>
        <v>C</v>
      </c>
      <c r="F56" s="163">
        <f t="shared" si="41"/>
        <v>0.87916666666666665</v>
      </c>
      <c r="G56" s="164">
        <f t="shared" si="42"/>
        <v>2.11</v>
      </c>
      <c r="H56" s="165">
        <f t="shared" si="43"/>
        <v>2.4</v>
      </c>
      <c r="I56" s="166">
        <f t="shared" si="44"/>
        <v>8431.7309999999998</v>
      </c>
      <c r="J56" s="167">
        <f t="shared" si="45"/>
        <v>1.7099448974610371E-2</v>
      </c>
      <c r="K56" s="167">
        <f t="shared" si="46"/>
        <v>0.27228045099099568</v>
      </c>
      <c r="L56" s="167">
        <f t="shared" si="47"/>
        <v>0.27194890349324474</v>
      </c>
      <c r="M56" s="168">
        <f t="shared" si="48"/>
        <v>9.8879999999999999</v>
      </c>
      <c r="N56" s="169">
        <f t="shared" si="49"/>
        <v>0.107</v>
      </c>
      <c r="O56" s="169">
        <f t="shared" si="50"/>
        <v>8.1120000000000001</v>
      </c>
      <c r="P56" s="170">
        <f t="shared" si="51"/>
        <v>166.05666666666667</v>
      </c>
      <c r="Q56" s="171">
        <f t="shared" si="52"/>
        <v>109</v>
      </c>
      <c r="R56" s="172">
        <f t="shared" si="53"/>
        <v>37.565015735953388</v>
      </c>
      <c r="S56" s="144">
        <f t="shared" si="54"/>
        <v>9</v>
      </c>
      <c r="T56" s="144">
        <f t="shared" si="55"/>
        <v>684</v>
      </c>
      <c r="U56" t="s">
        <v>118</v>
      </c>
      <c r="V56" t="s">
        <v>121</v>
      </c>
      <c r="W56" t="s">
        <v>118</v>
      </c>
      <c r="X56" s="4" t="s">
        <v>121</v>
      </c>
      <c r="Y56" s="4" t="s">
        <v>241</v>
      </c>
      <c r="Z56" s="4" t="s">
        <v>240</v>
      </c>
      <c r="AA56" s="4" t="s">
        <v>48</v>
      </c>
      <c r="AB56" s="4">
        <v>512</v>
      </c>
      <c r="AC56" s="4">
        <v>8431.7309999999998</v>
      </c>
      <c r="AD56" s="4">
        <v>3290.5475000000001</v>
      </c>
      <c r="AE56" s="4">
        <v>2.11</v>
      </c>
      <c r="AF56" s="4">
        <v>2.4</v>
      </c>
      <c r="AG56" s="4">
        <v>9.8879999999999999</v>
      </c>
      <c r="AH56" s="4">
        <v>315.86076300000002</v>
      </c>
      <c r="AI56" s="4">
        <v>5.4010449999999999</v>
      </c>
      <c r="AJ56" s="4">
        <v>86.002711000000005</v>
      </c>
      <c r="AK56" s="4">
        <v>2293</v>
      </c>
      <c r="AL56" s="4">
        <v>9</v>
      </c>
      <c r="AM56" s="4">
        <v>684</v>
      </c>
      <c r="AN56" s="4">
        <v>109</v>
      </c>
      <c r="AO56" s="4">
        <v>26.694455000000001</v>
      </c>
      <c r="AP56" s="4">
        <v>32672.9</v>
      </c>
      <c r="AQ56" s="4">
        <v>9963.4</v>
      </c>
      <c r="AR56" s="4">
        <v>13</v>
      </c>
      <c r="AS56" s="4">
        <v>18304</v>
      </c>
      <c r="AT56" s="4">
        <v>0.107</v>
      </c>
      <c r="AU56" s="4">
        <v>8.1120000000000001</v>
      </c>
      <c r="AV56" s="4">
        <v>80197</v>
      </c>
      <c r="AW56" s="4">
        <v>0</v>
      </c>
      <c r="AX56" s="4">
        <v>0.32</v>
      </c>
      <c r="AY56">
        <v>1.0674999999999999</v>
      </c>
      <c r="AZ56" t="s">
        <v>184</v>
      </c>
      <c r="BA56" t="s">
        <v>520</v>
      </c>
      <c r="BB56">
        <v>3</v>
      </c>
      <c r="BC56" t="s">
        <v>522</v>
      </c>
      <c r="BD56">
        <v>9</v>
      </c>
      <c r="BE56">
        <v>47014.678999999996</v>
      </c>
      <c r="BF56">
        <v>0.17934251981173796</v>
      </c>
      <c r="BG56">
        <v>0.19144813989903026</v>
      </c>
      <c r="BH56">
        <v>283180.48699999991</v>
      </c>
      <c r="BI56">
        <v>2.9775113000635536E-2</v>
      </c>
      <c r="BJ56">
        <v>3.1784933128178434E-2</v>
      </c>
      <c r="BK56">
        <v>1</v>
      </c>
      <c r="BL56" t="s">
        <v>69</v>
      </c>
      <c r="BM56">
        <v>3</v>
      </c>
      <c r="BN56" t="s">
        <v>468</v>
      </c>
    </row>
    <row r="57" spans="1:66">
      <c r="A57" s="145" t="str">
        <f t="shared" si="36"/>
        <v>부성여객</v>
      </c>
      <c r="B57" s="145" t="str">
        <f t="shared" si="37"/>
        <v>790</v>
      </c>
      <c r="C57" s="146" t="str">
        <f t="shared" si="38"/>
        <v>70바2045</v>
      </c>
      <c r="D57" s="134" t="str">
        <f t="shared" si="39"/>
        <v>좌석</v>
      </c>
      <c r="E57" s="130" t="str">
        <f t="shared" si="40"/>
        <v>C</v>
      </c>
      <c r="F57" s="153">
        <f t="shared" si="41"/>
        <v>0.85416666666666663</v>
      </c>
      <c r="G57" s="154">
        <f t="shared" si="42"/>
        <v>2.0499999999999998</v>
      </c>
      <c r="H57" s="155">
        <f t="shared" si="43"/>
        <v>2.4</v>
      </c>
      <c r="I57" s="156">
        <f t="shared" si="44"/>
        <v>6707.0259999999998</v>
      </c>
      <c r="J57" s="157">
        <f t="shared" si="45"/>
        <v>2.0374513990050577E-2</v>
      </c>
      <c r="K57" s="157">
        <f t="shared" si="46"/>
        <v>0.25269236393925071</v>
      </c>
      <c r="L57" s="157">
        <f t="shared" si="47"/>
        <v>0.22290058216562753</v>
      </c>
      <c r="M57" s="158">
        <f t="shared" si="48"/>
        <v>10.669</v>
      </c>
      <c r="N57" s="159">
        <f t="shared" si="49"/>
        <v>0.224</v>
      </c>
      <c r="O57" s="159">
        <f t="shared" si="50"/>
        <v>14.805</v>
      </c>
      <c r="P57" s="160">
        <f t="shared" si="51"/>
        <v>175.09166666666667</v>
      </c>
      <c r="Q57" s="161">
        <f t="shared" si="52"/>
        <v>108</v>
      </c>
      <c r="R57" s="162">
        <f t="shared" si="53"/>
        <v>37.220980800064076</v>
      </c>
      <c r="S57" s="147">
        <f t="shared" si="54"/>
        <v>15</v>
      </c>
      <c r="T57" s="147">
        <f t="shared" si="55"/>
        <v>993</v>
      </c>
      <c r="U57" t="s">
        <v>118</v>
      </c>
      <c r="V57" t="s">
        <v>121</v>
      </c>
      <c r="W57" t="s">
        <v>118</v>
      </c>
      <c r="X57" s="4" t="s">
        <v>121</v>
      </c>
      <c r="Y57" s="4" t="s">
        <v>242</v>
      </c>
      <c r="Z57" s="4" t="s">
        <v>240</v>
      </c>
      <c r="AA57" s="4" t="s">
        <v>48</v>
      </c>
      <c r="AB57" s="4">
        <v>512</v>
      </c>
      <c r="AC57" s="4">
        <v>6707.0259999999998</v>
      </c>
      <c r="AD57" s="4">
        <v>2763.7791666666667</v>
      </c>
      <c r="AE57" s="4">
        <v>2.0499999999999998</v>
      </c>
      <c r="AF57" s="4">
        <v>2.4</v>
      </c>
      <c r="AG57" s="4">
        <v>10.669</v>
      </c>
      <c r="AH57" s="4">
        <v>247.883557</v>
      </c>
      <c r="AI57" s="4">
        <v>5.0505069999999996</v>
      </c>
      <c r="AJ57" s="4">
        <v>62.638281999999997</v>
      </c>
      <c r="AK57" s="4">
        <v>1495</v>
      </c>
      <c r="AL57" s="4">
        <v>15</v>
      </c>
      <c r="AM57" s="4">
        <v>993</v>
      </c>
      <c r="AN57" s="4">
        <v>108</v>
      </c>
      <c r="AO57" s="4">
        <v>27.057162999999999</v>
      </c>
      <c r="AP57" s="4">
        <v>29327.200000000001</v>
      </c>
      <c r="AQ57" s="4">
        <v>10505.5</v>
      </c>
      <c r="AR57" s="4">
        <v>17</v>
      </c>
      <c r="AS57" s="4">
        <v>4539</v>
      </c>
      <c r="AT57" s="4">
        <v>0.224</v>
      </c>
      <c r="AU57" s="4">
        <v>14.805</v>
      </c>
      <c r="AV57" s="4">
        <v>63196</v>
      </c>
      <c r="AW57" s="4">
        <v>0</v>
      </c>
      <c r="AX57" s="4">
        <v>0.32</v>
      </c>
      <c r="AY57">
        <v>1.0109999999999999</v>
      </c>
      <c r="AZ57" t="s">
        <v>184</v>
      </c>
      <c r="BA57" t="s">
        <v>520</v>
      </c>
      <c r="BB57">
        <v>4</v>
      </c>
      <c r="BC57" t="s">
        <v>523</v>
      </c>
      <c r="BD57">
        <v>11</v>
      </c>
      <c r="BE57">
        <v>47014.678999999996</v>
      </c>
      <c r="BF57">
        <v>0.14265812598656688</v>
      </c>
      <c r="BG57">
        <v>0.14422736537241909</v>
      </c>
      <c r="BH57">
        <v>283180.48699999991</v>
      </c>
      <c r="BI57">
        <v>2.3684633327154359E-2</v>
      </c>
      <c r="BJ57">
        <v>2.3945164293753055E-2</v>
      </c>
      <c r="BK57">
        <v>1</v>
      </c>
      <c r="BL57" t="s">
        <v>67</v>
      </c>
      <c r="BM57">
        <v>4</v>
      </c>
      <c r="BN57" t="s">
        <v>468</v>
      </c>
    </row>
    <row r="58" spans="1:66">
      <c r="A58" s="142" t="str">
        <f t="shared" ref="A58:A59" si="56">W58</f>
        <v>부성여객</v>
      </c>
      <c r="B58" s="142" t="str">
        <f t="shared" ref="B58:B59" si="57">V58</f>
        <v>790</v>
      </c>
      <c r="C58" s="143" t="str">
        <f t="shared" ref="C58:C59" si="58">Y58</f>
        <v>70바2065</v>
      </c>
      <c r="D58" s="117" t="str">
        <f t="shared" ref="D58:D59" si="59">Z58</f>
        <v>좌석</v>
      </c>
      <c r="E58" s="113" t="str">
        <f t="shared" ref="E58:E59" si="60">AZ58</f>
        <v>D</v>
      </c>
      <c r="F58" s="163">
        <f t="shared" ref="F58:F59" si="61">G58/H58</f>
        <v>0.83749999999999991</v>
      </c>
      <c r="G58" s="164">
        <f t="shared" ref="G58:G59" si="62">AE58</f>
        <v>2.0099999999999998</v>
      </c>
      <c r="H58" s="165">
        <f t="shared" ref="H58:H59" si="63">AF58</f>
        <v>2.4</v>
      </c>
      <c r="I58" s="166">
        <f t="shared" ref="I58:I59" si="64">AC58</f>
        <v>8039.16</v>
      </c>
      <c r="J58" s="167">
        <f t="shared" ref="J58:J59" si="65">AI58/AH58</f>
        <v>2.5673947193897442E-2</v>
      </c>
      <c r="K58" s="167">
        <f t="shared" ref="K58:K59" si="66">AJ58/AH58</f>
        <v>0.26222492256302837</v>
      </c>
      <c r="L58" s="167">
        <f t="shared" ref="L58:L59" si="67">AK58/AC58</f>
        <v>0.30824115952412939</v>
      </c>
      <c r="M58" s="168">
        <f t="shared" ref="M58:M59" si="68">AG58</f>
        <v>9.8510000000000009</v>
      </c>
      <c r="N58" s="169">
        <f t="shared" ref="N58:N59" si="69">IF(AW58=0,AT58,"속도계이상")</f>
        <v>0.14899999999999999</v>
      </c>
      <c r="O58" s="169">
        <f t="shared" ref="O58:O59" si="70">IF(AW58=0,AU58,"속도계이상")</f>
        <v>9.1180000000000003</v>
      </c>
      <c r="P58" s="170">
        <f t="shared" ref="P58:P59" si="71">AQ58/60</f>
        <v>142.99166666666667</v>
      </c>
      <c r="Q58" s="171">
        <f t="shared" ref="Q58:Q59" si="72">AN58</f>
        <v>108</v>
      </c>
      <c r="R58" s="172">
        <f t="shared" ref="R58:R59" si="73">AC58/(AH58-AI58-AJ58)</f>
        <v>37.844194667792728</v>
      </c>
      <c r="S58" s="144">
        <f t="shared" ref="S58:S59" si="74">IF(AW58=0,AL58,"속도계이상")</f>
        <v>12</v>
      </c>
      <c r="T58" s="144">
        <f t="shared" ref="T58:T59" si="75">IF(AW58=0,AM58,"속도계이상")</f>
        <v>733</v>
      </c>
      <c r="U58" t="s">
        <v>118</v>
      </c>
      <c r="V58" t="s">
        <v>121</v>
      </c>
      <c r="W58" t="s">
        <v>118</v>
      </c>
      <c r="X58" s="4" t="s">
        <v>121</v>
      </c>
      <c r="Y58" s="4" t="s">
        <v>243</v>
      </c>
      <c r="Z58" s="4" t="s">
        <v>240</v>
      </c>
      <c r="AA58" s="4" t="s">
        <v>48</v>
      </c>
      <c r="AB58" s="4">
        <v>512</v>
      </c>
      <c r="AC58" s="4">
        <v>8039.16</v>
      </c>
      <c r="AD58" s="4">
        <v>3107.1841666666669</v>
      </c>
      <c r="AE58" s="4">
        <v>2.0099999999999998</v>
      </c>
      <c r="AF58" s="4">
        <v>2.4</v>
      </c>
      <c r="AG58" s="4">
        <v>9.8510000000000009</v>
      </c>
      <c r="AH58" s="4">
        <v>298.31131699999997</v>
      </c>
      <c r="AI58" s="4">
        <v>7.6588289999999999</v>
      </c>
      <c r="AJ58" s="4">
        <v>78.224661999999995</v>
      </c>
      <c r="AK58" s="4">
        <v>2478</v>
      </c>
      <c r="AL58" s="4">
        <v>12</v>
      </c>
      <c r="AM58" s="4">
        <v>733</v>
      </c>
      <c r="AN58" s="4">
        <v>108</v>
      </c>
      <c r="AO58" s="4">
        <v>26.948893000000002</v>
      </c>
      <c r="AP58" s="4">
        <v>41046.1</v>
      </c>
      <c r="AQ58" s="4">
        <v>8579.5</v>
      </c>
      <c r="AR58" s="4">
        <v>5</v>
      </c>
      <c r="AS58" s="4">
        <v>1067</v>
      </c>
      <c r="AT58" s="4">
        <v>0.14899999999999999</v>
      </c>
      <c r="AU58" s="4">
        <v>9.1180000000000003</v>
      </c>
      <c r="AV58" s="4">
        <v>75638</v>
      </c>
      <c r="AW58" s="4">
        <v>0</v>
      </c>
      <c r="AX58" s="4">
        <v>0.32</v>
      </c>
      <c r="AY58">
        <v>1.0780000000000001</v>
      </c>
      <c r="AZ58" t="s">
        <v>185</v>
      </c>
      <c r="BA58" t="s">
        <v>520</v>
      </c>
      <c r="BB58">
        <v>1</v>
      </c>
      <c r="BC58" t="s">
        <v>524</v>
      </c>
      <c r="BD58">
        <v>9</v>
      </c>
      <c r="BE58">
        <v>47014.678999999996</v>
      </c>
      <c r="BF58">
        <v>0.17099255319811926</v>
      </c>
      <c r="BG58">
        <v>0.18432997234757259</v>
      </c>
      <c r="BH58">
        <v>283180.48699999991</v>
      </c>
      <c r="BI58">
        <v>2.8388820448634947E-2</v>
      </c>
      <c r="BJ58">
        <v>3.0603148443628474E-2</v>
      </c>
      <c r="BK58">
        <v>1</v>
      </c>
      <c r="BL58" t="s">
        <v>69</v>
      </c>
      <c r="BM58">
        <v>3</v>
      </c>
      <c r="BN58" t="s">
        <v>468</v>
      </c>
    </row>
    <row r="59" spans="1:66">
      <c r="A59" s="145" t="str">
        <f t="shared" si="56"/>
        <v>부성여객</v>
      </c>
      <c r="B59" s="145" t="str">
        <f t="shared" si="57"/>
        <v>790</v>
      </c>
      <c r="C59" s="146" t="str">
        <f t="shared" si="58"/>
        <v>70바2078</v>
      </c>
      <c r="D59" s="134" t="str">
        <f t="shared" si="59"/>
        <v>좌석</v>
      </c>
      <c r="E59" s="130" t="str">
        <f t="shared" si="60"/>
        <v>B</v>
      </c>
      <c r="F59" s="153">
        <f t="shared" si="61"/>
        <v>0.90833333333333344</v>
      </c>
      <c r="G59" s="154">
        <f t="shared" si="62"/>
        <v>2.1800000000000002</v>
      </c>
      <c r="H59" s="155">
        <f t="shared" si="63"/>
        <v>2.4</v>
      </c>
      <c r="I59" s="156">
        <f t="shared" si="64"/>
        <v>7255.2179999999998</v>
      </c>
      <c r="J59" s="157">
        <f t="shared" si="65"/>
        <v>3.3344467909426495E-2</v>
      </c>
      <c r="K59" s="157">
        <f t="shared" si="66"/>
        <v>0.26878572685645524</v>
      </c>
      <c r="L59" s="157">
        <f t="shared" si="67"/>
        <v>0.2549888921325314</v>
      </c>
      <c r="M59" s="158">
        <f t="shared" si="68"/>
        <v>11.361000000000001</v>
      </c>
      <c r="N59" s="159">
        <f t="shared" si="69"/>
        <v>0.13800000000000001</v>
      </c>
      <c r="O59" s="159">
        <f t="shared" si="70"/>
        <v>14.913</v>
      </c>
      <c r="P59" s="160">
        <f t="shared" si="71"/>
        <v>180.10166666666666</v>
      </c>
      <c r="Q59" s="161">
        <f t="shared" si="72"/>
        <v>108</v>
      </c>
      <c r="R59" s="162">
        <f t="shared" si="73"/>
        <v>37.534098419271132</v>
      </c>
      <c r="S59" s="147">
        <f t="shared" si="74"/>
        <v>10</v>
      </c>
      <c r="T59" s="147">
        <f t="shared" si="75"/>
        <v>1082</v>
      </c>
      <c r="U59" t="s">
        <v>118</v>
      </c>
      <c r="V59" t="s">
        <v>121</v>
      </c>
      <c r="W59" t="s">
        <v>118</v>
      </c>
      <c r="X59" s="4" t="s">
        <v>121</v>
      </c>
      <c r="Y59" s="4" t="s">
        <v>244</v>
      </c>
      <c r="Z59" s="4" t="s">
        <v>240</v>
      </c>
      <c r="AA59" s="4" t="s">
        <v>48</v>
      </c>
      <c r="AB59" s="4">
        <v>512</v>
      </c>
      <c r="AC59" s="4">
        <v>7255.2179999999998</v>
      </c>
      <c r="AD59" s="4">
        <v>3080.9733333333334</v>
      </c>
      <c r="AE59" s="4">
        <v>2.1800000000000002</v>
      </c>
      <c r="AF59" s="4">
        <v>2.4</v>
      </c>
      <c r="AG59" s="4">
        <v>11.361000000000001</v>
      </c>
      <c r="AH59" s="4">
        <v>276.98105800000002</v>
      </c>
      <c r="AI59" s="4">
        <v>9.2357859999999992</v>
      </c>
      <c r="AJ59" s="4">
        <v>74.448554999999999</v>
      </c>
      <c r="AK59" s="4">
        <v>1850</v>
      </c>
      <c r="AL59" s="4">
        <v>10</v>
      </c>
      <c r="AM59" s="4">
        <v>1082</v>
      </c>
      <c r="AN59" s="4">
        <v>108</v>
      </c>
      <c r="AO59" s="4">
        <v>26.193912999999998</v>
      </c>
      <c r="AP59" s="4">
        <v>33734.5</v>
      </c>
      <c r="AQ59" s="4">
        <v>10806.1</v>
      </c>
      <c r="AR59" s="4">
        <v>10</v>
      </c>
      <c r="AS59" s="4">
        <v>1912</v>
      </c>
      <c r="AT59" s="4">
        <v>0.13800000000000001</v>
      </c>
      <c r="AU59" s="4">
        <v>14.913</v>
      </c>
      <c r="AV59" s="4">
        <v>69485</v>
      </c>
      <c r="AW59" s="4">
        <v>0</v>
      </c>
      <c r="AX59" s="4">
        <v>0.32</v>
      </c>
      <c r="AY59">
        <v>0.98100000000000009</v>
      </c>
      <c r="AZ59" t="s">
        <v>117</v>
      </c>
      <c r="BA59" t="s">
        <v>520</v>
      </c>
      <c r="BB59">
        <v>1</v>
      </c>
      <c r="BC59" t="s">
        <v>525</v>
      </c>
      <c r="BD59">
        <v>7</v>
      </c>
      <c r="BE59">
        <v>47014.678999999996</v>
      </c>
      <c r="BF59">
        <v>0.15431814391415924</v>
      </c>
      <c r="BG59">
        <v>0.15138609917979023</v>
      </c>
      <c r="BH59">
        <v>283180.48699999991</v>
      </c>
      <c r="BI59">
        <v>2.562047292474641E-2</v>
      </c>
      <c r="BJ59">
        <v>2.513368393917623E-2</v>
      </c>
      <c r="BK59">
        <v>1</v>
      </c>
      <c r="BL59" t="s">
        <v>70</v>
      </c>
      <c r="BM59">
        <v>4</v>
      </c>
      <c r="BN59" t="s">
        <v>468</v>
      </c>
    </row>
    <row r="60" spans="1:66">
      <c r="A60" s="142" t="str">
        <f t="shared" ref="A60:A62" si="76">W60</f>
        <v>부성여객</v>
      </c>
      <c r="B60" s="142" t="str">
        <f t="shared" ref="B60:B62" si="77">V60</f>
        <v>790</v>
      </c>
      <c r="C60" s="143" t="str">
        <f t="shared" ref="C60:C62" si="78">Y60</f>
        <v>70바2123</v>
      </c>
      <c r="D60" s="117" t="str">
        <f t="shared" ref="D60:D62" si="79">Z60</f>
        <v>좌석</v>
      </c>
      <c r="E60" s="113" t="str">
        <f t="shared" ref="E60:E62" si="80">AZ60</f>
        <v>C</v>
      </c>
      <c r="F60" s="163">
        <f t="shared" ref="F60:F62" si="81">G60/H60</f>
        <v>0.89166666666666672</v>
      </c>
      <c r="G60" s="164">
        <f t="shared" ref="G60:G62" si="82">AE60</f>
        <v>2.14</v>
      </c>
      <c r="H60" s="165">
        <f t="shared" ref="H60:H62" si="83">AF60</f>
        <v>2.4</v>
      </c>
      <c r="I60" s="166">
        <f t="shared" ref="I60:I62" si="84">AC60</f>
        <v>8384.6299999999992</v>
      </c>
      <c r="J60" s="167">
        <f t="shared" ref="J60:J62" si="85">AI60/AH60</f>
        <v>3.0447146734670662E-2</v>
      </c>
      <c r="K60" s="167">
        <f t="shared" ref="K60:K62" si="86">AJ60/AH60</f>
        <v>0.26430431643874391</v>
      </c>
      <c r="L60" s="167">
        <f t="shared" ref="L60:L62" si="87">AK60/AC60</f>
        <v>0.23459592134655916</v>
      </c>
      <c r="M60" s="168">
        <f t="shared" ref="M60:M62" si="88">AG60</f>
        <v>10.911</v>
      </c>
      <c r="N60" s="169">
        <f t="shared" ref="N60:N62" si="89">IF(AW60=0,AT60,"속도계이상")</f>
        <v>9.5000000000000001E-2</v>
      </c>
      <c r="O60" s="169">
        <f t="shared" ref="O60:O62" si="90">IF(AW60=0,AU60,"속도계이상")</f>
        <v>7.0010000000000003</v>
      </c>
      <c r="P60" s="170">
        <f t="shared" ref="P60:P62" si="91">AQ60/60</f>
        <v>181.23833333333332</v>
      </c>
      <c r="Q60" s="171">
        <f t="shared" ref="Q60:Q62" si="92">AN60</f>
        <v>108</v>
      </c>
      <c r="R60" s="172">
        <f t="shared" ref="R60:R62" si="93">AC60/(AH60-AI60-AJ60)</f>
        <v>37.620830000142234</v>
      </c>
      <c r="S60" s="144">
        <f t="shared" ref="S60:S62" si="94">IF(AW60=0,AL60,"속도계이상")</f>
        <v>8</v>
      </c>
      <c r="T60" s="144">
        <f t="shared" ref="T60:T62" si="95">IF(AW60=0,AM60,"속도계이상")</f>
        <v>587</v>
      </c>
      <c r="U60" t="s">
        <v>118</v>
      </c>
      <c r="V60" t="s">
        <v>121</v>
      </c>
      <c r="W60" t="s">
        <v>118</v>
      </c>
      <c r="X60" s="4" t="s">
        <v>121</v>
      </c>
      <c r="Y60" s="4" t="s">
        <v>245</v>
      </c>
      <c r="Z60" s="4" t="s">
        <v>240</v>
      </c>
      <c r="AA60" s="4" t="s">
        <v>48</v>
      </c>
      <c r="AB60" s="4">
        <v>512</v>
      </c>
      <c r="AC60" s="4">
        <v>8384.6299999999992</v>
      </c>
      <c r="AD60" s="4">
        <v>3465.2216666666664</v>
      </c>
      <c r="AE60" s="4">
        <v>2.14</v>
      </c>
      <c r="AF60" s="4">
        <v>2.4</v>
      </c>
      <c r="AG60" s="4">
        <v>10.911</v>
      </c>
      <c r="AH60" s="4">
        <v>316.01910299999997</v>
      </c>
      <c r="AI60" s="4">
        <v>9.6218800000000009</v>
      </c>
      <c r="AJ60" s="4">
        <v>83.525212999999994</v>
      </c>
      <c r="AK60" s="4">
        <v>1967</v>
      </c>
      <c r="AL60" s="4">
        <v>8</v>
      </c>
      <c r="AM60" s="4">
        <v>587</v>
      </c>
      <c r="AN60" s="4">
        <v>108</v>
      </c>
      <c r="AO60" s="4">
        <v>26.532035</v>
      </c>
      <c r="AP60" s="4">
        <v>42680.1</v>
      </c>
      <c r="AQ60" s="4">
        <v>10874.3</v>
      </c>
      <c r="AR60" s="4">
        <v>17</v>
      </c>
      <c r="AS60" s="4">
        <v>5071</v>
      </c>
      <c r="AT60" s="4">
        <v>9.5000000000000001E-2</v>
      </c>
      <c r="AU60" s="4">
        <v>7.0010000000000003</v>
      </c>
      <c r="AV60" s="4">
        <v>80328</v>
      </c>
      <c r="AW60" s="4">
        <v>0</v>
      </c>
      <c r="AX60" s="4">
        <v>0.32</v>
      </c>
      <c r="AY60">
        <v>1.008</v>
      </c>
      <c r="AZ60" t="s">
        <v>184</v>
      </c>
      <c r="BA60" t="s">
        <v>520</v>
      </c>
      <c r="BB60">
        <v>5</v>
      </c>
      <c r="BC60" t="s">
        <v>526</v>
      </c>
      <c r="BD60">
        <v>9</v>
      </c>
      <c r="BE60">
        <v>47014.678999999996</v>
      </c>
      <c r="BF60">
        <v>0.17834068376814824</v>
      </c>
      <c r="BG60">
        <v>0.17976740923829343</v>
      </c>
      <c r="BH60">
        <v>283180.48699999991</v>
      </c>
      <c r="BI60">
        <v>2.9608784449897504E-2</v>
      </c>
      <c r="BJ60">
        <v>2.9845654725496683E-2</v>
      </c>
      <c r="BK60">
        <v>1</v>
      </c>
      <c r="BL60" t="s">
        <v>67</v>
      </c>
      <c r="BM60">
        <v>4</v>
      </c>
      <c r="BN60" t="s">
        <v>468</v>
      </c>
    </row>
    <row r="61" spans="1:66">
      <c r="A61" s="145" t="str">
        <f t="shared" si="76"/>
        <v>부성여객</v>
      </c>
      <c r="B61" s="145" t="str">
        <f t="shared" si="77"/>
        <v>예비</v>
      </c>
      <c r="C61" s="146" t="str">
        <f t="shared" si="78"/>
        <v>70바2017</v>
      </c>
      <c r="D61" s="134" t="str">
        <f t="shared" si="79"/>
        <v>대형</v>
      </c>
      <c r="E61" s="130" t="str">
        <f t="shared" si="80"/>
        <v>S</v>
      </c>
      <c r="F61" s="153">
        <f t="shared" si="81"/>
        <v>1.0517999999999998</v>
      </c>
      <c r="G61" s="154">
        <f t="shared" si="82"/>
        <v>2.1035999999999997</v>
      </c>
      <c r="H61" s="155">
        <f t="shared" si="83"/>
        <v>2</v>
      </c>
      <c r="I61" s="156">
        <f t="shared" si="84"/>
        <v>1367.1980000000001</v>
      </c>
      <c r="J61" s="157">
        <f t="shared" si="85"/>
        <v>3.1653890927466545E-2</v>
      </c>
      <c r="K61" s="157">
        <f t="shared" si="86"/>
        <v>0.37566303299756854</v>
      </c>
      <c r="L61" s="157">
        <f t="shared" si="87"/>
        <v>0.15286739740695934</v>
      </c>
      <c r="M61" s="158">
        <f t="shared" si="88"/>
        <v>14.124000000000001</v>
      </c>
      <c r="N61" s="159">
        <f t="shared" si="89"/>
        <v>7.2999999999999995E-2</v>
      </c>
      <c r="O61" s="159">
        <f t="shared" si="90"/>
        <v>18.724</v>
      </c>
      <c r="P61" s="160">
        <f t="shared" si="91"/>
        <v>0.73666666666666669</v>
      </c>
      <c r="Q61" s="161">
        <f t="shared" si="92"/>
        <v>99</v>
      </c>
      <c r="R61" s="162">
        <f t="shared" si="93"/>
        <v>24.207588091350704</v>
      </c>
      <c r="S61" s="147">
        <f t="shared" si="94"/>
        <v>1</v>
      </c>
      <c r="T61" s="147">
        <f t="shared" si="95"/>
        <v>256</v>
      </c>
      <c r="U61" t="s">
        <v>118</v>
      </c>
      <c r="V61" t="s">
        <v>91</v>
      </c>
      <c r="W61" t="s">
        <v>118</v>
      </c>
      <c r="X61" s="4" t="s">
        <v>91</v>
      </c>
      <c r="Y61" s="4" t="s">
        <v>465</v>
      </c>
      <c r="Z61" s="4" t="s">
        <v>191</v>
      </c>
      <c r="AA61" s="4" t="s">
        <v>48</v>
      </c>
      <c r="AB61" s="4">
        <v>512</v>
      </c>
      <c r="AC61" s="4">
        <v>1367.1980000000001</v>
      </c>
      <c r="AD61" s="4">
        <v>649.79416666666668</v>
      </c>
      <c r="AE61" s="4">
        <v>2.1035999999999997</v>
      </c>
      <c r="AF61" s="4">
        <v>2</v>
      </c>
      <c r="AG61" s="4">
        <v>14.124000000000001</v>
      </c>
      <c r="AH61" s="4">
        <v>95.292203000000001</v>
      </c>
      <c r="AI61" s="4">
        <v>3.0163690000000001</v>
      </c>
      <c r="AJ61" s="4">
        <v>35.797758000000002</v>
      </c>
      <c r="AK61" s="4">
        <v>209</v>
      </c>
      <c r="AL61" s="4">
        <v>1</v>
      </c>
      <c r="AM61" s="4">
        <v>256</v>
      </c>
      <c r="AN61" s="4">
        <v>99</v>
      </c>
      <c r="AO61" s="4">
        <v>14.347427</v>
      </c>
      <c r="AP61" s="4">
        <v>1286.8</v>
      </c>
      <c r="AQ61" s="4">
        <v>44.2</v>
      </c>
      <c r="AR61" s="4">
        <v>27</v>
      </c>
      <c r="AS61" s="4">
        <v>10296</v>
      </c>
      <c r="AT61" s="4">
        <v>7.2999999999999995E-2</v>
      </c>
      <c r="AU61" s="4">
        <v>18.724</v>
      </c>
      <c r="AV61" s="4">
        <v>11148</v>
      </c>
      <c r="AW61" s="4">
        <v>0</v>
      </c>
      <c r="AX61" s="4">
        <v>0.51</v>
      </c>
      <c r="AY61">
        <v>1.0517999999999998</v>
      </c>
      <c r="AZ61" t="s">
        <v>71</v>
      </c>
      <c r="BA61" t="s">
        <v>527</v>
      </c>
      <c r="BB61">
        <v>1</v>
      </c>
      <c r="BC61" t="s">
        <v>528</v>
      </c>
      <c r="BD61">
        <v>8</v>
      </c>
      <c r="BE61">
        <v>3296.1779999999999</v>
      </c>
      <c r="BF61">
        <v>0.41478281816091245</v>
      </c>
      <c r="BG61">
        <v>0.43626856814164766</v>
      </c>
      <c r="BH61">
        <v>283180.48699999991</v>
      </c>
      <c r="BI61">
        <v>4.8280092123720395E-3</v>
      </c>
      <c r="BJ61">
        <v>5.0781000895729102E-3</v>
      </c>
      <c r="BK61">
        <v>1</v>
      </c>
      <c r="BL61" t="s">
        <v>440</v>
      </c>
      <c r="BM61" t="s">
        <v>441</v>
      </c>
      <c r="BN61" t="s">
        <v>440</v>
      </c>
    </row>
    <row r="62" spans="1:66">
      <c r="A62" s="142" t="str">
        <f t="shared" si="76"/>
        <v>부성여객</v>
      </c>
      <c r="B62" s="142" t="str">
        <f t="shared" si="77"/>
        <v>예비</v>
      </c>
      <c r="C62" s="143" t="str">
        <f t="shared" si="78"/>
        <v>70바2050</v>
      </c>
      <c r="D62" s="117" t="str">
        <f t="shared" si="79"/>
        <v>대형</v>
      </c>
      <c r="E62" s="113" t="str">
        <f t="shared" si="80"/>
        <v>C</v>
      </c>
      <c r="F62" s="163">
        <f t="shared" si="81"/>
        <v>0.8982</v>
      </c>
      <c r="G62" s="164">
        <f t="shared" si="82"/>
        <v>1.7964</v>
      </c>
      <c r="H62" s="165">
        <f t="shared" si="83"/>
        <v>2</v>
      </c>
      <c r="I62" s="166">
        <f t="shared" si="84"/>
        <v>1928.98</v>
      </c>
      <c r="J62" s="167">
        <f t="shared" si="85"/>
        <v>2.7414538435585362E-2</v>
      </c>
      <c r="K62" s="167">
        <f t="shared" si="86"/>
        <v>0.41862836734523123</v>
      </c>
      <c r="L62" s="167">
        <f t="shared" si="87"/>
        <v>0.15189374695434893</v>
      </c>
      <c r="M62" s="168">
        <f t="shared" si="88"/>
        <v>18.155999999999999</v>
      </c>
      <c r="N62" s="169">
        <f t="shared" si="89"/>
        <v>0.67400000000000004</v>
      </c>
      <c r="O62" s="169">
        <f t="shared" si="90"/>
        <v>33.904000000000003</v>
      </c>
      <c r="P62" s="170">
        <f t="shared" si="91"/>
        <v>2.0466666666666664</v>
      </c>
      <c r="Q62" s="171">
        <f t="shared" si="92"/>
        <v>105</v>
      </c>
      <c r="R62" s="172">
        <f t="shared" si="93"/>
        <v>24.607381270386771</v>
      </c>
      <c r="S62" s="144">
        <f t="shared" si="94"/>
        <v>13</v>
      </c>
      <c r="T62" s="144">
        <f t="shared" si="95"/>
        <v>654</v>
      </c>
      <c r="U62" t="s">
        <v>118</v>
      </c>
      <c r="V62" t="s">
        <v>91</v>
      </c>
      <c r="W62" t="s">
        <v>118</v>
      </c>
      <c r="X62" s="4" t="s">
        <v>91</v>
      </c>
      <c r="Y62" s="4" t="s">
        <v>246</v>
      </c>
      <c r="Z62" s="4" t="s">
        <v>191</v>
      </c>
      <c r="AA62" s="4" t="s">
        <v>48</v>
      </c>
      <c r="AB62" s="4">
        <v>512</v>
      </c>
      <c r="AC62" s="4">
        <v>1928.98</v>
      </c>
      <c r="AD62" s="4">
        <v>1073.9558333333334</v>
      </c>
      <c r="AE62" s="4">
        <v>1.7964</v>
      </c>
      <c r="AF62" s="4">
        <v>2</v>
      </c>
      <c r="AG62" s="4">
        <v>18.155999999999999</v>
      </c>
      <c r="AH62" s="4">
        <v>141.50969599999999</v>
      </c>
      <c r="AI62" s="4">
        <v>3.8794230000000001</v>
      </c>
      <c r="AJ62" s="4">
        <v>59.239972999999999</v>
      </c>
      <c r="AK62" s="4">
        <v>293</v>
      </c>
      <c r="AL62" s="4">
        <v>13</v>
      </c>
      <c r="AM62" s="4">
        <v>654</v>
      </c>
      <c r="AN62" s="4">
        <v>105</v>
      </c>
      <c r="AO62" s="4">
        <v>13.631432999999999</v>
      </c>
      <c r="AP62" s="4">
        <v>1439.4</v>
      </c>
      <c r="AQ62" s="4">
        <v>122.8</v>
      </c>
      <c r="AR62" s="4">
        <v>55</v>
      </c>
      <c r="AS62" s="4">
        <v>26504</v>
      </c>
      <c r="AT62" s="4">
        <v>0.67400000000000004</v>
      </c>
      <c r="AU62" s="4">
        <v>33.904000000000003</v>
      </c>
      <c r="AV62" s="4">
        <v>9537</v>
      </c>
      <c r="AW62" s="4">
        <v>0</v>
      </c>
      <c r="AX62" s="4">
        <v>0.51</v>
      </c>
      <c r="AY62">
        <v>0.8982</v>
      </c>
      <c r="AZ62" t="s">
        <v>69</v>
      </c>
      <c r="BA62" t="s">
        <v>527</v>
      </c>
      <c r="BB62">
        <v>1</v>
      </c>
      <c r="BC62" t="s">
        <v>529</v>
      </c>
      <c r="BD62">
        <v>8</v>
      </c>
      <c r="BE62">
        <v>3296.1779999999999</v>
      </c>
      <c r="BF62">
        <v>0.58521718183908755</v>
      </c>
      <c r="BG62">
        <v>0.52564207272786845</v>
      </c>
      <c r="BH62">
        <v>283180.48699999991</v>
      </c>
      <c r="BI62">
        <v>6.8118394047397791E-3</v>
      </c>
      <c r="BJ62">
        <v>6.1183941533372692E-3</v>
      </c>
      <c r="BK62">
        <v>1</v>
      </c>
      <c r="BL62" t="s">
        <v>68</v>
      </c>
      <c r="BM62">
        <v>-1</v>
      </c>
      <c r="BN62" t="s">
        <v>473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30" priority="1" operator="containsText" text="F">
      <formula>NOT(ISERROR(SEARCH("F",E1)))</formula>
    </cfRule>
    <cfRule type="containsText" dxfId="29" priority="2" operator="containsText" text="D">
      <formula>NOT(ISERROR(SEARCH("D",E1)))</formula>
    </cfRule>
    <cfRule type="containsText" dxfId="28" priority="3" operator="containsText" text="C">
      <formula>NOT(ISERROR(SEARCH("C",E1)))</formula>
    </cfRule>
    <cfRule type="containsText" dxfId="27" priority="4" operator="containsText" text="B">
      <formula>NOT(ISERROR(SEARCH("B",E1)))</formula>
    </cfRule>
    <cfRule type="containsText" dxfId="26" priority="5" operator="containsText" text="A">
      <formula>NOT(ISERROR(SEARCH("A",E1)))</formula>
    </cfRule>
    <cfRule type="containsText" dxfId="25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4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4" customWidth="1"/>
    <col min="4" max="4" width="10.140625" style="10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6"/>
      <c r="R1" s="226"/>
    </row>
    <row r="2" spans="1:68" ht="45" customHeight="1">
      <c r="A2" s="10" t="s">
        <v>32</v>
      </c>
      <c r="B2" s="35"/>
      <c r="C2" s="102"/>
      <c r="D2" s="109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155</v>
      </c>
      <c r="B3" s="36"/>
      <c r="E3" s="11"/>
      <c r="F3" s="8"/>
      <c r="G3" s="11"/>
      <c r="H3" s="11"/>
      <c r="X3" s="11"/>
      <c r="Y3" s="11"/>
    </row>
    <row r="4" spans="1:68" ht="27">
      <c r="A4" s="123" t="s">
        <v>38</v>
      </c>
      <c r="B4" s="124" t="s">
        <v>49</v>
      </c>
      <c r="C4" s="125" t="s">
        <v>139</v>
      </c>
      <c r="D4" s="125" t="s">
        <v>156</v>
      </c>
      <c r="E4" s="126" t="s">
        <v>145</v>
      </c>
      <c r="F4" s="124" t="s">
        <v>149</v>
      </c>
      <c r="G4" s="126" t="s">
        <v>147</v>
      </c>
      <c r="H4" s="126" t="s">
        <v>151</v>
      </c>
      <c r="I4" s="127" t="s">
        <v>153</v>
      </c>
      <c r="J4" s="126" t="s">
        <v>11</v>
      </c>
      <c r="K4" s="126" t="s">
        <v>12</v>
      </c>
      <c r="L4" s="126" t="s">
        <v>13</v>
      </c>
      <c r="M4" s="126" t="s">
        <v>73</v>
      </c>
      <c r="N4" s="126" t="s">
        <v>6</v>
      </c>
      <c r="O4" s="126" t="s">
        <v>7</v>
      </c>
      <c r="P4" s="126" t="s">
        <v>179</v>
      </c>
      <c r="Q4" s="229" t="s">
        <v>43</v>
      </c>
      <c r="R4" s="229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141</v>
      </c>
      <c r="AU4" t="s">
        <v>30</v>
      </c>
      <c r="AV4" t="s">
        <v>142</v>
      </c>
      <c r="AW4" t="s">
        <v>150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65</v>
      </c>
      <c r="BF4" t="s">
        <v>0</v>
      </c>
      <c r="BG4" t="s">
        <v>169</v>
      </c>
      <c r="BH4" t="s">
        <v>74</v>
      </c>
      <c r="BI4" t="s">
        <v>165</v>
      </c>
      <c r="BJ4" t="s">
        <v>166</v>
      </c>
      <c r="BK4" t="s">
        <v>170</v>
      </c>
      <c r="BL4" t="s">
        <v>171</v>
      </c>
      <c r="BM4" t="s">
        <v>167</v>
      </c>
      <c r="BN4" t="s">
        <v>65</v>
      </c>
      <c r="BO4" t="s">
        <v>168</v>
      </c>
      <c r="BP4" t="s">
        <v>172</v>
      </c>
    </row>
    <row r="5" spans="1:68" ht="16.5">
      <c r="A5" s="128" t="str">
        <f>BF5</f>
        <v>부성여객</v>
      </c>
      <c r="B5" s="304">
        <f>IF(BH5="NULL", E5, BH5)</f>
        <v>3081</v>
      </c>
      <c r="C5" s="130" t="str">
        <f>BN5</f>
        <v>D</v>
      </c>
      <c r="D5" s="131">
        <f>BM5</f>
        <v>0.84699742756666907</v>
      </c>
      <c r="E5" s="132">
        <f>U5</f>
        <v>3081</v>
      </c>
      <c r="F5" s="133" t="str">
        <f>BG5</f>
        <v>790</v>
      </c>
      <c r="G5" s="134" t="str">
        <f>BK5</f>
        <v>70바2123</v>
      </c>
      <c r="H5" s="135">
        <f>BJ5</f>
        <v>15</v>
      </c>
      <c r="I5" s="136">
        <f>BP5</f>
        <v>2128.9880000000003</v>
      </c>
      <c r="J5" s="137">
        <f>AB5/AA5</f>
        <v>1.6630853684574926E-2</v>
      </c>
      <c r="K5" s="137">
        <f>AC5/AA5</f>
        <v>0.37380252673663644</v>
      </c>
      <c r="L5" s="137">
        <f>AD5/I5</f>
        <v>0.26303577098602715</v>
      </c>
      <c r="M5" s="138">
        <f>Z5</f>
        <v>17.463000000000001</v>
      </c>
      <c r="N5" s="139">
        <f>AE5*100/W5</f>
        <v>0.18788269356144799</v>
      </c>
      <c r="O5" s="139">
        <f>AF5*100/W5</f>
        <v>16.674589053578508</v>
      </c>
      <c r="P5" s="230">
        <f>AK5</f>
        <v>42</v>
      </c>
      <c r="Q5" s="231">
        <f>AE5</f>
        <v>4</v>
      </c>
      <c r="R5" s="231">
        <f>AF5</f>
        <v>355</v>
      </c>
      <c r="T5">
        <v>512</v>
      </c>
      <c r="U5">
        <v>3081</v>
      </c>
      <c r="V5" t="s">
        <v>444</v>
      </c>
      <c r="W5">
        <v>2128.9879999999998</v>
      </c>
      <c r="X5">
        <v>1382.49</v>
      </c>
      <c r="Y5">
        <v>1.54</v>
      </c>
      <c r="Z5">
        <v>17.463000000000001</v>
      </c>
      <c r="AA5">
        <v>130.178585</v>
      </c>
      <c r="AB5">
        <v>2.164981</v>
      </c>
      <c r="AC5">
        <v>48.661084000000002</v>
      </c>
      <c r="AD5" s="1">
        <v>560</v>
      </c>
      <c r="AE5">
        <v>4</v>
      </c>
      <c r="AF5">
        <v>355</v>
      </c>
      <c r="AG5">
        <v>107</v>
      </c>
      <c r="AH5">
        <v>16.354364</v>
      </c>
      <c r="AI5">
        <v>2397.1999999999998</v>
      </c>
      <c r="AJ5">
        <v>705.8</v>
      </c>
      <c r="AK5">
        <v>42</v>
      </c>
      <c r="AL5">
        <v>9638</v>
      </c>
      <c r="AM5" t="s">
        <v>445</v>
      </c>
      <c r="AN5" t="s">
        <v>530</v>
      </c>
      <c r="AO5">
        <v>219.19300000000001</v>
      </c>
      <c r="AR5" t="s">
        <v>118</v>
      </c>
      <c r="AS5" t="s">
        <v>121</v>
      </c>
      <c r="AT5" t="s">
        <v>245</v>
      </c>
      <c r="AU5" t="s">
        <v>444</v>
      </c>
      <c r="AV5" t="s">
        <v>48</v>
      </c>
      <c r="AW5">
        <v>15</v>
      </c>
      <c r="BB5">
        <v>0.84699742756666907</v>
      </c>
      <c r="BC5" t="s">
        <v>67</v>
      </c>
      <c r="BF5" t="s">
        <v>118</v>
      </c>
      <c r="BG5" t="s">
        <v>121</v>
      </c>
      <c r="BH5" t="s">
        <v>444</v>
      </c>
      <c r="BI5">
        <v>3081</v>
      </c>
      <c r="BJ5">
        <v>15</v>
      </c>
      <c r="BK5" t="s">
        <v>245</v>
      </c>
      <c r="BL5" t="s">
        <v>242</v>
      </c>
      <c r="BM5">
        <v>0.84699742756666907</v>
      </c>
      <c r="BN5" t="s">
        <v>67</v>
      </c>
      <c r="BO5" t="s">
        <v>177</v>
      </c>
      <c r="BP5">
        <v>2128.9880000000003</v>
      </c>
    </row>
    <row r="6" spans="1:68" ht="16.5">
      <c r="A6" s="111" t="str">
        <f t="shared" ref="A6:A7" si="0">BF6</f>
        <v>부성여객</v>
      </c>
      <c r="B6" s="112">
        <f t="shared" ref="B6:B69" si="1">IF(BH6="NULL", E6, BH6)</f>
        <v>3685</v>
      </c>
      <c r="C6" s="113" t="str">
        <f t="shared" ref="C6:C7" si="2">BN6</f>
        <v>F</v>
      </c>
      <c r="D6" s="114">
        <f t="shared" ref="D6:D7" si="3">BM6</f>
        <v>0.76229484421015703</v>
      </c>
      <c r="E6" s="115">
        <f t="shared" ref="E6:E7" si="4">U6</f>
        <v>3685</v>
      </c>
      <c r="F6" s="116" t="str">
        <f t="shared" ref="F6:F7" si="5">BG6</f>
        <v>790</v>
      </c>
      <c r="G6" s="117" t="str">
        <f t="shared" ref="G6:G7" si="6">BK6</f>
        <v>70바2045</v>
      </c>
      <c r="H6" s="118">
        <f t="shared" ref="H6:H7" si="7">BJ6</f>
        <v>14</v>
      </c>
      <c r="I6" s="119">
        <f t="shared" ref="I6:I7" si="8">BP6</f>
        <v>1824.652</v>
      </c>
      <c r="J6" s="120">
        <f t="shared" ref="J6:J7" si="9">AB6/AA6</f>
        <v>5.4704521118188305E-2</v>
      </c>
      <c r="K6" s="120">
        <f t="shared" ref="K6:K7" si="10">AC6/AA6</f>
        <v>0.39400908906591536</v>
      </c>
      <c r="L6" s="120">
        <f t="shared" ref="L6:L7" si="11">AD6/I6</f>
        <v>0.26525605978564681</v>
      </c>
      <c r="M6" s="121">
        <f t="shared" ref="M6:M7" si="12">Z6</f>
        <v>22.032</v>
      </c>
      <c r="N6" s="122">
        <f t="shared" ref="N6:N7" si="13">AE6*100/W6</f>
        <v>0.64118045596479489</v>
      </c>
      <c r="O6" s="122">
        <f t="shared" ref="O6" si="14">AF6*100/W6</f>
        <v>44.668905098880714</v>
      </c>
      <c r="P6" s="232">
        <f t="shared" ref="P6:P7" si="15">AK6</f>
        <v>59</v>
      </c>
      <c r="Q6" s="233">
        <f t="shared" ref="Q6:Q7" si="16">AE6</f>
        <v>12</v>
      </c>
      <c r="R6" s="233">
        <f t="shared" ref="R6:R7" si="17">AF6</f>
        <v>836</v>
      </c>
      <c r="T6">
        <v>512</v>
      </c>
      <c r="U6">
        <v>3685</v>
      </c>
      <c r="V6" t="s">
        <v>444</v>
      </c>
      <c r="W6">
        <v>1871.548</v>
      </c>
      <c r="X6">
        <v>1379.316</v>
      </c>
      <c r="Y6">
        <v>1.357</v>
      </c>
      <c r="Z6">
        <v>22.032</v>
      </c>
      <c r="AA6">
        <v>130.57997499999999</v>
      </c>
      <c r="AB6">
        <v>7.1433150000000003</v>
      </c>
      <c r="AC6">
        <v>51.449697</v>
      </c>
      <c r="AD6" s="1">
        <v>484</v>
      </c>
      <c r="AE6">
        <v>12</v>
      </c>
      <c r="AF6">
        <v>836</v>
      </c>
      <c r="AG6">
        <v>107</v>
      </c>
      <c r="AH6">
        <v>14.33258</v>
      </c>
      <c r="AI6">
        <v>5504.8</v>
      </c>
      <c r="AJ6">
        <v>1570</v>
      </c>
      <c r="AK6">
        <v>59</v>
      </c>
      <c r="AL6">
        <v>21828</v>
      </c>
      <c r="AM6" t="s">
        <v>446</v>
      </c>
      <c r="AN6" t="s">
        <v>531</v>
      </c>
      <c r="AO6">
        <v>218.53</v>
      </c>
      <c r="AR6" t="s">
        <v>118</v>
      </c>
      <c r="AS6" t="s">
        <v>121</v>
      </c>
      <c r="AT6" t="s">
        <v>242</v>
      </c>
      <c r="AU6" t="s">
        <v>444</v>
      </c>
      <c r="AV6" t="s">
        <v>48</v>
      </c>
      <c r="AW6">
        <v>14</v>
      </c>
      <c r="BB6">
        <v>0.76229484421015703</v>
      </c>
      <c r="BC6" t="s">
        <v>70</v>
      </c>
      <c r="BF6" t="s">
        <v>118</v>
      </c>
      <c r="BG6" t="s">
        <v>121</v>
      </c>
      <c r="BH6" t="s">
        <v>444</v>
      </c>
      <c r="BI6">
        <v>3685</v>
      </c>
      <c r="BJ6">
        <v>14</v>
      </c>
      <c r="BK6" t="s">
        <v>242</v>
      </c>
      <c r="BL6" t="s">
        <v>203</v>
      </c>
      <c r="BM6">
        <v>0.76229484421015703</v>
      </c>
      <c r="BN6" t="s">
        <v>70</v>
      </c>
      <c r="BO6" t="s">
        <v>186</v>
      </c>
      <c r="BP6">
        <v>1824.652</v>
      </c>
    </row>
    <row r="7" spans="1:68" ht="16.5">
      <c r="A7" s="128" t="str">
        <f t="shared" si="0"/>
        <v>부성여객</v>
      </c>
      <c r="B7" s="129">
        <f t="shared" si="1"/>
        <v>5208</v>
      </c>
      <c r="C7" s="130" t="str">
        <f t="shared" si="2"/>
        <v>C</v>
      </c>
      <c r="D7" s="131">
        <f t="shared" si="3"/>
        <v>0.89810365359026878</v>
      </c>
      <c r="E7" s="132">
        <f t="shared" si="4"/>
        <v>5208</v>
      </c>
      <c r="F7" s="133" t="str">
        <f t="shared" si="5"/>
        <v>33</v>
      </c>
      <c r="G7" s="134" t="str">
        <f t="shared" si="6"/>
        <v>70바2084</v>
      </c>
      <c r="H7" s="135">
        <f t="shared" si="7"/>
        <v>15</v>
      </c>
      <c r="I7" s="136">
        <f t="shared" si="8"/>
        <v>2052.5990000000002</v>
      </c>
      <c r="J7" s="137">
        <f t="shared" si="9"/>
        <v>2.0429731086836145E-2</v>
      </c>
      <c r="K7" s="137">
        <f t="shared" si="10"/>
        <v>0.39637207066891061</v>
      </c>
      <c r="L7" s="137">
        <f t="shared" si="11"/>
        <v>0.21631112555350557</v>
      </c>
      <c r="M7" s="138">
        <f t="shared" si="12"/>
        <v>17.218</v>
      </c>
      <c r="N7" s="139">
        <f t="shared" si="13"/>
        <v>0</v>
      </c>
      <c r="O7" s="139">
        <v>70</v>
      </c>
      <c r="P7" s="230">
        <f t="shared" si="15"/>
        <v>60</v>
      </c>
      <c r="Q7" s="231">
        <f t="shared" si="16"/>
        <v>0</v>
      </c>
      <c r="R7" s="231">
        <f t="shared" si="17"/>
        <v>233</v>
      </c>
      <c r="T7">
        <v>512</v>
      </c>
      <c r="U7">
        <v>5208</v>
      </c>
      <c r="V7" t="s">
        <v>444</v>
      </c>
      <c r="W7">
        <v>2052.5990000000002</v>
      </c>
      <c r="X7">
        <v>1363.998</v>
      </c>
      <c r="Y7">
        <v>1.5049999999999999</v>
      </c>
      <c r="Z7">
        <v>17.218</v>
      </c>
      <c r="AA7">
        <v>149.644701</v>
      </c>
      <c r="AB7">
        <v>3.0572010000000001</v>
      </c>
      <c r="AC7">
        <v>59.314979999999998</v>
      </c>
      <c r="AD7" s="1">
        <v>444</v>
      </c>
      <c r="AE7">
        <v>0</v>
      </c>
      <c r="AF7">
        <v>233</v>
      </c>
      <c r="AG7">
        <v>92</v>
      </c>
      <c r="AH7">
        <v>13.716483</v>
      </c>
      <c r="AI7">
        <v>2488.8000000000002</v>
      </c>
      <c r="AJ7">
        <v>274.39999999999998</v>
      </c>
      <c r="AK7">
        <v>60</v>
      </c>
      <c r="AL7">
        <v>29425</v>
      </c>
      <c r="AM7" t="s">
        <v>447</v>
      </c>
      <c r="AN7" t="s">
        <v>532</v>
      </c>
      <c r="AO7">
        <v>403.32799999999997</v>
      </c>
      <c r="AR7" t="s">
        <v>118</v>
      </c>
      <c r="AS7" t="s">
        <v>119</v>
      </c>
      <c r="AT7" t="s">
        <v>203</v>
      </c>
      <c r="AU7" t="s">
        <v>444</v>
      </c>
      <c r="AV7" t="s">
        <v>48</v>
      </c>
      <c r="AW7">
        <v>15</v>
      </c>
      <c r="BB7">
        <v>0.89810365359026878</v>
      </c>
      <c r="BC7" t="s">
        <v>69</v>
      </c>
      <c r="BF7" t="s">
        <v>118</v>
      </c>
      <c r="BG7" t="s">
        <v>119</v>
      </c>
      <c r="BH7" t="s">
        <v>444</v>
      </c>
      <c r="BI7">
        <v>5208</v>
      </c>
      <c r="BJ7">
        <v>15</v>
      </c>
      <c r="BK7" t="s">
        <v>203</v>
      </c>
      <c r="BL7" t="s">
        <v>201</v>
      </c>
      <c r="BM7">
        <v>0.89810365359026878</v>
      </c>
      <c r="BN7" t="s">
        <v>69</v>
      </c>
      <c r="BO7" t="s">
        <v>175</v>
      </c>
      <c r="BP7">
        <v>2052.5990000000002</v>
      </c>
    </row>
    <row r="8" spans="1:68" ht="16.5">
      <c r="A8" s="111" t="str">
        <f t="shared" ref="A8:A24" si="18">BF8</f>
        <v>부성여객</v>
      </c>
      <c r="B8" s="112" t="str">
        <f t="shared" si="1"/>
        <v>강명식</v>
      </c>
      <c r="C8" s="113" t="str">
        <f t="shared" ref="C8:C24" si="19">BN8</f>
        <v>B</v>
      </c>
      <c r="D8" s="114">
        <f t="shared" ref="D8:D24" si="20">BM8</f>
        <v>0.91008627654704988</v>
      </c>
      <c r="E8" s="115">
        <f t="shared" ref="E8:E24" si="21">U8</f>
        <v>9966</v>
      </c>
      <c r="F8" s="116" t="str">
        <f t="shared" ref="F8:F24" si="22">BG8</f>
        <v>33</v>
      </c>
      <c r="G8" s="117" t="str">
        <f t="shared" ref="G8:G24" si="23">BK8</f>
        <v>70바2133</v>
      </c>
      <c r="H8" s="118">
        <f t="shared" ref="H8:H24" si="24">BJ8</f>
        <v>2</v>
      </c>
      <c r="I8" s="119">
        <f t="shared" ref="I8:I24" si="25">BP8</f>
        <v>1923.252</v>
      </c>
      <c r="J8" s="120">
        <f t="shared" ref="J8:J24" si="26">AB8/AA8</f>
        <v>1.0233676614253744E-2</v>
      </c>
      <c r="K8" s="120">
        <f t="shared" ref="K8:K24" si="27">AC8/AA8</f>
        <v>0.34846569544544859</v>
      </c>
      <c r="L8" s="120">
        <f t="shared" ref="L8:L24" si="28">AD8/I8</f>
        <v>0.13466773984896416</v>
      </c>
      <c r="M8" s="121">
        <f t="shared" ref="M8:M24" si="29">Z8</f>
        <v>15.115</v>
      </c>
      <c r="N8" s="122">
        <f t="shared" ref="N8:N24" si="30">AE8*100/W8</f>
        <v>0</v>
      </c>
      <c r="O8" s="122">
        <f t="shared" ref="O8:O24" si="31">AF8*100/W8</f>
        <v>2.3397869857928133</v>
      </c>
      <c r="P8" s="232">
        <f t="shared" ref="P8:P24" si="32">AK8</f>
        <v>0</v>
      </c>
      <c r="Q8" s="233">
        <f t="shared" ref="Q8:Q24" si="33">AE8</f>
        <v>0</v>
      </c>
      <c r="R8" s="233">
        <f t="shared" ref="R8:R24" si="34">AF8</f>
        <v>45</v>
      </c>
      <c r="T8">
        <v>512</v>
      </c>
      <c r="U8">
        <v>9966</v>
      </c>
      <c r="V8" t="s">
        <v>247</v>
      </c>
      <c r="W8">
        <v>1923.252</v>
      </c>
      <c r="X8">
        <v>978.76700000000005</v>
      </c>
      <c r="Y8">
        <v>1.9650000000000001</v>
      </c>
      <c r="Z8">
        <v>15.115</v>
      </c>
      <c r="AA8">
        <v>121.897735</v>
      </c>
      <c r="AB8">
        <v>1.2474620000000001</v>
      </c>
      <c r="AC8">
        <v>42.477179</v>
      </c>
      <c r="AD8" s="1">
        <v>259</v>
      </c>
      <c r="AE8">
        <v>0</v>
      </c>
      <c r="AF8">
        <v>45</v>
      </c>
      <c r="AG8">
        <v>95</v>
      </c>
      <c r="AH8">
        <v>15.777585999999999</v>
      </c>
      <c r="AI8">
        <v>271.39999999999998</v>
      </c>
      <c r="AJ8">
        <v>16.2</v>
      </c>
      <c r="AK8">
        <v>0</v>
      </c>
      <c r="AL8">
        <v>0</v>
      </c>
      <c r="AM8" t="s">
        <v>248</v>
      </c>
      <c r="AN8" t="s">
        <v>533</v>
      </c>
      <c r="AO8">
        <v>1787.4649999999999</v>
      </c>
      <c r="AR8" t="s">
        <v>118</v>
      </c>
      <c r="AS8" t="s">
        <v>119</v>
      </c>
      <c r="AT8" t="s">
        <v>206</v>
      </c>
      <c r="AU8" t="s">
        <v>247</v>
      </c>
      <c r="AV8" t="s">
        <v>194</v>
      </c>
      <c r="AW8">
        <v>2</v>
      </c>
      <c r="BB8">
        <v>0.91008627654704988</v>
      </c>
      <c r="BC8" t="s">
        <v>68</v>
      </c>
      <c r="BF8" t="s">
        <v>118</v>
      </c>
      <c r="BG8" t="s">
        <v>119</v>
      </c>
      <c r="BH8" t="s">
        <v>247</v>
      </c>
      <c r="BI8">
        <v>9966</v>
      </c>
      <c r="BJ8">
        <v>2</v>
      </c>
      <c r="BK8" t="s">
        <v>206</v>
      </c>
      <c r="BL8" t="s">
        <v>199</v>
      </c>
      <c r="BM8">
        <v>0.91008627654704988</v>
      </c>
      <c r="BN8" t="s">
        <v>68</v>
      </c>
      <c r="BO8" t="s">
        <v>249</v>
      </c>
      <c r="BP8">
        <v>1923.252</v>
      </c>
    </row>
    <row r="9" spans="1:68" ht="16.5">
      <c r="A9" s="128" t="str">
        <f t="shared" si="18"/>
        <v>부성여객</v>
      </c>
      <c r="B9" s="129" t="str">
        <f t="shared" si="1"/>
        <v>강인선</v>
      </c>
      <c r="C9" s="130" t="str">
        <f t="shared" si="19"/>
        <v>D</v>
      </c>
      <c r="D9" s="131">
        <f t="shared" si="20"/>
        <v>0.80730066857708616</v>
      </c>
      <c r="E9" s="132">
        <f t="shared" si="21"/>
        <v>204</v>
      </c>
      <c r="F9" s="133" t="str">
        <f t="shared" si="22"/>
        <v>36</v>
      </c>
      <c r="G9" s="134" t="str">
        <f t="shared" si="23"/>
        <v>70바2093</v>
      </c>
      <c r="H9" s="135">
        <f t="shared" si="24"/>
        <v>13</v>
      </c>
      <c r="I9" s="136">
        <f t="shared" si="25"/>
        <v>1613.721</v>
      </c>
      <c r="J9" s="137">
        <f t="shared" si="26"/>
        <v>2.4024580924070189E-2</v>
      </c>
      <c r="K9" s="137">
        <f t="shared" si="27"/>
        <v>0.36324736045608741</v>
      </c>
      <c r="L9" s="137">
        <f t="shared" si="28"/>
        <v>0.22804437694000387</v>
      </c>
      <c r="M9" s="138">
        <f t="shared" si="29"/>
        <v>19.143999999999998</v>
      </c>
      <c r="N9" s="139">
        <f t="shared" si="30"/>
        <v>0</v>
      </c>
      <c r="O9" s="139">
        <f t="shared" si="31"/>
        <v>20.015851562940558</v>
      </c>
      <c r="P9" s="230">
        <f t="shared" si="32"/>
        <v>22</v>
      </c>
      <c r="Q9" s="231">
        <f t="shared" si="33"/>
        <v>0</v>
      </c>
      <c r="R9" s="231">
        <f t="shared" si="34"/>
        <v>323</v>
      </c>
      <c r="T9">
        <v>512</v>
      </c>
      <c r="U9">
        <v>204</v>
      </c>
      <c r="V9" t="s">
        <v>534</v>
      </c>
      <c r="W9">
        <v>1613.721</v>
      </c>
      <c r="X9">
        <v>1172.8599999999999</v>
      </c>
      <c r="Y9">
        <v>1.3759999999999999</v>
      </c>
      <c r="Z9">
        <v>19.143999999999998</v>
      </c>
      <c r="AA9">
        <v>111.956084</v>
      </c>
      <c r="AB9">
        <v>2.6896979999999999</v>
      </c>
      <c r="AC9">
        <v>40.667752</v>
      </c>
      <c r="AD9" s="1">
        <v>368</v>
      </c>
      <c r="AE9">
        <v>0</v>
      </c>
      <c r="AF9">
        <v>323</v>
      </c>
      <c r="AG9">
        <v>93</v>
      </c>
      <c r="AH9">
        <v>14.413874</v>
      </c>
      <c r="AI9">
        <v>653.5</v>
      </c>
      <c r="AJ9">
        <v>115.2</v>
      </c>
      <c r="AK9">
        <v>22</v>
      </c>
      <c r="AL9">
        <v>3288</v>
      </c>
      <c r="AM9" t="s">
        <v>535</v>
      </c>
      <c r="AN9" t="s">
        <v>536</v>
      </c>
      <c r="AO9">
        <v>246.76</v>
      </c>
      <c r="AR9" t="s">
        <v>118</v>
      </c>
      <c r="AS9" t="s">
        <v>120</v>
      </c>
      <c r="AT9" t="s">
        <v>222</v>
      </c>
      <c r="AU9" t="s">
        <v>534</v>
      </c>
      <c r="AV9" t="s">
        <v>48</v>
      </c>
      <c r="AW9">
        <v>13</v>
      </c>
      <c r="BB9">
        <v>0.80730066857708616</v>
      </c>
      <c r="BC9" t="s">
        <v>67</v>
      </c>
      <c r="BF9" t="s">
        <v>118</v>
      </c>
      <c r="BG9" t="s">
        <v>120</v>
      </c>
      <c r="BH9" t="s">
        <v>534</v>
      </c>
      <c r="BI9">
        <v>204</v>
      </c>
      <c r="BJ9">
        <v>13</v>
      </c>
      <c r="BK9" t="s">
        <v>222</v>
      </c>
      <c r="BL9" t="s">
        <v>216</v>
      </c>
      <c r="BM9">
        <v>0.80730066857708616</v>
      </c>
      <c r="BN9" t="s">
        <v>67</v>
      </c>
      <c r="BO9" t="s">
        <v>177</v>
      </c>
      <c r="BP9">
        <v>1613.721</v>
      </c>
    </row>
    <row r="10" spans="1:68" ht="16.5">
      <c r="A10" s="111" t="str">
        <f t="shared" si="18"/>
        <v>부성여객</v>
      </c>
      <c r="B10" s="112" t="str">
        <f t="shared" si="1"/>
        <v>강태호</v>
      </c>
      <c r="C10" s="113" t="str">
        <f t="shared" si="19"/>
        <v>B</v>
      </c>
      <c r="D10" s="114">
        <f t="shared" si="20"/>
        <v>0.90916960733210095</v>
      </c>
      <c r="E10" s="115">
        <f t="shared" si="21"/>
        <v>2024</v>
      </c>
      <c r="F10" s="116" t="str">
        <f t="shared" si="22"/>
        <v>36</v>
      </c>
      <c r="G10" s="117" t="str">
        <f t="shared" si="23"/>
        <v>70바2064</v>
      </c>
      <c r="H10" s="118">
        <f t="shared" si="24"/>
        <v>6</v>
      </c>
      <c r="I10" s="119">
        <f t="shared" si="25"/>
        <v>1674.1409999999998</v>
      </c>
      <c r="J10" s="120">
        <f t="shared" si="26"/>
        <v>2.4645038788840341E-2</v>
      </c>
      <c r="K10" s="120">
        <f t="shared" si="27"/>
        <v>0.40147425619249444</v>
      </c>
      <c r="L10" s="120">
        <f t="shared" si="28"/>
        <v>0.14156513698666959</v>
      </c>
      <c r="M10" s="121">
        <f t="shared" si="29"/>
        <v>21.140999999999998</v>
      </c>
      <c r="N10" s="122">
        <f t="shared" si="30"/>
        <v>0.11946425062166209</v>
      </c>
      <c r="O10" s="122">
        <f t="shared" si="31"/>
        <v>14.216245823977788</v>
      </c>
      <c r="P10" s="232">
        <f t="shared" si="32"/>
        <v>49</v>
      </c>
      <c r="Q10" s="233">
        <f t="shared" si="33"/>
        <v>2</v>
      </c>
      <c r="R10" s="233">
        <f t="shared" si="34"/>
        <v>238</v>
      </c>
      <c r="T10">
        <v>512</v>
      </c>
      <c r="U10">
        <v>2024</v>
      </c>
      <c r="V10" t="s">
        <v>537</v>
      </c>
      <c r="W10">
        <v>1674.1410000000001</v>
      </c>
      <c r="X10">
        <v>1218.45</v>
      </c>
      <c r="Y10">
        <v>1.3740000000000001</v>
      </c>
      <c r="Z10">
        <v>21.140999999999998</v>
      </c>
      <c r="AA10">
        <v>120.994981</v>
      </c>
      <c r="AB10">
        <v>2.9819260000000001</v>
      </c>
      <c r="AC10">
        <v>48.576369999999997</v>
      </c>
      <c r="AD10" s="1">
        <v>237</v>
      </c>
      <c r="AE10">
        <v>2</v>
      </c>
      <c r="AF10">
        <v>238</v>
      </c>
      <c r="AG10">
        <v>88</v>
      </c>
      <c r="AH10">
        <v>13.836449</v>
      </c>
      <c r="AI10">
        <v>788.5</v>
      </c>
      <c r="AJ10">
        <v>29.3</v>
      </c>
      <c r="AK10">
        <v>49</v>
      </c>
      <c r="AL10">
        <v>19585</v>
      </c>
      <c r="AM10" t="s">
        <v>538</v>
      </c>
      <c r="AN10" t="s">
        <v>539</v>
      </c>
      <c r="AO10">
        <v>1091.825</v>
      </c>
      <c r="AR10" t="s">
        <v>118</v>
      </c>
      <c r="AS10" t="s">
        <v>120</v>
      </c>
      <c r="AT10" t="s">
        <v>220</v>
      </c>
      <c r="AU10" t="s">
        <v>537</v>
      </c>
      <c r="AV10" t="s">
        <v>194</v>
      </c>
      <c r="AW10">
        <v>6</v>
      </c>
      <c r="BB10">
        <v>0.90916960733210095</v>
      </c>
      <c r="BC10" t="s">
        <v>68</v>
      </c>
      <c r="BF10" t="s">
        <v>118</v>
      </c>
      <c r="BG10" t="s">
        <v>120</v>
      </c>
      <c r="BH10" t="s">
        <v>537</v>
      </c>
      <c r="BI10">
        <v>2024</v>
      </c>
      <c r="BJ10">
        <v>6</v>
      </c>
      <c r="BK10" t="s">
        <v>220</v>
      </c>
      <c r="BL10" t="s">
        <v>224</v>
      </c>
      <c r="BM10">
        <v>0.90916960733210095</v>
      </c>
      <c r="BN10" t="s">
        <v>68</v>
      </c>
      <c r="BO10" t="s">
        <v>249</v>
      </c>
      <c r="BP10">
        <v>1674.1409999999998</v>
      </c>
    </row>
    <row r="11" spans="1:68" ht="16.5">
      <c r="A11" s="128" t="str">
        <f t="shared" si="18"/>
        <v>부성여객</v>
      </c>
      <c r="B11" s="129" t="str">
        <f t="shared" si="1"/>
        <v>고창환</v>
      </c>
      <c r="C11" s="130" t="str">
        <f t="shared" si="19"/>
        <v>C</v>
      </c>
      <c r="D11" s="131">
        <f t="shared" si="20"/>
        <v>0.85440355021729364</v>
      </c>
      <c r="E11" s="132">
        <f t="shared" si="21"/>
        <v>7324</v>
      </c>
      <c r="F11" s="133" t="str">
        <f t="shared" si="22"/>
        <v>790</v>
      </c>
      <c r="G11" s="134" t="str">
        <f t="shared" si="23"/>
        <v>70바2024</v>
      </c>
      <c r="H11" s="135">
        <f t="shared" si="24"/>
        <v>11</v>
      </c>
      <c r="I11" s="136">
        <f t="shared" si="25"/>
        <v>1607.5320000000002</v>
      </c>
      <c r="J11" s="137">
        <f t="shared" si="26"/>
        <v>6.2106223663880473E-3</v>
      </c>
      <c r="K11" s="137">
        <f t="shared" si="27"/>
        <v>0.37306817066441883</v>
      </c>
      <c r="L11" s="137">
        <f t="shared" si="28"/>
        <v>0.20777191371618106</v>
      </c>
      <c r="M11" s="138">
        <f t="shared" si="29"/>
        <v>16.962</v>
      </c>
      <c r="N11" s="139">
        <f t="shared" si="30"/>
        <v>6.2207159795263797E-2</v>
      </c>
      <c r="O11" s="139">
        <f t="shared" si="31"/>
        <v>9.7665240878564159</v>
      </c>
      <c r="P11" s="230">
        <f t="shared" si="32"/>
        <v>23</v>
      </c>
      <c r="Q11" s="231">
        <f t="shared" si="33"/>
        <v>1</v>
      </c>
      <c r="R11" s="231">
        <f t="shared" si="34"/>
        <v>157</v>
      </c>
      <c r="T11">
        <v>512</v>
      </c>
      <c r="U11">
        <v>7324</v>
      </c>
      <c r="V11" t="s">
        <v>250</v>
      </c>
      <c r="W11">
        <v>1607.5319999999999</v>
      </c>
      <c r="X11">
        <v>1025.684</v>
      </c>
      <c r="Y11">
        <v>1.5669999999999999</v>
      </c>
      <c r="Z11">
        <v>16.962</v>
      </c>
      <c r="AA11">
        <v>98.753871000000004</v>
      </c>
      <c r="AB11">
        <v>0.61332299999999995</v>
      </c>
      <c r="AC11">
        <v>36.841926000000001</v>
      </c>
      <c r="AD11" s="1">
        <v>334</v>
      </c>
      <c r="AE11">
        <v>1</v>
      </c>
      <c r="AF11">
        <v>157</v>
      </c>
      <c r="AG11">
        <v>101</v>
      </c>
      <c r="AH11">
        <v>16.278165999999999</v>
      </c>
      <c r="AI11">
        <v>2640.3</v>
      </c>
      <c r="AJ11">
        <v>592.29999999999995</v>
      </c>
      <c r="AK11">
        <v>23</v>
      </c>
      <c r="AL11">
        <v>3000</v>
      </c>
      <c r="AM11" t="s">
        <v>251</v>
      </c>
      <c r="AN11" t="s">
        <v>540</v>
      </c>
      <c r="AO11">
        <v>325.459</v>
      </c>
      <c r="AR11" t="s">
        <v>118</v>
      </c>
      <c r="AS11" t="s">
        <v>121</v>
      </c>
      <c r="AT11" t="s">
        <v>239</v>
      </c>
      <c r="AU11" t="s">
        <v>250</v>
      </c>
      <c r="AV11" t="s">
        <v>48</v>
      </c>
      <c r="AW11">
        <v>11</v>
      </c>
      <c r="BB11">
        <v>0.85440355021729364</v>
      </c>
      <c r="BC11" t="s">
        <v>69</v>
      </c>
      <c r="BF11" t="s">
        <v>118</v>
      </c>
      <c r="BG11" t="s">
        <v>121</v>
      </c>
      <c r="BH11" t="s">
        <v>250</v>
      </c>
      <c r="BI11">
        <v>7324</v>
      </c>
      <c r="BJ11">
        <v>11</v>
      </c>
      <c r="BK11" t="s">
        <v>239</v>
      </c>
      <c r="BL11" t="s">
        <v>219</v>
      </c>
      <c r="BM11">
        <v>0.85440355021729364</v>
      </c>
      <c r="BN11" t="s">
        <v>69</v>
      </c>
      <c r="BO11" t="s">
        <v>175</v>
      </c>
      <c r="BP11">
        <v>1607.5320000000002</v>
      </c>
    </row>
    <row r="12" spans="1:68" ht="16.5">
      <c r="A12" s="111" t="str">
        <f t="shared" si="18"/>
        <v>부성여객</v>
      </c>
      <c r="B12" s="112" t="str">
        <f t="shared" si="1"/>
        <v>구자입</v>
      </c>
      <c r="C12" s="113" t="str">
        <f t="shared" si="19"/>
        <v>S</v>
      </c>
      <c r="D12" s="114">
        <f t="shared" si="20"/>
        <v>1.0251900647376668</v>
      </c>
      <c r="E12" s="115">
        <f t="shared" si="21"/>
        <v>1597</v>
      </c>
      <c r="F12" s="116" t="str">
        <f t="shared" si="22"/>
        <v>36</v>
      </c>
      <c r="G12" s="117" t="str">
        <f t="shared" si="23"/>
        <v>70바2011</v>
      </c>
      <c r="H12" s="118">
        <f t="shared" si="24"/>
        <v>4</v>
      </c>
      <c r="I12" s="119">
        <f t="shared" si="25"/>
        <v>1999.643</v>
      </c>
      <c r="J12" s="120">
        <f t="shared" si="26"/>
        <v>3.079843320174127E-2</v>
      </c>
      <c r="K12" s="120">
        <f t="shared" si="27"/>
        <v>0.39940966394880478</v>
      </c>
      <c r="L12" s="120">
        <f t="shared" si="28"/>
        <v>9.8517585388991927E-2</v>
      </c>
      <c r="M12" s="121">
        <f t="shared" si="29"/>
        <v>13.811</v>
      </c>
      <c r="N12" s="122">
        <f t="shared" si="30"/>
        <v>9.9700300895508104E-2</v>
      </c>
      <c r="O12" s="122">
        <f t="shared" si="31"/>
        <v>11.315984151640169</v>
      </c>
      <c r="P12" s="232">
        <f t="shared" si="32"/>
        <v>68</v>
      </c>
      <c r="Q12" s="233">
        <f t="shared" si="33"/>
        <v>2</v>
      </c>
      <c r="R12" s="233">
        <f t="shared" si="34"/>
        <v>227</v>
      </c>
      <c r="T12">
        <v>512</v>
      </c>
      <c r="U12">
        <v>1597</v>
      </c>
      <c r="V12" t="s">
        <v>252</v>
      </c>
      <c r="W12">
        <v>2006.0119999999999</v>
      </c>
      <c r="X12">
        <v>1093.9269999999999</v>
      </c>
      <c r="Y12">
        <v>1.8340000000000001</v>
      </c>
      <c r="Z12">
        <v>13.811</v>
      </c>
      <c r="AA12">
        <v>150.03386599999999</v>
      </c>
      <c r="AB12">
        <v>4.6208080000000002</v>
      </c>
      <c r="AC12">
        <v>59.924976000000001</v>
      </c>
      <c r="AD12" s="1">
        <v>197</v>
      </c>
      <c r="AE12">
        <v>2</v>
      </c>
      <c r="AF12">
        <v>227</v>
      </c>
      <c r="AG12">
        <v>101</v>
      </c>
      <c r="AH12">
        <v>13.370393999999999</v>
      </c>
      <c r="AI12">
        <v>1249.5</v>
      </c>
      <c r="AJ12">
        <v>80.900000000000006</v>
      </c>
      <c r="AK12">
        <v>68</v>
      </c>
      <c r="AL12">
        <v>27681</v>
      </c>
      <c r="AM12" t="s">
        <v>253</v>
      </c>
      <c r="AN12" t="s">
        <v>541</v>
      </c>
      <c r="AO12">
        <v>1712.4480000000001</v>
      </c>
      <c r="AR12" t="s">
        <v>118</v>
      </c>
      <c r="AS12" t="s">
        <v>120</v>
      </c>
      <c r="AT12" t="s">
        <v>212</v>
      </c>
      <c r="AU12" t="s">
        <v>252</v>
      </c>
      <c r="AV12" t="s">
        <v>48</v>
      </c>
      <c r="AW12">
        <v>4</v>
      </c>
      <c r="BB12">
        <v>1.0251900647376668</v>
      </c>
      <c r="BC12" t="s">
        <v>71</v>
      </c>
      <c r="BF12" t="s">
        <v>118</v>
      </c>
      <c r="BG12" t="s">
        <v>120</v>
      </c>
      <c r="BH12" t="s">
        <v>252</v>
      </c>
      <c r="BI12">
        <v>1597</v>
      </c>
      <c r="BJ12">
        <v>4</v>
      </c>
      <c r="BK12" t="s">
        <v>212</v>
      </c>
      <c r="BL12" t="s">
        <v>465</v>
      </c>
      <c r="BM12">
        <v>1.0251900647376668</v>
      </c>
      <c r="BN12" t="s">
        <v>71</v>
      </c>
      <c r="BO12" t="s">
        <v>174</v>
      </c>
      <c r="BP12">
        <v>1999.643</v>
      </c>
    </row>
    <row r="13" spans="1:68" ht="16.5">
      <c r="A13" s="128" t="str">
        <f t="shared" si="18"/>
        <v>부성여객</v>
      </c>
      <c r="B13" s="129" t="str">
        <f t="shared" si="1"/>
        <v>권영규</v>
      </c>
      <c r="C13" s="130" t="str">
        <f t="shared" si="19"/>
        <v>B</v>
      </c>
      <c r="D13" s="131">
        <f t="shared" si="20"/>
        <v>0.93583031108403725</v>
      </c>
      <c r="E13" s="132">
        <f t="shared" si="21"/>
        <v>7366</v>
      </c>
      <c r="F13" s="133" t="str">
        <f t="shared" si="22"/>
        <v>790</v>
      </c>
      <c r="G13" s="134" t="str">
        <f t="shared" si="23"/>
        <v>70바2028</v>
      </c>
      <c r="H13" s="135">
        <f t="shared" si="24"/>
        <v>6</v>
      </c>
      <c r="I13" s="136">
        <f t="shared" si="25"/>
        <v>3825.7240000000002</v>
      </c>
      <c r="J13" s="137">
        <f t="shared" si="26"/>
        <v>2.9153581786836275E-2</v>
      </c>
      <c r="K13" s="137">
        <f t="shared" si="27"/>
        <v>0.25430275203924829</v>
      </c>
      <c r="L13" s="137">
        <f t="shared" si="28"/>
        <v>0.18114218380625471</v>
      </c>
      <c r="M13" s="138">
        <f t="shared" si="29"/>
        <v>11.827</v>
      </c>
      <c r="N13" s="139">
        <f t="shared" si="30"/>
        <v>7.8416529786257447E-2</v>
      </c>
      <c r="O13" s="139">
        <f t="shared" si="31"/>
        <v>11.135147229648558</v>
      </c>
      <c r="P13" s="230">
        <f t="shared" si="32"/>
        <v>2</v>
      </c>
      <c r="Q13" s="231">
        <f t="shared" si="33"/>
        <v>3</v>
      </c>
      <c r="R13" s="231">
        <f t="shared" si="34"/>
        <v>426</v>
      </c>
      <c r="T13">
        <v>512</v>
      </c>
      <c r="U13">
        <v>7366</v>
      </c>
      <c r="V13" t="s">
        <v>254</v>
      </c>
      <c r="W13">
        <v>3825.7240000000002</v>
      </c>
      <c r="X13">
        <v>1875.453</v>
      </c>
      <c r="Y13">
        <v>2.04</v>
      </c>
      <c r="Z13">
        <v>11.827</v>
      </c>
      <c r="AA13">
        <v>133.4683</v>
      </c>
      <c r="AB13">
        <v>3.891079</v>
      </c>
      <c r="AC13">
        <v>33.941355999999999</v>
      </c>
      <c r="AD13" s="1">
        <v>693</v>
      </c>
      <c r="AE13">
        <v>3</v>
      </c>
      <c r="AF13">
        <v>426</v>
      </c>
      <c r="AG13">
        <v>108</v>
      </c>
      <c r="AH13">
        <v>28.663913999999998</v>
      </c>
      <c r="AI13">
        <v>12434.3</v>
      </c>
      <c r="AJ13">
        <v>5185.2</v>
      </c>
      <c r="AK13">
        <v>2</v>
      </c>
      <c r="AL13">
        <v>51</v>
      </c>
      <c r="AM13" t="s">
        <v>255</v>
      </c>
      <c r="AN13" t="s">
        <v>542</v>
      </c>
      <c r="AO13">
        <v>873.423</v>
      </c>
      <c r="AR13" t="s">
        <v>118</v>
      </c>
      <c r="AS13" t="s">
        <v>121</v>
      </c>
      <c r="AT13" t="s">
        <v>241</v>
      </c>
      <c r="AU13" t="s">
        <v>254</v>
      </c>
      <c r="AV13" t="s">
        <v>48</v>
      </c>
      <c r="AW13">
        <v>6</v>
      </c>
      <c r="BB13">
        <v>0.93583031108403725</v>
      </c>
      <c r="BC13" t="s">
        <v>68</v>
      </c>
      <c r="BF13" t="s">
        <v>118</v>
      </c>
      <c r="BG13" t="s">
        <v>121</v>
      </c>
      <c r="BH13" t="s">
        <v>254</v>
      </c>
      <c r="BI13">
        <v>7366</v>
      </c>
      <c r="BJ13">
        <v>6</v>
      </c>
      <c r="BK13" t="s">
        <v>241</v>
      </c>
      <c r="BL13" t="s">
        <v>245</v>
      </c>
      <c r="BM13">
        <v>0.93583031108403725</v>
      </c>
      <c r="BN13" t="s">
        <v>68</v>
      </c>
      <c r="BO13" t="s">
        <v>249</v>
      </c>
      <c r="BP13">
        <v>3825.7240000000002</v>
      </c>
    </row>
    <row r="14" spans="1:68" ht="16.5">
      <c r="A14" s="111" t="str">
        <f t="shared" si="18"/>
        <v>부성여객</v>
      </c>
      <c r="B14" s="112" t="str">
        <f t="shared" si="1"/>
        <v>권영도</v>
      </c>
      <c r="C14" s="113" t="str">
        <f t="shared" si="19"/>
        <v>B</v>
      </c>
      <c r="D14" s="114">
        <f t="shared" si="20"/>
        <v>0.90464234388648479</v>
      </c>
      <c r="E14" s="115">
        <f t="shared" si="21"/>
        <v>3549</v>
      </c>
      <c r="F14" s="116" t="str">
        <f t="shared" si="22"/>
        <v>33</v>
      </c>
      <c r="G14" s="117" t="str">
        <f t="shared" si="23"/>
        <v>70바2020</v>
      </c>
      <c r="H14" s="118">
        <f t="shared" si="24"/>
        <v>3</v>
      </c>
      <c r="I14" s="119">
        <f t="shared" si="25"/>
        <v>2157.723</v>
      </c>
      <c r="J14" s="120">
        <f t="shared" si="26"/>
        <v>1.3755047136510835E-2</v>
      </c>
      <c r="K14" s="120">
        <f t="shared" si="27"/>
        <v>0.37654831511947617</v>
      </c>
      <c r="L14" s="120">
        <f t="shared" si="28"/>
        <v>0.26926533201898484</v>
      </c>
      <c r="M14" s="121">
        <f t="shared" si="29"/>
        <v>15.272</v>
      </c>
      <c r="N14" s="122">
        <f t="shared" si="30"/>
        <v>0</v>
      </c>
      <c r="O14" s="122">
        <f t="shared" si="31"/>
        <v>15.015829186600875</v>
      </c>
      <c r="P14" s="232">
        <f t="shared" si="32"/>
        <v>18</v>
      </c>
      <c r="Q14" s="233">
        <f t="shared" si="33"/>
        <v>0</v>
      </c>
      <c r="R14" s="233">
        <f t="shared" si="34"/>
        <v>324</v>
      </c>
      <c r="T14">
        <v>512</v>
      </c>
      <c r="U14">
        <v>3549</v>
      </c>
      <c r="V14" t="s">
        <v>256</v>
      </c>
      <c r="W14">
        <v>2157.723</v>
      </c>
      <c r="X14">
        <v>1328.6469999999999</v>
      </c>
      <c r="Y14">
        <v>1.6240000000000001</v>
      </c>
      <c r="Z14">
        <v>15.272</v>
      </c>
      <c r="AA14">
        <v>134.655809</v>
      </c>
      <c r="AB14">
        <v>1.8521970000000001</v>
      </c>
      <c r="AC14">
        <v>50.704417999999997</v>
      </c>
      <c r="AD14" s="1">
        <v>581</v>
      </c>
      <c r="AE14">
        <v>0</v>
      </c>
      <c r="AF14">
        <v>324</v>
      </c>
      <c r="AG14">
        <v>103</v>
      </c>
      <c r="AH14">
        <v>16.023987000000002</v>
      </c>
      <c r="AI14">
        <v>1103.9000000000001</v>
      </c>
      <c r="AJ14">
        <v>219.7</v>
      </c>
      <c r="AK14">
        <v>18</v>
      </c>
      <c r="AL14">
        <v>3152</v>
      </c>
      <c r="AM14" t="s">
        <v>257</v>
      </c>
      <c r="AN14" t="s">
        <v>543</v>
      </c>
      <c r="AO14">
        <v>1912.067</v>
      </c>
      <c r="AR14" t="s">
        <v>118</v>
      </c>
      <c r="AS14" t="s">
        <v>119</v>
      </c>
      <c r="AT14" t="s">
        <v>198</v>
      </c>
      <c r="AU14" t="s">
        <v>256</v>
      </c>
      <c r="AV14" t="s">
        <v>48</v>
      </c>
      <c r="AW14">
        <v>3</v>
      </c>
      <c r="BB14">
        <v>0.90464234388648479</v>
      </c>
      <c r="BC14" t="s">
        <v>68</v>
      </c>
      <c r="BF14" t="s">
        <v>118</v>
      </c>
      <c r="BG14" t="s">
        <v>119</v>
      </c>
      <c r="BH14" t="s">
        <v>256</v>
      </c>
      <c r="BI14">
        <v>3549</v>
      </c>
      <c r="BJ14">
        <v>3</v>
      </c>
      <c r="BK14" t="s">
        <v>198</v>
      </c>
      <c r="BL14" t="s">
        <v>463</v>
      </c>
      <c r="BM14">
        <v>0.90464234388648479</v>
      </c>
      <c r="BN14" t="s">
        <v>68</v>
      </c>
      <c r="BO14" t="s">
        <v>249</v>
      </c>
      <c r="BP14">
        <v>2157.723</v>
      </c>
    </row>
    <row r="15" spans="1:68" ht="16.5">
      <c r="A15" s="128" t="str">
        <f t="shared" si="18"/>
        <v>부성여객</v>
      </c>
      <c r="B15" s="129" t="str">
        <f t="shared" si="1"/>
        <v>김기수</v>
      </c>
      <c r="C15" s="130" t="str">
        <f t="shared" si="19"/>
        <v>F</v>
      </c>
      <c r="D15" s="131">
        <f t="shared" si="20"/>
        <v>0.75936982557623223</v>
      </c>
      <c r="E15" s="132">
        <f t="shared" si="21"/>
        <v>6975</v>
      </c>
      <c r="F15" s="133" t="str">
        <f t="shared" si="22"/>
        <v>36</v>
      </c>
      <c r="G15" s="134" t="str">
        <f t="shared" si="23"/>
        <v>70바2058</v>
      </c>
      <c r="H15" s="135">
        <f t="shared" si="24"/>
        <v>16</v>
      </c>
      <c r="I15" s="136">
        <f t="shared" si="25"/>
        <v>1892.5240000000001</v>
      </c>
      <c r="J15" s="137">
        <f t="shared" si="26"/>
        <v>4.8888809902280499E-2</v>
      </c>
      <c r="K15" s="137">
        <f t="shared" si="27"/>
        <v>0.36951765840694012</v>
      </c>
      <c r="L15" s="137">
        <f t="shared" si="28"/>
        <v>0.24041967235290013</v>
      </c>
      <c r="M15" s="138">
        <f t="shared" si="29"/>
        <v>22.071999999999999</v>
      </c>
      <c r="N15" s="139">
        <f t="shared" si="30"/>
        <v>0.1035762818600643</v>
      </c>
      <c r="O15" s="139">
        <f t="shared" si="31"/>
        <v>25.531553478505849</v>
      </c>
      <c r="P15" s="230">
        <f t="shared" si="32"/>
        <v>26</v>
      </c>
      <c r="Q15" s="231">
        <f t="shared" si="33"/>
        <v>2</v>
      </c>
      <c r="R15" s="231">
        <f t="shared" si="34"/>
        <v>493</v>
      </c>
      <c r="T15">
        <v>512</v>
      </c>
      <c r="U15">
        <v>6975</v>
      </c>
      <c r="V15" t="s">
        <v>258</v>
      </c>
      <c r="W15">
        <v>1930.944</v>
      </c>
      <c r="X15">
        <v>1429.6179999999999</v>
      </c>
      <c r="Y15">
        <v>1.351</v>
      </c>
      <c r="Z15">
        <v>22.071999999999999</v>
      </c>
      <c r="AA15">
        <v>125.647178</v>
      </c>
      <c r="AB15">
        <v>6.142741</v>
      </c>
      <c r="AC15">
        <v>46.428851000000002</v>
      </c>
      <c r="AD15" s="1">
        <v>455</v>
      </c>
      <c r="AE15">
        <v>2</v>
      </c>
      <c r="AF15">
        <v>493</v>
      </c>
      <c r="AG15">
        <v>98</v>
      </c>
      <c r="AH15">
        <v>15.367984999999999</v>
      </c>
      <c r="AI15">
        <v>1205.0999999999999</v>
      </c>
      <c r="AJ15">
        <v>218.8</v>
      </c>
      <c r="AK15">
        <v>26</v>
      </c>
      <c r="AL15">
        <v>10026</v>
      </c>
      <c r="AM15" t="s">
        <v>259</v>
      </c>
      <c r="AN15" t="s">
        <v>544</v>
      </c>
      <c r="AO15">
        <v>211.30600000000001</v>
      </c>
      <c r="AR15" t="s">
        <v>118</v>
      </c>
      <c r="AS15" t="s">
        <v>120</v>
      </c>
      <c r="AT15" t="s">
        <v>218</v>
      </c>
      <c r="AU15" t="s">
        <v>258</v>
      </c>
      <c r="AV15" t="s">
        <v>48</v>
      </c>
      <c r="AW15">
        <v>16</v>
      </c>
      <c r="BB15">
        <v>0.75936982557623223</v>
      </c>
      <c r="BC15" t="s">
        <v>70</v>
      </c>
      <c r="BF15" t="s">
        <v>118</v>
      </c>
      <c r="BG15" t="s">
        <v>120</v>
      </c>
      <c r="BH15" t="s">
        <v>258</v>
      </c>
      <c r="BI15">
        <v>6975</v>
      </c>
      <c r="BJ15">
        <v>16</v>
      </c>
      <c r="BK15" t="s">
        <v>218</v>
      </c>
      <c r="BL15" t="s">
        <v>202</v>
      </c>
      <c r="BM15">
        <v>0.75936982557623223</v>
      </c>
      <c r="BN15" t="s">
        <v>70</v>
      </c>
      <c r="BO15" t="s">
        <v>186</v>
      </c>
      <c r="BP15">
        <v>1892.5240000000001</v>
      </c>
    </row>
    <row r="16" spans="1:68" ht="16.5">
      <c r="A16" s="111" t="str">
        <f t="shared" si="18"/>
        <v>부성여객</v>
      </c>
      <c r="B16" s="112" t="str">
        <f t="shared" si="1"/>
        <v>김기식</v>
      </c>
      <c r="C16" s="113" t="str">
        <f t="shared" si="19"/>
        <v>D</v>
      </c>
      <c r="D16" s="114">
        <f t="shared" si="20"/>
        <v>0.81360064487050054</v>
      </c>
      <c r="E16" s="115">
        <f t="shared" si="21"/>
        <v>8671</v>
      </c>
      <c r="F16" s="116" t="str">
        <f t="shared" si="22"/>
        <v>33</v>
      </c>
      <c r="G16" s="117" t="str">
        <f t="shared" si="23"/>
        <v>70바2132</v>
      </c>
      <c r="H16" s="118">
        <f t="shared" si="24"/>
        <v>6</v>
      </c>
      <c r="I16" s="119">
        <f t="shared" si="25"/>
        <v>2011.184</v>
      </c>
      <c r="J16" s="120">
        <f t="shared" si="26"/>
        <v>3.3209830748103096E-2</v>
      </c>
      <c r="K16" s="120">
        <f t="shared" si="27"/>
        <v>0.37843275260543707</v>
      </c>
      <c r="L16" s="120">
        <f t="shared" si="28"/>
        <v>0.15065752313065339</v>
      </c>
      <c r="M16" s="121">
        <f t="shared" si="29"/>
        <v>22.452999999999999</v>
      </c>
      <c r="N16" s="122">
        <f t="shared" si="30"/>
        <v>0</v>
      </c>
      <c r="O16" s="122">
        <f t="shared" si="31"/>
        <v>4.7235857087168558</v>
      </c>
      <c r="P16" s="232">
        <f t="shared" si="32"/>
        <v>33</v>
      </c>
      <c r="Q16" s="233">
        <f t="shared" si="33"/>
        <v>0</v>
      </c>
      <c r="R16" s="233">
        <f t="shared" si="34"/>
        <v>95</v>
      </c>
      <c r="T16">
        <v>512</v>
      </c>
      <c r="U16">
        <v>8671</v>
      </c>
      <c r="V16" t="s">
        <v>260</v>
      </c>
      <c r="W16">
        <v>2011.184</v>
      </c>
      <c r="X16">
        <v>1457.8209999999999</v>
      </c>
      <c r="Y16">
        <v>1.38</v>
      </c>
      <c r="Z16">
        <v>22.452999999999999</v>
      </c>
      <c r="AA16">
        <v>135.919422</v>
      </c>
      <c r="AB16">
        <v>4.5138610000000003</v>
      </c>
      <c r="AC16">
        <v>51.436360999999998</v>
      </c>
      <c r="AD16" s="1">
        <v>303</v>
      </c>
      <c r="AE16">
        <v>0</v>
      </c>
      <c r="AF16">
        <v>95</v>
      </c>
      <c r="AG16">
        <v>104</v>
      </c>
      <c r="AH16">
        <v>14.796884</v>
      </c>
      <c r="AI16">
        <v>1338.7</v>
      </c>
      <c r="AJ16">
        <v>473.4</v>
      </c>
      <c r="AK16">
        <v>33</v>
      </c>
      <c r="AL16">
        <v>12538</v>
      </c>
      <c r="AM16" t="s">
        <v>261</v>
      </c>
      <c r="AN16" t="s">
        <v>545</v>
      </c>
      <c r="AO16">
        <v>1199.326</v>
      </c>
      <c r="AR16" t="s">
        <v>118</v>
      </c>
      <c r="AS16" t="s">
        <v>119</v>
      </c>
      <c r="AT16" t="s">
        <v>205</v>
      </c>
      <c r="AU16" t="s">
        <v>260</v>
      </c>
      <c r="AV16" t="s">
        <v>194</v>
      </c>
      <c r="AW16">
        <v>6</v>
      </c>
      <c r="BB16">
        <v>0.81360064487050054</v>
      </c>
      <c r="BC16" t="s">
        <v>67</v>
      </c>
      <c r="BF16" t="s">
        <v>118</v>
      </c>
      <c r="BG16" t="s">
        <v>119</v>
      </c>
      <c r="BH16" t="s">
        <v>260</v>
      </c>
      <c r="BI16">
        <v>8671</v>
      </c>
      <c r="BJ16">
        <v>6</v>
      </c>
      <c r="BK16" t="s">
        <v>205</v>
      </c>
      <c r="BL16" t="s">
        <v>197</v>
      </c>
      <c r="BM16">
        <v>0.81360064487050054</v>
      </c>
      <c r="BN16" t="s">
        <v>67</v>
      </c>
      <c r="BO16" t="s">
        <v>177</v>
      </c>
      <c r="BP16">
        <v>2011.184</v>
      </c>
    </row>
    <row r="17" spans="1:68" ht="16.5">
      <c r="A17" s="128" t="str">
        <f t="shared" si="18"/>
        <v>부성여객</v>
      </c>
      <c r="B17" s="129" t="str">
        <f t="shared" si="1"/>
        <v>김길남</v>
      </c>
      <c r="C17" s="130" t="str">
        <f t="shared" si="19"/>
        <v>D</v>
      </c>
      <c r="D17" s="131">
        <f t="shared" si="20"/>
        <v>0.8341562965107675</v>
      </c>
      <c r="E17" s="132">
        <f t="shared" si="21"/>
        <v>6369</v>
      </c>
      <c r="F17" s="133" t="str">
        <f t="shared" si="22"/>
        <v>33</v>
      </c>
      <c r="G17" s="134" t="str">
        <f t="shared" si="23"/>
        <v>70바2068</v>
      </c>
      <c r="H17" s="135">
        <f t="shared" si="24"/>
        <v>15</v>
      </c>
      <c r="I17" s="136">
        <f t="shared" si="25"/>
        <v>1986.2659999999998</v>
      </c>
      <c r="J17" s="137">
        <f t="shared" si="26"/>
        <v>1.899628232974376E-2</v>
      </c>
      <c r="K17" s="137">
        <f t="shared" si="27"/>
        <v>0.37177577410751372</v>
      </c>
      <c r="L17" s="137">
        <f t="shared" si="28"/>
        <v>0.23561798872859932</v>
      </c>
      <c r="M17" s="138">
        <f t="shared" si="29"/>
        <v>17.940000000000001</v>
      </c>
      <c r="N17" s="139">
        <f t="shared" si="30"/>
        <v>0.10069144817461508</v>
      </c>
      <c r="O17" s="139">
        <f t="shared" si="31"/>
        <v>7.0484013722230552</v>
      </c>
      <c r="P17" s="230">
        <f t="shared" si="32"/>
        <v>29</v>
      </c>
      <c r="Q17" s="231">
        <f t="shared" si="33"/>
        <v>2</v>
      </c>
      <c r="R17" s="231">
        <f t="shared" si="34"/>
        <v>140</v>
      </c>
      <c r="T17">
        <v>512</v>
      </c>
      <c r="U17">
        <v>6369</v>
      </c>
      <c r="V17" t="s">
        <v>262</v>
      </c>
      <c r="W17">
        <v>1986.2660000000001</v>
      </c>
      <c r="X17">
        <v>1359.509</v>
      </c>
      <c r="Y17">
        <v>1.4610000000000001</v>
      </c>
      <c r="Z17">
        <v>17.940000000000001</v>
      </c>
      <c r="AA17">
        <v>128.70802599999999</v>
      </c>
      <c r="AB17">
        <v>2.4449740000000002</v>
      </c>
      <c r="AC17">
        <v>47.850526000000002</v>
      </c>
      <c r="AD17" s="1">
        <v>468</v>
      </c>
      <c r="AE17">
        <v>2</v>
      </c>
      <c r="AF17">
        <v>140</v>
      </c>
      <c r="AG17">
        <v>92</v>
      </c>
      <c r="AH17">
        <v>15.432339000000001</v>
      </c>
      <c r="AI17">
        <v>3836.7</v>
      </c>
      <c r="AJ17">
        <v>459.6</v>
      </c>
      <c r="AK17">
        <v>29</v>
      </c>
      <c r="AL17">
        <v>6460</v>
      </c>
      <c r="AM17" t="s">
        <v>263</v>
      </c>
      <c r="AN17" t="s">
        <v>546</v>
      </c>
      <c r="AO17">
        <v>251.89099999999999</v>
      </c>
      <c r="AR17" t="s">
        <v>118</v>
      </c>
      <c r="AS17" t="s">
        <v>119</v>
      </c>
      <c r="AT17" t="s">
        <v>462</v>
      </c>
      <c r="AU17" t="s">
        <v>262</v>
      </c>
      <c r="AV17" t="s">
        <v>48</v>
      </c>
      <c r="AW17">
        <v>15</v>
      </c>
      <c r="BB17">
        <v>0.8341562965107675</v>
      </c>
      <c r="BC17" t="s">
        <v>67</v>
      </c>
      <c r="BF17" t="s">
        <v>118</v>
      </c>
      <c r="BG17" t="s">
        <v>119</v>
      </c>
      <c r="BH17" t="s">
        <v>262</v>
      </c>
      <c r="BI17">
        <v>6369</v>
      </c>
      <c r="BJ17">
        <v>15</v>
      </c>
      <c r="BK17" t="s">
        <v>462</v>
      </c>
      <c r="BL17" t="s">
        <v>245</v>
      </c>
      <c r="BM17">
        <v>0.8341562965107675</v>
      </c>
      <c r="BN17" t="s">
        <v>67</v>
      </c>
      <c r="BO17" t="s">
        <v>177</v>
      </c>
      <c r="BP17">
        <v>1986.2659999999998</v>
      </c>
    </row>
    <row r="18" spans="1:68" ht="16.5">
      <c r="A18" s="111" t="str">
        <f t="shared" si="18"/>
        <v>부성여객</v>
      </c>
      <c r="B18" s="112" t="str">
        <f t="shared" si="1"/>
        <v>김대한</v>
      </c>
      <c r="C18" s="113" t="str">
        <f t="shared" si="19"/>
        <v>F</v>
      </c>
      <c r="D18" s="114">
        <f t="shared" si="20"/>
        <v>0.79749999999999999</v>
      </c>
      <c r="E18" s="115">
        <f t="shared" si="21"/>
        <v>20</v>
      </c>
      <c r="F18" s="116" t="str">
        <f t="shared" si="22"/>
        <v>36</v>
      </c>
      <c r="G18" s="117" t="str">
        <f t="shared" si="23"/>
        <v>70바2057</v>
      </c>
      <c r="H18" s="118">
        <f t="shared" si="24"/>
        <v>1</v>
      </c>
      <c r="I18" s="119">
        <f t="shared" si="25"/>
        <v>1999.317</v>
      </c>
      <c r="J18" s="120">
        <f t="shared" si="26"/>
        <v>2.1025390945092155E-2</v>
      </c>
      <c r="K18" s="120">
        <f t="shared" si="27"/>
        <v>0.39317865201085123</v>
      </c>
      <c r="L18" s="120">
        <f t="shared" si="28"/>
        <v>0.30510419308193748</v>
      </c>
      <c r="M18" s="121">
        <f t="shared" si="29"/>
        <v>22.68</v>
      </c>
      <c r="N18" s="122">
        <f t="shared" si="30"/>
        <v>0.30010248499862702</v>
      </c>
      <c r="O18" s="122">
        <f t="shared" si="31"/>
        <v>24.908506254886042</v>
      </c>
      <c r="P18" s="232">
        <f t="shared" si="32"/>
        <v>59</v>
      </c>
      <c r="Q18" s="233">
        <f t="shared" si="33"/>
        <v>6</v>
      </c>
      <c r="R18" s="233">
        <f t="shared" si="34"/>
        <v>498</v>
      </c>
      <c r="T18">
        <v>512</v>
      </c>
      <c r="U18">
        <v>20</v>
      </c>
      <c r="V18" t="s">
        <v>547</v>
      </c>
      <c r="W18">
        <v>1999.317</v>
      </c>
      <c r="X18">
        <v>1532.232</v>
      </c>
      <c r="Y18">
        <v>1.3049999999999999</v>
      </c>
      <c r="Z18">
        <v>22.68</v>
      </c>
      <c r="AA18">
        <v>134.84886</v>
      </c>
      <c r="AB18">
        <v>2.8352499999999998</v>
      </c>
      <c r="AC18">
        <v>53.019692999999997</v>
      </c>
      <c r="AD18" s="1">
        <v>610</v>
      </c>
      <c r="AE18">
        <v>6</v>
      </c>
      <c r="AF18">
        <v>498</v>
      </c>
      <c r="AG18">
        <v>93</v>
      </c>
      <c r="AH18">
        <v>14.826354</v>
      </c>
      <c r="AI18">
        <v>2316.8000000000002</v>
      </c>
      <c r="AJ18">
        <v>253.9</v>
      </c>
      <c r="AK18">
        <v>59</v>
      </c>
      <c r="AL18">
        <v>13880</v>
      </c>
      <c r="AM18" t="s">
        <v>548</v>
      </c>
      <c r="AN18" t="s">
        <v>549</v>
      </c>
      <c r="AO18">
        <v>1999.317</v>
      </c>
      <c r="AR18" t="s">
        <v>118</v>
      </c>
      <c r="AS18" t="s">
        <v>120</v>
      </c>
      <c r="AT18" t="s">
        <v>217</v>
      </c>
      <c r="AU18" t="s">
        <v>547</v>
      </c>
      <c r="AV18" t="s">
        <v>48</v>
      </c>
      <c r="AW18">
        <v>1</v>
      </c>
      <c r="BB18">
        <v>0.79749999999999999</v>
      </c>
      <c r="BC18" t="s">
        <v>70</v>
      </c>
      <c r="BF18" t="s">
        <v>118</v>
      </c>
      <c r="BG18" t="s">
        <v>120</v>
      </c>
      <c r="BH18" t="s">
        <v>547</v>
      </c>
      <c r="BI18">
        <v>20</v>
      </c>
      <c r="BJ18">
        <v>1</v>
      </c>
      <c r="BK18" t="s">
        <v>217</v>
      </c>
      <c r="BL18" t="s">
        <v>173</v>
      </c>
      <c r="BM18">
        <v>0.79749999999999999</v>
      </c>
      <c r="BN18" t="s">
        <v>70</v>
      </c>
      <c r="BO18" t="s">
        <v>186</v>
      </c>
      <c r="BP18">
        <v>1999.317</v>
      </c>
    </row>
    <row r="19" spans="1:68" ht="16.5">
      <c r="A19" s="128" t="str">
        <f t="shared" si="18"/>
        <v>부성여객</v>
      </c>
      <c r="B19" s="129" t="str">
        <f t="shared" si="1"/>
        <v>김도년</v>
      </c>
      <c r="C19" s="130" t="str">
        <f t="shared" si="19"/>
        <v>F</v>
      </c>
      <c r="D19" s="131">
        <f t="shared" si="20"/>
        <v>0.79939876134844789</v>
      </c>
      <c r="E19" s="132">
        <f t="shared" si="21"/>
        <v>1880</v>
      </c>
      <c r="F19" s="133" t="str">
        <f t="shared" si="22"/>
        <v>33</v>
      </c>
      <c r="G19" s="134" t="str">
        <f t="shared" si="23"/>
        <v>70바2018</v>
      </c>
      <c r="H19" s="135">
        <f t="shared" si="24"/>
        <v>12</v>
      </c>
      <c r="I19" s="136">
        <f t="shared" si="25"/>
        <v>1546.7220000000002</v>
      </c>
      <c r="J19" s="137">
        <f t="shared" si="26"/>
        <v>2.3266199812569745E-2</v>
      </c>
      <c r="K19" s="137">
        <f t="shared" si="27"/>
        <v>0.39087267349015842</v>
      </c>
      <c r="L19" s="137">
        <f t="shared" si="28"/>
        <v>0.24632739432166864</v>
      </c>
      <c r="M19" s="138">
        <f t="shared" si="29"/>
        <v>19.673999999999999</v>
      </c>
      <c r="N19" s="139">
        <f t="shared" si="30"/>
        <v>6.2965670486793898E-2</v>
      </c>
      <c r="O19" s="139">
        <f t="shared" si="31"/>
        <v>40.109132100087713</v>
      </c>
      <c r="P19" s="230">
        <f t="shared" si="32"/>
        <v>46</v>
      </c>
      <c r="Q19" s="231">
        <f t="shared" si="33"/>
        <v>1</v>
      </c>
      <c r="R19" s="231">
        <f t="shared" si="34"/>
        <v>637</v>
      </c>
      <c r="T19">
        <v>512</v>
      </c>
      <c r="U19">
        <v>1880</v>
      </c>
      <c r="V19" t="s">
        <v>264</v>
      </c>
      <c r="W19">
        <v>1588.1669999999999</v>
      </c>
      <c r="X19">
        <v>1154.6590000000001</v>
      </c>
      <c r="Y19">
        <v>1.375</v>
      </c>
      <c r="Z19">
        <v>19.673999999999999</v>
      </c>
      <c r="AA19">
        <v>113.038314</v>
      </c>
      <c r="AB19">
        <v>2.629972</v>
      </c>
      <c r="AC19">
        <v>44.183588</v>
      </c>
      <c r="AD19" s="1">
        <v>381</v>
      </c>
      <c r="AE19">
        <v>1</v>
      </c>
      <c r="AF19">
        <v>637</v>
      </c>
      <c r="AG19">
        <v>92</v>
      </c>
      <c r="AH19">
        <v>14.049811</v>
      </c>
      <c r="AI19">
        <v>702.7</v>
      </c>
      <c r="AJ19">
        <v>64.3</v>
      </c>
      <c r="AK19">
        <v>46</v>
      </c>
      <c r="AL19">
        <v>15532</v>
      </c>
      <c r="AM19" t="s">
        <v>265</v>
      </c>
      <c r="AN19" t="s">
        <v>550</v>
      </c>
      <c r="AO19">
        <v>235.69399999999999</v>
      </c>
      <c r="AR19" t="s">
        <v>118</v>
      </c>
      <c r="AS19" t="s">
        <v>119</v>
      </c>
      <c r="AT19" t="s">
        <v>197</v>
      </c>
      <c r="AU19" t="s">
        <v>264</v>
      </c>
      <c r="AV19" t="s">
        <v>48</v>
      </c>
      <c r="AW19">
        <v>12</v>
      </c>
      <c r="BB19">
        <v>0.79939876134844789</v>
      </c>
      <c r="BC19" t="s">
        <v>70</v>
      </c>
      <c r="BF19" t="s">
        <v>118</v>
      </c>
      <c r="BG19" t="s">
        <v>119</v>
      </c>
      <c r="BH19" t="s">
        <v>264</v>
      </c>
      <c r="BI19">
        <v>1880</v>
      </c>
      <c r="BJ19">
        <v>12</v>
      </c>
      <c r="BK19" t="s">
        <v>197</v>
      </c>
      <c r="BL19" t="s">
        <v>200</v>
      </c>
      <c r="BM19">
        <v>0.79939876134844789</v>
      </c>
      <c r="BN19" t="s">
        <v>70</v>
      </c>
      <c r="BO19" t="s">
        <v>186</v>
      </c>
      <c r="BP19">
        <v>1546.7220000000002</v>
      </c>
    </row>
    <row r="20" spans="1:68" ht="16.5">
      <c r="A20" s="111" t="str">
        <f t="shared" si="18"/>
        <v>부성여객</v>
      </c>
      <c r="B20" s="112" t="str">
        <f t="shared" si="1"/>
        <v>김동곤</v>
      </c>
      <c r="C20" s="113" t="str">
        <f t="shared" si="19"/>
        <v>D</v>
      </c>
      <c r="D20" s="114">
        <f t="shared" si="20"/>
        <v>0.813115402004009</v>
      </c>
      <c r="E20" s="115">
        <f t="shared" si="21"/>
        <v>5826</v>
      </c>
      <c r="F20" s="116" t="str">
        <f t="shared" si="22"/>
        <v>33</v>
      </c>
      <c r="G20" s="117" t="str">
        <f t="shared" si="23"/>
        <v>70바2049</v>
      </c>
      <c r="H20" s="118">
        <f t="shared" si="24"/>
        <v>8</v>
      </c>
      <c r="I20" s="119">
        <f t="shared" si="25"/>
        <v>1411.329</v>
      </c>
      <c r="J20" s="120">
        <f t="shared" si="26"/>
        <v>5.2540030958830496E-2</v>
      </c>
      <c r="K20" s="120">
        <f t="shared" si="27"/>
        <v>0.38465134424921182</v>
      </c>
      <c r="L20" s="120">
        <f t="shared" si="28"/>
        <v>0.15092157817206336</v>
      </c>
      <c r="M20" s="121">
        <f t="shared" si="29"/>
        <v>20.597999999999999</v>
      </c>
      <c r="N20" s="122">
        <f t="shared" si="30"/>
        <v>0</v>
      </c>
      <c r="O20" s="122">
        <f t="shared" si="31"/>
        <v>20.491618233511367</v>
      </c>
      <c r="P20" s="232">
        <f t="shared" si="32"/>
        <v>34</v>
      </c>
      <c r="Q20" s="233">
        <f t="shared" si="33"/>
        <v>0</v>
      </c>
      <c r="R20" s="233">
        <f t="shared" si="34"/>
        <v>295</v>
      </c>
      <c r="T20">
        <v>512</v>
      </c>
      <c r="U20">
        <v>5826</v>
      </c>
      <c r="V20" t="s">
        <v>266</v>
      </c>
      <c r="W20">
        <v>1439.6130000000001</v>
      </c>
      <c r="X20">
        <v>1012.397</v>
      </c>
      <c r="Y20">
        <v>1.4219999999999999</v>
      </c>
      <c r="Z20">
        <v>20.597999999999999</v>
      </c>
      <c r="AA20">
        <v>100.62137199999999</v>
      </c>
      <c r="AB20">
        <v>5.2866499999999998</v>
      </c>
      <c r="AC20">
        <v>38.704146000000001</v>
      </c>
      <c r="AD20" s="1">
        <v>213</v>
      </c>
      <c r="AE20">
        <v>0</v>
      </c>
      <c r="AF20">
        <v>295</v>
      </c>
      <c r="AG20">
        <v>90</v>
      </c>
      <c r="AH20">
        <v>14.307228</v>
      </c>
      <c r="AI20">
        <v>882.6</v>
      </c>
      <c r="AJ20">
        <v>87.9</v>
      </c>
      <c r="AK20">
        <v>34</v>
      </c>
      <c r="AL20">
        <v>12384</v>
      </c>
      <c r="AM20" t="s">
        <v>267</v>
      </c>
      <c r="AN20" t="s">
        <v>551</v>
      </c>
      <c r="AO20">
        <v>280.96600000000001</v>
      </c>
      <c r="AR20" t="s">
        <v>118</v>
      </c>
      <c r="AS20" t="s">
        <v>119</v>
      </c>
      <c r="AT20" t="s">
        <v>201</v>
      </c>
      <c r="AU20" t="s">
        <v>266</v>
      </c>
      <c r="AV20" t="s">
        <v>48</v>
      </c>
      <c r="AW20">
        <v>8</v>
      </c>
      <c r="BB20">
        <v>0.813115402004009</v>
      </c>
      <c r="BC20" t="s">
        <v>67</v>
      </c>
      <c r="BF20" t="s">
        <v>118</v>
      </c>
      <c r="BG20" t="s">
        <v>119</v>
      </c>
      <c r="BH20" t="s">
        <v>266</v>
      </c>
      <c r="BI20">
        <v>5826</v>
      </c>
      <c r="BJ20">
        <v>8</v>
      </c>
      <c r="BK20" t="s">
        <v>201</v>
      </c>
      <c r="BL20" t="s">
        <v>217</v>
      </c>
      <c r="BM20">
        <v>0.813115402004009</v>
      </c>
      <c r="BN20" t="s">
        <v>67</v>
      </c>
      <c r="BO20" t="s">
        <v>177</v>
      </c>
      <c r="BP20">
        <v>1411.329</v>
      </c>
    </row>
    <row r="21" spans="1:68" ht="16.5">
      <c r="A21" s="128" t="str">
        <f t="shared" si="18"/>
        <v>부성여객</v>
      </c>
      <c r="B21" s="129" t="str">
        <f t="shared" si="1"/>
        <v>김동기</v>
      </c>
      <c r="C21" s="130" t="str">
        <f t="shared" si="19"/>
        <v>F</v>
      </c>
      <c r="D21" s="131">
        <f t="shared" si="20"/>
        <v>0.66715000000000013</v>
      </c>
      <c r="E21" s="132">
        <f t="shared" si="21"/>
        <v>3194</v>
      </c>
      <c r="F21" s="133" t="str">
        <f t="shared" si="22"/>
        <v>36</v>
      </c>
      <c r="G21" s="134" t="str">
        <f t="shared" si="23"/>
        <v>70바2104</v>
      </c>
      <c r="H21" s="135">
        <f t="shared" si="24"/>
        <v>1</v>
      </c>
      <c r="I21" s="136">
        <f t="shared" si="25"/>
        <v>1996.6780000000001</v>
      </c>
      <c r="J21" s="137">
        <f t="shared" si="26"/>
        <v>1.8548003422152532E-2</v>
      </c>
      <c r="K21" s="137">
        <f t="shared" si="27"/>
        <v>0.41907727890854529</v>
      </c>
      <c r="L21" s="137">
        <f t="shared" si="28"/>
        <v>0.13121795301996617</v>
      </c>
      <c r="M21" s="138">
        <f t="shared" si="29"/>
        <v>20.327999999999999</v>
      </c>
      <c r="N21" s="139">
        <f t="shared" si="30"/>
        <v>5.0083188175559602E-2</v>
      </c>
      <c r="O21" s="139">
        <f t="shared" si="31"/>
        <v>20.734439904681675</v>
      </c>
      <c r="P21" s="230">
        <f t="shared" si="32"/>
        <v>103</v>
      </c>
      <c r="Q21" s="231">
        <f t="shared" si="33"/>
        <v>1</v>
      </c>
      <c r="R21" s="231">
        <f t="shared" si="34"/>
        <v>414</v>
      </c>
      <c r="T21">
        <v>512</v>
      </c>
      <c r="U21">
        <v>3194</v>
      </c>
      <c r="V21" t="s">
        <v>552</v>
      </c>
      <c r="W21">
        <v>1996.6780000000001</v>
      </c>
      <c r="X21">
        <v>1645.51</v>
      </c>
      <c r="Y21">
        <v>1.2130000000000001</v>
      </c>
      <c r="Z21">
        <v>20.327999999999999</v>
      </c>
      <c r="AA21">
        <v>157.35359399999999</v>
      </c>
      <c r="AB21">
        <v>2.9185949999999998</v>
      </c>
      <c r="AC21">
        <v>65.943315999999996</v>
      </c>
      <c r="AD21" s="1">
        <v>262</v>
      </c>
      <c r="AE21">
        <v>1</v>
      </c>
      <c r="AF21">
        <v>414</v>
      </c>
      <c r="AG21">
        <v>75</v>
      </c>
      <c r="AH21">
        <v>12.689114999999999</v>
      </c>
      <c r="AI21">
        <v>1988.5</v>
      </c>
      <c r="AJ21">
        <v>0</v>
      </c>
      <c r="AK21">
        <v>103</v>
      </c>
      <c r="AL21">
        <v>46275</v>
      </c>
      <c r="AM21" t="s">
        <v>553</v>
      </c>
      <c r="AN21" t="s">
        <v>554</v>
      </c>
      <c r="AO21">
        <v>1996.6780000000001</v>
      </c>
      <c r="AR21" t="s">
        <v>118</v>
      </c>
      <c r="AS21" t="s">
        <v>120</v>
      </c>
      <c r="AT21" t="s">
        <v>230</v>
      </c>
      <c r="AU21" t="s">
        <v>552</v>
      </c>
      <c r="AV21" t="s">
        <v>48</v>
      </c>
      <c r="AW21">
        <v>1</v>
      </c>
      <c r="BB21">
        <v>0.66715000000000013</v>
      </c>
      <c r="BC21" t="s">
        <v>70</v>
      </c>
      <c r="BF21" t="s">
        <v>118</v>
      </c>
      <c r="BG21" t="s">
        <v>120</v>
      </c>
      <c r="BH21" t="s">
        <v>552</v>
      </c>
      <c r="BI21">
        <v>3194</v>
      </c>
      <c r="BJ21">
        <v>1</v>
      </c>
      <c r="BK21" t="s">
        <v>230</v>
      </c>
      <c r="BL21" t="s">
        <v>173</v>
      </c>
      <c r="BM21">
        <v>0.66715000000000013</v>
      </c>
      <c r="BN21" t="s">
        <v>70</v>
      </c>
      <c r="BO21" t="s">
        <v>186</v>
      </c>
      <c r="BP21">
        <v>1996.6780000000001</v>
      </c>
    </row>
    <row r="22" spans="1:68" ht="16.5">
      <c r="A22" s="111" t="str">
        <f t="shared" si="18"/>
        <v>부성여객</v>
      </c>
      <c r="B22" s="112" t="str">
        <f t="shared" si="1"/>
        <v>김동현</v>
      </c>
      <c r="C22" s="113" t="str">
        <f t="shared" si="19"/>
        <v>F</v>
      </c>
      <c r="D22" s="114">
        <f t="shared" si="20"/>
        <v>0.78554420481902798</v>
      </c>
      <c r="E22" s="115">
        <f t="shared" si="21"/>
        <v>5943</v>
      </c>
      <c r="F22" s="116" t="str">
        <f t="shared" si="22"/>
        <v>36</v>
      </c>
      <c r="G22" s="117" t="str">
        <f t="shared" si="23"/>
        <v>70바2062</v>
      </c>
      <c r="H22" s="118">
        <f t="shared" si="24"/>
        <v>5</v>
      </c>
      <c r="I22" s="119">
        <f t="shared" si="25"/>
        <v>804.91699999999992</v>
      </c>
      <c r="J22" s="120">
        <f t="shared" si="26"/>
        <v>2.6697816095630298E-2</v>
      </c>
      <c r="K22" s="120">
        <f t="shared" si="27"/>
        <v>0.38884072349329807</v>
      </c>
      <c r="L22" s="120">
        <f t="shared" si="28"/>
        <v>0.22983736211311231</v>
      </c>
      <c r="M22" s="121">
        <f t="shared" si="29"/>
        <v>19.190000000000001</v>
      </c>
      <c r="N22" s="122">
        <f t="shared" si="30"/>
        <v>0.24847282390606731</v>
      </c>
      <c r="O22" s="122">
        <f t="shared" si="31"/>
        <v>11.678222723585165</v>
      </c>
      <c r="P22" s="232">
        <f t="shared" si="32"/>
        <v>25</v>
      </c>
      <c r="Q22" s="233">
        <f t="shared" si="33"/>
        <v>2</v>
      </c>
      <c r="R22" s="233">
        <f t="shared" si="34"/>
        <v>94</v>
      </c>
      <c r="T22">
        <v>512</v>
      </c>
      <c r="U22">
        <v>5943</v>
      </c>
      <c r="V22" t="s">
        <v>268</v>
      </c>
      <c r="W22">
        <v>804.91700000000003</v>
      </c>
      <c r="X22">
        <v>546.24099999999999</v>
      </c>
      <c r="Y22">
        <v>1.474</v>
      </c>
      <c r="Z22">
        <v>19.190000000000001</v>
      </c>
      <c r="AA22">
        <v>55.559713000000002</v>
      </c>
      <c r="AB22">
        <v>1.4833229999999999</v>
      </c>
      <c r="AC22">
        <v>21.603878999999999</v>
      </c>
      <c r="AD22" s="1">
        <v>185</v>
      </c>
      <c r="AE22">
        <v>2</v>
      </c>
      <c r="AF22">
        <v>94</v>
      </c>
      <c r="AG22">
        <v>105</v>
      </c>
      <c r="AH22">
        <v>14.487420999999999</v>
      </c>
      <c r="AI22">
        <v>744.8</v>
      </c>
      <c r="AJ22">
        <v>171.6</v>
      </c>
      <c r="AK22">
        <v>25</v>
      </c>
      <c r="AL22">
        <v>9883</v>
      </c>
      <c r="AM22" t="s">
        <v>269</v>
      </c>
      <c r="AN22" t="s">
        <v>555</v>
      </c>
      <c r="AO22">
        <v>369.00799999999998</v>
      </c>
      <c r="AR22" t="s">
        <v>118</v>
      </c>
      <c r="AS22" t="s">
        <v>120</v>
      </c>
      <c r="AT22" t="s">
        <v>219</v>
      </c>
      <c r="AU22" t="s">
        <v>268</v>
      </c>
      <c r="AV22" t="s">
        <v>194</v>
      </c>
      <c r="AW22">
        <v>5</v>
      </c>
      <c r="BB22">
        <v>0.78554420481902798</v>
      </c>
      <c r="BC22" t="s">
        <v>70</v>
      </c>
      <c r="BF22" t="s">
        <v>118</v>
      </c>
      <c r="BG22" t="s">
        <v>120</v>
      </c>
      <c r="BH22" t="s">
        <v>268</v>
      </c>
      <c r="BI22">
        <v>5943</v>
      </c>
      <c r="BJ22">
        <v>5</v>
      </c>
      <c r="BK22" t="s">
        <v>219</v>
      </c>
      <c r="BL22" t="s">
        <v>246</v>
      </c>
      <c r="BM22">
        <v>0.78554420481902798</v>
      </c>
      <c r="BN22" t="s">
        <v>70</v>
      </c>
      <c r="BO22" t="s">
        <v>186</v>
      </c>
      <c r="BP22">
        <v>804.91699999999992</v>
      </c>
    </row>
    <row r="23" spans="1:68" ht="16.5">
      <c r="A23" s="128" t="str">
        <f t="shared" si="18"/>
        <v>부성여객</v>
      </c>
      <c r="B23" s="129" t="str">
        <f t="shared" si="1"/>
        <v>김박수</v>
      </c>
      <c r="C23" s="130" t="str">
        <f t="shared" si="19"/>
        <v>D</v>
      </c>
      <c r="D23" s="131">
        <f t="shared" si="20"/>
        <v>0.83339175966065615</v>
      </c>
      <c r="E23" s="132">
        <f t="shared" si="21"/>
        <v>249</v>
      </c>
      <c r="F23" s="133" t="str">
        <f t="shared" si="22"/>
        <v>33</v>
      </c>
      <c r="G23" s="134" t="str">
        <f t="shared" si="23"/>
        <v>70바2010</v>
      </c>
      <c r="H23" s="135">
        <f t="shared" si="24"/>
        <v>4</v>
      </c>
      <c r="I23" s="136">
        <f t="shared" si="25"/>
        <v>2049.4259999999995</v>
      </c>
      <c r="J23" s="137">
        <f t="shared" si="26"/>
        <v>6.232086797253146E-2</v>
      </c>
      <c r="K23" s="137">
        <f t="shared" si="27"/>
        <v>0.32834682791978498</v>
      </c>
      <c r="L23" s="137">
        <f t="shared" si="28"/>
        <v>7.9534464772087421E-2</v>
      </c>
      <c r="M23" s="138">
        <f t="shared" si="29"/>
        <v>16.292999999999999</v>
      </c>
      <c r="N23" s="139">
        <f t="shared" si="30"/>
        <v>0</v>
      </c>
      <c r="O23" s="139">
        <f t="shared" si="31"/>
        <v>1.0246771535054207</v>
      </c>
      <c r="P23" s="230">
        <f t="shared" si="32"/>
        <v>15</v>
      </c>
      <c r="Q23" s="231">
        <f t="shared" si="33"/>
        <v>0</v>
      </c>
      <c r="R23" s="231">
        <f t="shared" si="34"/>
        <v>21</v>
      </c>
      <c r="T23">
        <v>512</v>
      </c>
      <c r="U23">
        <v>249</v>
      </c>
      <c r="V23" t="s">
        <v>270</v>
      </c>
      <c r="W23">
        <v>2049.4259999999999</v>
      </c>
      <c r="X23">
        <v>1237.5029999999999</v>
      </c>
      <c r="Y23">
        <v>1.6559999999999999</v>
      </c>
      <c r="Z23">
        <v>16.292999999999999</v>
      </c>
      <c r="AA23">
        <v>137.91468699999999</v>
      </c>
      <c r="AB23">
        <v>8.5949629999999999</v>
      </c>
      <c r="AC23">
        <v>45.283850000000001</v>
      </c>
      <c r="AD23" s="1">
        <v>163</v>
      </c>
      <c r="AE23">
        <v>0</v>
      </c>
      <c r="AF23">
        <v>21</v>
      </c>
      <c r="AG23">
        <v>85</v>
      </c>
      <c r="AH23">
        <v>14.860099</v>
      </c>
      <c r="AI23">
        <v>981.7</v>
      </c>
      <c r="AJ23">
        <v>23.1</v>
      </c>
      <c r="AK23">
        <v>15</v>
      </c>
      <c r="AL23">
        <v>9273</v>
      </c>
      <c r="AM23" t="s">
        <v>271</v>
      </c>
      <c r="AN23" t="s">
        <v>556</v>
      </c>
      <c r="AO23">
        <v>1533.3119999999999</v>
      </c>
      <c r="AR23" t="s">
        <v>118</v>
      </c>
      <c r="AS23" t="s">
        <v>119</v>
      </c>
      <c r="AT23" t="s">
        <v>196</v>
      </c>
      <c r="AU23" t="s">
        <v>270</v>
      </c>
      <c r="AV23" t="s">
        <v>194</v>
      </c>
      <c r="AW23">
        <v>4</v>
      </c>
      <c r="BB23">
        <v>0.83339175966065615</v>
      </c>
      <c r="BC23" t="s">
        <v>67</v>
      </c>
      <c r="BF23" t="s">
        <v>118</v>
      </c>
      <c r="BG23" t="s">
        <v>119</v>
      </c>
      <c r="BH23" t="s">
        <v>270</v>
      </c>
      <c r="BI23">
        <v>249</v>
      </c>
      <c r="BJ23">
        <v>4</v>
      </c>
      <c r="BK23" t="s">
        <v>196</v>
      </c>
      <c r="BL23" t="s">
        <v>442</v>
      </c>
      <c r="BM23">
        <v>0.83339175966065615</v>
      </c>
      <c r="BN23" t="s">
        <v>67</v>
      </c>
      <c r="BO23" t="s">
        <v>177</v>
      </c>
      <c r="BP23">
        <v>2049.4259999999995</v>
      </c>
    </row>
    <row r="24" spans="1:68" ht="16.5">
      <c r="A24" s="111" t="str">
        <f t="shared" si="18"/>
        <v>부성여객</v>
      </c>
      <c r="B24" s="112" t="str">
        <f t="shared" si="1"/>
        <v>김상선</v>
      </c>
      <c r="C24" s="113" t="str">
        <f t="shared" si="19"/>
        <v>C</v>
      </c>
      <c r="D24" s="114">
        <f t="shared" si="20"/>
        <v>0.88994321325580683</v>
      </c>
      <c r="E24" s="115">
        <f t="shared" si="21"/>
        <v>4002</v>
      </c>
      <c r="F24" s="116" t="str">
        <f t="shared" si="22"/>
        <v>36</v>
      </c>
      <c r="G24" s="117" t="str">
        <f t="shared" si="23"/>
        <v>70바2136</v>
      </c>
      <c r="H24" s="118">
        <f t="shared" si="24"/>
        <v>6</v>
      </c>
      <c r="I24" s="119">
        <f t="shared" si="25"/>
        <v>1942.076</v>
      </c>
      <c r="J24" s="120">
        <f t="shared" si="26"/>
        <v>3.0124340770533494E-2</v>
      </c>
      <c r="K24" s="120">
        <f t="shared" si="27"/>
        <v>0.2962373929961567</v>
      </c>
      <c r="L24" s="120">
        <f t="shared" si="28"/>
        <v>0.13490718179927047</v>
      </c>
      <c r="M24" s="121">
        <f t="shared" si="29"/>
        <v>12.327</v>
      </c>
      <c r="N24" s="122">
        <f t="shared" si="30"/>
        <v>0</v>
      </c>
      <c r="O24" s="122">
        <f t="shared" si="31"/>
        <v>0.61789548915696402</v>
      </c>
      <c r="P24" s="232">
        <f t="shared" si="32"/>
        <v>11</v>
      </c>
      <c r="Q24" s="233">
        <f t="shared" si="33"/>
        <v>0</v>
      </c>
      <c r="R24" s="233">
        <f t="shared" si="34"/>
        <v>12</v>
      </c>
      <c r="T24">
        <v>512</v>
      </c>
      <c r="U24">
        <v>4002</v>
      </c>
      <c r="V24" t="s">
        <v>272</v>
      </c>
      <c r="W24">
        <v>1942.076</v>
      </c>
      <c r="X24">
        <v>1133.8499999999999</v>
      </c>
      <c r="Y24">
        <v>1.7130000000000001</v>
      </c>
      <c r="Z24">
        <v>12.327</v>
      </c>
      <c r="AA24">
        <v>139.384129</v>
      </c>
      <c r="AB24">
        <v>4.198855</v>
      </c>
      <c r="AC24">
        <v>41.290790999999999</v>
      </c>
      <c r="AD24" s="1">
        <v>262</v>
      </c>
      <c r="AE24">
        <v>0</v>
      </c>
      <c r="AF24">
        <v>12</v>
      </c>
      <c r="AG24">
        <v>91</v>
      </c>
      <c r="AH24">
        <v>13.933263999999999</v>
      </c>
      <c r="AI24">
        <v>206.2</v>
      </c>
      <c r="AJ24">
        <v>28.5</v>
      </c>
      <c r="AK24">
        <v>11</v>
      </c>
      <c r="AL24">
        <v>1442</v>
      </c>
      <c r="AM24" t="s">
        <v>273</v>
      </c>
      <c r="AN24" t="s">
        <v>557</v>
      </c>
      <c r="AO24">
        <v>1366.192</v>
      </c>
      <c r="AR24" t="s">
        <v>118</v>
      </c>
      <c r="AS24" t="s">
        <v>120</v>
      </c>
      <c r="AT24" t="s">
        <v>236</v>
      </c>
      <c r="AU24" t="s">
        <v>272</v>
      </c>
      <c r="AV24" t="s">
        <v>194</v>
      </c>
      <c r="AW24">
        <v>6</v>
      </c>
      <c r="BB24">
        <v>0.88994321325580683</v>
      </c>
      <c r="BC24" t="s">
        <v>69</v>
      </c>
      <c r="BF24" t="s">
        <v>118</v>
      </c>
      <c r="BG24" t="s">
        <v>120</v>
      </c>
      <c r="BH24" t="s">
        <v>272</v>
      </c>
      <c r="BI24">
        <v>4002</v>
      </c>
      <c r="BJ24">
        <v>6</v>
      </c>
      <c r="BK24" t="s">
        <v>236</v>
      </c>
      <c r="BL24" t="s">
        <v>231</v>
      </c>
      <c r="BM24">
        <v>0.88994321325580683</v>
      </c>
      <c r="BN24" t="s">
        <v>69</v>
      </c>
      <c r="BO24" t="s">
        <v>175</v>
      </c>
      <c r="BP24">
        <v>1942.076</v>
      </c>
    </row>
    <row r="25" spans="1:68" ht="16.5">
      <c r="A25" s="128" t="str">
        <f t="shared" ref="A25:A88" si="35">BF25</f>
        <v>부성여객</v>
      </c>
      <c r="B25" s="129" t="str">
        <f t="shared" si="1"/>
        <v>김상환</v>
      </c>
      <c r="C25" s="130" t="str">
        <f t="shared" ref="C25:C88" si="36">BN25</f>
        <v>S</v>
      </c>
      <c r="D25" s="131">
        <f t="shared" ref="D25:D88" si="37">BM25</f>
        <v>1.0049276694830822</v>
      </c>
      <c r="E25" s="132">
        <f t="shared" ref="E25:E88" si="38">U25</f>
        <v>6415</v>
      </c>
      <c r="F25" s="133" t="str">
        <f t="shared" ref="F25:F88" si="39">BG25</f>
        <v>36</v>
      </c>
      <c r="G25" s="134" t="str">
        <f t="shared" ref="G25:G88" si="40">BK25</f>
        <v>70바2002</v>
      </c>
      <c r="H25" s="135">
        <f t="shared" ref="H25:H88" si="41">BJ25</f>
        <v>2</v>
      </c>
      <c r="I25" s="136">
        <f t="shared" ref="I25:I88" si="42">BP25</f>
        <v>1946.6429999999998</v>
      </c>
      <c r="J25" s="137">
        <f t="shared" ref="J25:J88" si="43">AB25/AA25</f>
        <v>1.4121220708547808E-2</v>
      </c>
      <c r="K25" s="137">
        <f t="shared" ref="K25:K88" si="44">AC25/AA25</f>
        <v>0.31154917566171847</v>
      </c>
      <c r="L25" s="137">
        <f t="shared" ref="L25:L88" si="45">AD25/I25</f>
        <v>0.2147286379680301</v>
      </c>
      <c r="M25" s="138">
        <f t="shared" ref="M25:M88" si="46">Z25</f>
        <v>16.494</v>
      </c>
      <c r="N25" s="139">
        <f t="shared" ref="N25:N88" si="47">AE25*100/W25</f>
        <v>0.41096390041728248</v>
      </c>
      <c r="O25" s="139">
        <f t="shared" ref="O25:O88" si="48">AF25*100/W25</f>
        <v>4.9315668050073898</v>
      </c>
      <c r="P25" s="230">
        <f t="shared" ref="P25:P88" si="49">AK25</f>
        <v>15</v>
      </c>
      <c r="Q25" s="231">
        <f t="shared" ref="Q25:Q88" si="50">AE25</f>
        <v>8</v>
      </c>
      <c r="R25" s="231">
        <f t="shared" ref="R25:R88" si="51">AF25</f>
        <v>96</v>
      </c>
      <c r="T25">
        <v>512</v>
      </c>
      <c r="U25">
        <v>6415</v>
      </c>
      <c r="V25" t="s">
        <v>274</v>
      </c>
      <c r="W25">
        <v>1946.643</v>
      </c>
      <c r="X25">
        <v>1177.453</v>
      </c>
      <c r="Y25">
        <v>1.653</v>
      </c>
      <c r="Z25">
        <v>16.494</v>
      </c>
      <c r="AA25">
        <v>120.501622</v>
      </c>
      <c r="AB25">
        <v>1.70163</v>
      </c>
      <c r="AC25">
        <v>37.542180999999999</v>
      </c>
      <c r="AD25" s="1">
        <v>418</v>
      </c>
      <c r="AE25">
        <v>8</v>
      </c>
      <c r="AF25">
        <v>96</v>
      </c>
      <c r="AG25">
        <v>87</v>
      </c>
      <c r="AH25">
        <v>16.154496000000002</v>
      </c>
      <c r="AI25">
        <v>2549.6999999999998</v>
      </c>
      <c r="AJ25">
        <v>21.2</v>
      </c>
      <c r="AK25">
        <v>15</v>
      </c>
      <c r="AL25">
        <v>2563</v>
      </c>
      <c r="AM25" t="s">
        <v>275</v>
      </c>
      <c r="AN25" t="s">
        <v>558</v>
      </c>
      <c r="AO25">
        <v>1844.9079999999999</v>
      </c>
      <c r="AR25" t="s">
        <v>118</v>
      </c>
      <c r="AS25" t="s">
        <v>120</v>
      </c>
      <c r="AT25" t="s">
        <v>209</v>
      </c>
      <c r="AU25" t="s">
        <v>274</v>
      </c>
      <c r="AV25" t="s">
        <v>48</v>
      </c>
      <c r="AW25">
        <v>2</v>
      </c>
      <c r="BB25">
        <v>1.0049276694830822</v>
      </c>
      <c r="BC25" t="s">
        <v>71</v>
      </c>
      <c r="BF25" t="s">
        <v>118</v>
      </c>
      <c r="BG25" t="s">
        <v>120</v>
      </c>
      <c r="BH25" t="s">
        <v>274</v>
      </c>
      <c r="BI25">
        <v>6415</v>
      </c>
      <c r="BJ25">
        <v>2</v>
      </c>
      <c r="BK25" t="s">
        <v>209</v>
      </c>
      <c r="BL25" t="s">
        <v>213</v>
      </c>
      <c r="BM25">
        <v>1.0049276694830822</v>
      </c>
      <c r="BN25" t="s">
        <v>71</v>
      </c>
      <c r="BO25" t="s">
        <v>174</v>
      </c>
      <c r="BP25">
        <v>1946.6429999999998</v>
      </c>
    </row>
    <row r="26" spans="1:68" ht="16.5">
      <c r="A26" s="111" t="str">
        <f t="shared" si="35"/>
        <v>부성여객</v>
      </c>
      <c r="B26" s="112" t="str">
        <f t="shared" si="1"/>
        <v>김선응</v>
      </c>
      <c r="C26" s="113" t="str">
        <f t="shared" si="36"/>
        <v>D</v>
      </c>
      <c r="D26" s="114">
        <f t="shared" si="37"/>
        <v>0.80510262758796081</v>
      </c>
      <c r="E26" s="115">
        <f t="shared" si="38"/>
        <v>4041</v>
      </c>
      <c r="F26" s="116" t="str">
        <f t="shared" si="39"/>
        <v>33</v>
      </c>
      <c r="G26" s="117" t="str">
        <f t="shared" si="40"/>
        <v>70바2049</v>
      </c>
      <c r="H26" s="118">
        <f t="shared" si="41"/>
        <v>11</v>
      </c>
      <c r="I26" s="119">
        <f t="shared" si="42"/>
        <v>1584.9520000000002</v>
      </c>
      <c r="J26" s="120">
        <f t="shared" si="43"/>
        <v>2.2388200473112383E-2</v>
      </c>
      <c r="K26" s="120">
        <f t="shared" si="44"/>
        <v>0.38102451511478747</v>
      </c>
      <c r="L26" s="120">
        <f t="shared" si="45"/>
        <v>0.20000605696576298</v>
      </c>
      <c r="M26" s="121">
        <f t="shared" si="46"/>
        <v>18.202999999999999</v>
      </c>
      <c r="N26" s="122">
        <f t="shared" si="47"/>
        <v>6.3093393364594005E-2</v>
      </c>
      <c r="O26" s="122">
        <f t="shared" si="48"/>
        <v>28.139653440608928</v>
      </c>
      <c r="P26" s="232">
        <f t="shared" si="49"/>
        <v>37</v>
      </c>
      <c r="Q26" s="233">
        <f t="shared" si="50"/>
        <v>1</v>
      </c>
      <c r="R26" s="233">
        <f t="shared" si="51"/>
        <v>446</v>
      </c>
      <c r="T26">
        <v>512</v>
      </c>
      <c r="U26">
        <v>4041</v>
      </c>
      <c r="V26" t="s">
        <v>559</v>
      </c>
      <c r="W26">
        <v>1584.952</v>
      </c>
      <c r="X26">
        <v>1099.933</v>
      </c>
      <c r="Y26">
        <v>1.4410000000000001</v>
      </c>
      <c r="Z26">
        <v>18.202999999999999</v>
      </c>
      <c r="AA26">
        <v>113.12914600000001</v>
      </c>
      <c r="AB26">
        <v>2.5327579999999998</v>
      </c>
      <c r="AC26">
        <v>43.104978000000003</v>
      </c>
      <c r="AD26" s="1">
        <v>317</v>
      </c>
      <c r="AE26">
        <v>1</v>
      </c>
      <c r="AF26">
        <v>446</v>
      </c>
      <c r="AG26">
        <v>91</v>
      </c>
      <c r="AH26">
        <v>14.010111</v>
      </c>
      <c r="AI26">
        <v>1201.8</v>
      </c>
      <c r="AJ26">
        <v>68</v>
      </c>
      <c r="AK26">
        <v>37</v>
      </c>
      <c r="AL26">
        <v>6820</v>
      </c>
      <c r="AM26" t="s">
        <v>560</v>
      </c>
      <c r="AN26" t="s">
        <v>561</v>
      </c>
      <c r="AO26">
        <v>229.71700000000001</v>
      </c>
      <c r="AR26" t="s">
        <v>118</v>
      </c>
      <c r="AS26" t="s">
        <v>119</v>
      </c>
      <c r="AT26" t="s">
        <v>201</v>
      </c>
      <c r="AU26" t="s">
        <v>559</v>
      </c>
      <c r="AV26" t="s">
        <v>48</v>
      </c>
      <c r="AW26">
        <v>11</v>
      </c>
      <c r="BB26">
        <v>0.80510262758796081</v>
      </c>
      <c r="BC26" t="s">
        <v>67</v>
      </c>
      <c r="BF26" t="s">
        <v>118</v>
      </c>
      <c r="BG26" t="s">
        <v>119</v>
      </c>
      <c r="BH26" t="s">
        <v>559</v>
      </c>
      <c r="BI26">
        <v>4041</v>
      </c>
      <c r="BJ26">
        <v>11</v>
      </c>
      <c r="BK26" t="s">
        <v>201</v>
      </c>
      <c r="BL26" t="s">
        <v>223</v>
      </c>
      <c r="BM26">
        <v>0.80510262758796081</v>
      </c>
      <c r="BN26" t="s">
        <v>67</v>
      </c>
      <c r="BO26" t="s">
        <v>177</v>
      </c>
      <c r="BP26">
        <v>1584.9520000000002</v>
      </c>
    </row>
    <row r="27" spans="1:68" ht="16.5">
      <c r="A27" s="128" t="str">
        <f t="shared" si="35"/>
        <v>부성여객</v>
      </c>
      <c r="B27" s="129" t="str">
        <f t="shared" si="1"/>
        <v>김세환</v>
      </c>
      <c r="C27" s="130" t="str">
        <f t="shared" si="36"/>
        <v>C</v>
      </c>
      <c r="D27" s="131">
        <f t="shared" si="37"/>
        <v>0.89361904761904765</v>
      </c>
      <c r="E27" s="132">
        <f t="shared" si="38"/>
        <v>1838</v>
      </c>
      <c r="F27" s="133" t="str">
        <f t="shared" si="39"/>
        <v>36</v>
      </c>
      <c r="G27" s="134" t="str">
        <f t="shared" si="40"/>
        <v>70바2094</v>
      </c>
      <c r="H27" s="135">
        <f t="shared" si="41"/>
        <v>1</v>
      </c>
      <c r="I27" s="136">
        <f t="shared" si="42"/>
        <v>2047.597</v>
      </c>
      <c r="J27" s="137">
        <f t="shared" si="43"/>
        <v>9.4256612640235288E-3</v>
      </c>
      <c r="K27" s="137">
        <f t="shared" si="44"/>
        <v>0.33616527336729901</v>
      </c>
      <c r="L27" s="137">
        <f t="shared" si="45"/>
        <v>0.14553645077620256</v>
      </c>
      <c r="M27" s="138">
        <f t="shared" si="46"/>
        <v>15.332000000000001</v>
      </c>
      <c r="N27" s="139">
        <f t="shared" si="47"/>
        <v>0.58605282191759411</v>
      </c>
      <c r="O27" s="139">
        <f t="shared" si="48"/>
        <v>6.2512301004543378</v>
      </c>
      <c r="P27" s="230">
        <f t="shared" si="49"/>
        <v>26</v>
      </c>
      <c r="Q27" s="231">
        <f t="shared" si="50"/>
        <v>12</v>
      </c>
      <c r="R27" s="231">
        <f t="shared" si="51"/>
        <v>128</v>
      </c>
      <c r="T27">
        <v>512</v>
      </c>
      <c r="U27">
        <v>1838</v>
      </c>
      <c r="V27" t="s">
        <v>276</v>
      </c>
      <c r="W27">
        <v>2047.597</v>
      </c>
      <c r="X27">
        <v>1200.184</v>
      </c>
      <c r="Y27">
        <v>1.706</v>
      </c>
      <c r="Z27">
        <v>15.332000000000001</v>
      </c>
      <c r="AA27">
        <v>130.60940400000001</v>
      </c>
      <c r="AB27">
        <v>1.23108</v>
      </c>
      <c r="AC27">
        <v>43.906345999999999</v>
      </c>
      <c r="AD27" s="1">
        <v>298</v>
      </c>
      <c r="AE27">
        <v>12</v>
      </c>
      <c r="AF27">
        <v>128</v>
      </c>
      <c r="AG27">
        <v>107</v>
      </c>
      <c r="AH27">
        <v>15.677255000000001</v>
      </c>
      <c r="AI27">
        <v>1472.9</v>
      </c>
      <c r="AJ27">
        <v>191</v>
      </c>
      <c r="AK27">
        <v>26</v>
      </c>
      <c r="AL27">
        <v>7357</v>
      </c>
      <c r="AM27" t="s">
        <v>277</v>
      </c>
      <c r="AN27" t="s">
        <v>562</v>
      </c>
      <c r="AO27">
        <v>2047.597</v>
      </c>
      <c r="AR27" t="s">
        <v>118</v>
      </c>
      <c r="AS27" t="s">
        <v>120</v>
      </c>
      <c r="AT27" t="s">
        <v>223</v>
      </c>
      <c r="AU27" t="s">
        <v>276</v>
      </c>
      <c r="AV27" t="s">
        <v>48</v>
      </c>
      <c r="AW27">
        <v>1</v>
      </c>
      <c r="BB27">
        <v>0.89361904761904765</v>
      </c>
      <c r="BC27" t="s">
        <v>69</v>
      </c>
      <c r="BF27" t="s">
        <v>118</v>
      </c>
      <c r="BG27" t="s">
        <v>120</v>
      </c>
      <c r="BH27" t="s">
        <v>276</v>
      </c>
      <c r="BI27">
        <v>1838</v>
      </c>
      <c r="BJ27">
        <v>1</v>
      </c>
      <c r="BK27" t="s">
        <v>223</v>
      </c>
      <c r="BL27" t="s">
        <v>173</v>
      </c>
      <c r="BM27">
        <v>0.89361904761904765</v>
      </c>
      <c r="BN27" t="s">
        <v>69</v>
      </c>
      <c r="BO27" t="s">
        <v>175</v>
      </c>
      <c r="BP27">
        <v>2047.597</v>
      </c>
    </row>
    <row r="28" spans="1:68" ht="16.5">
      <c r="A28" s="111" t="str">
        <f t="shared" si="35"/>
        <v>부성여객</v>
      </c>
      <c r="B28" s="112" t="str">
        <f t="shared" si="1"/>
        <v>김수영</v>
      </c>
      <c r="C28" s="113" t="str">
        <f t="shared" si="36"/>
        <v>B</v>
      </c>
      <c r="D28" s="114">
        <f t="shared" si="37"/>
        <v>0.90514285714285714</v>
      </c>
      <c r="E28" s="115">
        <f t="shared" si="38"/>
        <v>5667</v>
      </c>
      <c r="F28" s="116" t="str">
        <f t="shared" si="39"/>
        <v>36</v>
      </c>
      <c r="G28" s="117" t="str">
        <f t="shared" si="40"/>
        <v>70바2097</v>
      </c>
      <c r="H28" s="118">
        <f t="shared" si="41"/>
        <v>1</v>
      </c>
      <c r="I28" s="119">
        <f t="shared" si="42"/>
        <v>1851.63</v>
      </c>
      <c r="J28" s="120">
        <f t="shared" si="43"/>
        <v>1.9646902292396271E-2</v>
      </c>
      <c r="K28" s="120">
        <f t="shared" si="44"/>
        <v>0.36883745895350339</v>
      </c>
      <c r="L28" s="120">
        <f t="shared" si="45"/>
        <v>0.15283831002954154</v>
      </c>
      <c r="M28" s="121">
        <f t="shared" si="46"/>
        <v>16.306000000000001</v>
      </c>
      <c r="N28" s="122">
        <f t="shared" si="47"/>
        <v>0</v>
      </c>
      <c r="O28" s="122">
        <f t="shared" si="48"/>
        <v>2.4831541764011593</v>
      </c>
      <c r="P28" s="232">
        <f t="shared" si="49"/>
        <v>18</v>
      </c>
      <c r="Q28" s="233">
        <f t="shared" si="50"/>
        <v>0</v>
      </c>
      <c r="R28" s="233">
        <f t="shared" si="51"/>
        <v>47</v>
      </c>
      <c r="T28">
        <v>512</v>
      </c>
      <c r="U28">
        <v>5667</v>
      </c>
      <c r="V28" t="s">
        <v>278</v>
      </c>
      <c r="W28">
        <v>1892.7539999999999</v>
      </c>
      <c r="X28">
        <v>1102.856</v>
      </c>
      <c r="Y28">
        <v>1.716</v>
      </c>
      <c r="Z28">
        <v>16.306000000000001</v>
      </c>
      <c r="AA28">
        <v>136.35024799999999</v>
      </c>
      <c r="AB28">
        <v>2.6788599999999998</v>
      </c>
      <c r="AC28">
        <v>50.291079000000003</v>
      </c>
      <c r="AD28" s="1">
        <v>283</v>
      </c>
      <c r="AE28">
        <v>0</v>
      </c>
      <c r="AF28">
        <v>47</v>
      </c>
      <c r="AG28">
        <v>76</v>
      </c>
      <c r="AH28">
        <v>13.881558</v>
      </c>
      <c r="AI28">
        <v>421.2</v>
      </c>
      <c r="AJ28">
        <v>0</v>
      </c>
      <c r="AK28">
        <v>18</v>
      </c>
      <c r="AL28">
        <v>3924</v>
      </c>
      <c r="AM28" t="s">
        <v>279</v>
      </c>
      <c r="AN28" t="s">
        <v>563</v>
      </c>
      <c r="AO28">
        <v>1851.63</v>
      </c>
      <c r="AR28" t="s">
        <v>118</v>
      </c>
      <c r="AS28" t="s">
        <v>120</v>
      </c>
      <c r="AT28" t="s">
        <v>225</v>
      </c>
      <c r="AU28" t="s">
        <v>278</v>
      </c>
      <c r="AV28" t="s">
        <v>48</v>
      </c>
      <c r="AW28">
        <v>1</v>
      </c>
      <c r="BB28">
        <v>0.90514285714285714</v>
      </c>
      <c r="BC28" t="s">
        <v>68</v>
      </c>
      <c r="BF28" t="s">
        <v>118</v>
      </c>
      <c r="BG28" t="s">
        <v>120</v>
      </c>
      <c r="BH28" t="s">
        <v>278</v>
      </c>
      <c r="BI28">
        <v>5667</v>
      </c>
      <c r="BJ28">
        <v>1</v>
      </c>
      <c r="BK28" t="s">
        <v>225</v>
      </c>
      <c r="BL28" t="s">
        <v>173</v>
      </c>
      <c r="BM28">
        <v>0.90514285714285714</v>
      </c>
      <c r="BN28" t="s">
        <v>68</v>
      </c>
      <c r="BO28" t="s">
        <v>249</v>
      </c>
      <c r="BP28">
        <v>1851.63</v>
      </c>
    </row>
    <row r="29" spans="1:68" ht="16.5">
      <c r="A29" s="128" t="str">
        <f t="shared" si="35"/>
        <v>부성여객</v>
      </c>
      <c r="B29" s="129" t="str">
        <f t="shared" si="1"/>
        <v>김영규</v>
      </c>
      <c r="C29" s="130" t="str">
        <f t="shared" si="36"/>
        <v>C</v>
      </c>
      <c r="D29" s="131">
        <f t="shared" si="37"/>
        <v>0.8753684210526318</v>
      </c>
      <c r="E29" s="132">
        <f t="shared" si="38"/>
        <v>1467</v>
      </c>
      <c r="F29" s="133" t="str">
        <f t="shared" si="39"/>
        <v>33</v>
      </c>
      <c r="G29" s="134" t="str">
        <f t="shared" si="40"/>
        <v>70바2018</v>
      </c>
      <c r="H29" s="135">
        <f t="shared" si="41"/>
        <v>1</v>
      </c>
      <c r="I29" s="136">
        <f t="shared" si="42"/>
        <v>1995.17</v>
      </c>
      <c r="J29" s="137">
        <f t="shared" si="43"/>
        <v>8.9909155398025034E-3</v>
      </c>
      <c r="K29" s="137">
        <f t="shared" si="44"/>
        <v>0.34028864413838356</v>
      </c>
      <c r="L29" s="137">
        <f t="shared" si="45"/>
        <v>0.21351564027125508</v>
      </c>
      <c r="M29" s="138">
        <f t="shared" si="46"/>
        <v>18.384</v>
      </c>
      <c r="N29" s="139">
        <f t="shared" si="47"/>
        <v>0</v>
      </c>
      <c r="O29" s="139">
        <f t="shared" si="48"/>
        <v>8.470456151606129</v>
      </c>
      <c r="P29" s="230">
        <f t="shared" si="49"/>
        <v>14</v>
      </c>
      <c r="Q29" s="231">
        <f t="shared" si="50"/>
        <v>0</v>
      </c>
      <c r="R29" s="231">
        <f t="shared" si="51"/>
        <v>169</v>
      </c>
      <c r="T29">
        <v>512</v>
      </c>
      <c r="U29">
        <v>1467</v>
      </c>
      <c r="V29" t="s">
        <v>280</v>
      </c>
      <c r="W29">
        <v>1995.17</v>
      </c>
      <c r="X29">
        <v>1319.316</v>
      </c>
      <c r="Y29">
        <v>1.512</v>
      </c>
      <c r="Z29">
        <v>18.384</v>
      </c>
      <c r="AA29">
        <v>122.2197</v>
      </c>
      <c r="AB29">
        <v>1.098867</v>
      </c>
      <c r="AC29">
        <v>41.589976</v>
      </c>
      <c r="AD29" s="1">
        <v>426</v>
      </c>
      <c r="AE29">
        <v>0</v>
      </c>
      <c r="AF29">
        <v>169</v>
      </c>
      <c r="AG29">
        <v>93</v>
      </c>
      <c r="AH29">
        <v>16.324455</v>
      </c>
      <c r="AI29">
        <v>1908.6</v>
      </c>
      <c r="AJ29">
        <v>279.60000000000002</v>
      </c>
      <c r="AK29">
        <v>14</v>
      </c>
      <c r="AL29">
        <v>2605</v>
      </c>
      <c r="AM29" t="s">
        <v>281</v>
      </c>
      <c r="AN29" t="s">
        <v>564</v>
      </c>
      <c r="AO29">
        <v>1995.17</v>
      </c>
      <c r="AR29" t="s">
        <v>118</v>
      </c>
      <c r="AS29" t="s">
        <v>119</v>
      </c>
      <c r="AT29" t="s">
        <v>197</v>
      </c>
      <c r="AU29" t="s">
        <v>280</v>
      </c>
      <c r="AV29" t="s">
        <v>48</v>
      </c>
      <c r="AW29">
        <v>1</v>
      </c>
      <c r="BB29">
        <v>0.8753684210526318</v>
      </c>
      <c r="BC29" t="s">
        <v>69</v>
      </c>
      <c r="BF29" t="s">
        <v>118</v>
      </c>
      <c r="BG29" t="s">
        <v>119</v>
      </c>
      <c r="BH29" t="s">
        <v>280</v>
      </c>
      <c r="BI29">
        <v>1467</v>
      </c>
      <c r="BJ29">
        <v>1</v>
      </c>
      <c r="BK29" t="s">
        <v>197</v>
      </c>
      <c r="BL29" t="s">
        <v>173</v>
      </c>
      <c r="BM29">
        <v>0.8753684210526318</v>
      </c>
      <c r="BN29" t="s">
        <v>69</v>
      </c>
      <c r="BO29" t="s">
        <v>175</v>
      </c>
      <c r="BP29">
        <v>1995.17</v>
      </c>
    </row>
    <row r="30" spans="1:68" ht="16.5">
      <c r="A30" s="111" t="str">
        <f t="shared" si="35"/>
        <v>부성여객</v>
      </c>
      <c r="B30" s="112" t="str">
        <f t="shared" si="1"/>
        <v>김영식A</v>
      </c>
      <c r="C30" s="113" t="str">
        <f t="shared" si="36"/>
        <v>F</v>
      </c>
      <c r="D30" s="114">
        <f t="shared" si="37"/>
        <v>0.77794444444444444</v>
      </c>
      <c r="E30" s="115">
        <f t="shared" si="38"/>
        <v>9928</v>
      </c>
      <c r="F30" s="116" t="str">
        <f t="shared" si="39"/>
        <v>36</v>
      </c>
      <c r="G30" s="117" t="str">
        <f t="shared" si="40"/>
        <v>70바2057</v>
      </c>
      <c r="H30" s="118">
        <f t="shared" si="41"/>
        <v>1</v>
      </c>
      <c r="I30" s="119">
        <f t="shared" si="42"/>
        <v>2047.615</v>
      </c>
      <c r="J30" s="120">
        <f t="shared" si="43"/>
        <v>5.5789624393952776E-2</v>
      </c>
      <c r="K30" s="120">
        <f t="shared" si="44"/>
        <v>0.37868106453611772</v>
      </c>
      <c r="L30" s="120">
        <f t="shared" si="45"/>
        <v>0.23100045662880961</v>
      </c>
      <c r="M30" s="121">
        <f t="shared" si="46"/>
        <v>21.782</v>
      </c>
      <c r="N30" s="122">
        <f t="shared" si="47"/>
        <v>0.29302383504711577</v>
      </c>
      <c r="O30" s="122">
        <f t="shared" si="48"/>
        <v>28.862847752140905</v>
      </c>
      <c r="P30" s="232">
        <f t="shared" si="49"/>
        <v>73</v>
      </c>
      <c r="Q30" s="233">
        <f t="shared" si="50"/>
        <v>6</v>
      </c>
      <c r="R30" s="233">
        <f t="shared" si="51"/>
        <v>591</v>
      </c>
      <c r="T30">
        <v>512</v>
      </c>
      <c r="U30">
        <v>9928</v>
      </c>
      <c r="V30" t="s">
        <v>565</v>
      </c>
      <c r="W30">
        <v>2047.615</v>
      </c>
      <c r="X30">
        <v>1609.0129999999999</v>
      </c>
      <c r="Y30">
        <v>1.2729999999999999</v>
      </c>
      <c r="Z30">
        <v>21.782</v>
      </c>
      <c r="AA30">
        <v>151.277197</v>
      </c>
      <c r="AB30">
        <v>8.4396979999999999</v>
      </c>
      <c r="AC30">
        <v>57.285809999999998</v>
      </c>
      <c r="AD30" s="1">
        <v>473</v>
      </c>
      <c r="AE30">
        <v>6</v>
      </c>
      <c r="AF30">
        <v>591</v>
      </c>
      <c r="AG30">
        <v>93</v>
      </c>
      <c r="AH30">
        <v>13.535515999999999</v>
      </c>
      <c r="AI30">
        <v>1395.2</v>
      </c>
      <c r="AJ30">
        <v>361.8</v>
      </c>
      <c r="AK30">
        <v>73</v>
      </c>
      <c r="AL30">
        <v>27223</v>
      </c>
      <c r="AM30" t="s">
        <v>566</v>
      </c>
      <c r="AN30" t="s">
        <v>567</v>
      </c>
      <c r="AO30">
        <v>2047.615</v>
      </c>
      <c r="AR30" t="s">
        <v>118</v>
      </c>
      <c r="AS30" t="s">
        <v>120</v>
      </c>
      <c r="AT30" t="s">
        <v>217</v>
      </c>
      <c r="AU30" t="s">
        <v>565</v>
      </c>
      <c r="AV30" t="s">
        <v>48</v>
      </c>
      <c r="AW30">
        <v>1</v>
      </c>
      <c r="BB30">
        <v>0.77794444444444444</v>
      </c>
      <c r="BC30" t="s">
        <v>70</v>
      </c>
      <c r="BF30" t="s">
        <v>118</v>
      </c>
      <c r="BG30" t="s">
        <v>120</v>
      </c>
      <c r="BH30" t="s">
        <v>565</v>
      </c>
      <c r="BI30">
        <v>9928</v>
      </c>
      <c r="BJ30">
        <v>1</v>
      </c>
      <c r="BK30" t="s">
        <v>217</v>
      </c>
      <c r="BL30" t="s">
        <v>173</v>
      </c>
      <c r="BM30">
        <v>0.77794444444444444</v>
      </c>
      <c r="BN30" t="s">
        <v>70</v>
      </c>
      <c r="BO30" t="s">
        <v>186</v>
      </c>
      <c r="BP30">
        <v>2047.615</v>
      </c>
    </row>
    <row r="31" spans="1:68" ht="16.5">
      <c r="A31" s="128" t="str">
        <f t="shared" si="35"/>
        <v>부성여객</v>
      </c>
      <c r="B31" s="129" t="str">
        <f t="shared" si="1"/>
        <v>김영주</v>
      </c>
      <c r="C31" s="130" t="str">
        <f t="shared" si="36"/>
        <v>F</v>
      </c>
      <c r="D31" s="131">
        <f t="shared" si="37"/>
        <v>0.77373391838431971</v>
      </c>
      <c r="E31" s="132">
        <f t="shared" si="38"/>
        <v>844</v>
      </c>
      <c r="F31" s="133" t="str">
        <f t="shared" si="39"/>
        <v>36</v>
      </c>
      <c r="G31" s="134" t="str">
        <f t="shared" si="40"/>
        <v>70바2127</v>
      </c>
      <c r="H31" s="135">
        <f t="shared" si="41"/>
        <v>2</v>
      </c>
      <c r="I31" s="136">
        <f t="shared" si="42"/>
        <v>2176.2539999999999</v>
      </c>
      <c r="J31" s="137">
        <f t="shared" si="43"/>
        <v>1.1548208072187345E-2</v>
      </c>
      <c r="K31" s="137">
        <f t="shared" si="44"/>
        <v>0.33357316522262614</v>
      </c>
      <c r="L31" s="137">
        <f t="shared" si="45"/>
        <v>0.23802368657335035</v>
      </c>
      <c r="M31" s="138">
        <f t="shared" si="46"/>
        <v>16.975000000000001</v>
      </c>
      <c r="N31" s="139">
        <f t="shared" si="47"/>
        <v>0</v>
      </c>
      <c r="O31" s="139">
        <f t="shared" si="48"/>
        <v>2.57322904403622</v>
      </c>
      <c r="P31" s="230">
        <f t="shared" si="49"/>
        <v>13</v>
      </c>
      <c r="Q31" s="231">
        <f t="shared" si="50"/>
        <v>0</v>
      </c>
      <c r="R31" s="231">
        <f t="shared" si="51"/>
        <v>56</v>
      </c>
      <c r="T31">
        <v>512</v>
      </c>
      <c r="U31">
        <v>844</v>
      </c>
      <c r="V31" t="s">
        <v>568</v>
      </c>
      <c r="W31">
        <v>2176.2539999999999</v>
      </c>
      <c r="X31">
        <v>1495.2360000000001</v>
      </c>
      <c r="Y31">
        <v>1.4550000000000001</v>
      </c>
      <c r="Z31">
        <v>16.975000000000001</v>
      </c>
      <c r="AA31">
        <v>143.09189699999999</v>
      </c>
      <c r="AB31">
        <v>1.652455</v>
      </c>
      <c r="AC31">
        <v>47.731617</v>
      </c>
      <c r="AD31" s="1">
        <v>518</v>
      </c>
      <c r="AE31">
        <v>0</v>
      </c>
      <c r="AF31">
        <v>56</v>
      </c>
      <c r="AG31">
        <v>90</v>
      </c>
      <c r="AH31">
        <v>15.208785000000001</v>
      </c>
      <c r="AI31">
        <v>1051</v>
      </c>
      <c r="AJ31">
        <v>126.4</v>
      </c>
      <c r="AK31">
        <v>13</v>
      </c>
      <c r="AL31">
        <v>782</v>
      </c>
      <c r="AM31" t="s">
        <v>569</v>
      </c>
      <c r="AN31" t="s">
        <v>570</v>
      </c>
      <c r="AO31">
        <v>2052.0529999999999</v>
      </c>
      <c r="AR31" t="s">
        <v>118</v>
      </c>
      <c r="AS31" t="s">
        <v>120</v>
      </c>
      <c r="AT31" t="s">
        <v>232</v>
      </c>
      <c r="AU31" t="s">
        <v>568</v>
      </c>
      <c r="AV31" t="s">
        <v>48</v>
      </c>
      <c r="AW31">
        <v>2</v>
      </c>
      <c r="BB31">
        <v>0.77373391838431971</v>
      </c>
      <c r="BC31" t="s">
        <v>70</v>
      </c>
      <c r="BF31" t="s">
        <v>118</v>
      </c>
      <c r="BG31" t="s">
        <v>120</v>
      </c>
      <c r="BH31" t="s">
        <v>568</v>
      </c>
      <c r="BI31">
        <v>844</v>
      </c>
      <c r="BJ31">
        <v>2</v>
      </c>
      <c r="BK31" t="s">
        <v>232</v>
      </c>
      <c r="BL31" t="s">
        <v>224</v>
      </c>
      <c r="BM31">
        <v>0.77373391838431971</v>
      </c>
      <c r="BN31" t="s">
        <v>70</v>
      </c>
      <c r="BO31" t="s">
        <v>186</v>
      </c>
      <c r="BP31">
        <v>2176.2539999999999</v>
      </c>
    </row>
    <row r="32" spans="1:68" ht="16.5">
      <c r="A32" s="111" t="str">
        <f t="shared" si="35"/>
        <v>부성여객</v>
      </c>
      <c r="B32" s="112" t="str">
        <f t="shared" si="1"/>
        <v>김영진</v>
      </c>
      <c r="C32" s="113" t="str">
        <f t="shared" si="36"/>
        <v>F</v>
      </c>
      <c r="D32" s="114">
        <f t="shared" si="37"/>
        <v>0.7626666666666666</v>
      </c>
      <c r="E32" s="115">
        <f t="shared" si="38"/>
        <v>3023</v>
      </c>
      <c r="F32" s="116" t="str">
        <f t="shared" si="39"/>
        <v>33</v>
      </c>
      <c r="G32" s="117" t="str">
        <f t="shared" si="40"/>
        <v>70바2138</v>
      </c>
      <c r="H32" s="118">
        <f t="shared" si="41"/>
        <v>1</v>
      </c>
      <c r="I32" s="119">
        <f t="shared" si="42"/>
        <v>2099.6010000000001</v>
      </c>
      <c r="J32" s="120">
        <f t="shared" si="43"/>
        <v>1.7278642533785669E-2</v>
      </c>
      <c r="K32" s="120">
        <f t="shared" si="44"/>
        <v>0.36229947385504663</v>
      </c>
      <c r="L32" s="120">
        <f t="shared" si="45"/>
        <v>0.27814808623162207</v>
      </c>
      <c r="M32" s="121">
        <f t="shared" si="46"/>
        <v>20.135999999999999</v>
      </c>
      <c r="N32" s="122">
        <f t="shared" si="47"/>
        <v>0.38102477565975629</v>
      </c>
      <c r="O32" s="122">
        <f t="shared" si="48"/>
        <v>7.8586359979824731</v>
      </c>
      <c r="P32" s="232">
        <f t="shared" si="49"/>
        <v>22</v>
      </c>
      <c r="Q32" s="233">
        <f t="shared" si="50"/>
        <v>8</v>
      </c>
      <c r="R32" s="233">
        <f t="shared" si="51"/>
        <v>165</v>
      </c>
      <c r="T32">
        <v>512</v>
      </c>
      <c r="U32">
        <v>3023</v>
      </c>
      <c r="V32" t="s">
        <v>571</v>
      </c>
      <c r="W32">
        <v>2099.6010000000001</v>
      </c>
      <c r="X32">
        <v>1681.731</v>
      </c>
      <c r="Y32">
        <v>1.248</v>
      </c>
      <c r="Z32">
        <v>20.135999999999999</v>
      </c>
      <c r="AA32">
        <v>134.86302499999999</v>
      </c>
      <c r="AB32">
        <v>2.3302499999999999</v>
      </c>
      <c r="AC32">
        <v>48.860802999999997</v>
      </c>
      <c r="AD32" s="1">
        <v>584</v>
      </c>
      <c r="AE32">
        <v>8</v>
      </c>
      <c r="AF32">
        <v>165</v>
      </c>
      <c r="AG32">
        <v>91</v>
      </c>
      <c r="AH32">
        <v>15.568396</v>
      </c>
      <c r="AI32">
        <v>1405</v>
      </c>
      <c r="AJ32">
        <v>153.1</v>
      </c>
      <c r="AK32">
        <v>22</v>
      </c>
      <c r="AL32">
        <v>5252</v>
      </c>
      <c r="AM32" t="s">
        <v>572</v>
      </c>
      <c r="AN32" t="s">
        <v>573</v>
      </c>
      <c r="AO32">
        <v>2099.6010000000001</v>
      </c>
      <c r="AR32" t="s">
        <v>118</v>
      </c>
      <c r="AS32" t="s">
        <v>119</v>
      </c>
      <c r="AT32" t="s">
        <v>463</v>
      </c>
      <c r="AU32" t="s">
        <v>571</v>
      </c>
      <c r="AV32" t="s">
        <v>48</v>
      </c>
      <c r="AW32">
        <v>1</v>
      </c>
      <c r="BB32">
        <v>0.7626666666666666</v>
      </c>
      <c r="BC32" t="s">
        <v>70</v>
      </c>
      <c r="BF32" t="s">
        <v>118</v>
      </c>
      <c r="BG32" t="s">
        <v>119</v>
      </c>
      <c r="BH32" t="s">
        <v>571</v>
      </c>
      <c r="BI32">
        <v>3023</v>
      </c>
      <c r="BJ32">
        <v>1</v>
      </c>
      <c r="BK32" t="s">
        <v>463</v>
      </c>
      <c r="BL32" t="s">
        <v>173</v>
      </c>
      <c r="BM32">
        <v>0.7626666666666666</v>
      </c>
      <c r="BN32" t="s">
        <v>70</v>
      </c>
      <c r="BO32" t="s">
        <v>186</v>
      </c>
      <c r="BP32">
        <v>2099.6010000000001</v>
      </c>
    </row>
    <row r="33" spans="1:68" ht="16.5">
      <c r="A33" s="128" t="str">
        <f t="shared" si="35"/>
        <v>부성여객</v>
      </c>
      <c r="B33" s="129" t="str">
        <f t="shared" si="1"/>
        <v>김외수</v>
      </c>
      <c r="C33" s="130" t="str">
        <f t="shared" si="36"/>
        <v>S</v>
      </c>
      <c r="D33" s="131">
        <f t="shared" si="37"/>
        <v>1.0115416666666668</v>
      </c>
      <c r="E33" s="132">
        <f t="shared" si="38"/>
        <v>1031</v>
      </c>
      <c r="F33" s="133" t="str">
        <f t="shared" si="39"/>
        <v>790</v>
      </c>
      <c r="G33" s="134" t="str">
        <f t="shared" si="40"/>
        <v>70바2065</v>
      </c>
      <c r="H33" s="135">
        <f t="shared" si="41"/>
        <v>1</v>
      </c>
      <c r="I33" s="136">
        <f t="shared" si="42"/>
        <v>2759.17</v>
      </c>
      <c r="J33" s="137">
        <f t="shared" si="43"/>
        <v>2.3719320335602007E-2</v>
      </c>
      <c r="K33" s="137">
        <f t="shared" si="44"/>
        <v>0.27864844343726769</v>
      </c>
      <c r="L33" s="137">
        <f t="shared" si="45"/>
        <v>0.34611857913792915</v>
      </c>
      <c r="M33" s="138">
        <f t="shared" si="46"/>
        <v>9.9149999999999991</v>
      </c>
      <c r="N33" s="139">
        <f t="shared" si="47"/>
        <v>0.10872834946741231</v>
      </c>
      <c r="O33" s="139">
        <f t="shared" si="48"/>
        <v>10.365435982559973</v>
      </c>
      <c r="P33" s="230">
        <f t="shared" si="49"/>
        <v>1</v>
      </c>
      <c r="Q33" s="231">
        <f t="shared" si="50"/>
        <v>3</v>
      </c>
      <c r="R33" s="231">
        <f t="shared" si="51"/>
        <v>286</v>
      </c>
      <c r="T33">
        <v>512</v>
      </c>
      <c r="U33">
        <v>1031</v>
      </c>
      <c r="V33" t="s">
        <v>282</v>
      </c>
      <c r="W33">
        <v>2759.17</v>
      </c>
      <c r="X33">
        <v>1250.433</v>
      </c>
      <c r="Y33">
        <v>2.2069999999999999</v>
      </c>
      <c r="Z33">
        <v>9.9149999999999991</v>
      </c>
      <c r="AA33">
        <v>101.721085</v>
      </c>
      <c r="AB33">
        <v>2.4127550000000002</v>
      </c>
      <c r="AC33">
        <v>28.344422000000002</v>
      </c>
      <c r="AD33" s="1">
        <v>955</v>
      </c>
      <c r="AE33">
        <v>3</v>
      </c>
      <c r="AF33">
        <v>286</v>
      </c>
      <c r="AG33">
        <v>107</v>
      </c>
      <c r="AH33">
        <v>27.124858</v>
      </c>
      <c r="AI33">
        <v>13720.9</v>
      </c>
      <c r="AJ33">
        <v>3401.6</v>
      </c>
      <c r="AK33">
        <v>1</v>
      </c>
      <c r="AL33">
        <v>20</v>
      </c>
      <c r="AM33" t="s">
        <v>283</v>
      </c>
      <c r="AN33" t="s">
        <v>574</v>
      </c>
      <c r="AO33">
        <v>2759.17</v>
      </c>
      <c r="AR33" t="s">
        <v>118</v>
      </c>
      <c r="AS33" t="s">
        <v>121</v>
      </c>
      <c r="AT33" t="s">
        <v>243</v>
      </c>
      <c r="AU33" t="s">
        <v>282</v>
      </c>
      <c r="AV33" t="s">
        <v>48</v>
      </c>
      <c r="AW33">
        <v>1</v>
      </c>
      <c r="BB33">
        <v>1.0115416666666668</v>
      </c>
      <c r="BC33" t="s">
        <v>71</v>
      </c>
      <c r="BF33" t="s">
        <v>118</v>
      </c>
      <c r="BG33" t="s">
        <v>121</v>
      </c>
      <c r="BH33" t="s">
        <v>282</v>
      </c>
      <c r="BI33">
        <v>1031</v>
      </c>
      <c r="BJ33">
        <v>1</v>
      </c>
      <c r="BK33" t="s">
        <v>243</v>
      </c>
      <c r="BL33" t="s">
        <v>173</v>
      </c>
      <c r="BM33">
        <v>1.0115416666666668</v>
      </c>
      <c r="BN33" t="s">
        <v>71</v>
      </c>
      <c r="BO33" t="s">
        <v>174</v>
      </c>
      <c r="BP33">
        <v>2759.17</v>
      </c>
    </row>
    <row r="34" spans="1:68" ht="16.5">
      <c r="A34" s="111" t="str">
        <f t="shared" si="35"/>
        <v>부성여객</v>
      </c>
      <c r="B34" s="112" t="str">
        <f t="shared" si="1"/>
        <v>김윤수</v>
      </c>
      <c r="C34" s="113" t="str">
        <f t="shared" si="36"/>
        <v>F</v>
      </c>
      <c r="D34" s="114">
        <f t="shared" si="37"/>
        <v>0.74163795313823955</v>
      </c>
      <c r="E34" s="115">
        <f t="shared" si="38"/>
        <v>8212</v>
      </c>
      <c r="F34" s="116" t="str">
        <f t="shared" si="39"/>
        <v>790</v>
      </c>
      <c r="G34" s="117" t="str">
        <f t="shared" si="40"/>
        <v>70바2028</v>
      </c>
      <c r="H34" s="118">
        <f t="shared" si="41"/>
        <v>12</v>
      </c>
      <c r="I34" s="119">
        <f t="shared" si="42"/>
        <v>1491.7460000000001</v>
      </c>
      <c r="J34" s="120">
        <f t="shared" si="43"/>
        <v>4.0820301533755619E-2</v>
      </c>
      <c r="K34" s="120">
        <f t="shared" si="44"/>
        <v>0.47822435414196862</v>
      </c>
      <c r="L34" s="120">
        <f t="shared" si="45"/>
        <v>0.27819749474776534</v>
      </c>
      <c r="M34" s="121">
        <f t="shared" si="46"/>
        <v>26.475999999999999</v>
      </c>
      <c r="N34" s="122">
        <f t="shared" si="47"/>
        <v>0.63402695882628923</v>
      </c>
      <c r="O34" s="122">
        <f t="shared" si="48"/>
        <v>29.926072456600853</v>
      </c>
      <c r="P34" s="232">
        <f t="shared" si="49"/>
        <v>76</v>
      </c>
      <c r="Q34" s="233">
        <f t="shared" si="50"/>
        <v>10</v>
      </c>
      <c r="R34" s="233">
        <f t="shared" si="51"/>
        <v>472</v>
      </c>
      <c r="T34">
        <v>512</v>
      </c>
      <c r="U34">
        <v>8212</v>
      </c>
      <c r="V34" t="s">
        <v>575</v>
      </c>
      <c r="W34">
        <v>1577.22</v>
      </c>
      <c r="X34">
        <v>1295.6199999999999</v>
      </c>
      <c r="Y34">
        <v>1.2170000000000001</v>
      </c>
      <c r="Z34">
        <v>26.475999999999999</v>
      </c>
      <c r="AA34">
        <v>121.555545</v>
      </c>
      <c r="AB34">
        <v>4.9619340000000003</v>
      </c>
      <c r="AC34">
        <v>58.130822000000002</v>
      </c>
      <c r="AD34" s="1">
        <v>415</v>
      </c>
      <c r="AE34">
        <v>10</v>
      </c>
      <c r="AF34">
        <v>472</v>
      </c>
      <c r="AG34">
        <v>109</v>
      </c>
      <c r="AH34">
        <v>12.975301999999999</v>
      </c>
      <c r="AI34">
        <v>3641</v>
      </c>
      <c r="AJ34">
        <v>960.2</v>
      </c>
      <c r="AK34">
        <v>76</v>
      </c>
      <c r="AL34">
        <v>56655</v>
      </c>
      <c r="AM34" t="s">
        <v>576</v>
      </c>
      <c r="AN34" t="s">
        <v>577</v>
      </c>
      <c r="AO34">
        <v>217.483</v>
      </c>
      <c r="AR34" t="s">
        <v>118</v>
      </c>
      <c r="AS34" t="s">
        <v>121</v>
      </c>
      <c r="AT34" t="s">
        <v>241</v>
      </c>
      <c r="AU34" t="s">
        <v>575</v>
      </c>
      <c r="AV34" t="s">
        <v>48</v>
      </c>
      <c r="AW34">
        <v>12</v>
      </c>
      <c r="BB34">
        <v>0.74163795313823955</v>
      </c>
      <c r="BC34" t="s">
        <v>70</v>
      </c>
      <c r="BF34" t="s">
        <v>118</v>
      </c>
      <c r="BG34" t="s">
        <v>121</v>
      </c>
      <c r="BH34" t="s">
        <v>575</v>
      </c>
      <c r="BI34">
        <v>8212</v>
      </c>
      <c r="BJ34">
        <v>12</v>
      </c>
      <c r="BK34" t="s">
        <v>241</v>
      </c>
      <c r="BL34" t="s">
        <v>199</v>
      </c>
      <c r="BM34">
        <v>0.74163795313823955</v>
      </c>
      <c r="BN34" t="s">
        <v>70</v>
      </c>
      <c r="BO34" t="s">
        <v>186</v>
      </c>
      <c r="BP34">
        <v>1491.7460000000001</v>
      </c>
    </row>
    <row r="35" spans="1:68" ht="16.5">
      <c r="A35" s="128" t="str">
        <f t="shared" si="35"/>
        <v>부성여객</v>
      </c>
      <c r="B35" s="129" t="str">
        <f t="shared" si="1"/>
        <v>김윤희</v>
      </c>
      <c r="C35" s="130" t="str">
        <f t="shared" si="36"/>
        <v>S</v>
      </c>
      <c r="D35" s="131">
        <f t="shared" si="37"/>
        <v>1.0354928544429214</v>
      </c>
      <c r="E35" s="132">
        <f t="shared" si="38"/>
        <v>8370</v>
      </c>
      <c r="F35" s="133" t="str">
        <f t="shared" si="39"/>
        <v>33</v>
      </c>
      <c r="G35" s="134" t="str">
        <f t="shared" si="40"/>
        <v>70바2049</v>
      </c>
      <c r="H35" s="135">
        <f t="shared" si="41"/>
        <v>2</v>
      </c>
      <c r="I35" s="136">
        <f t="shared" si="42"/>
        <v>2095.288</v>
      </c>
      <c r="J35" s="137">
        <f t="shared" si="43"/>
        <v>4.0454411012126268E-2</v>
      </c>
      <c r="K35" s="137">
        <f t="shared" si="44"/>
        <v>0.35661939102057627</v>
      </c>
      <c r="L35" s="137">
        <f t="shared" si="45"/>
        <v>0.15463268056706286</v>
      </c>
      <c r="M35" s="138">
        <f t="shared" si="46"/>
        <v>14.678000000000001</v>
      </c>
      <c r="N35" s="139">
        <f t="shared" si="47"/>
        <v>0</v>
      </c>
      <c r="O35" s="139">
        <f t="shared" si="48"/>
        <v>20.760869150207512</v>
      </c>
      <c r="P35" s="230">
        <f t="shared" si="49"/>
        <v>29</v>
      </c>
      <c r="Q35" s="231">
        <f t="shared" si="50"/>
        <v>0</v>
      </c>
      <c r="R35" s="231">
        <f t="shared" si="51"/>
        <v>435</v>
      </c>
      <c r="T35">
        <v>512</v>
      </c>
      <c r="U35">
        <v>8370</v>
      </c>
      <c r="V35" t="s">
        <v>284</v>
      </c>
      <c r="W35">
        <v>2095.288</v>
      </c>
      <c r="X35">
        <v>1242.634</v>
      </c>
      <c r="Y35">
        <v>1.6859999999999999</v>
      </c>
      <c r="Z35">
        <v>14.678000000000001</v>
      </c>
      <c r="AA35">
        <v>136.215801</v>
      </c>
      <c r="AB35">
        <v>5.5105300000000002</v>
      </c>
      <c r="AC35">
        <v>48.577196000000001</v>
      </c>
      <c r="AD35" s="1">
        <v>324</v>
      </c>
      <c r="AE35">
        <v>0</v>
      </c>
      <c r="AF35">
        <v>435</v>
      </c>
      <c r="AG35">
        <v>82</v>
      </c>
      <c r="AH35">
        <v>15.382121</v>
      </c>
      <c r="AI35">
        <v>1088.7</v>
      </c>
      <c r="AJ35">
        <v>0</v>
      </c>
      <c r="AK35">
        <v>29</v>
      </c>
      <c r="AL35">
        <v>8890</v>
      </c>
      <c r="AM35" t="s">
        <v>285</v>
      </c>
      <c r="AN35" t="s">
        <v>578</v>
      </c>
      <c r="AO35">
        <v>1962.5519999999999</v>
      </c>
      <c r="AR35" t="s">
        <v>118</v>
      </c>
      <c r="AS35" t="s">
        <v>119</v>
      </c>
      <c r="AT35" t="s">
        <v>201</v>
      </c>
      <c r="AU35" t="s">
        <v>284</v>
      </c>
      <c r="AV35" t="s">
        <v>48</v>
      </c>
      <c r="AW35">
        <v>2</v>
      </c>
      <c r="BB35">
        <v>1.0354928544429214</v>
      </c>
      <c r="BC35" t="s">
        <v>71</v>
      </c>
      <c r="BF35" t="s">
        <v>118</v>
      </c>
      <c r="BG35" t="s">
        <v>119</v>
      </c>
      <c r="BH35" t="s">
        <v>284</v>
      </c>
      <c r="BI35">
        <v>8370</v>
      </c>
      <c r="BJ35">
        <v>2</v>
      </c>
      <c r="BK35" t="s">
        <v>201</v>
      </c>
      <c r="BL35" t="s">
        <v>429</v>
      </c>
      <c r="BM35">
        <v>1.0354928544429214</v>
      </c>
      <c r="BN35" t="s">
        <v>71</v>
      </c>
      <c r="BO35" t="s">
        <v>174</v>
      </c>
      <c r="BP35">
        <v>2095.288</v>
      </c>
    </row>
    <row r="36" spans="1:68" ht="16.5">
      <c r="A36" s="111" t="str">
        <f t="shared" si="35"/>
        <v>부성여객</v>
      </c>
      <c r="B36" s="112" t="str">
        <f t="shared" si="1"/>
        <v>김인철</v>
      </c>
      <c r="C36" s="113" t="str">
        <f t="shared" si="36"/>
        <v>D</v>
      </c>
      <c r="D36" s="114">
        <f t="shared" si="37"/>
        <v>0.82952894106092567</v>
      </c>
      <c r="E36" s="115">
        <f t="shared" si="38"/>
        <v>8475</v>
      </c>
      <c r="F36" s="116" t="str">
        <f t="shared" si="39"/>
        <v>33</v>
      </c>
      <c r="G36" s="117" t="str">
        <f t="shared" si="40"/>
        <v>70바2040</v>
      </c>
      <c r="H36" s="118">
        <f t="shared" si="41"/>
        <v>15</v>
      </c>
      <c r="I36" s="119">
        <f t="shared" si="42"/>
        <v>1921.3890000000001</v>
      </c>
      <c r="J36" s="120">
        <f t="shared" si="43"/>
        <v>4.1819775704487215E-2</v>
      </c>
      <c r="K36" s="120">
        <f t="shared" si="44"/>
        <v>0.37035040207965209</v>
      </c>
      <c r="L36" s="120">
        <f t="shared" si="45"/>
        <v>0.19673267620455825</v>
      </c>
      <c r="M36" s="121">
        <f t="shared" si="46"/>
        <v>17.792999999999999</v>
      </c>
      <c r="N36" s="122">
        <f t="shared" si="47"/>
        <v>0.10409136307119485</v>
      </c>
      <c r="O36" s="122">
        <f t="shared" si="48"/>
        <v>8.8998115425871607</v>
      </c>
      <c r="P36" s="232">
        <f t="shared" si="49"/>
        <v>26</v>
      </c>
      <c r="Q36" s="233">
        <f t="shared" si="50"/>
        <v>2</v>
      </c>
      <c r="R36" s="233">
        <f t="shared" si="51"/>
        <v>171</v>
      </c>
      <c r="T36">
        <v>512</v>
      </c>
      <c r="U36">
        <v>8475</v>
      </c>
      <c r="V36" t="s">
        <v>286</v>
      </c>
      <c r="W36">
        <v>1921.3889999999999</v>
      </c>
      <c r="X36">
        <v>1249.3430000000001</v>
      </c>
      <c r="Y36">
        <v>1.538</v>
      </c>
      <c r="Z36">
        <v>17.792999999999999</v>
      </c>
      <c r="AA36">
        <v>125.777193</v>
      </c>
      <c r="AB36">
        <v>5.2599739999999997</v>
      </c>
      <c r="AC36">
        <v>46.581634000000001</v>
      </c>
      <c r="AD36" s="1">
        <v>378</v>
      </c>
      <c r="AE36">
        <v>2</v>
      </c>
      <c r="AF36">
        <v>171</v>
      </c>
      <c r="AG36">
        <v>99</v>
      </c>
      <c r="AH36">
        <v>15.276130999999999</v>
      </c>
      <c r="AI36">
        <v>2816.8</v>
      </c>
      <c r="AJ36">
        <v>399.7</v>
      </c>
      <c r="AK36">
        <v>26</v>
      </c>
      <c r="AL36">
        <v>4651</v>
      </c>
      <c r="AM36" t="s">
        <v>287</v>
      </c>
      <c r="AN36" t="s">
        <v>579</v>
      </c>
      <c r="AO36">
        <v>233.77</v>
      </c>
      <c r="AR36" t="s">
        <v>118</v>
      </c>
      <c r="AS36" t="s">
        <v>119</v>
      </c>
      <c r="AT36" t="s">
        <v>426</v>
      </c>
      <c r="AU36" t="s">
        <v>286</v>
      </c>
      <c r="AV36" t="s">
        <v>48</v>
      </c>
      <c r="AW36">
        <v>15</v>
      </c>
      <c r="BB36">
        <v>0.82952894106092567</v>
      </c>
      <c r="BC36" t="s">
        <v>67</v>
      </c>
      <c r="BF36" t="s">
        <v>118</v>
      </c>
      <c r="BG36" t="s">
        <v>119</v>
      </c>
      <c r="BH36" t="s">
        <v>286</v>
      </c>
      <c r="BI36">
        <v>8475</v>
      </c>
      <c r="BJ36">
        <v>15</v>
      </c>
      <c r="BK36" t="s">
        <v>426</v>
      </c>
      <c r="BL36" t="s">
        <v>239</v>
      </c>
      <c r="BM36">
        <v>0.82952894106092567</v>
      </c>
      <c r="BN36" t="s">
        <v>67</v>
      </c>
      <c r="BO36" t="s">
        <v>177</v>
      </c>
      <c r="BP36">
        <v>1921.3890000000001</v>
      </c>
    </row>
    <row r="37" spans="1:68" ht="16.5">
      <c r="A37" s="128" t="str">
        <f t="shared" si="35"/>
        <v>부성여객</v>
      </c>
      <c r="B37" s="129" t="str">
        <f t="shared" si="1"/>
        <v>김정수</v>
      </c>
      <c r="C37" s="130" t="str">
        <f t="shared" si="36"/>
        <v>F</v>
      </c>
      <c r="D37" s="131">
        <f t="shared" si="37"/>
        <v>0.79431915549981602</v>
      </c>
      <c r="E37" s="132">
        <f t="shared" si="38"/>
        <v>1759</v>
      </c>
      <c r="F37" s="133" t="str">
        <f t="shared" si="39"/>
        <v>36</v>
      </c>
      <c r="G37" s="134" t="str">
        <f t="shared" si="40"/>
        <v>70바2005</v>
      </c>
      <c r="H37" s="135">
        <f t="shared" si="41"/>
        <v>2</v>
      </c>
      <c r="I37" s="136">
        <f t="shared" si="42"/>
        <v>1762.16</v>
      </c>
      <c r="J37" s="137">
        <f t="shared" si="43"/>
        <v>2.8782283485092017E-2</v>
      </c>
      <c r="K37" s="137">
        <f t="shared" si="44"/>
        <v>0.3445417373976693</v>
      </c>
      <c r="L37" s="137">
        <f t="shared" si="45"/>
        <v>0.21564443637354155</v>
      </c>
      <c r="M37" s="138">
        <f t="shared" si="46"/>
        <v>19.387</v>
      </c>
      <c r="N37" s="139">
        <f t="shared" si="47"/>
        <v>0.22699414355109637</v>
      </c>
      <c r="O37" s="139">
        <f t="shared" si="48"/>
        <v>17.138057838107777</v>
      </c>
      <c r="P37" s="230">
        <f t="shared" si="49"/>
        <v>40</v>
      </c>
      <c r="Q37" s="231">
        <f t="shared" si="50"/>
        <v>4</v>
      </c>
      <c r="R37" s="231">
        <f t="shared" si="51"/>
        <v>302</v>
      </c>
      <c r="T37">
        <v>512</v>
      </c>
      <c r="U37">
        <v>1759</v>
      </c>
      <c r="V37" t="s">
        <v>580</v>
      </c>
      <c r="W37">
        <v>1762.16</v>
      </c>
      <c r="X37">
        <v>1358.1610000000001</v>
      </c>
      <c r="Y37">
        <v>1.2969999999999999</v>
      </c>
      <c r="Z37">
        <v>19.387</v>
      </c>
      <c r="AA37">
        <v>121.47608099999999</v>
      </c>
      <c r="AB37">
        <v>3.496359</v>
      </c>
      <c r="AC37">
        <v>41.853580000000001</v>
      </c>
      <c r="AD37" s="1">
        <v>380</v>
      </c>
      <c r="AE37">
        <v>4</v>
      </c>
      <c r="AF37">
        <v>302</v>
      </c>
      <c r="AG37">
        <v>93</v>
      </c>
      <c r="AH37">
        <v>14.50623</v>
      </c>
      <c r="AI37">
        <v>1045.3</v>
      </c>
      <c r="AJ37">
        <v>109.8</v>
      </c>
      <c r="AK37">
        <v>40</v>
      </c>
      <c r="AL37">
        <v>11547</v>
      </c>
      <c r="AM37" t="s">
        <v>581</v>
      </c>
      <c r="AN37" t="s">
        <v>582</v>
      </c>
      <c r="AO37">
        <v>1639.1890000000001</v>
      </c>
      <c r="AR37" t="s">
        <v>118</v>
      </c>
      <c r="AS37" t="s">
        <v>120</v>
      </c>
      <c r="AT37" t="s">
        <v>210</v>
      </c>
      <c r="AU37" t="s">
        <v>580</v>
      </c>
      <c r="AV37" t="s">
        <v>48</v>
      </c>
      <c r="AW37">
        <v>2</v>
      </c>
      <c r="BB37">
        <v>0.79431915549981602</v>
      </c>
      <c r="BC37" t="s">
        <v>70</v>
      </c>
      <c r="BF37" t="s">
        <v>118</v>
      </c>
      <c r="BG37" t="s">
        <v>120</v>
      </c>
      <c r="BH37" t="s">
        <v>580</v>
      </c>
      <c r="BI37">
        <v>1759</v>
      </c>
      <c r="BJ37">
        <v>2</v>
      </c>
      <c r="BK37" t="s">
        <v>210</v>
      </c>
      <c r="BL37" t="s">
        <v>209</v>
      </c>
      <c r="BM37">
        <v>0.79431915549981602</v>
      </c>
      <c r="BN37" t="s">
        <v>70</v>
      </c>
      <c r="BO37" t="s">
        <v>186</v>
      </c>
      <c r="BP37">
        <v>1762.16</v>
      </c>
    </row>
    <row r="38" spans="1:68" ht="16.5">
      <c r="A38" s="111" t="str">
        <f t="shared" si="35"/>
        <v>부성여객</v>
      </c>
      <c r="B38" s="112" t="str">
        <f t="shared" si="1"/>
        <v>김주흥</v>
      </c>
      <c r="C38" s="113" t="str">
        <f t="shared" si="36"/>
        <v>F</v>
      </c>
      <c r="D38" s="114">
        <f t="shared" si="37"/>
        <v>0.76217620393656771</v>
      </c>
      <c r="E38" s="115">
        <f t="shared" si="38"/>
        <v>1052</v>
      </c>
      <c r="F38" s="116" t="str">
        <f t="shared" si="39"/>
        <v>36</v>
      </c>
      <c r="G38" s="117" t="str">
        <f t="shared" si="40"/>
        <v>70바2046</v>
      </c>
      <c r="H38" s="118">
        <f t="shared" si="41"/>
        <v>4</v>
      </c>
      <c r="I38" s="119">
        <f t="shared" si="42"/>
        <v>1244.421</v>
      </c>
      <c r="J38" s="120">
        <f t="shared" si="43"/>
        <v>1.3631413545073093E-2</v>
      </c>
      <c r="K38" s="120">
        <f t="shared" si="44"/>
        <v>0.413557548291067</v>
      </c>
      <c r="L38" s="120">
        <f t="shared" si="45"/>
        <v>9.1608868702794305E-2</v>
      </c>
      <c r="M38" s="121">
        <f t="shared" si="46"/>
        <v>20.734000000000002</v>
      </c>
      <c r="N38" s="122">
        <f t="shared" si="47"/>
        <v>8.0358656756837107E-2</v>
      </c>
      <c r="O38" s="122">
        <f t="shared" si="48"/>
        <v>32.143462702734844</v>
      </c>
      <c r="P38" s="232">
        <f t="shared" si="49"/>
        <v>37</v>
      </c>
      <c r="Q38" s="233">
        <f t="shared" si="50"/>
        <v>1</v>
      </c>
      <c r="R38" s="233">
        <f t="shared" si="51"/>
        <v>400</v>
      </c>
      <c r="T38">
        <v>512</v>
      </c>
      <c r="U38">
        <v>1052</v>
      </c>
      <c r="V38" t="s">
        <v>288</v>
      </c>
      <c r="W38">
        <v>1244.421</v>
      </c>
      <c r="X38">
        <v>932.14499999999998</v>
      </c>
      <c r="Y38">
        <v>1.335</v>
      </c>
      <c r="Z38">
        <v>20.734000000000002</v>
      </c>
      <c r="AA38">
        <v>89.457487</v>
      </c>
      <c r="AB38">
        <v>1.2194320000000001</v>
      </c>
      <c r="AC38">
        <v>36.995818999999997</v>
      </c>
      <c r="AD38" s="1">
        <v>114</v>
      </c>
      <c r="AE38">
        <v>1</v>
      </c>
      <c r="AF38">
        <v>400</v>
      </c>
      <c r="AG38">
        <v>81</v>
      </c>
      <c r="AH38">
        <v>13.910752</v>
      </c>
      <c r="AI38">
        <v>431.4</v>
      </c>
      <c r="AJ38">
        <v>0</v>
      </c>
      <c r="AK38">
        <v>37</v>
      </c>
      <c r="AL38">
        <v>6972</v>
      </c>
      <c r="AM38" t="s">
        <v>289</v>
      </c>
      <c r="AN38" t="s">
        <v>583</v>
      </c>
      <c r="AO38">
        <v>874.21100000000001</v>
      </c>
      <c r="AR38" t="s">
        <v>118</v>
      </c>
      <c r="AS38" t="s">
        <v>120</v>
      </c>
      <c r="AT38" t="s">
        <v>216</v>
      </c>
      <c r="AU38" t="s">
        <v>288</v>
      </c>
      <c r="AV38" t="s">
        <v>48</v>
      </c>
      <c r="AW38">
        <v>4</v>
      </c>
      <c r="BB38">
        <v>0.76217620393656771</v>
      </c>
      <c r="BC38" t="s">
        <v>70</v>
      </c>
      <c r="BF38" t="s">
        <v>118</v>
      </c>
      <c r="BG38" t="s">
        <v>120</v>
      </c>
      <c r="BH38" t="s">
        <v>288</v>
      </c>
      <c r="BI38">
        <v>1052</v>
      </c>
      <c r="BJ38">
        <v>4</v>
      </c>
      <c r="BK38" t="s">
        <v>216</v>
      </c>
      <c r="BL38" t="s">
        <v>246</v>
      </c>
      <c r="BM38">
        <v>0.76217620393656771</v>
      </c>
      <c r="BN38" t="s">
        <v>70</v>
      </c>
      <c r="BO38" t="s">
        <v>186</v>
      </c>
      <c r="BP38">
        <v>1244.421</v>
      </c>
    </row>
    <row r="39" spans="1:68" ht="16.5">
      <c r="A39" s="128" t="str">
        <f t="shared" si="35"/>
        <v>부성여객</v>
      </c>
      <c r="B39" s="129" t="str">
        <f t="shared" si="1"/>
        <v>김진용</v>
      </c>
      <c r="C39" s="130" t="str">
        <f t="shared" si="36"/>
        <v>D</v>
      </c>
      <c r="D39" s="131">
        <f t="shared" si="37"/>
        <v>0.80795830982573003</v>
      </c>
      <c r="E39" s="132">
        <f t="shared" si="38"/>
        <v>4906</v>
      </c>
      <c r="F39" s="133" t="str">
        <f t="shared" si="39"/>
        <v>36</v>
      </c>
      <c r="G39" s="134" t="str">
        <f t="shared" si="40"/>
        <v>70바2122</v>
      </c>
      <c r="H39" s="135">
        <f t="shared" si="41"/>
        <v>2</v>
      </c>
      <c r="I39" s="136">
        <f t="shared" si="42"/>
        <v>1698.623</v>
      </c>
      <c r="J39" s="137">
        <f t="shared" si="43"/>
        <v>1.6016186396089864E-2</v>
      </c>
      <c r="K39" s="137">
        <f t="shared" si="44"/>
        <v>0.39058140703600081</v>
      </c>
      <c r="L39" s="137">
        <f t="shared" si="45"/>
        <v>0.25079137630892789</v>
      </c>
      <c r="M39" s="138">
        <f t="shared" si="46"/>
        <v>20.608000000000001</v>
      </c>
      <c r="N39" s="139">
        <f t="shared" si="47"/>
        <v>0.17240715443715673</v>
      </c>
      <c r="O39" s="139">
        <f t="shared" si="48"/>
        <v>18.562503627733875</v>
      </c>
      <c r="P39" s="230">
        <f t="shared" si="49"/>
        <v>36</v>
      </c>
      <c r="Q39" s="231">
        <f t="shared" si="50"/>
        <v>3</v>
      </c>
      <c r="R39" s="231">
        <f t="shared" si="51"/>
        <v>323</v>
      </c>
      <c r="T39">
        <v>512</v>
      </c>
      <c r="U39">
        <v>4906</v>
      </c>
      <c r="V39" t="s">
        <v>584</v>
      </c>
      <c r="W39">
        <v>1740.067</v>
      </c>
      <c r="X39">
        <v>1313.2750000000001</v>
      </c>
      <c r="Y39">
        <v>1.325</v>
      </c>
      <c r="Z39">
        <v>20.608000000000001</v>
      </c>
      <c r="AA39">
        <v>118.177758</v>
      </c>
      <c r="AB39">
        <v>1.892757</v>
      </c>
      <c r="AC39">
        <v>46.158034999999998</v>
      </c>
      <c r="AD39" s="1">
        <v>426</v>
      </c>
      <c r="AE39">
        <v>3</v>
      </c>
      <c r="AF39">
        <v>323</v>
      </c>
      <c r="AG39">
        <v>94</v>
      </c>
      <c r="AH39">
        <v>14.724149000000001</v>
      </c>
      <c r="AI39">
        <v>1692.3</v>
      </c>
      <c r="AJ39">
        <v>637.4</v>
      </c>
      <c r="AK39">
        <v>36</v>
      </c>
      <c r="AL39">
        <v>11513</v>
      </c>
      <c r="AM39" t="s">
        <v>585</v>
      </c>
      <c r="AN39" t="s">
        <v>586</v>
      </c>
      <c r="AO39">
        <v>1599.066</v>
      </c>
      <c r="AR39" t="s">
        <v>118</v>
      </c>
      <c r="AS39" t="s">
        <v>120</v>
      </c>
      <c r="AT39" t="s">
        <v>231</v>
      </c>
      <c r="AU39" t="s">
        <v>584</v>
      </c>
      <c r="AV39" t="s">
        <v>48</v>
      </c>
      <c r="AW39">
        <v>2</v>
      </c>
      <c r="BB39">
        <v>0.80795830982573003</v>
      </c>
      <c r="BC39" t="s">
        <v>67</v>
      </c>
      <c r="BF39" t="s">
        <v>118</v>
      </c>
      <c r="BG39" t="s">
        <v>120</v>
      </c>
      <c r="BH39" t="s">
        <v>584</v>
      </c>
      <c r="BI39">
        <v>4906</v>
      </c>
      <c r="BJ39">
        <v>2</v>
      </c>
      <c r="BK39" t="s">
        <v>231</v>
      </c>
      <c r="BL39" t="s">
        <v>210</v>
      </c>
      <c r="BM39">
        <v>0.80795830982573003</v>
      </c>
      <c r="BN39" t="s">
        <v>67</v>
      </c>
      <c r="BO39" t="s">
        <v>177</v>
      </c>
      <c r="BP39">
        <v>1698.623</v>
      </c>
    </row>
    <row r="40" spans="1:68" ht="16.5">
      <c r="A40" s="111" t="str">
        <f t="shared" si="35"/>
        <v>부성여객</v>
      </c>
      <c r="B40" s="112" t="str">
        <f t="shared" si="1"/>
        <v>김진우</v>
      </c>
      <c r="C40" s="113" t="str">
        <f t="shared" si="36"/>
        <v>F</v>
      </c>
      <c r="D40" s="114">
        <f t="shared" si="37"/>
        <v>0.69630000000000003</v>
      </c>
      <c r="E40" s="115">
        <f t="shared" si="38"/>
        <v>8616</v>
      </c>
      <c r="F40" s="116" t="str">
        <f t="shared" si="39"/>
        <v>36</v>
      </c>
      <c r="G40" s="117" t="str">
        <f t="shared" si="40"/>
        <v>70바2102</v>
      </c>
      <c r="H40" s="118">
        <f t="shared" si="41"/>
        <v>1</v>
      </c>
      <c r="I40" s="119">
        <f t="shared" si="42"/>
        <v>1921.9760000000001</v>
      </c>
      <c r="J40" s="120">
        <f t="shared" si="43"/>
        <v>1.0438644424389725E-2</v>
      </c>
      <c r="K40" s="120">
        <f t="shared" si="44"/>
        <v>0.42453278274821932</v>
      </c>
      <c r="L40" s="120">
        <f t="shared" si="45"/>
        <v>0.20655825046722748</v>
      </c>
      <c r="M40" s="121">
        <f t="shared" si="46"/>
        <v>23.254000000000001</v>
      </c>
      <c r="N40" s="122">
        <f t="shared" si="47"/>
        <v>0.10405957202379218</v>
      </c>
      <c r="O40" s="122">
        <f t="shared" si="48"/>
        <v>11.238433778569554</v>
      </c>
      <c r="P40" s="232">
        <f t="shared" si="49"/>
        <v>79</v>
      </c>
      <c r="Q40" s="233">
        <f t="shared" si="50"/>
        <v>2</v>
      </c>
      <c r="R40" s="233">
        <f t="shared" si="51"/>
        <v>216</v>
      </c>
      <c r="T40">
        <v>512</v>
      </c>
      <c r="U40">
        <v>8616</v>
      </c>
      <c r="V40" t="s">
        <v>587</v>
      </c>
      <c r="W40">
        <v>1921.9760000000001</v>
      </c>
      <c r="X40">
        <v>1518.595</v>
      </c>
      <c r="Y40">
        <v>1.266</v>
      </c>
      <c r="Z40">
        <v>23.254000000000001</v>
      </c>
      <c r="AA40">
        <v>135.951369</v>
      </c>
      <c r="AB40">
        <v>1.4191480000000001</v>
      </c>
      <c r="AC40">
        <v>57.715812999999997</v>
      </c>
      <c r="AD40" s="1">
        <v>397</v>
      </c>
      <c r="AE40">
        <v>2</v>
      </c>
      <c r="AF40">
        <v>216</v>
      </c>
      <c r="AG40">
        <v>93</v>
      </c>
      <c r="AH40">
        <v>14.137231</v>
      </c>
      <c r="AI40">
        <v>3004.9</v>
      </c>
      <c r="AJ40">
        <v>1028</v>
      </c>
      <c r="AK40">
        <v>79</v>
      </c>
      <c r="AL40">
        <v>29060</v>
      </c>
      <c r="AM40" t="s">
        <v>588</v>
      </c>
      <c r="AN40" t="s">
        <v>589</v>
      </c>
      <c r="AO40">
        <v>1921.9760000000001</v>
      </c>
      <c r="AR40" t="s">
        <v>118</v>
      </c>
      <c r="AS40" t="s">
        <v>120</v>
      </c>
      <c r="AT40" t="s">
        <v>228</v>
      </c>
      <c r="AU40" t="s">
        <v>587</v>
      </c>
      <c r="AV40" t="s">
        <v>48</v>
      </c>
      <c r="AW40">
        <v>1</v>
      </c>
      <c r="BB40">
        <v>0.69630000000000003</v>
      </c>
      <c r="BC40" t="s">
        <v>70</v>
      </c>
      <c r="BF40" t="s">
        <v>118</v>
      </c>
      <c r="BG40" t="s">
        <v>120</v>
      </c>
      <c r="BH40" t="s">
        <v>587</v>
      </c>
      <c r="BI40">
        <v>8616</v>
      </c>
      <c r="BJ40">
        <v>1</v>
      </c>
      <c r="BK40" t="s">
        <v>228</v>
      </c>
      <c r="BL40" t="s">
        <v>173</v>
      </c>
      <c r="BM40">
        <v>0.69630000000000003</v>
      </c>
      <c r="BN40" t="s">
        <v>70</v>
      </c>
      <c r="BO40" t="s">
        <v>186</v>
      </c>
      <c r="BP40">
        <v>1921.9760000000001</v>
      </c>
    </row>
    <row r="41" spans="1:68" ht="16.5">
      <c r="A41" s="128" t="str">
        <f t="shared" si="35"/>
        <v>부성여객</v>
      </c>
      <c r="B41" s="129" t="str">
        <f t="shared" si="1"/>
        <v>김창남</v>
      </c>
      <c r="C41" s="130" t="str">
        <f t="shared" si="36"/>
        <v>B</v>
      </c>
      <c r="D41" s="131">
        <f t="shared" si="37"/>
        <v>0.94416666666666693</v>
      </c>
      <c r="E41" s="132">
        <f t="shared" si="38"/>
        <v>7965</v>
      </c>
      <c r="F41" s="133" t="str">
        <f t="shared" si="39"/>
        <v>790</v>
      </c>
      <c r="G41" s="134" t="str">
        <f t="shared" si="40"/>
        <v>70바2045</v>
      </c>
      <c r="H41" s="135">
        <f t="shared" si="41"/>
        <v>1</v>
      </c>
      <c r="I41" s="136">
        <f t="shared" si="42"/>
        <v>2415.741</v>
      </c>
      <c r="J41" s="137">
        <f t="shared" si="43"/>
        <v>6.5939464447247933E-3</v>
      </c>
      <c r="K41" s="137">
        <f t="shared" si="44"/>
        <v>0.20589501492134585</v>
      </c>
      <c r="L41" s="137">
        <f t="shared" si="45"/>
        <v>0.21898042877940971</v>
      </c>
      <c r="M41" s="138">
        <f t="shared" si="46"/>
        <v>10.223000000000001</v>
      </c>
      <c r="N41" s="139">
        <f t="shared" si="47"/>
        <v>0.37255649508784261</v>
      </c>
      <c r="O41" s="139">
        <f t="shared" si="48"/>
        <v>10.307396364096979</v>
      </c>
      <c r="P41" s="230">
        <f t="shared" si="49"/>
        <v>1</v>
      </c>
      <c r="Q41" s="231">
        <f t="shared" si="50"/>
        <v>9</v>
      </c>
      <c r="R41" s="231">
        <f t="shared" si="51"/>
        <v>249</v>
      </c>
      <c r="T41">
        <v>512</v>
      </c>
      <c r="U41">
        <v>7965</v>
      </c>
      <c r="V41" t="s">
        <v>290</v>
      </c>
      <c r="W41">
        <v>2415.741</v>
      </c>
      <c r="X41">
        <v>1172.432</v>
      </c>
      <c r="Y41">
        <v>2.06</v>
      </c>
      <c r="Z41">
        <v>10.223000000000001</v>
      </c>
      <c r="AA41">
        <v>82.985811999999996</v>
      </c>
      <c r="AB41">
        <v>0.54720400000000002</v>
      </c>
      <c r="AC41">
        <v>17.086365000000001</v>
      </c>
      <c r="AD41" s="1">
        <v>529</v>
      </c>
      <c r="AE41">
        <v>9</v>
      </c>
      <c r="AF41">
        <v>249</v>
      </c>
      <c r="AG41">
        <v>107</v>
      </c>
      <c r="AH41">
        <v>29.110289000000002</v>
      </c>
      <c r="AI41">
        <v>9720.6</v>
      </c>
      <c r="AJ41">
        <v>2722.9</v>
      </c>
      <c r="AK41">
        <v>1</v>
      </c>
      <c r="AL41">
        <v>487</v>
      </c>
      <c r="AM41" t="s">
        <v>291</v>
      </c>
      <c r="AN41" t="s">
        <v>590</v>
      </c>
      <c r="AO41">
        <v>2415.741</v>
      </c>
      <c r="AR41" t="s">
        <v>118</v>
      </c>
      <c r="AS41" t="s">
        <v>121</v>
      </c>
      <c r="AT41" t="s">
        <v>242</v>
      </c>
      <c r="AU41" t="s">
        <v>290</v>
      </c>
      <c r="AV41" t="s">
        <v>48</v>
      </c>
      <c r="AW41">
        <v>1</v>
      </c>
      <c r="BB41">
        <v>0.94416666666666693</v>
      </c>
      <c r="BC41" t="s">
        <v>68</v>
      </c>
      <c r="BF41" t="s">
        <v>118</v>
      </c>
      <c r="BG41" t="s">
        <v>121</v>
      </c>
      <c r="BH41" t="s">
        <v>290</v>
      </c>
      <c r="BI41">
        <v>7965</v>
      </c>
      <c r="BJ41">
        <v>1</v>
      </c>
      <c r="BK41" t="s">
        <v>242</v>
      </c>
      <c r="BL41" t="s">
        <v>173</v>
      </c>
      <c r="BM41">
        <v>0.94416666666666693</v>
      </c>
      <c r="BN41" t="s">
        <v>68</v>
      </c>
      <c r="BO41" t="s">
        <v>249</v>
      </c>
      <c r="BP41">
        <v>2415.741</v>
      </c>
    </row>
    <row r="42" spans="1:68" ht="16.5">
      <c r="A42" s="111" t="str">
        <f t="shared" si="35"/>
        <v>부성여객</v>
      </c>
      <c r="B42" s="112" t="str">
        <f t="shared" si="1"/>
        <v>김창선</v>
      </c>
      <c r="C42" s="113" t="str">
        <f t="shared" si="36"/>
        <v>S</v>
      </c>
      <c r="D42" s="114">
        <f t="shared" si="37"/>
        <v>1.0234583333333334</v>
      </c>
      <c r="E42" s="115">
        <f t="shared" si="38"/>
        <v>9374</v>
      </c>
      <c r="F42" s="116" t="str">
        <f t="shared" si="39"/>
        <v>790</v>
      </c>
      <c r="G42" s="117" t="str">
        <f t="shared" si="40"/>
        <v>70바2065</v>
      </c>
      <c r="H42" s="118">
        <f t="shared" si="41"/>
        <v>1</v>
      </c>
      <c r="I42" s="119">
        <f t="shared" si="42"/>
        <v>2765.9560000000001</v>
      </c>
      <c r="J42" s="120">
        <f t="shared" si="43"/>
        <v>7.6082096170708271E-3</v>
      </c>
      <c r="K42" s="120">
        <f t="shared" si="44"/>
        <v>0.2635194008437492</v>
      </c>
      <c r="L42" s="120">
        <f t="shared" si="45"/>
        <v>0.32863863344174671</v>
      </c>
      <c r="M42" s="121">
        <f t="shared" si="46"/>
        <v>9.0950000000000006</v>
      </c>
      <c r="N42" s="122">
        <f t="shared" si="47"/>
        <v>7.2307730130197298E-2</v>
      </c>
      <c r="O42" s="122">
        <f t="shared" si="48"/>
        <v>6.9415420924989402</v>
      </c>
      <c r="P42" s="232">
        <f t="shared" si="49"/>
        <v>0</v>
      </c>
      <c r="Q42" s="233">
        <f t="shared" si="50"/>
        <v>2</v>
      </c>
      <c r="R42" s="233">
        <f t="shared" si="51"/>
        <v>192</v>
      </c>
      <c r="T42">
        <v>512</v>
      </c>
      <c r="U42">
        <v>9374</v>
      </c>
      <c r="V42" t="s">
        <v>292</v>
      </c>
      <c r="W42">
        <v>2765.9560000000001</v>
      </c>
      <c r="X42">
        <v>1238.48</v>
      </c>
      <c r="Y42">
        <v>2.2330000000000001</v>
      </c>
      <c r="Z42">
        <v>9.0950000000000006</v>
      </c>
      <c r="AA42">
        <v>101.350257</v>
      </c>
      <c r="AB42">
        <v>0.77109399999999995</v>
      </c>
      <c r="AC42">
        <v>26.707758999999999</v>
      </c>
      <c r="AD42" s="1">
        <v>909</v>
      </c>
      <c r="AE42">
        <v>2</v>
      </c>
      <c r="AF42">
        <v>192</v>
      </c>
      <c r="AG42">
        <v>107</v>
      </c>
      <c r="AH42">
        <v>27.291060000000002</v>
      </c>
      <c r="AI42">
        <v>17050.099999999999</v>
      </c>
      <c r="AJ42">
        <v>2471.8000000000002</v>
      </c>
      <c r="AK42">
        <v>0</v>
      </c>
      <c r="AL42">
        <v>0</v>
      </c>
      <c r="AM42" t="s">
        <v>293</v>
      </c>
      <c r="AN42" t="s">
        <v>591</v>
      </c>
      <c r="AO42">
        <v>2765.9560000000001</v>
      </c>
      <c r="AR42" t="s">
        <v>118</v>
      </c>
      <c r="AS42" t="s">
        <v>121</v>
      </c>
      <c r="AT42" t="s">
        <v>243</v>
      </c>
      <c r="AU42" t="s">
        <v>292</v>
      </c>
      <c r="AV42" t="s">
        <v>48</v>
      </c>
      <c r="AW42">
        <v>1</v>
      </c>
      <c r="BB42">
        <v>1.0234583333333334</v>
      </c>
      <c r="BC42" t="s">
        <v>71</v>
      </c>
      <c r="BF42" t="s">
        <v>118</v>
      </c>
      <c r="BG42" t="s">
        <v>121</v>
      </c>
      <c r="BH42" t="s">
        <v>292</v>
      </c>
      <c r="BI42">
        <v>9374</v>
      </c>
      <c r="BJ42">
        <v>1</v>
      </c>
      <c r="BK42" t="s">
        <v>243</v>
      </c>
      <c r="BL42" t="s">
        <v>173</v>
      </c>
      <c r="BM42">
        <v>1.0234583333333334</v>
      </c>
      <c r="BN42" t="s">
        <v>71</v>
      </c>
      <c r="BO42" t="s">
        <v>174</v>
      </c>
      <c r="BP42">
        <v>2765.9560000000001</v>
      </c>
    </row>
    <row r="43" spans="1:68" ht="16.5">
      <c r="A43" s="128" t="str">
        <f t="shared" si="35"/>
        <v>부성여객</v>
      </c>
      <c r="B43" s="129" t="str">
        <f t="shared" si="1"/>
        <v>김창혁</v>
      </c>
      <c r="C43" s="130" t="str">
        <f t="shared" si="36"/>
        <v>D</v>
      </c>
      <c r="D43" s="131">
        <f t="shared" si="37"/>
        <v>0.83418388636958729</v>
      </c>
      <c r="E43" s="132">
        <f t="shared" si="38"/>
        <v>3035</v>
      </c>
      <c r="F43" s="133" t="str">
        <f t="shared" si="39"/>
        <v>36</v>
      </c>
      <c r="G43" s="134" t="str">
        <f t="shared" si="40"/>
        <v>70바2002</v>
      </c>
      <c r="H43" s="135">
        <f t="shared" si="41"/>
        <v>14</v>
      </c>
      <c r="I43" s="136">
        <f t="shared" si="42"/>
        <v>1963.1819999999996</v>
      </c>
      <c r="J43" s="137">
        <f t="shared" si="43"/>
        <v>2.0760153899478627E-2</v>
      </c>
      <c r="K43" s="137">
        <f t="shared" si="44"/>
        <v>0.34443380939243223</v>
      </c>
      <c r="L43" s="137">
        <f t="shared" si="45"/>
        <v>0.22616344281885231</v>
      </c>
      <c r="M43" s="138">
        <f t="shared" si="46"/>
        <v>17.826000000000001</v>
      </c>
      <c r="N43" s="139">
        <f t="shared" si="47"/>
        <v>5.0937712346588344E-2</v>
      </c>
      <c r="O43" s="139">
        <f t="shared" si="48"/>
        <v>13.85505775827203</v>
      </c>
      <c r="P43" s="230">
        <f t="shared" si="49"/>
        <v>17</v>
      </c>
      <c r="Q43" s="231">
        <f t="shared" si="50"/>
        <v>1</v>
      </c>
      <c r="R43" s="231">
        <f t="shared" si="51"/>
        <v>272</v>
      </c>
      <c r="T43">
        <v>512</v>
      </c>
      <c r="U43">
        <v>3035</v>
      </c>
      <c r="V43" t="s">
        <v>592</v>
      </c>
      <c r="W43">
        <v>1963.182</v>
      </c>
      <c r="X43">
        <v>1360.539</v>
      </c>
      <c r="Y43">
        <v>1.4430000000000001</v>
      </c>
      <c r="Z43">
        <v>17.826000000000001</v>
      </c>
      <c r="AA43">
        <v>134.61774</v>
      </c>
      <c r="AB43">
        <v>2.7946849999999999</v>
      </c>
      <c r="AC43">
        <v>46.366900999999999</v>
      </c>
      <c r="AD43" s="1">
        <v>444</v>
      </c>
      <c r="AE43">
        <v>1</v>
      </c>
      <c r="AF43">
        <v>272</v>
      </c>
      <c r="AG43">
        <v>93</v>
      </c>
      <c r="AH43">
        <v>14.583382</v>
      </c>
      <c r="AI43">
        <v>1107.0999999999999</v>
      </c>
      <c r="AJ43">
        <v>125.4</v>
      </c>
      <c r="AK43">
        <v>17</v>
      </c>
      <c r="AL43">
        <v>3439</v>
      </c>
      <c r="AM43" t="s">
        <v>593</v>
      </c>
      <c r="AN43" t="s">
        <v>594</v>
      </c>
      <c r="AO43">
        <v>249.58600000000001</v>
      </c>
      <c r="AR43" t="s">
        <v>118</v>
      </c>
      <c r="AS43" t="s">
        <v>120</v>
      </c>
      <c r="AT43" t="s">
        <v>209</v>
      </c>
      <c r="AU43" t="s">
        <v>592</v>
      </c>
      <c r="AV43" t="s">
        <v>48</v>
      </c>
      <c r="AW43">
        <v>14</v>
      </c>
      <c r="BB43">
        <v>0.83418388636958729</v>
      </c>
      <c r="BC43" t="s">
        <v>67</v>
      </c>
      <c r="BF43" t="s">
        <v>118</v>
      </c>
      <c r="BG43" t="s">
        <v>120</v>
      </c>
      <c r="BH43" t="s">
        <v>592</v>
      </c>
      <c r="BI43">
        <v>3035</v>
      </c>
      <c r="BJ43">
        <v>14</v>
      </c>
      <c r="BK43" t="s">
        <v>209</v>
      </c>
      <c r="BL43" t="s">
        <v>221</v>
      </c>
      <c r="BM43">
        <v>0.83418388636958729</v>
      </c>
      <c r="BN43" t="s">
        <v>67</v>
      </c>
      <c r="BO43" t="s">
        <v>177</v>
      </c>
      <c r="BP43">
        <v>1963.1819999999996</v>
      </c>
    </row>
    <row r="44" spans="1:68" ht="16.5">
      <c r="A44" s="111" t="str">
        <f t="shared" si="35"/>
        <v>부성여객</v>
      </c>
      <c r="B44" s="112" t="str">
        <f t="shared" si="1"/>
        <v>김학연</v>
      </c>
      <c r="C44" s="113" t="str">
        <f t="shared" si="36"/>
        <v>D</v>
      </c>
      <c r="D44" s="114">
        <f t="shared" si="37"/>
        <v>0.84075904890153419</v>
      </c>
      <c r="E44" s="115">
        <f t="shared" si="38"/>
        <v>9799</v>
      </c>
      <c r="F44" s="116" t="str">
        <f t="shared" si="39"/>
        <v>33</v>
      </c>
      <c r="G44" s="117" t="str">
        <f t="shared" si="40"/>
        <v>70바2134</v>
      </c>
      <c r="H44" s="118">
        <f t="shared" si="41"/>
        <v>6</v>
      </c>
      <c r="I44" s="119">
        <f t="shared" si="42"/>
        <v>1794.992</v>
      </c>
      <c r="J44" s="120">
        <f t="shared" si="43"/>
        <v>4.9999690775907692E-2</v>
      </c>
      <c r="K44" s="120">
        <f t="shared" si="44"/>
        <v>0.3622505585825736</v>
      </c>
      <c r="L44" s="120">
        <f t="shared" si="45"/>
        <v>0.17437403620740372</v>
      </c>
      <c r="M44" s="121">
        <f t="shared" si="46"/>
        <v>23.041</v>
      </c>
      <c r="N44" s="122">
        <f t="shared" si="47"/>
        <v>0</v>
      </c>
      <c r="O44" s="122">
        <f t="shared" si="48"/>
        <v>10.195031509889738</v>
      </c>
      <c r="P44" s="232">
        <f t="shared" si="49"/>
        <v>37</v>
      </c>
      <c r="Q44" s="233">
        <f t="shared" si="50"/>
        <v>0</v>
      </c>
      <c r="R44" s="233">
        <f t="shared" si="51"/>
        <v>183</v>
      </c>
      <c r="T44">
        <v>512</v>
      </c>
      <c r="U44">
        <v>9799</v>
      </c>
      <c r="V44" t="s">
        <v>595</v>
      </c>
      <c r="W44">
        <v>1794.992</v>
      </c>
      <c r="X44">
        <v>1322.9659999999999</v>
      </c>
      <c r="Y44">
        <v>1.357</v>
      </c>
      <c r="Z44">
        <v>23.041</v>
      </c>
      <c r="AA44">
        <v>115.450254</v>
      </c>
      <c r="AB44">
        <v>5.7724770000000003</v>
      </c>
      <c r="AC44">
        <v>41.821919000000001</v>
      </c>
      <c r="AD44" s="1">
        <v>313</v>
      </c>
      <c r="AE44">
        <v>0</v>
      </c>
      <c r="AF44">
        <v>183</v>
      </c>
      <c r="AG44">
        <v>107</v>
      </c>
      <c r="AH44">
        <v>15.547751999999999</v>
      </c>
      <c r="AI44">
        <v>3144.5</v>
      </c>
      <c r="AJ44">
        <v>1068.2</v>
      </c>
      <c r="AK44">
        <v>37</v>
      </c>
      <c r="AL44">
        <v>13790</v>
      </c>
      <c r="AM44" t="s">
        <v>596</v>
      </c>
      <c r="AN44" t="s">
        <v>597</v>
      </c>
      <c r="AO44">
        <v>1041.098</v>
      </c>
      <c r="AR44" t="s">
        <v>118</v>
      </c>
      <c r="AS44" t="s">
        <v>119</v>
      </c>
      <c r="AT44" t="s">
        <v>207</v>
      </c>
      <c r="AU44" t="s">
        <v>595</v>
      </c>
      <c r="AV44" t="s">
        <v>194</v>
      </c>
      <c r="AW44">
        <v>6</v>
      </c>
      <c r="BB44">
        <v>0.84075904890153419</v>
      </c>
      <c r="BC44" t="s">
        <v>67</v>
      </c>
      <c r="BF44" t="s">
        <v>118</v>
      </c>
      <c r="BG44" t="s">
        <v>119</v>
      </c>
      <c r="BH44" t="s">
        <v>595</v>
      </c>
      <c r="BI44">
        <v>9799</v>
      </c>
      <c r="BJ44">
        <v>6</v>
      </c>
      <c r="BK44" t="s">
        <v>207</v>
      </c>
      <c r="BL44" t="s">
        <v>462</v>
      </c>
      <c r="BM44">
        <v>0.84075904890153419</v>
      </c>
      <c r="BN44" t="s">
        <v>67</v>
      </c>
      <c r="BO44" t="s">
        <v>177</v>
      </c>
      <c r="BP44">
        <v>1794.992</v>
      </c>
    </row>
    <row r="45" spans="1:68" ht="16.5">
      <c r="A45" s="128" t="str">
        <f t="shared" si="35"/>
        <v>부성여객</v>
      </c>
      <c r="B45" s="129" t="str">
        <f t="shared" si="1"/>
        <v>김한석</v>
      </c>
      <c r="C45" s="130" t="str">
        <f t="shared" si="36"/>
        <v>D</v>
      </c>
      <c r="D45" s="131">
        <f t="shared" si="37"/>
        <v>0.81926254354917949</v>
      </c>
      <c r="E45" s="132">
        <f t="shared" si="38"/>
        <v>6728</v>
      </c>
      <c r="F45" s="133" t="str">
        <f t="shared" si="39"/>
        <v>36</v>
      </c>
      <c r="G45" s="134" t="str">
        <f t="shared" si="40"/>
        <v>70바2091</v>
      </c>
      <c r="H45" s="135">
        <f t="shared" si="41"/>
        <v>2</v>
      </c>
      <c r="I45" s="136">
        <f t="shared" si="42"/>
        <v>2069.0619999999999</v>
      </c>
      <c r="J45" s="137">
        <f t="shared" si="43"/>
        <v>3.3326418023402374E-2</v>
      </c>
      <c r="K45" s="137">
        <f t="shared" si="44"/>
        <v>0.40739186378284103</v>
      </c>
      <c r="L45" s="137">
        <f t="shared" si="45"/>
        <v>0.1614258055099364</v>
      </c>
      <c r="M45" s="138">
        <f t="shared" si="46"/>
        <v>19.338000000000001</v>
      </c>
      <c r="N45" s="139">
        <f t="shared" si="47"/>
        <v>0</v>
      </c>
      <c r="O45" s="139">
        <f t="shared" si="48"/>
        <v>18.607465605187279</v>
      </c>
      <c r="P45" s="230">
        <f t="shared" si="49"/>
        <v>86</v>
      </c>
      <c r="Q45" s="231">
        <f t="shared" si="50"/>
        <v>0</v>
      </c>
      <c r="R45" s="231">
        <f t="shared" si="51"/>
        <v>385</v>
      </c>
      <c r="T45">
        <v>512</v>
      </c>
      <c r="U45">
        <v>6728</v>
      </c>
      <c r="V45" t="s">
        <v>294</v>
      </c>
      <c r="W45">
        <v>2069.0619999999999</v>
      </c>
      <c r="X45">
        <v>1388.0229999999999</v>
      </c>
      <c r="Y45">
        <v>1.4910000000000001</v>
      </c>
      <c r="Z45">
        <v>19.338000000000001</v>
      </c>
      <c r="AA45">
        <v>151.91413600000001</v>
      </c>
      <c r="AB45">
        <v>5.062754</v>
      </c>
      <c r="AC45">
        <v>61.888582999999997</v>
      </c>
      <c r="AD45" s="1">
        <v>334</v>
      </c>
      <c r="AE45">
        <v>0</v>
      </c>
      <c r="AF45">
        <v>385</v>
      </c>
      <c r="AG45">
        <v>105</v>
      </c>
      <c r="AH45">
        <v>13.619942999999999</v>
      </c>
      <c r="AI45">
        <v>1293.2</v>
      </c>
      <c r="AJ45">
        <v>26.8</v>
      </c>
      <c r="AK45">
        <v>86</v>
      </c>
      <c r="AL45">
        <v>24956</v>
      </c>
      <c r="AM45" t="s">
        <v>295</v>
      </c>
      <c r="AN45" t="s">
        <v>598</v>
      </c>
      <c r="AO45">
        <v>1956.654</v>
      </c>
      <c r="AR45" t="s">
        <v>118</v>
      </c>
      <c r="AS45" t="s">
        <v>120</v>
      </c>
      <c r="AT45" t="s">
        <v>221</v>
      </c>
      <c r="AU45" t="s">
        <v>294</v>
      </c>
      <c r="AV45" t="s">
        <v>48</v>
      </c>
      <c r="AW45">
        <v>2</v>
      </c>
      <c r="BB45">
        <v>0.81926254354917949</v>
      </c>
      <c r="BC45" t="s">
        <v>67</v>
      </c>
      <c r="BF45" t="s">
        <v>118</v>
      </c>
      <c r="BG45" t="s">
        <v>120</v>
      </c>
      <c r="BH45" t="s">
        <v>294</v>
      </c>
      <c r="BI45">
        <v>6728</v>
      </c>
      <c r="BJ45">
        <v>2</v>
      </c>
      <c r="BK45" t="s">
        <v>221</v>
      </c>
      <c r="BL45" t="s">
        <v>232</v>
      </c>
      <c r="BM45">
        <v>0.81926254354917949</v>
      </c>
      <c r="BN45" t="s">
        <v>67</v>
      </c>
      <c r="BO45" t="s">
        <v>177</v>
      </c>
      <c r="BP45">
        <v>2069.0619999999999</v>
      </c>
    </row>
    <row r="46" spans="1:68" ht="16.5">
      <c r="A46" s="111" t="str">
        <f t="shared" si="35"/>
        <v>부성여객</v>
      </c>
      <c r="B46" s="112" t="str">
        <f t="shared" si="1"/>
        <v>김현중</v>
      </c>
      <c r="C46" s="113" t="str">
        <f t="shared" si="36"/>
        <v>F</v>
      </c>
      <c r="D46" s="114">
        <f t="shared" si="37"/>
        <v>0.75166666666666659</v>
      </c>
      <c r="E46" s="115">
        <f t="shared" si="38"/>
        <v>2871</v>
      </c>
      <c r="F46" s="116" t="str">
        <f t="shared" si="39"/>
        <v>33</v>
      </c>
      <c r="G46" s="117" t="str">
        <f t="shared" si="40"/>
        <v>70바2138</v>
      </c>
      <c r="H46" s="118">
        <f t="shared" si="41"/>
        <v>1</v>
      </c>
      <c r="I46" s="119">
        <f t="shared" si="42"/>
        <v>1926.5029999999999</v>
      </c>
      <c r="J46" s="120">
        <f t="shared" si="43"/>
        <v>2.481363253759342E-2</v>
      </c>
      <c r="K46" s="120">
        <f t="shared" si="44"/>
        <v>0.37576253118421776</v>
      </c>
      <c r="L46" s="120">
        <f t="shared" si="45"/>
        <v>0.2808197028501902</v>
      </c>
      <c r="M46" s="121">
        <f t="shared" si="46"/>
        <v>19.238</v>
      </c>
      <c r="N46" s="122">
        <f t="shared" si="47"/>
        <v>0</v>
      </c>
      <c r="O46" s="122">
        <f t="shared" si="48"/>
        <v>3.5816191306216498</v>
      </c>
      <c r="P46" s="232">
        <f t="shared" si="49"/>
        <v>42</v>
      </c>
      <c r="Q46" s="233">
        <f t="shared" si="50"/>
        <v>0</v>
      </c>
      <c r="R46" s="233">
        <f t="shared" si="51"/>
        <v>69</v>
      </c>
      <c r="T46">
        <v>512</v>
      </c>
      <c r="U46">
        <v>2871</v>
      </c>
      <c r="V46" t="s">
        <v>599</v>
      </c>
      <c r="W46">
        <v>1926.5029999999999</v>
      </c>
      <c r="X46">
        <v>1566.4079999999999</v>
      </c>
      <c r="Y46">
        <v>1.23</v>
      </c>
      <c r="Z46">
        <v>19.238</v>
      </c>
      <c r="AA46">
        <v>134.44581299999999</v>
      </c>
      <c r="AB46">
        <v>3.3360889999999999</v>
      </c>
      <c r="AC46">
        <v>50.519699000000003</v>
      </c>
      <c r="AD46" s="1">
        <v>541</v>
      </c>
      <c r="AE46">
        <v>0</v>
      </c>
      <c r="AF46">
        <v>69</v>
      </c>
      <c r="AG46">
        <v>91</v>
      </c>
      <c r="AH46">
        <v>14.329215</v>
      </c>
      <c r="AI46">
        <v>2280</v>
      </c>
      <c r="AJ46">
        <v>125.6</v>
      </c>
      <c r="AK46">
        <v>42</v>
      </c>
      <c r="AL46">
        <v>16391</v>
      </c>
      <c r="AM46" t="s">
        <v>600</v>
      </c>
      <c r="AN46" t="s">
        <v>601</v>
      </c>
      <c r="AO46">
        <v>1926.5029999999999</v>
      </c>
      <c r="AR46" t="s">
        <v>118</v>
      </c>
      <c r="AS46" t="s">
        <v>119</v>
      </c>
      <c r="AT46" t="s">
        <v>463</v>
      </c>
      <c r="AU46" t="s">
        <v>599</v>
      </c>
      <c r="AV46" t="s">
        <v>48</v>
      </c>
      <c r="AW46">
        <v>1</v>
      </c>
      <c r="BB46">
        <v>0.75166666666666659</v>
      </c>
      <c r="BC46" t="s">
        <v>70</v>
      </c>
      <c r="BF46" t="s">
        <v>118</v>
      </c>
      <c r="BG46" t="s">
        <v>119</v>
      </c>
      <c r="BH46" t="s">
        <v>599</v>
      </c>
      <c r="BI46">
        <v>2871</v>
      </c>
      <c r="BJ46">
        <v>1</v>
      </c>
      <c r="BK46" t="s">
        <v>463</v>
      </c>
      <c r="BL46" t="s">
        <v>173</v>
      </c>
      <c r="BM46">
        <v>0.75166666666666659</v>
      </c>
      <c r="BN46" t="s">
        <v>70</v>
      </c>
      <c r="BO46" t="s">
        <v>186</v>
      </c>
      <c r="BP46">
        <v>1926.5029999999999</v>
      </c>
    </row>
    <row r="47" spans="1:68" ht="16.5">
      <c r="A47" s="128" t="str">
        <f t="shared" si="35"/>
        <v>부성여객</v>
      </c>
      <c r="B47" s="129" t="str">
        <f t="shared" si="1"/>
        <v>나승균</v>
      </c>
      <c r="C47" s="130" t="str">
        <f t="shared" si="36"/>
        <v>C</v>
      </c>
      <c r="D47" s="131">
        <f t="shared" si="37"/>
        <v>0.8790945507004615</v>
      </c>
      <c r="E47" s="132">
        <f t="shared" si="38"/>
        <v>9456</v>
      </c>
      <c r="F47" s="133" t="str">
        <f t="shared" si="39"/>
        <v>36</v>
      </c>
      <c r="G47" s="134" t="str">
        <f t="shared" si="40"/>
        <v>70바2096</v>
      </c>
      <c r="H47" s="135">
        <f t="shared" si="41"/>
        <v>2</v>
      </c>
      <c r="I47" s="136">
        <f t="shared" si="42"/>
        <v>1874.1669999999999</v>
      </c>
      <c r="J47" s="137">
        <f t="shared" si="43"/>
        <v>1.5209617971002889E-2</v>
      </c>
      <c r="K47" s="137">
        <f t="shared" si="44"/>
        <v>0.41260023791114503</v>
      </c>
      <c r="L47" s="137">
        <f t="shared" si="45"/>
        <v>0.23903953062880737</v>
      </c>
      <c r="M47" s="138">
        <f t="shared" si="46"/>
        <v>18.073</v>
      </c>
      <c r="N47" s="139">
        <f t="shared" si="47"/>
        <v>0</v>
      </c>
      <c r="O47" s="139">
        <f t="shared" si="48"/>
        <v>14.513114359606162</v>
      </c>
      <c r="P47" s="230">
        <f t="shared" si="49"/>
        <v>59</v>
      </c>
      <c r="Q47" s="231">
        <f t="shared" si="50"/>
        <v>0</v>
      </c>
      <c r="R47" s="231">
        <f t="shared" si="51"/>
        <v>272</v>
      </c>
      <c r="T47">
        <v>512</v>
      </c>
      <c r="U47">
        <v>9456</v>
      </c>
      <c r="V47" t="s">
        <v>296</v>
      </c>
      <c r="W47">
        <v>1874.1669999999999</v>
      </c>
      <c r="X47">
        <v>1229.999</v>
      </c>
      <c r="Y47">
        <v>1.524</v>
      </c>
      <c r="Z47">
        <v>18.073</v>
      </c>
      <c r="AA47">
        <v>133.594414</v>
      </c>
      <c r="AB47">
        <v>2.0319199999999999</v>
      </c>
      <c r="AC47">
        <v>55.121087000000003</v>
      </c>
      <c r="AD47" s="1">
        <v>448</v>
      </c>
      <c r="AE47">
        <v>0</v>
      </c>
      <c r="AF47">
        <v>272</v>
      </c>
      <c r="AG47">
        <v>99</v>
      </c>
      <c r="AH47">
        <v>14.028782</v>
      </c>
      <c r="AI47">
        <v>2076.5</v>
      </c>
      <c r="AJ47">
        <v>341.5</v>
      </c>
      <c r="AK47">
        <v>59</v>
      </c>
      <c r="AL47">
        <v>16690</v>
      </c>
      <c r="AM47" t="s">
        <v>297</v>
      </c>
      <c r="AN47" t="s">
        <v>602</v>
      </c>
      <c r="AO47">
        <v>1753.098</v>
      </c>
      <c r="AR47" t="s">
        <v>118</v>
      </c>
      <c r="AS47" t="s">
        <v>120</v>
      </c>
      <c r="AT47" t="s">
        <v>224</v>
      </c>
      <c r="AU47" t="s">
        <v>296</v>
      </c>
      <c r="AV47" t="s">
        <v>48</v>
      </c>
      <c r="AW47">
        <v>2</v>
      </c>
      <c r="BB47">
        <v>0.8790945507004615</v>
      </c>
      <c r="BC47" t="s">
        <v>69</v>
      </c>
      <c r="BF47" t="s">
        <v>118</v>
      </c>
      <c r="BG47" t="s">
        <v>120</v>
      </c>
      <c r="BH47" t="s">
        <v>296</v>
      </c>
      <c r="BI47">
        <v>9456</v>
      </c>
      <c r="BJ47">
        <v>2</v>
      </c>
      <c r="BK47" t="s">
        <v>224</v>
      </c>
      <c r="BL47" t="s">
        <v>465</v>
      </c>
      <c r="BM47">
        <v>0.8790945507004615</v>
      </c>
      <c r="BN47" t="s">
        <v>69</v>
      </c>
      <c r="BO47" t="s">
        <v>175</v>
      </c>
      <c r="BP47">
        <v>1874.1669999999999</v>
      </c>
    </row>
    <row r="48" spans="1:68" ht="16.5">
      <c r="A48" s="111" t="str">
        <f t="shared" si="35"/>
        <v>부성여객</v>
      </c>
      <c r="B48" s="112" t="str">
        <f t="shared" si="1"/>
        <v>노화균</v>
      </c>
      <c r="C48" s="113" t="str">
        <f t="shared" si="36"/>
        <v>S</v>
      </c>
      <c r="D48" s="114">
        <f t="shared" si="37"/>
        <v>1.0821250000000002</v>
      </c>
      <c r="E48" s="115">
        <f t="shared" si="38"/>
        <v>6521</v>
      </c>
      <c r="F48" s="116" t="str">
        <f t="shared" si="39"/>
        <v>790</v>
      </c>
      <c r="G48" s="117" t="str">
        <f t="shared" si="40"/>
        <v>70바2028</v>
      </c>
      <c r="H48" s="118">
        <f t="shared" si="41"/>
        <v>1</v>
      </c>
      <c r="I48" s="119">
        <f t="shared" si="42"/>
        <v>3073.65</v>
      </c>
      <c r="J48" s="120">
        <f t="shared" si="43"/>
        <v>9.9927377860505647E-3</v>
      </c>
      <c r="K48" s="120">
        <f t="shared" si="44"/>
        <v>0.25093845844297608</v>
      </c>
      <c r="L48" s="120">
        <f t="shared" si="45"/>
        <v>0.28760594081954677</v>
      </c>
      <c r="M48" s="121">
        <f t="shared" si="46"/>
        <v>8.11</v>
      </c>
      <c r="N48" s="122">
        <f t="shared" si="47"/>
        <v>6.5069217379987956E-2</v>
      </c>
      <c r="O48" s="122">
        <f t="shared" si="48"/>
        <v>3.3185300863793858</v>
      </c>
      <c r="P48" s="232">
        <f t="shared" si="49"/>
        <v>0</v>
      </c>
      <c r="Q48" s="233">
        <f t="shared" si="50"/>
        <v>2</v>
      </c>
      <c r="R48" s="233">
        <f t="shared" si="51"/>
        <v>102</v>
      </c>
      <c r="T48">
        <v>512</v>
      </c>
      <c r="U48">
        <v>6521</v>
      </c>
      <c r="V48" t="s">
        <v>298</v>
      </c>
      <c r="W48">
        <v>3073.65</v>
      </c>
      <c r="X48">
        <v>1302.086</v>
      </c>
      <c r="Y48">
        <v>2.3610000000000002</v>
      </c>
      <c r="Z48">
        <v>8.11</v>
      </c>
      <c r="AA48">
        <v>111.93969300000001</v>
      </c>
      <c r="AB48">
        <v>1.118584</v>
      </c>
      <c r="AC48">
        <v>28.089974000000002</v>
      </c>
      <c r="AD48" s="1">
        <v>884</v>
      </c>
      <c r="AE48">
        <v>2</v>
      </c>
      <c r="AF48">
        <v>102</v>
      </c>
      <c r="AG48">
        <v>107</v>
      </c>
      <c r="AH48">
        <v>27.458088</v>
      </c>
      <c r="AI48">
        <v>8047.7</v>
      </c>
      <c r="AJ48">
        <v>1283.4000000000001</v>
      </c>
      <c r="AK48">
        <v>0</v>
      </c>
      <c r="AL48">
        <v>0</v>
      </c>
      <c r="AM48" t="s">
        <v>299</v>
      </c>
      <c r="AN48" t="s">
        <v>603</v>
      </c>
      <c r="AO48">
        <v>3073.65</v>
      </c>
      <c r="AR48" t="s">
        <v>118</v>
      </c>
      <c r="AS48" t="s">
        <v>121</v>
      </c>
      <c r="AT48" t="s">
        <v>241</v>
      </c>
      <c r="AU48" t="s">
        <v>298</v>
      </c>
      <c r="AV48" t="s">
        <v>48</v>
      </c>
      <c r="AW48">
        <v>1</v>
      </c>
      <c r="BB48">
        <v>1.0821250000000002</v>
      </c>
      <c r="BC48" t="s">
        <v>71</v>
      </c>
      <c r="BF48" t="s">
        <v>118</v>
      </c>
      <c r="BG48" t="s">
        <v>121</v>
      </c>
      <c r="BH48" t="s">
        <v>298</v>
      </c>
      <c r="BI48">
        <v>6521</v>
      </c>
      <c r="BJ48">
        <v>1</v>
      </c>
      <c r="BK48" t="s">
        <v>241</v>
      </c>
      <c r="BL48" t="s">
        <v>173</v>
      </c>
      <c r="BM48">
        <v>1.0821250000000002</v>
      </c>
      <c r="BN48" t="s">
        <v>71</v>
      </c>
      <c r="BO48" t="s">
        <v>174</v>
      </c>
      <c r="BP48">
        <v>3073.65</v>
      </c>
    </row>
    <row r="49" spans="1:68" ht="16.5">
      <c r="A49" s="128" t="str">
        <f t="shared" si="35"/>
        <v>부성여객</v>
      </c>
      <c r="B49" s="129" t="str">
        <f t="shared" si="1"/>
        <v>류승환</v>
      </c>
      <c r="C49" s="130" t="str">
        <f t="shared" si="36"/>
        <v>S</v>
      </c>
      <c r="D49" s="131">
        <f t="shared" si="37"/>
        <v>1.0683361291389519</v>
      </c>
      <c r="E49" s="132">
        <f t="shared" si="38"/>
        <v>3824</v>
      </c>
      <c r="F49" s="133" t="str">
        <f t="shared" si="39"/>
        <v>36</v>
      </c>
      <c r="G49" s="134" t="str">
        <f t="shared" si="40"/>
        <v>70바2008</v>
      </c>
      <c r="H49" s="135">
        <f t="shared" si="41"/>
        <v>2</v>
      </c>
      <c r="I49" s="136">
        <f t="shared" si="42"/>
        <v>536.89699999999993</v>
      </c>
      <c r="J49" s="137">
        <f t="shared" si="43"/>
        <v>8.6279557411565386E-3</v>
      </c>
      <c r="K49" s="137">
        <f t="shared" si="44"/>
        <v>0.35817685820056105</v>
      </c>
      <c r="L49" s="137">
        <f t="shared" si="45"/>
        <v>0.19556823748316718</v>
      </c>
      <c r="M49" s="138">
        <f t="shared" si="46"/>
        <v>16.321999999999999</v>
      </c>
      <c r="N49" s="139">
        <f t="shared" si="47"/>
        <v>3.9978307422754957</v>
      </c>
      <c r="O49" s="139">
        <f t="shared" si="48"/>
        <v>21.20588480685263</v>
      </c>
      <c r="P49" s="230">
        <f t="shared" si="49"/>
        <v>11</v>
      </c>
      <c r="Q49" s="231">
        <f t="shared" si="50"/>
        <v>23</v>
      </c>
      <c r="R49" s="231">
        <f t="shared" si="51"/>
        <v>122</v>
      </c>
      <c r="T49">
        <v>512</v>
      </c>
      <c r="U49">
        <v>3824</v>
      </c>
      <c r="V49" t="s">
        <v>300</v>
      </c>
      <c r="W49">
        <v>575.31200000000001</v>
      </c>
      <c r="X49">
        <v>315.27300000000002</v>
      </c>
      <c r="Y49">
        <v>1.825</v>
      </c>
      <c r="Z49">
        <v>16.321999999999999</v>
      </c>
      <c r="AA49">
        <v>31.325265000000002</v>
      </c>
      <c r="AB49">
        <v>0.27027299999999999</v>
      </c>
      <c r="AC49">
        <v>11.219984999999999</v>
      </c>
      <c r="AD49" s="1">
        <v>105</v>
      </c>
      <c r="AE49">
        <v>23</v>
      </c>
      <c r="AF49">
        <v>122</v>
      </c>
      <c r="AG49">
        <v>108</v>
      </c>
      <c r="AH49">
        <v>18.365749999999998</v>
      </c>
      <c r="AI49">
        <v>276.5</v>
      </c>
      <c r="AJ49">
        <v>47.5</v>
      </c>
      <c r="AK49">
        <v>11</v>
      </c>
      <c r="AL49">
        <v>5260</v>
      </c>
      <c r="AM49" t="s">
        <v>301</v>
      </c>
      <c r="AN49" t="s">
        <v>604</v>
      </c>
      <c r="AO49">
        <v>413.279</v>
      </c>
      <c r="AR49" t="s">
        <v>118</v>
      </c>
      <c r="AS49" t="s">
        <v>120</v>
      </c>
      <c r="AT49" t="s">
        <v>211</v>
      </c>
      <c r="AU49" t="s">
        <v>300</v>
      </c>
      <c r="AV49" t="s">
        <v>48</v>
      </c>
      <c r="AW49">
        <v>2</v>
      </c>
      <c r="BB49">
        <v>1.0683361291389519</v>
      </c>
      <c r="BC49" t="s">
        <v>71</v>
      </c>
      <c r="BF49" t="s">
        <v>118</v>
      </c>
      <c r="BG49" t="s">
        <v>120</v>
      </c>
      <c r="BH49" t="s">
        <v>300</v>
      </c>
      <c r="BI49">
        <v>3824</v>
      </c>
      <c r="BJ49">
        <v>2</v>
      </c>
      <c r="BK49" t="s">
        <v>211</v>
      </c>
      <c r="BL49" t="s">
        <v>214</v>
      </c>
      <c r="BM49">
        <v>1.0683361291389519</v>
      </c>
      <c r="BN49" t="s">
        <v>71</v>
      </c>
      <c r="BO49" t="s">
        <v>174</v>
      </c>
      <c r="BP49">
        <v>536.89699999999993</v>
      </c>
    </row>
    <row r="50" spans="1:68" ht="16.5">
      <c r="A50" s="111" t="str">
        <f t="shared" si="35"/>
        <v>부성여객</v>
      </c>
      <c r="B50" s="112" t="str">
        <f t="shared" si="1"/>
        <v>문영종</v>
      </c>
      <c r="C50" s="113" t="str">
        <f t="shared" si="36"/>
        <v>F</v>
      </c>
      <c r="D50" s="114">
        <f t="shared" si="37"/>
        <v>0.78640340546656529</v>
      </c>
      <c r="E50" s="115">
        <f t="shared" si="38"/>
        <v>4341</v>
      </c>
      <c r="F50" s="116" t="str">
        <f t="shared" si="39"/>
        <v>36</v>
      </c>
      <c r="G50" s="117" t="str">
        <f t="shared" si="40"/>
        <v>70바2064</v>
      </c>
      <c r="H50" s="118">
        <f t="shared" si="41"/>
        <v>6</v>
      </c>
      <c r="I50" s="119">
        <f t="shared" si="42"/>
        <v>1999.548</v>
      </c>
      <c r="J50" s="120">
        <f t="shared" si="43"/>
        <v>2.8479304144759656E-2</v>
      </c>
      <c r="K50" s="120">
        <f t="shared" si="44"/>
        <v>0.32463349032363142</v>
      </c>
      <c r="L50" s="120">
        <f t="shared" si="45"/>
        <v>0.17653989801695183</v>
      </c>
      <c r="M50" s="121">
        <f t="shared" si="46"/>
        <v>17.988</v>
      </c>
      <c r="N50" s="122">
        <f t="shared" si="47"/>
        <v>0</v>
      </c>
      <c r="O50" s="122">
        <f t="shared" si="48"/>
        <v>7.6017179882653476</v>
      </c>
      <c r="P50" s="232">
        <f t="shared" si="49"/>
        <v>35</v>
      </c>
      <c r="Q50" s="233">
        <f t="shared" si="50"/>
        <v>0</v>
      </c>
      <c r="R50" s="233">
        <f t="shared" si="51"/>
        <v>152</v>
      </c>
      <c r="T50">
        <v>512</v>
      </c>
      <c r="U50">
        <v>4341</v>
      </c>
      <c r="V50" t="s">
        <v>302</v>
      </c>
      <c r="W50">
        <v>1999.548</v>
      </c>
      <c r="X50">
        <v>1337.2829999999999</v>
      </c>
      <c r="Y50">
        <v>1.4950000000000001</v>
      </c>
      <c r="Z50">
        <v>17.988</v>
      </c>
      <c r="AA50">
        <v>131.51746900000001</v>
      </c>
      <c r="AB50">
        <v>3.7455259999999999</v>
      </c>
      <c r="AC50">
        <v>42.694974999999999</v>
      </c>
      <c r="AD50" s="1">
        <v>353</v>
      </c>
      <c r="AE50">
        <v>0</v>
      </c>
      <c r="AF50">
        <v>152</v>
      </c>
      <c r="AG50">
        <v>99</v>
      </c>
      <c r="AH50">
        <v>15.203668</v>
      </c>
      <c r="AI50">
        <v>1013.9</v>
      </c>
      <c r="AJ50">
        <v>306.7</v>
      </c>
      <c r="AK50">
        <v>35</v>
      </c>
      <c r="AL50">
        <v>7469</v>
      </c>
      <c r="AM50" t="s">
        <v>303</v>
      </c>
      <c r="AN50" t="s">
        <v>605</v>
      </c>
      <c r="AO50">
        <v>1422.5519999999999</v>
      </c>
      <c r="AR50" t="s">
        <v>118</v>
      </c>
      <c r="AS50" t="s">
        <v>120</v>
      </c>
      <c r="AT50" t="s">
        <v>220</v>
      </c>
      <c r="AU50" t="s">
        <v>302</v>
      </c>
      <c r="AV50" t="s">
        <v>194</v>
      </c>
      <c r="AW50">
        <v>6</v>
      </c>
      <c r="BB50">
        <v>0.78640340546656529</v>
      </c>
      <c r="BC50" t="s">
        <v>70</v>
      </c>
      <c r="BF50" t="s">
        <v>118</v>
      </c>
      <c r="BG50" t="s">
        <v>120</v>
      </c>
      <c r="BH50" t="s">
        <v>302</v>
      </c>
      <c r="BI50">
        <v>4341</v>
      </c>
      <c r="BJ50">
        <v>6</v>
      </c>
      <c r="BK50" t="s">
        <v>220</v>
      </c>
      <c r="BL50" t="s">
        <v>215</v>
      </c>
      <c r="BM50">
        <v>0.78640340546656529</v>
      </c>
      <c r="BN50" t="s">
        <v>70</v>
      </c>
      <c r="BO50" t="s">
        <v>186</v>
      </c>
      <c r="BP50">
        <v>1999.548</v>
      </c>
    </row>
    <row r="51" spans="1:68" ht="16.5">
      <c r="A51" s="128" t="str">
        <f t="shared" si="35"/>
        <v>부성여객</v>
      </c>
      <c r="B51" s="129" t="str">
        <f t="shared" si="1"/>
        <v>박기홍</v>
      </c>
      <c r="C51" s="130" t="str">
        <f t="shared" si="36"/>
        <v>F</v>
      </c>
      <c r="D51" s="131">
        <f t="shared" si="37"/>
        <v>0.71326935974268124</v>
      </c>
      <c r="E51" s="132">
        <f t="shared" si="38"/>
        <v>4458</v>
      </c>
      <c r="F51" s="133" t="str">
        <f t="shared" si="39"/>
        <v>36</v>
      </c>
      <c r="G51" s="134" t="str">
        <f t="shared" si="40"/>
        <v>70바2130</v>
      </c>
      <c r="H51" s="135">
        <f t="shared" si="41"/>
        <v>6</v>
      </c>
      <c r="I51" s="136">
        <f t="shared" si="42"/>
        <v>1657.4670000000001</v>
      </c>
      <c r="J51" s="137">
        <f t="shared" si="43"/>
        <v>5.233846620597668E-2</v>
      </c>
      <c r="K51" s="137">
        <f t="shared" si="44"/>
        <v>0.39503242018929186</v>
      </c>
      <c r="L51" s="137">
        <f t="shared" si="45"/>
        <v>0.19547900501186447</v>
      </c>
      <c r="M51" s="138">
        <f t="shared" si="46"/>
        <v>25.959</v>
      </c>
      <c r="N51" s="139">
        <f t="shared" si="47"/>
        <v>0.18099907871468934</v>
      </c>
      <c r="O51" s="139">
        <f t="shared" si="48"/>
        <v>31.855837853785321</v>
      </c>
      <c r="P51" s="230">
        <f t="shared" si="49"/>
        <v>65</v>
      </c>
      <c r="Q51" s="231">
        <f t="shared" si="50"/>
        <v>3</v>
      </c>
      <c r="R51" s="231">
        <f t="shared" si="51"/>
        <v>528</v>
      </c>
      <c r="T51">
        <v>512</v>
      </c>
      <c r="U51">
        <v>4458</v>
      </c>
      <c r="V51" t="s">
        <v>606</v>
      </c>
      <c r="W51">
        <v>1657.4670000000001</v>
      </c>
      <c r="X51">
        <v>1372.5840000000001</v>
      </c>
      <c r="Y51">
        <v>1.208</v>
      </c>
      <c r="Z51">
        <v>25.959</v>
      </c>
      <c r="AA51">
        <v>123.458872</v>
      </c>
      <c r="AB51">
        <v>6.4616480000000003</v>
      </c>
      <c r="AC51">
        <v>48.770257000000001</v>
      </c>
      <c r="AD51" s="1">
        <v>324</v>
      </c>
      <c r="AE51">
        <v>3</v>
      </c>
      <c r="AF51">
        <v>528</v>
      </c>
      <c r="AG51">
        <v>93</v>
      </c>
      <c r="AH51">
        <v>13.425255999999999</v>
      </c>
      <c r="AI51">
        <v>1658.5</v>
      </c>
      <c r="AJ51">
        <v>352.4</v>
      </c>
      <c r="AK51">
        <v>65</v>
      </c>
      <c r="AL51">
        <v>22680</v>
      </c>
      <c r="AM51" t="s">
        <v>607</v>
      </c>
      <c r="AN51" t="s">
        <v>608</v>
      </c>
      <c r="AO51">
        <v>1165.146</v>
      </c>
      <c r="AR51" t="s">
        <v>118</v>
      </c>
      <c r="AS51" t="s">
        <v>120</v>
      </c>
      <c r="AT51" t="s">
        <v>234</v>
      </c>
      <c r="AU51" t="s">
        <v>606</v>
      </c>
      <c r="AV51" t="s">
        <v>194</v>
      </c>
      <c r="AW51">
        <v>6</v>
      </c>
      <c r="BB51">
        <v>0.71326935974268124</v>
      </c>
      <c r="BC51" t="s">
        <v>70</v>
      </c>
      <c r="BF51" t="s">
        <v>118</v>
      </c>
      <c r="BG51" t="s">
        <v>120</v>
      </c>
      <c r="BH51" t="s">
        <v>606</v>
      </c>
      <c r="BI51">
        <v>4458</v>
      </c>
      <c r="BJ51">
        <v>6</v>
      </c>
      <c r="BK51" t="s">
        <v>234</v>
      </c>
      <c r="BL51" t="s">
        <v>227</v>
      </c>
      <c r="BM51">
        <v>0.71326935974268124</v>
      </c>
      <c r="BN51" t="s">
        <v>70</v>
      </c>
      <c r="BO51" t="s">
        <v>186</v>
      </c>
      <c r="BP51">
        <v>1657.4670000000001</v>
      </c>
    </row>
    <row r="52" spans="1:68" ht="16.5">
      <c r="A52" s="111" t="str">
        <f t="shared" si="35"/>
        <v>부성여객</v>
      </c>
      <c r="B52" s="112" t="str">
        <f t="shared" si="1"/>
        <v>박명진</v>
      </c>
      <c r="C52" s="113" t="str">
        <f t="shared" si="36"/>
        <v>F</v>
      </c>
      <c r="D52" s="114">
        <f t="shared" si="37"/>
        <v>0.76877777777777778</v>
      </c>
      <c r="E52" s="115">
        <f t="shared" si="38"/>
        <v>9198</v>
      </c>
      <c r="F52" s="116" t="str">
        <f t="shared" si="39"/>
        <v>33</v>
      </c>
      <c r="G52" s="117" t="str">
        <f t="shared" si="40"/>
        <v>70바2048</v>
      </c>
      <c r="H52" s="118">
        <f t="shared" si="41"/>
        <v>1</v>
      </c>
      <c r="I52" s="119">
        <f t="shared" si="42"/>
        <v>1995.385</v>
      </c>
      <c r="J52" s="120">
        <f t="shared" si="43"/>
        <v>1.7723084268553971E-2</v>
      </c>
      <c r="K52" s="120">
        <f t="shared" si="44"/>
        <v>0.37766495437009223</v>
      </c>
      <c r="L52" s="120">
        <f t="shared" si="45"/>
        <v>0.35481874425236232</v>
      </c>
      <c r="M52" s="121">
        <f t="shared" si="46"/>
        <v>20.347000000000001</v>
      </c>
      <c r="N52" s="122">
        <f t="shared" si="47"/>
        <v>5.0115641843554E-2</v>
      </c>
      <c r="O52" s="122">
        <f t="shared" si="48"/>
        <v>6.4649177978184662</v>
      </c>
      <c r="P52" s="232">
        <f t="shared" si="49"/>
        <v>16</v>
      </c>
      <c r="Q52" s="233">
        <f t="shared" si="50"/>
        <v>1</v>
      </c>
      <c r="R52" s="233">
        <f t="shared" si="51"/>
        <v>129</v>
      </c>
      <c r="T52">
        <v>512</v>
      </c>
      <c r="U52">
        <v>9198</v>
      </c>
      <c r="V52" t="s">
        <v>609</v>
      </c>
      <c r="W52">
        <v>1995.385</v>
      </c>
      <c r="X52">
        <v>1586.1949999999999</v>
      </c>
      <c r="Y52">
        <v>1.258</v>
      </c>
      <c r="Z52">
        <v>20.347000000000001</v>
      </c>
      <c r="AA52">
        <v>129.55329699999999</v>
      </c>
      <c r="AB52">
        <v>2.296084</v>
      </c>
      <c r="AC52">
        <v>48.92774</v>
      </c>
      <c r="AD52" s="1">
        <v>708</v>
      </c>
      <c r="AE52">
        <v>1</v>
      </c>
      <c r="AF52">
        <v>129</v>
      </c>
      <c r="AG52">
        <v>88</v>
      </c>
      <c r="AH52">
        <v>15.402039</v>
      </c>
      <c r="AI52">
        <v>934.9</v>
      </c>
      <c r="AJ52">
        <v>12</v>
      </c>
      <c r="AK52">
        <v>16</v>
      </c>
      <c r="AL52">
        <v>4380</v>
      </c>
      <c r="AM52" t="s">
        <v>610</v>
      </c>
      <c r="AN52" t="s">
        <v>611</v>
      </c>
      <c r="AO52">
        <v>1995.385</v>
      </c>
      <c r="AR52" t="s">
        <v>118</v>
      </c>
      <c r="AS52" t="s">
        <v>119</v>
      </c>
      <c r="AT52" t="s">
        <v>442</v>
      </c>
      <c r="AU52" t="s">
        <v>609</v>
      </c>
      <c r="AV52" t="s">
        <v>48</v>
      </c>
      <c r="AW52">
        <v>1</v>
      </c>
      <c r="BB52">
        <v>0.76877777777777778</v>
      </c>
      <c r="BC52" t="s">
        <v>70</v>
      </c>
      <c r="BF52" t="s">
        <v>118</v>
      </c>
      <c r="BG52" t="s">
        <v>119</v>
      </c>
      <c r="BH52" t="s">
        <v>609</v>
      </c>
      <c r="BI52">
        <v>9198</v>
      </c>
      <c r="BJ52">
        <v>1</v>
      </c>
      <c r="BK52" t="s">
        <v>442</v>
      </c>
      <c r="BL52" t="s">
        <v>173</v>
      </c>
      <c r="BM52">
        <v>0.76877777777777778</v>
      </c>
      <c r="BN52" t="s">
        <v>70</v>
      </c>
      <c r="BO52" t="s">
        <v>186</v>
      </c>
      <c r="BP52">
        <v>1995.385</v>
      </c>
    </row>
    <row r="53" spans="1:68" ht="16.5">
      <c r="A53" s="128" t="str">
        <f t="shared" si="35"/>
        <v>부성여객</v>
      </c>
      <c r="B53" s="129" t="str">
        <f t="shared" si="1"/>
        <v>박민호</v>
      </c>
      <c r="C53" s="130" t="str">
        <f t="shared" si="36"/>
        <v>F</v>
      </c>
      <c r="D53" s="131">
        <f t="shared" si="37"/>
        <v>0.79383333333333339</v>
      </c>
      <c r="E53" s="132">
        <f t="shared" si="38"/>
        <v>1834</v>
      </c>
      <c r="F53" s="133" t="str">
        <f t="shared" si="39"/>
        <v>33</v>
      </c>
      <c r="G53" s="134" t="str">
        <f t="shared" si="40"/>
        <v>70바2040</v>
      </c>
      <c r="H53" s="135">
        <f t="shared" si="41"/>
        <v>1</v>
      </c>
      <c r="I53" s="136">
        <f t="shared" si="42"/>
        <v>1933.547</v>
      </c>
      <c r="J53" s="137">
        <f t="shared" si="43"/>
        <v>2.2725420321642629E-2</v>
      </c>
      <c r="K53" s="137">
        <f t="shared" si="44"/>
        <v>0.41921115036436785</v>
      </c>
      <c r="L53" s="137">
        <f t="shared" si="45"/>
        <v>0.16549895089180661</v>
      </c>
      <c r="M53" s="138">
        <f t="shared" si="46"/>
        <v>19.184999999999999</v>
      </c>
      <c r="N53" s="139">
        <f t="shared" si="47"/>
        <v>0</v>
      </c>
      <c r="O53" s="139">
        <f t="shared" si="48"/>
        <v>1.9653000418402036</v>
      </c>
      <c r="P53" s="230">
        <f t="shared" si="49"/>
        <v>80</v>
      </c>
      <c r="Q53" s="231">
        <f t="shared" si="50"/>
        <v>0</v>
      </c>
      <c r="R53" s="231">
        <f t="shared" si="51"/>
        <v>38</v>
      </c>
      <c r="T53">
        <v>512</v>
      </c>
      <c r="U53">
        <v>1834</v>
      </c>
      <c r="V53" t="s">
        <v>612</v>
      </c>
      <c r="W53">
        <v>1933.547</v>
      </c>
      <c r="X53">
        <v>1488.143</v>
      </c>
      <c r="Y53">
        <v>1.2989999999999999</v>
      </c>
      <c r="Z53">
        <v>19.184999999999999</v>
      </c>
      <c r="AA53">
        <v>140.505256</v>
      </c>
      <c r="AB53">
        <v>3.193041</v>
      </c>
      <c r="AC53">
        <v>58.90137</v>
      </c>
      <c r="AD53" s="1">
        <v>320</v>
      </c>
      <c r="AE53">
        <v>0</v>
      </c>
      <c r="AF53">
        <v>38</v>
      </c>
      <c r="AG53">
        <v>92</v>
      </c>
      <c r="AH53">
        <v>13.761385000000001</v>
      </c>
      <c r="AI53">
        <v>799.2</v>
      </c>
      <c r="AJ53">
        <v>146.6</v>
      </c>
      <c r="AK53">
        <v>80</v>
      </c>
      <c r="AL53">
        <v>36028</v>
      </c>
      <c r="AM53" t="s">
        <v>613</v>
      </c>
      <c r="AN53" t="s">
        <v>614</v>
      </c>
      <c r="AO53">
        <v>1933.547</v>
      </c>
      <c r="AR53" t="s">
        <v>118</v>
      </c>
      <c r="AS53" t="s">
        <v>119</v>
      </c>
      <c r="AT53" t="s">
        <v>426</v>
      </c>
      <c r="AU53" t="s">
        <v>612</v>
      </c>
      <c r="AV53" t="s">
        <v>48</v>
      </c>
      <c r="AW53">
        <v>1</v>
      </c>
      <c r="BB53">
        <v>0.79383333333333339</v>
      </c>
      <c r="BC53" t="s">
        <v>70</v>
      </c>
      <c r="BF53" t="s">
        <v>118</v>
      </c>
      <c r="BG53" t="s">
        <v>119</v>
      </c>
      <c r="BH53" t="s">
        <v>612</v>
      </c>
      <c r="BI53">
        <v>1834</v>
      </c>
      <c r="BJ53">
        <v>1</v>
      </c>
      <c r="BK53" t="s">
        <v>426</v>
      </c>
      <c r="BL53" t="s">
        <v>173</v>
      </c>
      <c r="BM53">
        <v>0.79383333333333339</v>
      </c>
      <c r="BN53" t="s">
        <v>70</v>
      </c>
      <c r="BO53" t="s">
        <v>186</v>
      </c>
      <c r="BP53">
        <v>1933.547</v>
      </c>
    </row>
    <row r="54" spans="1:68" ht="16.5">
      <c r="A54" s="111" t="str">
        <f t="shared" si="35"/>
        <v>부성여객</v>
      </c>
      <c r="B54" s="112" t="str">
        <f t="shared" si="1"/>
        <v>박상준</v>
      </c>
      <c r="C54" s="113" t="str">
        <f t="shared" si="36"/>
        <v>C</v>
      </c>
      <c r="D54" s="114">
        <f t="shared" si="37"/>
        <v>0.86097755965794087</v>
      </c>
      <c r="E54" s="115">
        <f t="shared" si="38"/>
        <v>5781</v>
      </c>
      <c r="F54" s="116" t="str">
        <f t="shared" si="39"/>
        <v>790</v>
      </c>
      <c r="G54" s="117" t="str">
        <f t="shared" si="40"/>
        <v>70바2065</v>
      </c>
      <c r="H54" s="118">
        <f t="shared" si="41"/>
        <v>11</v>
      </c>
      <c r="I54" s="119">
        <f t="shared" si="42"/>
        <v>1421.3330000000001</v>
      </c>
      <c r="J54" s="120">
        <f t="shared" si="43"/>
        <v>2.690168297662025E-2</v>
      </c>
      <c r="K54" s="120">
        <f t="shared" si="44"/>
        <v>0.35512775949770437</v>
      </c>
      <c r="L54" s="120">
        <f t="shared" si="45"/>
        <v>0.17800191791789818</v>
      </c>
      <c r="M54" s="121">
        <f t="shared" si="46"/>
        <v>17.099</v>
      </c>
      <c r="N54" s="122">
        <f t="shared" si="47"/>
        <v>0.49249542506928351</v>
      </c>
      <c r="O54" s="122">
        <f t="shared" si="48"/>
        <v>3.6585374433718205</v>
      </c>
      <c r="P54" s="232">
        <f t="shared" si="49"/>
        <v>28</v>
      </c>
      <c r="Q54" s="233">
        <f t="shared" si="50"/>
        <v>7</v>
      </c>
      <c r="R54" s="233">
        <f t="shared" si="51"/>
        <v>52</v>
      </c>
      <c r="T54">
        <v>512</v>
      </c>
      <c r="U54">
        <v>5781</v>
      </c>
      <c r="V54" t="s">
        <v>304</v>
      </c>
      <c r="W54">
        <v>1421.3330000000001</v>
      </c>
      <c r="X54">
        <v>885.30499999999995</v>
      </c>
      <c r="Y54">
        <v>1.605</v>
      </c>
      <c r="Z54">
        <v>17.099</v>
      </c>
      <c r="AA54">
        <v>88.779426999999998</v>
      </c>
      <c r="AB54">
        <v>2.3883160000000001</v>
      </c>
      <c r="AC54">
        <v>31.528039</v>
      </c>
      <c r="AD54" s="1">
        <v>253</v>
      </c>
      <c r="AE54">
        <v>7</v>
      </c>
      <c r="AF54">
        <v>52</v>
      </c>
      <c r="AG54">
        <v>91</v>
      </c>
      <c r="AH54">
        <v>16.009710999999999</v>
      </c>
      <c r="AI54">
        <v>1514.6</v>
      </c>
      <c r="AJ54">
        <v>141.5</v>
      </c>
      <c r="AK54">
        <v>28</v>
      </c>
      <c r="AL54">
        <v>3852</v>
      </c>
      <c r="AM54" t="s">
        <v>305</v>
      </c>
      <c r="AN54" t="s">
        <v>615</v>
      </c>
      <c r="AO54">
        <v>218.024</v>
      </c>
      <c r="AR54" t="s">
        <v>118</v>
      </c>
      <c r="AS54" t="s">
        <v>121</v>
      </c>
      <c r="AT54" t="s">
        <v>243</v>
      </c>
      <c r="AU54" t="s">
        <v>304</v>
      </c>
      <c r="AV54" t="s">
        <v>48</v>
      </c>
      <c r="AW54">
        <v>11</v>
      </c>
      <c r="BB54">
        <v>0.86097755965794087</v>
      </c>
      <c r="BC54" t="s">
        <v>69</v>
      </c>
      <c r="BF54" t="s">
        <v>118</v>
      </c>
      <c r="BG54" t="s">
        <v>121</v>
      </c>
      <c r="BH54" t="s">
        <v>304</v>
      </c>
      <c r="BI54">
        <v>5781</v>
      </c>
      <c r="BJ54">
        <v>11</v>
      </c>
      <c r="BK54" t="s">
        <v>243</v>
      </c>
      <c r="BL54" t="s">
        <v>237</v>
      </c>
      <c r="BM54">
        <v>0.86097755965794087</v>
      </c>
      <c r="BN54" t="s">
        <v>69</v>
      </c>
      <c r="BO54" t="s">
        <v>175</v>
      </c>
      <c r="BP54">
        <v>1421.3330000000001</v>
      </c>
    </row>
    <row r="55" spans="1:68" ht="16.5">
      <c r="A55" s="128" t="str">
        <f t="shared" si="35"/>
        <v>부성여객</v>
      </c>
      <c r="B55" s="129" t="str">
        <f t="shared" si="1"/>
        <v>박오영</v>
      </c>
      <c r="C55" s="130" t="str">
        <f t="shared" si="36"/>
        <v>D</v>
      </c>
      <c r="D55" s="131">
        <f t="shared" si="37"/>
        <v>0.80972222222222223</v>
      </c>
      <c r="E55" s="132">
        <f t="shared" si="38"/>
        <v>1322</v>
      </c>
      <c r="F55" s="133" t="str">
        <f t="shared" si="39"/>
        <v>36</v>
      </c>
      <c r="G55" s="134" t="str">
        <f t="shared" si="40"/>
        <v>70바2005</v>
      </c>
      <c r="H55" s="135">
        <f t="shared" si="41"/>
        <v>1</v>
      </c>
      <c r="I55" s="136">
        <f t="shared" si="42"/>
        <v>1613.3810000000001</v>
      </c>
      <c r="J55" s="137">
        <f t="shared" si="43"/>
        <v>5.7692608787591176E-3</v>
      </c>
      <c r="K55" s="137">
        <f t="shared" si="44"/>
        <v>0.36044731919695588</v>
      </c>
      <c r="L55" s="137">
        <f t="shared" si="45"/>
        <v>0.21507629010134616</v>
      </c>
      <c r="M55" s="138">
        <f t="shared" si="46"/>
        <v>18.669</v>
      </c>
      <c r="N55" s="139">
        <f t="shared" si="47"/>
        <v>0.12396327959731768</v>
      </c>
      <c r="O55" s="139">
        <f t="shared" si="48"/>
        <v>16.859006025235203</v>
      </c>
      <c r="P55" s="230">
        <f t="shared" si="49"/>
        <v>15</v>
      </c>
      <c r="Q55" s="231">
        <f t="shared" si="50"/>
        <v>2</v>
      </c>
      <c r="R55" s="231">
        <f t="shared" si="51"/>
        <v>272</v>
      </c>
      <c r="T55">
        <v>512</v>
      </c>
      <c r="U55">
        <v>1322</v>
      </c>
      <c r="V55" t="s">
        <v>306</v>
      </c>
      <c r="W55">
        <v>1613.3810000000001</v>
      </c>
      <c r="X55">
        <v>1217.8430000000001</v>
      </c>
      <c r="Y55">
        <v>1.325</v>
      </c>
      <c r="Z55">
        <v>18.669</v>
      </c>
      <c r="AA55">
        <v>110.110812</v>
      </c>
      <c r="AB55">
        <v>0.63525799999999999</v>
      </c>
      <c r="AC55">
        <v>39.689146999999998</v>
      </c>
      <c r="AD55" s="1">
        <v>347</v>
      </c>
      <c r="AE55">
        <v>2</v>
      </c>
      <c r="AF55">
        <v>272</v>
      </c>
      <c r="AG55">
        <v>93</v>
      </c>
      <c r="AH55">
        <v>14.652339</v>
      </c>
      <c r="AI55">
        <v>801.2</v>
      </c>
      <c r="AJ55">
        <v>66.599999999999994</v>
      </c>
      <c r="AK55">
        <v>15</v>
      </c>
      <c r="AL55">
        <v>6696</v>
      </c>
      <c r="AM55" t="s">
        <v>307</v>
      </c>
      <c r="AN55" t="s">
        <v>616</v>
      </c>
      <c r="AO55">
        <v>1613.3810000000001</v>
      </c>
      <c r="AR55" t="s">
        <v>118</v>
      </c>
      <c r="AS55" t="s">
        <v>120</v>
      </c>
      <c r="AT55" t="s">
        <v>210</v>
      </c>
      <c r="AU55" t="s">
        <v>306</v>
      </c>
      <c r="AV55" t="s">
        <v>48</v>
      </c>
      <c r="AW55">
        <v>1</v>
      </c>
      <c r="BB55">
        <v>0.80972222222222223</v>
      </c>
      <c r="BC55" t="s">
        <v>67</v>
      </c>
      <c r="BF55" t="s">
        <v>118</v>
      </c>
      <c r="BG55" t="s">
        <v>120</v>
      </c>
      <c r="BH55" t="s">
        <v>306</v>
      </c>
      <c r="BI55">
        <v>1322</v>
      </c>
      <c r="BJ55">
        <v>1</v>
      </c>
      <c r="BK55" t="s">
        <v>210</v>
      </c>
      <c r="BL55" t="s">
        <v>173</v>
      </c>
      <c r="BM55">
        <v>0.80972222222222223</v>
      </c>
      <c r="BN55" t="s">
        <v>67</v>
      </c>
      <c r="BO55" t="s">
        <v>177</v>
      </c>
      <c r="BP55">
        <v>1613.3810000000001</v>
      </c>
    </row>
    <row r="56" spans="1:68" ht="16.5">
      <c r="A56" s="111" t="str">
        <f t="shared" si="35"/>
        <v>부성여객</v>
      </c>
      <c r="B56" s="112" t="str">
        <f t="shared" si="1"/>
        <v>박찬성</v>
      </c>
      <c r="C56" s="113" t="str">
        <f t="shared" si="36"/>
        <v>F</v>
      </c>
      <c r="D56" s="114">
        <f t="shared" si="37"/>
        <v>0.78894444444444445</v>
      </c>
      <c r="E56" s="115">
        <f t="shared" si="38"/>
        <v>3345</v>
      </c>
      <c r="F56" s="116" t="str">
        <f t="shared" si="39"/>
        <v>36</v>
      </c>
      <c r="G56" s="117" t="str">
        <f t="shared" si="40"/>
        <v>70바2101</v>
      </c>
      <c r="H56" s="118">
        <f t="shared" si="41"/>
        <v>1</v>
      </c>
      <c r="I56" s="119">
        <f t="shared" si="42"/>
        <v>1840.47</v>
      </c>
      <c r="J56" s="120">
        <f t="shared" si="43"/>
        <v>5.7654817877064125E-3</v>
      </c>
      <c r="K56" s="120">
        <f t="shared" si="44"/>
        <v>0.34987379344882036</v>
      </c>
      <c r="L56" s="120">
        <f t="shared" si="45"/>
        <v>0.27818981021152206</v>
      </c>
      <c r="M56" s="121">
        <f t="shared" si="46"/>
        <v>18.722999999999999</v>
      </c>
      <c r="N56" s="122">
        <f t="shared" si="47"/>
        <v>0.1086678946138758</v>
      </c>
      <c r="O56" s="122">
        <f t="shared" si="48"/>
        <v>2.3906936815052675</v>
      </c>
      <c r="P56" s="232">
        <f t="shared" si="49"/>
        <v>10</v>
      </c>
      <c r="Q56" s="233">
        <f t="shared" si="50"/>
        <v>2</v>
      </c>
      <c r="R56" s="233">
        <f t="shared" si="51"/>
        <v>44</v>
      </c>
      <c r="T56">
        <v>512</v>
      </c>
      <c r="U56">
        <v>3345</v>
      </c>
      <c r="V56" t="s">
        <v>617</v>
      </c>
      <c r="W56">
        <v>1840.47</v>
      </c>
      <c r="X56">
        <v>1425.903</v>
      </c>
      <c r="Y56">
        <v>1.2909999999999999</v>
      </c>
      <c r="Z56">
        <v>18.722999999999999</v>
      </c>
      <c r="AA56">
        <v>123.86441000000001</v>
      </c>
      <c r="AB56">
        <v>0.71413800000000005</v>
      </c>
      <c r="AC56">
        <v>43.336911000000001</v>
      </c>
      <c r="AD56" s="1">
        <v>512</v>
      </c>
      <c r="AE56">
        <v>2</v>
      </c>
      <c r="AF56">
        <v>44</v>
      </c>
      <c r="AG56">
        <v>92</v>
      </c>
      <c r="AH56">
        <v>14.858746999999999</v>
      </c>
      <c r="AI56">
        <v>640.29999999999995</v>
      </c>
      <c r="AJ56">
        <v>249.6</v>
      </c>
      <c r="AK56">
        <v>10</v>
      </c>
      <c r="AL56">
        <v>767</v>
      </c>
      <c r="AM56" t="s">
        <v>618</v>
      </c>
      <c r="AN56" t="s">
        <v>619</v>
      </c>
      <c r="AO56">
        <v>1840.47</v>
      </c>
      <c r="AR56" t="s">
        <v>118</v>
      </c>
      <c r="AS56" t="s">
        <v>120</v>
      </c>
      <c r="AT56" t="s">
        <v>227</v>
      </c>
      <c r="AU56" t="s">
        <v>617</v>
      </c>
      <c r="AV56" t="s">
        <v>48</v>
      </c>
      <c r="AW56">
        <v>1</v>
      </c>
      <c r="BB56">
        <v>0.78894444444444445</v>
      </c>
      <c r="BC56" t="s">
        <v>70</v>
      </c>
      <c r="BF56" t="s">
        <v>118</v>
      </c>
      <c r="BG56" t="s">
        <v>120</v>
      </c>
      <c r="BH56" t="s">
        <v>617</v>
      </c>
      <c r="BI56">
        <v>3345</v>
      </c>
      <c r="BJ56">
        <v>1</v>
      </c>
      <c r="BK56" t="s">
        <v>227</v>
      </c>
      <c r="BL56" t="s">
        <v>173</v>
      </c>
      <c r="BM56">
        <v>0.78894444444444445</v>
      </c>
      <c r="BN56" t="s">
        <v>70</v>
      </c>
      <c r="BO56" t="s">
        <v>186</v>
      </c>
      <c r="BP56">
        <v>1840.47</v>
      </c>
    </row>
    <row r="57" spans="1:68" ht="16.5">
      <c r="A57" s="128" t="str">
        <f t="shared" si="35"/>
        <v>부성여객</v>
      </c>
      <c r="B57" s="129" t="str">
        <f t="shared" si="1"/>
        <v>박형도</v>
      </c>
      <c r="C57" s="130" t="str">
        <f t="shared" si="36"/>
        <v>B</v>
      </c>
      <c r="D57" s="131">
        <f t="shared" si="37"/>
        <v>0.90003209567920417</v>
      </c>
      <c r="E57" s="132">
        <f t="shared" si="38"/>
        <v>9001</v>
      </c>
      <c r="F57" s="133" t="str">
        <f t="shared" si="39"/>
        <v>36</v>
      </c>
      <c r="G57" s="134" t="str">
        <f t="shared" si="40"/>
        <v>70바2058</v>
      </c>
      <c r="H57" s="135">
        <f t="shared" si="41"/>
        <v>2</v>
      </c>
      <c r="I57" s="136">
        <f t="shared" si="42"/>
        <v>2030.432</v>
      </c>
      <c r="J57" s="137">
        <f t="shared" si="43"/>
        <v>1.0267833020173303E-2</v>
      </c>
      <c r="K57" s="137">
        <f t="shared" si="44"/>
        <v>0.34756663348257605</v>
      </c>
      <c r="L57" s="137">
        <f t="shared" si="45"/>
        <v>0.21768766449701343</v>
      </c>
      <c r="M57" s="138">
        <f t="shared" si="46"/>
        <v>17.055</v>
      </c>
      <c r="N57" s="139">
        <f t="shared" si="47"/>
        <v>0</v>
      </c>
      <c r="O57" s="139">
        <f t="shared" si="48"/>
        <v>0.64025783675592185</v>
      </c>
      <c r="P57" s="230">
        <f t="shared" si="49"/>
        <v>23</v>
      </c>
      <c r="Q57" s="231">
        <f t="shared" si="50"/>
        <v>0</v>
      </c>
      <c r="R57" s="231">
        <f t="shared" si="51"/>
        <v>13</v>
      </c>
      <c r="T57">
        <v>512</v>
      </c>
      <c r="U57">
        <v>9001</v>
      </c>
      <c r="V57" t="s">
        <v>308</v>
      </c>
      <c r="W57">
        <v>2030.432</v>
      </c>
      <c r="X57">
        <v>1449.9659999999999</v>
      </c>
      <c r="Y57">
        <v>1.4</v>
      </c>
      <c r="Z57">
        <v>17.055</v>
      </c>
      <c r="AA57">
        <v>141.94552999999999</v>
      </c>
      <c r="AB57">
        <v>1.457473</v>
      </c>
      <c r="AC57">
        <v>49.335529999999999</v>
      </c>
      <c r="AD57" s="1">
        <v>442</v>
      </c>
      <c r="AE57">
        <v>0</v>
      </c>
      <c r="AF57">
        <v>13</v>
      </c>
      <c r="AG57">
        <v>89</v>
      </c>
      <c r="AH57">
        <v>14.304303000000001</v>
      </c>
      <c r="AI57">
        <v>457.3</v>
      </c>
      <c r="AJ57">
        <v>56.4</v>
      </c>
      <c r="AK57">
        <v>23</v>
      </c>
      <c r="AL57">
        <v>4041</v>
      </c>
      <c r="AM57" t="s">
        <v>309</v>
      </c>
      <c r="AN57" t="s">
        <v>620</v>
      </c>
      <c r="AO57">
        <v>1929.4059999999999</v>
      </c>
      <c r="AR57" t="s">
        <v>118</v>
      </c>
      <c r="AS57" t="s">
        <v>120</v>
      </c>
      <c r="AT57" t="s">
        <v>218</v>
      </c>
      <c r="AU57" t="s">
        <v>308</v>
      </c>
      <c r="AV57" t="s">
        <v>48</v>
      </c>
      <c r="AW57">
        <v>2</v>
      </c>
      <c r="BB57">
        <v>0.90003209567920417</v>
      </c>
      <c r="BC57" t="s">
        <v>68</v>
      </c>
      <c r="BF57" t="s">
        <v>118</v>
      </c>
      <c r="BG57" t="s">
        <v>120</v>
      </c>
      <c r="BH57" t="s">
        <v>308</v>
      </c>
      <c r="BI57">
        <v>9001</v>
      </c>
      <c r="BJ57">
        <v>2</v>
      </c>
      <c r="BK57" t="s">
        <v>218</v>
      </c>
      <c r="BL57" t="s">
        <v>464</v>
      </c>
      <c r="BM57">
        <v>0.90003209567920417</v>
      </c>
      <c r="BN57" t="s">
        <v>68</v>
      </c>
      <c r="BO57" t="s">
        <v>249</v>
      </c>
      <c r="BP57">
        <v>2030.432</v>
      </c>
    </row>
    <row r="58" spans="1:68" ht="16.5">
      <c r="A58" s="111" t="str">
        <f t="shared" si="35"/>
        <v>부성여객</v>
      </c>
      <c r="B58" s="112" t="str">
        <f t="shared" si="1"/>
        <v>박희종</v>
      </c>
      <c r="C58" s="113" t="str">
        <f t="shared" si="36"/>
        <v>F</v>
      </c>
      <c r="D58" s="114">
        <f t="shared" si="37"/>
        <v>0.75930640835902286</v>
      </c>
      <c r="E58" s="115">
        <f t="shared" si="38"/>
        <v>2031</v>
      </c>
      <c r="F58" s="116" t="str">
        <f t="shared" si="39"/>
        <v>36</v>
      </c>
      <c r="G58" s="117" t="str">
        <f t="shared" si="40"/>
        <v>70바2137</v>
      </c>
      <c r="H58" s="118">
        <f t="shared" si="41"/>
        <v>3</v>
      </c>
      <c r="I58" s="119">
        <f t="shared" si="42"/>
        <v>1951.4480000000001</v>
      </c>
      <c r="J58" s="120">
        <f t="shared" si="43"/>
        <v>2.9041217758021629E-2</v>
      </c>
      <c r="K58" s="120">
        <f t="shared" si="44"/>
        <v>0.3594838716396202</v>
      </c>
      <c r="L58" s="120">
        <f t="shared" si="45"/>
        <v>0.18191619761325947</v>
      </c>
      <c r="M58" s="121">
        <f t="shared" si="46"/>
        <v>16.675000000000001</v>
      </c>
      <c r="N58" s="122">
        <f t="shared" si="47"/>
        <v>0.20497599731071492</v>
      </c>
      <c r="O58" s="122">
        <f t="shared" si="48"/>
        <v>6.5592319139428774</v>
      </c>
      <c r="P58" s="232">
        <f t="shared" si="49"/>
        <v>33</v>
      </c>
      <c r="Q58" s="233">
        <f t="shared" si="50"/>
        <v>4</v>
      </c>
      <c r="R58" s="233">
        <f t="shared" si="51"/>
        <v>128</v>
      </c>
      <c r="T58">
        <v>512</v>
      </c>
      <c r="U58">
        <v>2031</v>
      </c>
      <c r="V58" t="s">
        <v>310</v>
      </c>
      <c r="W58">
        <v>1951.4480000000001</v>
      </c>
      <c r="X58">
        <v>1345.422</v>
      </c>
      <c r="Y58">
        <v>1.45</v>
      </c>
      <c r="Z58">
        <v>16.675000000000001</v>
      </c>
      <c r="AA58">
        <v>137.12162599999999</v>
      </c>
      <c r="AB58">
        <v>3.9821789999999999</v>
      </c>
      <c r="AC58">
        <v>49.293013000000002</v>
      </c>
      <c r="AD58" s="1">
        <v>355</v>
      </c>
      <c r="AE58">
        <v>4</v>
      </c>
      <c r="AF58">
        <v>128</v>
      </c>
      <c r="AG58">
        <v>93</v>
      </c>
      <c r="AH58">
        <v>14.231510999999999</v>
      </c>
      <c r="AI58">
        <v>921</v>
      </c>
      <c r="AJ58">
        <v>123.1</v>
      </c>
      <c r="AK58">
        <v>33</v>
      </c>
      <c r="AL58">
        <v>9831</v>
      </c>
      <c r="AM58" t="s">
        <v>311</v>
      </c>
      <c r="AN58" t="s">
        <v>621</v>
      </c>
      <c r="AO58">
        <v>1614.335</v>
      </c>
      <c r="AR58" t="s">
        <v>118</v>
      </c>
      <c r="AS58" t="s">
        <v>120</v>
      </c>
      <c r="AT58" t="s">
        <v>237</v>
      </c>
      <c r="AU58" t="s">
        <v>310</v>
      </c>
      <c r="AV58" t="s">
        <v>194</v>
      </c>
      <c r="AW58">
        <v>3</v>
      </c>
      <c r="BB58">
        <v>0.75930640835902286</v>
      </c>
      <c r="BC58" t="s">
        <v>70</v>
      </c>
      <c r="BF58" t="s">
        <v>118</v>
      </c>
      <c r="BG58" t="s">
        <v>120</v>
      </c>
      <c r="BH58" t="s">
        <v>310</v>
      </c>
      <c r="BI58">
        <v>2031</v>
      </c>
      <c r="BJ58">
        <v>3</v>
      </c>
      <c r="BK58" t="s">
        <v>237</v>
      </c>
      <c r="BL58" t="s">
        <v>226</v>
      </c>
      <c r="BM58">
        <v>0.75930640835902286</v>
      </c>
      <c r="BN58" t="s">
        <v>70</v>
      </c>
      <c r="BO58" t="s">
        <v>186</v>
      </c>
      <c r="BP58">
        <v>1951.4480000000001</v>
      </c>
    </row>
    <row r="59" spans="1:68" ht="16.5">
      <c r="A59" s="128" t="str">
        <f t="shared" si="35"/>
        <v>부성여객</v>
      </c>
      <c r="B59" s="129" t="str">
        <f t="shared" si="1"/>
        <v>배진기</v>
      </c>
      <c r="C59" s="130" t="str">
        <f t="shared" si="36"/>
        <v>F</v>
      </c>
      <c r="D59" s="131">
        <f t="shared" si="37"/>
        <v>0.77885376193337286</v>
      </c>
      <c r="E59" s="132">
        <f t="shared" si="38"/>
        <v>5086</v>
      </c>
      <c r="F59" s="133" t="str">
        <f t="shared" si="39"/>
        <v>36</v>
      </c>
      <c r="G59" s="134" t="str">
        <f t="shared" si="40"/>
        <v>70바2094</v>
      </c>
      <c r="H59" s="135">
        <f t="shared" si="41"/>
        <v>15</v>
      </c>
      <c r="I59" s="136">
        <f t="shared" si="42"/>
        <v>1973.4549999999999</v>
      </c>
      <c r="J59" s="137">
        <f t="shared" si="43"/>
        <v>3.6467069234127E-2</v>
      </c>
      <c r="K59" s="137">
        <f t="shared" si="44"/>
        <v>0.38652048855880783</v>
      </c>
      <c r="L59" s="137">
        <f t="shared" si="45"/>
        <v>0.16012526254715714</v>
      </c>
      <c r="M59" s="138">
        <f t="shared" si="46"/>
        <v>20.786999999999999</v>
      </c>
      <c r="N59" s="139">
        <f t="shared" si="47"/>
        <v>0.20269020575589514</v>
      </c>
      <c r="O59" s="139">
        <f t="shared" si="48"/>
        <v>2.9390079834604794</v>
      </c>
      <c r="P59" s="230">
        <f t="shared" si="49"/>
        <v>41</v>
      </c>
      <c r="Q59" s="231">
        <f t="shared" si="50"/>
        <v>4</v>
      </c>
      <c r="R59" s="231">
        <f t="shared" si="51"/>
        <v>58</v>
      </c>
      <c r="T59">
        <v>512</v>
      </c>
      <c r="U59">
        <v>5086</v>
      </c>
      <c r="V59" t="s">
        <v>312</v>
      </c>
      <c r="W59">
        <v>1973.4549999999999</v>
      </c>
      <c r="X59">
        <v>1447.942</v>
      </c>
      <c r="Y59">
        <v>1.363</v>
      </c>
      <c r="Z59">
        <v>20.786999999999999</v>
      </c>
      <c r="AA59">
        <v>140.70469900000001</v>
      </c>
      <c r="AB59">
        <v>5.1310880000000001</v>
      </c>
      <c r="AC59">
        <v>54.385249000000002</v>
      </c>
      <c r="AD59" s="1">
        <v>316</v>
      </c>
      <c r="AE59">
        <v>4</v>
      </c>
      <c r="AF59">
        <v>58</v>
      </c>
      <c r="AG59">
        <v>95</v>
      </c>
      <c r="AH59">
        <v>14.025508</v>
      </c>
      <c r="AI59">
        <v>541.6</v>
      </c>
      <c r="AJ59">
        <v>32.700000000000003</v>
      </c>
      <c r="AK59">
        <v>41</v>
      </c>
      <c r="AL59">
        <v>9072</v>
      </c>
      <c r="AM59" t="s">
        <v>313</v>
      </c>
      <c r="AN59" t="s">
        <v>622</v>
      </c>
      <c r="AO59">
        <v>248.65100000000001</v>
      </c>
      <c r="AR59" t="s">
        <v>118</v>
      </c>
      <c r="AS59" t="s">
        <v>120</v>
      </c>
      <c r="AT59" t="s">
        <v>223</v>
      </c>
      <c r="AU59" t="s">
        <v>312</v>
      </c>
      <c r="AV59" t="s">
        <v>48</v>
      </c>
      <c r="AW59">
        <v>15</v>
      </c>
      <c r="BB59">
        <v>0.77885376193337286</v>
      </c>
      <c r="BC59" t="s">
        <v>70</v>
      </c>
      <c r="BF59" t="s">
        <v>118</v>
      </c>
      <c r="BG59" t="s">
        <v>120</v>
      </c>
      <c r="BH59" t="s">
        <v>312</v>
      </c>
      <c r="BI59">
        <v>5086</v>
      </c>
      <c r="BJ59">
        <v>15</v>
      </c>
      <c r="BK59" t="s">
        <v>223</v>
      </c>
      <c r="BL59" t="s">
        <v>205</v>
      </c>
      <c r="BM59">
        <v>0.77885376193337286</v>
      </c>
      <c r="BN59" t="s">
        <v>70</v>
      </c>
      <c r="BO59" t="s">
        <v>186</v>
      </c>
      <c r="BP59">
        <v>1973.4549999999999</v>
      </c>
    </row>
    <row r="60" spans="1:68" ht="16.5">
      <c r="A60" s="111" t="str">
        <f t="shared" si="35"/>
        <v>부성여객</v>
      </c>
      <c r="B60" s="112" t="str">
        <f t="shared" si="1"/>
        <v>백인범</v>
      </c>
      <c r="C60" s="113" t="str">
        <f t="shared" si="36"/>
        <v>F</v>
      </c>
      <c r="D60" s="114">
        <f t="shared" si="37"/>
        <v>0.68933333333333335</v>
      </c>
      <c r="E60" s="115">
        <f t="shared" si="38"/>
        <v>6186</v>
      </c>
      <c r="F60" s="116" t="str">
        <f t="shared" si="39"/>
        <v>36</v>
      </c>
      <c r="G60" s="117" t="str">
        <f t="shared" si="40"/>
        <v>70바2128</v>
      </c>
      <c r="H60" s="118">
        <f t="shared" si="41"/>
        <v>1</v>
      </c>
      <c r="I60" s="119">
        <f t="shared" si="42"/>
        <v>1869.173</v>
      </c>
      <c r="J60" s="120">
        <f t="shared" si="43"/>
        <v>1.5106464567093756E-2</v>
      </c>
      <c r="K60" s="120">
        <f t="shared" si="44"/>
        <v>0.42640677225319273</v>
      </c>
      <c r="L60" s="120">
        <f t="shared" si="45"/>
        <v>0.2225583185719032</v>
      </c>
      <c r="M60" s="121">
        <f t="shared" si="46"/>
        <v>20.765999999999998</v>
      </c>
      <c r="N60" s="122">
        <f t="shared" si="47"/>
        <v>5.3499595810553649E-2</v>
      </c>
      <c r="O60" s="122">
        <f t="shared" si="48"/>
        <v>16.638374297082187</v>
      </c>
      <c r="P60" s="232">
        <f t="shared" si="49"/>
        <v>76</v>
      </c>
      <c r="Q60" s="233">
        <f t="shared" si="50"/>
        <v>1</v>
      </c>
      <c r="R60" s="233">
        <f t="shared" si="51"/>
        <v>311</v>
      </c>
      <c r="T60">
        <v>512</v>
      </c>
      <c r="U60">
        <v>6186</v>
      </c>
      <c r="V60" t="s">
        <v>623</v>
      </c>
      <c r="W60">
        <v>1869.173</v>
      </c>
      <c r="X60">
        <v>1419.8230000000001</v>
      </c>
      <c r="Y60">
        <v>1.3160000000000001</v>
      </c>
      <c r="Z60">
        <v>20.765999999999998</v>
      </c>
      <c r="AA60">
        <v>134.59886599999999</v>
      </c>
      <c r="AB60">
        <v>2.0333130000000001</v>
      </c>
      <c r="AC60">
        <v>57.393867999999998</v>
      </c>
      <c r="AD60" s="1">
        <v>416</v>
      </c>
      <c r="AE60">
        <v>1</v>
      </c>
      <c r="AF60">
        <v>311</v>
      </c>
      <c r="AG60">
        <v>90</v>
      </c>
      <c r="AH60">
        <v>13.886989</v>
      </c>
      <c r="AI60">
        <v>3580.2</v>
      </c>
      <c r="AJ60">
        <v>247.7</v>
      </c>
      <c r="AK60">
        <v>76</v>
      </c>
      <c r="AL60">
        <v>30339</v>
      </c>
      <c r="AM60" t="s">
        <v>624</v>
      </c>
      <c r="AN60" t="s">
        <v>625</v>
      </c>
      <c r="AO60">
        <v>1869.173</v>
      </c>
      <c r="AR60" t="s">
        <v>118</v>
      </c>
      <c r="AS60" t="s">
        <v>120</v>
      </c>
      <c r="AT60" t="s">
        <v>443</v>
      </c>
      <c r="AU60" t="s">
        <v>623</v>
      </c>
      <c r="AV60" t="s">
        <v>48</v>
      </c>
      <c r="AW60">
        <v>1</v>
      </c>
      <c r="BB60">
        <v>0.68933333333333335</v>
      </c>
      <c r="BC60" t="s">
        <v>70</v>
      </c>
      <c r="BF60" t="s">
        <v>118</v>
      </c>
      <c r="BG60" t="s">
        <v>120</v>
      </c>
      <c r="BH60" t="s">
        <v>623</v>
      </c>
      <c r="BI60">
        <v>6186</v>
      </c>
      <c r="BJ60">
        <v>1</v>
      </c>
      <c r="BK60" t="s">
        <v>443</v>
      </c>
      <c r="BL60" t="s">
        <v>173</v>
      </c>
      <c r="BM60">
        <v>0.68933333333333335</v>
      </c>
      <c r="BN60" t="s">
        <v>70</v>
      </c>
      <c r="BO60" t="s">
        <v>186</v>
      </c>
      <c r="BP60">
        <v>1869.173</v>
      </c>
    </row>
    <row r="61" spans="1:68" ht="16.5">
      <c r="A61" s="128" t="str">
        <f t="shared" si="35"/>
        <v>부성여객</v>
      </c>
      <c r="B61" s="129" t="str">
        <f t="shared" si="1"/>
        <v>백창선</v>
      </c>
      <c r="C61" s="130" t="str">
        <f t="shared" si="36"/>
        <v>D</v>
      </c>
      <c r="D61" s="131">
        <f t="shared" si="37"/>
        <v>0.84030031872080235</v>
      </c>
      <c r="E61" s="132">
        <f t="shared" si="38"/>
        <v>3016</v>
      </c>
      <c r="F61" s="133" t="str">
        <f t="shared" si="39"/>
        <v>33</v>
      </c>
      <c r="G61" s="134" t="str">
        <f t="shared" si="40"/>
        <v>70바2020</v>
      </c>
      <c r="H61" s="135">
        <f t="shared" si="41"/>
        <v>3</v>
      </c>
      <c r="I61" s="136">
        <f t="shared" si="42"/>
        <v>2085.9949999999999</v>
      </c>
      <c r="J61" s="137">
        <f t="shared" si="43"/>
        <v>4.5481880033565014E-2</v>
      </c>
      <c r="K61" s="137">
        <f t="shared" si="44"/>
        <v>0.3598290936191601</v>
      </c>
      <c r="L61" s="137">
        <f t="shared" si="45"/>
        <v>0.19511072653577791</v>
      </c>
      <c r="M61" s="138">
        <f t="shared" si="46"/>
        <v>17.2</v>
      </c>
      <c r="N61" s="139">
        <f t="shared" si="47"/>
        <v>4.7938753448594079E-2</v>
      </c>
      <c r="O61" s="139">
        <f t="shared" si="48"/>
        <v>25.743110601895019</v>
      </c>
      <c r="P61" s="230">
        <f t="shared" si="49"/>
        <v>10</v>
      </c>
      <c r="Q61" s="231">
        <f t="shared" si="50"/>
        <v>1</v>
      </c>
      <c r="R61" s="231">
        <f t="shared" si="51"/>
        <v>537</v>
      </c>
      <c r="T61">
        <v>512</v>
      </c>
      <c r="U61">
        <v>3016</v>
      </c>
      <c r="V61" t="s">
        <v>314</v>
      </c>
      <c r="W61">
        <v>2085.9949999999999</v>
      </c>
      <c r="X61">
        <v>1386.655</v>
      </c>
      <c r="Y61">
        <v>1.504</v>
      </c>
      <c r="Z61">
        <v>17.2</v>
      </c>
      <c r="AA61">
        <v>132.54274000000001</v>
      </c>
      <c r="AB61">
        <v>6.0282929999999997</v>
      </c>
      <c r="AC61">
        <v>47.692734000000002</v>
      </c>
      <c r="AD61" s="1">
        <v>407</v>
      </c>
      <c r="AE61">
        <v>1</v>
      </c>
      <c r="AF61">
        <v>537</v>
      </c>
      <c r="AG61">
        <v>102</v>
      </c>
      <c r="AH61">
        <v>15.738281000000001</v>
      </c>
      <c r="AI61">
        <v>765.8</v>
      </c>
      <c r="AJ61">
        <v>137.30000000000001</v>
      </c>
      <c r="AK61">
        <v>10</v>
      </c>
      <c r="AL61">
        <v>1748</v>
      </c>
      <c r="AM61" t="s">
        <v>315</v>
      </c>
      <c r="AN61" t="s">
        <v>626</v>
      </c>
      <c r="AO61">
        <v>1807.961</v>
      </c>
      <c r="AR61" t="s">
        <v>118</v>
      </c>
      <c r="AS61" t="s">
        <v>119</v>
      </c>
      <c r="AT61" t="s">
        <v>198</v>
      </c>
      <c r="AU61" t="s">
        <v>314</v>
      </c>
      <c r="AV61" t="s">
        <v>48</v>
      </c>
      <c r="AW61">
        <v>3</v>
      </c>
      <c r="BB61">
        <v>0.84030031872080235</v>
      </c>
      <c r="BC61" t="s">
        <v>67</v>
      </c>
      <c r="BF61" t="s">
        <v>118</v>
      </c>
      <c r="BG61" t="s">
        <v>119</v>
      </c>
      <c r="BH61" t="s">
        <v>314</v>
      </c>
      <c r="BI61">
        <v>3016</v>
      </c>
      <c r="BJ61">
        <v>3</v>
      </c>
      <c r="BK61" t="s">
        <v>198</v>
      </c>
      <c r="BL61" t="s">
        <v>463</v>
      </c>
      <c r="BM61">
        <v>0.84030031872080235</v>
      </c>
      <c r="BN61" t="s">
        <v>67</v>
      </c>
      <c r="BO61" t="s">
        <v>177</v>
      </c>
      <c r="BP61">
        <v>2085.9949999999999</v>
      </c>
    </row>
    <row r="62" spans="1:68" ht="16.5">
      <c r="A62" s="111" t="str">
        <f t="shared" si="35"/>
        <v>부성여객</v>
      </c>
      <c r="B62" s="112" t="str">
        <f t="shared" si="1"/>
        <v>서보용</v>
      </c>
      <c r="C62" s="113" t="str">
        <f t="shared" si="36"/>
        <v>F</v>
      </c>
      <c r="D62" s="114">
        <f t="shared" si="37"/>
        <v>0.77462296954001153</v>
      </c>
      <c r="E62" s="115">
        <f t="shared" si="38"/>
        <v>6845</v>
      </c>
      <c r="F62" s="116" t="str">
        <f t="shared" si="39"/>
        <v>36</v>
      </c>
      <c r="G62" s="117" t="str">
        <f t="shared" si="40"/>
        <v>70바2011</v>
      </c>
      <c r="H62" s="118">
        <f t="shared" si="41"/>
        <v>13</v>
      </c>
      <c r="I62" s="119">
        <f t="shared" si="42"/>
        <v>1822.8740000000003</v>
      </c>
      <c r="J62" s="120">
        <f t="shared" si="43"/>
        <v>2.2197379242175314E-2</v>
      </c>
      <c r="K62" s="120">
        <f t="shared" si="44"/>
        <v>0.3945871321941023</v>
      </c>
      <c r="L62" s="120">
        <f t="shared" si="45"/>
        <v>0.24137707817435541</v>
      </c>
      <c r="M62" s="121">
        <f t="shared" si="46"/>
        <v>19.381</v>
      </c>
      <c r="N62" s="122">
        <f t="shared" si="47"/>
        <v>0.10971685371561611</v>
      </c>
      <c r="O62" s="122">
        <f t="shared" si="48"/>
        <v>11.84942020128654</v>
      </c>
      <c r="P62" s="232">
        <f t="shared" si="49"/>
        <v>36</v>
      </c>
      <c r="Q62" s="233">
        <f t="shared" si="50"/>
        <v>2</v>
      </c>
      <c r="R62" s="233">
        <f t="shared" si="51"/>
        <v>216</v>
      </c>
      <c r="T62">
        <v>512</v>
      </c>
      <c r="U62">
        <v>6845</v>
      </c>
      <c r="V62" t="s">
        <v>627</v>
      </c>
      <c r="W62">
        <v>1822.874</v>
      </c>
      <c r="X62">
        <v>1349.9179999999999</v>
      </c>
      <c r="Y62">
        <v>1.35</v>
      </c>
      <c r="Z62">
        <v>19.381</v>
      </c>
      <c r="AA62">
        <v>136.42664600000001</v>
      </c>
      <c r="AB62">
        <v>3.028314</v>
      </c>
      <c r="AC62">
        <v>53.832199000000003</v>
      </c>
      <c r="AD62" s="1">
        <v>440</v>
      </c>
      <c r="AE62">
        <v>2</v>
      </c>
      <c r="AF62">
        <v>216</v>
      </c>
      <c r="AG62">
        <v>85</v>
      </c>
      <c r="AH62">
        <v>13.361568</v>
      </c>
      <c r="AI62">
        <v>1355.2</v>
      </c>
      <c r="AJ62">
        <v>7.3</v>
      </c>
      <c r="AK62">
        <v>36</v>
      </c>
      <c r="AL62">
        <v>13360</v>
      </c>
      <c r="AM62" t="s">
        <v>628</v>
      </c>
      <c r="AN62" t="s">
        <v>629</v>
      </c>
      <c r="AO62">
        <v>371.63499999999999</v>
      </c>
      <c r="AR62" t="s">
        <v>118</v>
      </c>
      <c r="AS62" t="s">
        <v>120</v>
      </c>
      <c r="AT62" t="s">
        <v>212</v>
      </c>
      <c r="AU62" t="s">
        <v>627</v>
      </c>
      <c r="AV62" t="s">
        <v>48</v>
      </c>
      <c r="AW62">
        <v>13</v>
      </c>
      <c r="BB62">
        <v>0.77462296954001153</v>
      </c>
      <c r="BC62" t="s">
        <v>70</v>
      </c>
      <c r="BF62" t="s">
        <v>118</v>
      </c>
      <c r="BG62" t="s">
        <v>120</v>
      </c>
      <c r="BH62" t="s">
        <v>627</v>
      </c>
      <c r="BI62">
        <v>6845</v>
      </c>
      <c r="BJ62">
        <v>13</v>
      </c>
      <c r="BK62" t="s">
        <v>212</v>
      </c>
      <c r="BL62" t="s">
        <v>463</v>
      </c>
      <c r="BM62">
        <v>0.77462296954001153</v>
      </c>
      <c r="BN62" t="s">
        <v>70</v>
      </c>
      <c r="BO62" t="s">
        <v>186</v>
      </c>
      <c r="BP62">
        <v>1822.8740000000003</v>
      </c>
    </row>
    <row r="63" spans="1:68" ht="16.5">
      <c r="A63" s="128" t="str">
        <f t="shared" si="35"/>
        <v>부성여객</v>
      </c>
      <c r="B63" s="129" t="str">
        <f t="shared" si="1"/>
        <v>손영수</v>
      </c>
      <c r="C63" s="130" t="str">
        <f t="shared" si="36"/>
        <v>D</v>
      </c>
      <c r="D63" s="131">
        <f t="shared" si="37"/>
        <v>0.81921444046579517</v>
      </c>
      <c r="E63" s="132">
        <f t="shared" si="38"/>
        <v>4205</v>
      </c>
      <c r="F63" s="133" t="str">
        <f t="shared" si="39"/>
        <v>33</v>
      </c>
      <c r="G63" s="134" t="str">
        <f t="shared" si="40"/>
        <v>70바2132</v>
      </c>
      <c r="H63" s="135">
        <f t="shared" si="41"/>
        <v>5</v>
      </c>
      <c r="I63" s="136">
        <f t="shared" si="42"/>
        <v>1853.2840000000001</v>
      </c>
      <c r="J63" s="137">
        <f t="shared" si="43"/>
        <v>1.2677033132365689E-2</v>
      </c>
      <c r="K63" s="137">
        <f t="shared" si="44"/>
        <v>0.33248073265480366</v>
      </c>
      <c r="L63" s="137">
        <f t="shared" si="45"/>
        <v>9.6045722080371917E-2</v>
      </c>
      <c r="M63" s="138">
        <f t="shared" si="46"/>
        <v>17.417000000000002</v>
      </c>
      <c r="N63" s="139">
        <f t="shared" si="47"/>
        <v>0</v>
      </c>
      <c r="O63" s="139">
        <f t="shared" si="48"/>
        <v>2.3741639165934632</v>
      </c>
      <c r="P63" s="230">
        <f t="shared" si="49"/>
        <v>4</v>
      </c>
      <c r="Q63" s="231">
        <f t="shared" si="50"/>
        <v>0</v>
      </c>
      <c r="R63" s="231">
        <f t="shared" si="51"/>
        <v>44</v>
      </c>
      <c r="T63">
        <v>512</v>
      </c>
      <c r="U63">
        <v>4205</v>
      </c>
      <c r="V63" t="s">
        <v>316</v>
      </c>
      <c r="W63">
        <v>1853.2840000000001</v>
      </c>
      <c r="X63">
        <v>1134.7650000000001</v>
      </c>
      <c r="Y63">
        <v>1.633</v>
      </c>
      <c r="Z63">
        <v>17.417000000000002</v>
      </c>
      <c r="AA63">
        <v>114.48775000000001</v>
      </c>
      <c r="AB63">
        <v>1.451365</v>
      </c>
      <c r="AC63">
        <v>38.064971</v>
      </c>
      <c r="AD63" s="1">
        <v>178</v>
      </c>
      <c r="AE63">
        <v>0</v>
      </c>
      <c r="AF63">
        <v>44</v>
      </c>
      <c r="AG63">
        <v>88</v>
      </c>
      <c r="AH63">
        <v>16.187618000000001</v>
      </c>
      <c r="AI63">
        <v>515.4</v>
      </c>
      <c r="AJ63">
        <v>39.799999999999997</v>
      </c>
      <c r="AK63">
        <v>4</v>
      </c>
      <c r="AL63">
        <v>790</v>
      </c>
      <c r="AM63" t="s">
        <v>317</v>
      </c>
      <c r="AN63" t="s">
        <v>630</v>
      </c>
      <c r="AO63">
        <v>968.65800000000002</v>
      </c>
      <c r="AR63" t="s">
        <v>118</v>
      </c>
      <c r="AS63" t="s">
        <v>119</v>
      </c>
      <c r="AT63" t="s">
        <v>205</v>
      </c>
      <c r="AU63" t="s">
        <v>316</v>
      </c>
      <c r="AV63" t="s">
        <v>194</v>
      </c>
      <c r="AW63">
        <v>5</v>
      </c>
      <c r="BB63">
        <v>0.81921444046579517</v>
      </c>
      <c r="BC63" t="s">
        <v>67</v>
      </c>
      <c r="BF63" t="s">
        <v>118</v>
      </c>
      <c r="BG63" t="s">
        <v>119</v>
      </c>
      <c r="BH63" t="s">
        <v>316</v>
      </c>
      <c r="BI63">
        <v>4205</v>
      </c>
      <c r="BJ63">
        <v>5</v>
      </c>
      <c r="BK63" t="s">
        <v>205</v>
      </c>
      <c r="BL63" t="s">
        <v>197</v>
      </c>
      <c r="BM63">
        <v>0.81921444046579517</v>
      </c>
      <c r="BN63" t="s">
        <v>67</v>
      </c>
      <c r="BO63" t="s">
        <v>177</v>
      </c>
      <c r="BP63">
        <v>1853.2840000000001</v>
      </c>
    </row>
    <row r="64" spans="1:68" ht="16.5">
      <c r="A64" s="111" t="str">
        <f t="shared" si="35"/>
        <v>부성여객</v>
      </c>
      <c r="B64" s="112" t="str">
        <f t="shared" si="1"/>
        <v>송시우</v>
      </c>
      <c r="C64" s="113" t="str">
        <f t="shared" si="36"/>
        <v>F</v>
      </c>
      <c r="D64" s="114">
        <f t="shared" si="37"/>
        <v>0.79635333777843931</v>
      </c>
      <c r="E64" s="115">
        <f t="shared" si="38"/>
        <v>8732</v>
      </c>
      <c r="F64" s="116" t="str">
        <f t="shared" si="39"/>
        <v>36</v>
      </c>
      <c r="G64" s="117" t="str">
        <f t="shared" si="40"/>
        <v>70바2129</v>
      </c>
      <c r="H64" s="118">
        <f t="shared" si="41"/>
        <v>6</v>
      </c>
      <c r="I64" s="119">
        <f t="shared" si="42"/>
        <v>1515.4059999999999</v>
      </c>
      <c r="J64" s="120">
        <f t="shared" si="43"/>
        <v>3.4136910664842313E-2</v>
      </c>
      <c r="K64" s="120">
        <f t="shared" si="44"/>
        <v>0.3792156025452505</v>
      </c>
      <c r="L64" s="120">
        <f t="shared" si="45"/>
        <v>0.19664697117472149</v>
      </c>
      <c r="M64" s="121">
        <f t="shared" si="46"/>
        <v>20.428000000000001</v>
      </c>
      <c r="N64" s="122">
        <f t="shared" si="47"/>
        <v>1.5177450795364411</v>
      </c>
      <c r="O64" s="122">
        <f t="shared" si="48"/>
        <v>22.106287028030774</v>
      </c>
      <c r="P64" s="232">
        <f t="shared" si="49"/>
        <v>20</v>
      </c>
      <c r="Q64" s="233">
        <f t="shared" si="50"/>
        <v>23</v>
      </c>
      <c r="R64" s="233">
        <f t="shared" si="51"/>
        <v>335</v>
      </c>
      <c r="T64">
        <v>512</v>
      </c>
      <c r="U64">
        <v>8732</v>
      </c>
      <c r="V64" t="s">
        <v>318</v>
      </c>
      <c r="W64">
        <v>1515.4059999999999</v>
      </c>
      <c r="X64">
        <v>1029.3340000000001</v>
      </c>
      <c r="Y64">
        <v>1.472</v>
      </c>
      <c r="Z64">
        <v>20.428000000000001</v>
      </c>
      <c r="AA64">
        <v>107.44247</v>
      </c>
      <c r="AB64">
        <v>3.667754</v>
      </c>
      <c r="AC64">
        <v>40.743861000000003</v>
      </c>
      <c r="AD64" s="1">
        <v>298</v>
      </c>
      <c r="AE64">
        <v>23</v>
      </c>
      <c r="AF64">
        <v>335</v>
      </c>
      <c r="AG64">
        <v>83</v>
      </c>
      <c r="AH64">
        <v>14.104348</v>
      </c>
      <c r="AI64">
        <v>452.6</v>
      </c>
      <c r="AJ64">
        <v>8.6</v>
      </c>
      <c r="AK64">
        <v>20</v>
      </c>
      <c r="AL64">
        <v>3765</v>
      </c>
      <c r="AM64" t="s">
        <v>631</v>
      </c>
      <c r="AN64" t="s">
        <v>632</v>
      </c>
      <c r="AO64">
        <v>887.70699999999999</v>
      </c>
      <c r="AR64" t="s">
        <v>118</v>
      </c>
      <c r="AS64" t="s">
        <v>120</v>
      </c>
      <c r="AT64" t="s">
        <v>233</v>
      </c>
      <c r="AU64" t="s">
        <v>318</v>
      </c>
      <c r="AV64" t="s">
        <v>194</v>
      </c>
      <c r="AW64">
        <v>6</v>
      </c>
      <c r="BB64">
        <v>0.79635333777843931</v>
      </c>
      <c r="BC64" t="s">
        <v>70</v>
      </c>
      <c r="BF64" t="s">
        <v>118</v>
      </c>
      <c r="BG64" t="s">
        <v>120</v>
      </c>
      <c r="BH64" t="s">
        <v>318</v>
      </c>
      <c r="BI64">
        <v>8732</v>
      </c>
      <c r="BJ64">
        <v>6</v>
      </c>
      <c r="BK64" t="s">
        <v>233</v>
      </c>
      <c r="BL64" t="s">
        <v>209</v>
      </c>
      <c r="BM64">
        <v>0.79635333777843931</v>
      </c>
      <c r="BN64" t="s">
        <v>70</v>
      </c>
      <c r="BO64" t="s">
        <v>186</v>
      </c>
      <c r="BP64">
        <v>1515.4059999999999</v>
      </c>
    </row>
    <row r="65" spans="1:68" ht="16.5">
      <c r="A65" s="128" t="str">
        <f t="shared" si="35"/>
        <v>부성여객</v>
      </c>
      <c r="B65" s="129" t="str">
        <f t="shared" si="1"/>
        <v>송재두</v>
      </c>
      <c r="C65" s="130" t="str">
        <f t="shared" si="36"/>
        <v>F</v>
      </c>
      <c r="D65" s="131">
        <f t="shared" si="37"/>
        <v>0.69911111111111113</v>
      </c>
      <c r="E65" s="132">
        <f t="shared" si="38"/>
        <v>76</v>
      </c>
      <c r="F65" s="133" t="str">
        <f t="shared" si="39"/>
        <v>36</v>
      </c>
      <c r="G65" s="134" t="str">
        <f t="shared" si="40"/>
        <v>70바2098</v>
      </c>
      <c r="H65" s="135">
        <f t="shared" si="41"/>
        <v>1</v>
      </c>
      <c r="I65" s="136">
        <f t="shared" si="42"/>
        <v>2079.674</v>
      </c>
      <c r="J65" s="137">
        <f t="shared" si="43"/>
        <v>2.8773221682354615E-2</v>
      </c>
      <c r="K65" s="137">
        <f t="shared" si="44"/>
        <v>0.42189443435949747</v>
      </c>
      <c r="L65" s="137">
        <f t="shared" si="45"/>
        <v>0.21830344563619106</v>
      </c>
      <c r="M65" s="138">
        <f t="shared" si="46"/>
        <v>24.359000000000002</v>
      </c>
      <c r="N65" s="139">
        <f t="shared" si="47"/>
        <v>0.9616891878246302</v>
      </c>
      <c r="O65" s="139">
        <f t="shared" si="48"/>
        <v>28.802591175347676</v>
      </c>
      <c r="P65" s="230">
        <f t="shared" si="49"/>
        <v>106</v>
      </c>
      <c r="Q65" s="231">
        <f t="shared" si="50"/>
        <v>20</v>
      </c>
      <c r="R65" s="231">
        <f t="shared" si="51"/>
        <v>599</v>
      </c>
      <c r="T65">
        <v>512</v>
      </c>
      <c r="U65">
        <v>76</v>
      </c>
      <c r="V65" t="s">
        <v>633</v>
      </c>
      <c r="W65">
        <v>2079.674</v>
      </c>
      <c r="X65">
        <v>1817.1890000000001</v>
      </c>
      <c r="Y65">
        <v>1.1439999999999999</v>
      </c>
      <c r="Z65">
        <v>24.359000000000002</v>
      </c>
      <c r="AA65">
        <v>158.23858899999999</v>
      </c>
      <c r="AB65">
        <v>4.5530340000000002</v>
      </c>
      <c r="AC65">
        <v>66.759979999999999</v>
      </c>
      <c r="AD65" s="1">
        <v>454</v>
      </c>
      <c r="AE65">
        <v>20</v>
      </c>
      <c r="AF65">
        <v>599</v>
      </c>
      <c r="AG65">
        <v>91</v>
      </c>
      <c r="AH65">
        <v>13.142647</v>
      </c>
      <c r="AI65">
        <v>2094.1</v>
      </c>
      <c r="AJ65">
        <v>94.2</v>
      </c>
      <c r="AK65">
        <v>106</v>
      </c>
      <c r="AL65">
        <v>36888</v>
      </c>
      <c r="AM65" t="s">
        <v>634</v>
      </c>
      <c r="AN65" t="s">
        <v>635</v>
      </c>
      <c r="AO65">
        <v>2079.674</v>
      </c>
      <c r="AR65" t="s">
        <v>118</v>
      </c>
      <c r="AS65" t="s">
        <v>120</v>
      </c>
      <c r="AT65" t="s">
        <v>226</v>
      </c>
      <c r="AU65" t="s">
        <v>633</v>
      </c>
      <c r="AV65" t="s">
        <v>48</v>
      </c>
      <c r="AW65">
        <v>1</v>
      </c>
      <c r="BB65">
        <v>0.69911111111111113</v>
      </c>
      <c r="BC65" t="s">
        <v>70</v>
      </c>
      <c r="BF65" t="s">
        <v>118</v>
      </c>
      <c r="BG65" t="s">
        <v>120</v>
      </c>
      <c r="BH65" t="s">
        <v>633</v>
      </c>
      <c r="BI65">
        <v>76</v>
      </c>
      <c r="BJ65">
        <v>1</v>
      </c>
      <c r="BK65" t="s">
        <v>226</v>
      </c>
      <c r="BL65" t="s">
        <v>173</v>
      </c>
      <c r="BM65">
        <v>0.69911111111111113</v>
      </c>
      <c r="BN65" t="s">
        <v>70</v>
      </c>
      <c r="BO65" t="s">
        <v>186</v>
      </c>
      <c r="BP65">
        <v>2079.674</v>
      </c>
    </row>
    <row r="66" spans="1:68" ht="16.5">
      <c r="A66" s="111" t="str">
        <f t="shared" si="35"/>
        <v>부성여객</v>
      </c>
      <c r="B66" s="112" t="str">
        <f t="shared" si="1"/>
        <v>송해명</v>
      </c>
      <c r="C66" s="113" t="str">
        <f t="shared" si="36"/>
        <v>F</v>
      </c>
      <c r="D66" s="114">
        <f t="shared" si="37"/>
        <v>0.71025232064813115</v>
      </c>
      <c r="E66" s="115">
        <f t="shared" si="38"/>
        <v>6015</v>
      </c>
      <c r="F66" s="116" t="str">
        <f t="shared" si="39"/>
        <v>33</v>
      </c>
      <c r="G66" s="117" t="str">
        <f t="shared" si="40"/>
        <v>70바2133</v>
      </c>
      <c r="H66" s="118">
        <f t="shared" si="41"/>
        <v>3</v>
      </c>
      <c r="I66" s="119">
        <f t="shared" si="42"/>
        <v>1775.4019999999998</v>
      </c>
      <c r="J66" s="120">
        <f t="shared" si="43"/>
        <v>5.8551100605395326E-2</v>
      </c>
      <c r="K66" s="120">
        <f t="shared" si="44"/>
        <v>0.39089286814408469</v>
      </c>
      <c r="L66" s="120">
        <f t="shared" si="45"/>
        <v>0.15827401343470382</v>
      </c>
      <c r="M66" s="121">
        <f t="shared" si="46"/>
        <v>23.126999999999999</v>
      </c>
      <c r="N66" s="122">
        <f t="shared" si="47"/>
        <v>0</v>
      </c>
      <c r="O66" s="122">
        <f t="shared" si="48"/>
        <v>10.363849990030428</v>
      </c>
      <c r="P66" s="232">
        <f t="shared" si="49"/>
        <v>42</v>
      </c>
      <c r="Q66" s="233">
        <f t="shared" si="50"/>
        <v>0</v>
      </c>
      <c r="R66" s="233">
        <f t="shared" si="51"/>
        <v>184</v>
      </c>
      <c r="T66">
        <v>512</v>
      </c>
      <c r="U66">
        <v>6015</v>
      </c>
      <c r="V66" t="s">
        <v>319</v>
      </c>
      <c r="W66">
        <v>1775.402</v>
      </c>
      <c r="X66">
        <v>1179.998</v>
      </c>
      <c r="Y66">
        <v>1.5049999999999999</v>
      </c>
      <c r="Z66">
        <v>23.126999999999999</v>
      </c>
      <c r="AA66">
        <v>124.093295</v>
      </c>
      <c r="AB66">
        <v>7.2657990000000003</v>
      </c>
      <c r="AC66">
        <v>48.507184000000002</v>
      </c>
      <c r="AD66" s="1">
        <v>281</v>
      </c>
      <c r="AE66">
        <v>0</v>
      </c>
      <c r="AF66">
        <v>184</v>
      </c>
      <c r="AG66">
        <v>93</v>
      </c>
      <c r="AH66">
        <v>14.306993</v>
      </c>
      <c r="AI66">
        <v>1030.8</v>
      </c>
      <c r="AJ66">
        <v>55.8</v>
      </c>
      <c r="AK66">
        <v>42</v>
      </c>
      <c r="AL66">
        <v>20128</v>
      </c>
      <c r="AM66" t="s">
        <v>320</v>
      </c>
      <c r="AN66" t="s">
        <v>636</v>
      </c>
      <c r="AO66">
        <v>1546.7729999999999</v>
      </c>
      <c r="AR66" t="s">
        <v>118</v>
      </c>
      <c r="AS66" t="s">
        <v>119</v>
      </c>
      <c r="AT66" t="s">
        <v>206</v>
      </c>
      <c r="AU66" t="s">
        <v>319</v>
      </c>
      <c r="AV66" t="s">
        <v>194</v>
      </c>
      <c r="AW66">
        <v>3</v>
      </c>
      <c r="BB66">
        <v>0.71025232064813115</v>
      </c>
      <c r="BC66" t="s">
        <v>70</v>
      </c>
      <c r="BF66" t="s">
        <v>118</v>
      </c>
      <c r="BG66" t="s">
        <v>119</v>
      </c>
      <c r="BH66" t="s">
        <v>319</v>
      </c>
      <c r="BI66">
        <v>6015</v>
      </c>
      <c r="BJ66">
        <v>3</v>
      </c>
      <c r="BK66" t="s">
        <v>206</v>
      </c>
      <c r="BL66" t="s">
        <v>201</v>
      </c>
      <c r="BM66">
        <v>0.71025232064813115</v>
      </c>
      <c r="BN66" t="s">
        <v>70</v>
      </c>
      <c r="BO66" t="s">
        <v>186</v>
      </c>
      <c r="BP66">
        <v>1775.4019999999998</v>
      </c>
    </row>
    <row r="67" spans="1:68" ht="16.5">
      <c r="A67" s="128" t="str">
        <f t="shared" si="35"/>
        <v>부성여객</v>
      </c>
      <c r="B67" s="129" t="str">
        <f t="shared" si="1"/>
        <v>신광우</v>
      </c>
      <c r="C67" s="130" t="str">
        <f t="shared" si="36"/>
        <v>S</v>
      </c>
      <c r="D67" s="131">
        <f t="shared" si="37"/>
        <v>1.0711250000000003</v>
      </c>
      <c r="E67" s="132">
        <f t="shared" si="38"/>
        <v>4654</v>
      </c>
      <c r="F67" s="133" t="str">
        <f t="shared" si="39"/>
        <v>790</v>
      </c>
      <c r="G67" s="134" t="str">
        <f t="shared" si="40"/>
        <v>70바2028</v>
      </c>
      <c r="H67" s="135">
        <f t="shared" si="41"/>
        <v>1</v>
      </c>
      <c r="I67" s="136">
        <f t="shared" si="42"/>
        <v>2417.7339999999999</v>
      </c>
      <c r="J67" s="137">
        <f t="shared" si="43"/>
        <v>4.2836304270276798E-3</v>
      </c>
      <c r="K67" s="137">
        <f t="shared" si="44"/>
        <v>0.26315122169581118</v>
      </c>
      <c r="L67" s="137">
        <f t="shared" si="45"/>
        <v>0.30979421226652726</v>
      </c>
      <c r="M67" s="138">
        <f t="shared" si="46"/>
        <v>8.5340000000000007</v>
      </c>
      <c r="N67" s="139">
        <f t="shared" si="47"/>
        <v>0.16544417210495449</v>
      </c>
      <c r="O67" s="139">
        <f t="shared" si="48"/>
        <v>6.1627954109095544</v>
      </c>
      <c r="P67" s="230">
        <f t="shared" si="49"/>
        <v>0</v>
      </c>
      <c r="Q67" s="231">
        <f t="shared" si="50"/>
        <v>4</v>
      </c>
      <c r="R67" s="231">
        <f t="shared" si="51"/>
        <v>149</v>
      </c>
      <c r="T67">
        <v>512</v>
      </c>
      <c r="U67">
        <v>4654</v>
      </c>
      <c r="V67" t="s">
        <v>321</v>
      </c>
      <c r="W67">
        <v>2417.7339999999999</v>
      </c>
      <c r="X67">
        <v>1034.742</v>
      </c>
      <c r="Y67">
        <v>2.3370000000000002</v>
      </c>
      <c r="Z67">
        <v>8.5340000000000007</v>
      </c>
      <c r="AA67">
        <v>87.279705000000007</v>
      </c>
      <c r="AB67">
        <v>0.37387399999999998</v>
      </c>
      <c r="AC67">
        <v>22.967760999999999</v>
      </c>
      <c r="AD67" s="1">
        <v>749</v>
      </c>
      <c r="AE67">
        <v>4</v>
      </c>
      <c r="AF67">
        <v>149</v>
      </c>
      <c r="AG67">
        <v>107</v>
      </c>
      <c r="AH67">
        <v>27.700987000000001</v>
      </c>
      <c r="AI67">
        <v>11123.8</v>
      </c>
      <c r="AJ67">
        <v>3172.8</v>
      </c>
      <c r="AK67">
        <v>0</v>
      </c>
      <c r="AL67">
        <v>0</v>
      </c>
      <c r="AM67" t="s">
        <v>322</v>
      </c>
      <c r="AN67" t="s">
        <v>637</v>
      </c>
      <c r="AO67">
        <v>2417.7339999999999</v>
      </c>
      <c r="AR67" t="s">
        <v>118</v>
      </c>
      <c r="AS67" t="s">
        <v>121</v>
      </c>
      <c r="AT67" t="s">
        <v>241</v>
      </c>
      <c r="AU67" t="s">
        <v>321</v>
      </c>
      <c r="AV67" t="s">
        <v>48</v>
      </c>
      <c r="AW67">
        <v>1</v>
      </c>
      <c r="BB67">
        <v>1.0711250000000003</v>
      </c>
      <c r="BC67" t="s">
        <v>71</v>
      </c>
      <c r="BF67" t="s">
        <v>118</v>
      </c>
      <c r="BG67" t="s">
        <v>121</v>
      </c>
      <c r="BH67" t="s">
        <v>321</v>
      </c>
      <c r="BI67">
        <v>4654</v>
      </c>
      <c r="BJ67">
        <v>1</v>
      </c>
      <c r="BK67" t="s">
        <v>241</v>
      </c>
      <c r="BL67" t="s">
        <v>173</v>
      </c>
      <c r="BM67">
        <v>1.0711250000000003</v>
      </c>
      <c r="BN67" t="s">
        <v>71</v>
      </c>
      <c r="BO67" t="s">
        <v>174</v>
      </c>
      <c r="BP67">
        <v>2417.7339999999999</v>
      </c>
    </row>
    <row r="68" spans="1:68" ht="16.5">
      <c r="A68" s="111" t="str">
        <f t="shared" si="35"/>
        <v>부성여객</v>
      </c>
      <c r="B68" s="112" t="str">
        <f t="shared" si="1"/>
        <v>신동선</v>
      </c>
      <c r="C68" s="113" t="str">
        <f t="shared" si="36"/>
        <v>F</v>
      </c>
      <c r="D68" s="114">
        <f t="shared" si="37"/>
        <v>0.72956689185209334</v>
      </c>
      <c r="E68" s="115">
        <f t="shared" si="38"/>
        <v>4546</v>
      </c>
      <c r="F68" s="116" t="str">
        <f t="shared" si="39"/>
        <v>36</v>
      </c>
      <c r="G68" s="117" t="str">
        <f t="shared" si="40"/>
        <v>70바2129</v>
      </c>
      <c r="H68" s="118">
        <f t="shared" si="41"/>
        <v>6</v>
      </c>
      <c r="I68" s="119">
        <f t="shared" si="42"/>
        <v>1774.6830000000002</v>
      </c>
      <c r="J68" s="120">
        <f t="shared" si="43"/>
        <v>3.4909347015943726E-2</v>
      </c>
      <c r="K68" s="120">
        <f t="shared" si="44"/>
        <v>0.40028856327490336</v>
      </c>
      <c r="L68" s="120">
        <f t="shared" si="45"/>
        <v>0.1808773735929177</v>
      </c>
      <c r="M68" s="121">
        <f t="shared" si="46"/>
        <v>23.623000000000001</v>
      </c>
      <c r="N68" s="122">
        <f t="shared" si="47"/>
        <v>0.84522137192952207</v>
      </c>
      <c r="O68" s="122">
        <f t="shared" si="48"/>
        <v>17.298864078824217</v>
      </c>
      <c r="P68" s="232">
        <f t="shared" si="49"/>
        <v>42</v>
      </c>
      <c r="Q68" s="233">
        <f t="shared" si="50"/>
        <v>15</v>
      </c>
      <c r="R68" s="233">
        <f t="shared" si="51"/>
        <v>307</v>
      </c>
      <c r="T68">
        <v>512</v>
      </c>
      <c r="U68">
        <v>4546</v>
      </c>
      <c r="V68" t="s">
        <v>638</v>
      </c>
      <c r="W68">
        <v>1774.683</v>
      </c>
      <c r="X68">
        <v>1277.1590000000001</v>
      </c>
      <c r="Y68">
        <v>1.39</v>
      </c>
      <c r="Z68">
        <v>23.623000000000001</v>
      </c>
      <c r="AA68">
        <v>126.06385899999999</v>
      </c>
      <c r="AB68">
        <v>4.4008070000000004</v>
      </c>
      <c r="AC68">
        <v>50.461920999999997</v>
      </c>
      <c r="AD68" s="1">
        <v>321</v>
      </c>
      <c r="AE68">
        <v>15</v>
      </c>
      <c r="AF68">
        <v>307</v>
      </c>
      <c r="AG68">
        <v>93</v>
      </c>
      <c r="AH68">
        <v>14.07765</v>
      </c>
      <c r="AI68">
        <v>1303.0999999999999</v>
      </c>
      <c r="AJ68">
        <v>93.6</v>
      </c>
      <c r="AK68">
        <v>42</v>
      </c>
      <c r="AL68">
        <v>9958</v>
      </c>
      <c r="AM68" t="s">
        <v>639</v>
      </c>
      <c r="AN68" t="s">
        <v>640</v>
      </c>
      <c r="AO68">
        <v>1225.17</v>
      </c>
      <c r="AR68" t="s">
        <v>118</v>
      </c>
      <c r="AS68" t="s">
        <v>120</v>
      </c>
      <c r="AT68" t="s">
        <v>233</v>
      </c>
      <c r="AU68" t="s">
        <v>638</v>
      </c>
      <c r="AV68" t="s">
        <v>194</v>
      </c>
      <c r="AW68">
        <v>6</v>
      </c>
      <c r="BB68">
        <v>0.72956689185209334</v>
      </c>
      <c r="BC68" t="s">
        <v>70</v>
      </c>
      <c r="BF68" t="s">
        <v>118</v>
      </c>
      <c r="BG68" t="s">
        <v>120</v>
      </c>
      <c r="BH68" t="s">
        <v>638</v>
      </c>
      <c r="BI68">
        <v>4546</v>
      </c>
      <c r="BJ68">
        <v>6</v>
      </c>
      <c r="BK68" t="s">
        <v>233</v>
      </c>
      <c r="BL68" t="s">
        <v>224</v>
      </c>
      <c r="BM68">
        <v>0.72956689185209334</v>
      </c>
      <c r="BN68" t="s">
        <v>70</v>
      </c>
      <c r="BO68" t="s">
        <v>186</v>
      </c>
      <c r="BP68">
        <v>1774.6830000000002</v>
      </c>
    </row>
    <row r="69" spans="1:68" ht="16.5">
      <c r="A69" s="128" t="str">
        <f t="shared" si="35"/>
        <v>부성여객</v>
      </c>
      <c r="B69" s="129" t="str">
        <f t="shared" si="1"/>
        <v>신명수</v>
      </c>
      <c r="C69" s="130" t="str">
        <f t="shared" si="36"/>
        <v>F</v>
      </c>
      <c r="D69" s="131">
        <f t="shared" si="37"/>
        <v>0.75288486791077325</v>
      </c>
      <c r="E69" s="132">
        <f t="shared" si="38"/>
        <v>1212</v>
      </c>
      <c r="F69" s="133" t="str">
        <f t="shared" si="39"/>
        <v>36</v>
      </c>
      <c r="G69" s="134" t="str">
        <f t="shared" si="40"/>
        <v>70바2137</v>
      </c>
      <c r="H69" s="135">
        <f t="shared" si="41"/>
        <v>3</v>
      </c>
      <c r="I69" s="136">
        <f t="shared" si="42"/>
        <v>1802.1320000000001</v>
      </c>
      <c r="J69" s="137">
        <f t="shared" si="43"/>
        <v>2.2422874401406851E-2</v>
      </c>
      <c r="K69" s="137">
        <f t="shared" si="44"/>
        <v>0.42486983225022362</v>
      </c>
      <c r="L69" s="137">
        <f t="shared" si="45"/>
        <v>0.17312827251277929</v>
      </c>
      <c r="M69" s="138">
        <f t="shared" si="46"/>
        <v>18.138999999999999</v>
      </c>
      <c r="N69" s="139">
        <f t="shared" si="47"/>
        <v>0.27744915466791553</v>
      </c>
      <c r="O69" s="139">
        <f t="shared" si="48"/>
        <v>7.7130864997680524</v>
      </c>
      <c r="P69" s="230">
        <f t="shared" si="49"/>
        <v>73</v>
      </c>
      <c r="Q69" s="231">
        <f t="shared" si="50"/>
        <v>5</v>
      </c>
      <c r="R69" s="231">
        <f t="shared" si="51"/>
        <v>139</v>
      </c>
      <c r="T69">
        <v>512</v>
      </c>
      <c r="U69">
        <v>1212</v>
      </c>
      <c r="V69" t="s">
        <v>641</v>
      </c>
      <c r="W69">
        <v>1802.1320000000001</v>
      </c>
      <c r="X69">
        <v>1219.8140000000001</v>
      </c>
      <c r="Y69">
        <v>1.4770000000000001</v>
      </c>
      <c r="Z69">
        <v>18.138999999999999</v>
      </c>
      <c r="AA69">
        <v>130.86747700000001</v>
      </c>
      <c r="AB69">
        <v>2.9344250000000001</v>
      </c>
      <c r="AC69">
        <v>55.601643000000003</v>
      </c>
      <c r="AD69" s="1">
        <v>312</v>
      </c>
      <c r="AE69">
        <v>5</v>
      </c>
      <c r="AF69">
        <v>139</v>
      </c>
      <c r="AG69">
        <v>92</v>
      </c>
      <c r="AH69">
        <v>13.770663000000001</v>
      </c>
      <c r="AI69">
        <v>2231.1</v>
      </c>
      <c r="AJ69">
        <v>222.4</v>
      </c>
      <c r="AK69">
        <v>73</v>
      </c>
      <c r="AL69">
        <v>26086</v>
      </c>
      <c r="AM69" t="s">
        <v>642</v>
      </c>
      <c r="AN69" t="s">
        <v>643</v>
      </c>
      <c r="AO69">
        <v>1622.895</v>
      </c>
      <c r="AR69" t="s">
        <v>118</v>
      </c>
      <c r="AS69" t="s">
        <v>120</v>
      </c>
      <c r="AT69" t="s">
        <v>237</v>
      </c>
      <c r="AU69" t="s">
        <v>641</v>
      </c>
      <c r="AV69" t="s">
        <v>194</v>
      </c>
      <c r="AW69">
        <v>3</v>
      </c>
      <c r="BB69">
        <v>0.75288486791077325</v>
      </c>
      <c r="BC69" t="s">
        <v>70</v>
      </c>
      <c r="BF69" t="s">
        <v>118</v>
      </c>
      <c r="BG69" t="s">
        <v>120</v>
      </c>
      <c r="BH69" t="s">
        <v>641</v>
      </c>
      <c r="BI69">
        <v>1212</v>
      </c>
      <c r="BJ69">
        <v>3</v>
      </c>
      <c r="BK69" t="s">
        <v>237</v>
      </c>
      <c r="BL69" t="s">
        <v>226</v>
      </c>
      <c r="BM69">
        <v>0.75288486791077325</v>
      </c>
      <c r="BN69" t="s">
        <v>70</v>
      </c>
      <c r="BO69" t="s">
        <v>186</v>
      </c>
      <c r="BP69">
        <v>1802.1320000000001</v>
      </c>
    </row>
    <row r="70" spans="1:68" ht="16.5">
      <c r="A70" s="111" t="str">
        <f t="shared" si="35"/>
        <v>부성여객</v>
      </c>
      <c r="B70" s="112" t="str">
        <f t="shared" ref="B70:B95" si="52">IF(BH70="NULL", E70, BH70)</f>
        <v>심승현</v>
      </c>
      <c r="C70" s="113" t="str">
        <f t="shared" si="36"/>
        <v>F</v>
      </c>
      <c r="D70" s="114">
        <f t="shared" si="37"/>
        <v>0.79324766788468715</v>
      </c>
      <c r="E70" s="115">
        <f t="shared" si="38"/>
        <v>8485</v>
      </c>
      <c r="F70" s="116" t="str">
        <f t="shared" si="39"/>
        <v>36</v>
      </c>
      <c r="G70" s="117" t="str">
        <f t="shared" si="40"/>
        <v>70바2139</v>
      </c>
      <c r="H70" s="118">
        <f t="shared" si="41"/>
        <v>7</v>
      </c>
      <c r="I70" s="119">
        <f t="shared" si="42"/>
        <v>1619.6020000000001</v>
      </c>
      <c r="J70" s="120">
        <f t="shared" si="43"/>
        <v>3.6867236996721564E-2</v>
      </c>
      <c r="K70" s="120">
        <f t="shared" si="44"/>
        <v>0.39071145634322468</v>
      </c>
      <c r="L70" s="120">
        <f t="shared" si="45"/>
        <v>0.22042452404973567</v>
      </c>
      <c r="M70" s="121">
        <f t="shared" si="46"/>
        <v>23.853000000000002</v>
      </c>
      <c r="N70" s="122">
        <f t="shared" si="47"/>
        <v>0.54950892219320002</v>
      </c>
      <c r="O70" s="122">
        <f t="shared" si="48"/>
        <v>43.105922118711021</v>
      </c>
      <c r="P70" s="232">
        <f t="shared" si="49"/>
        <v>30</v>
      </c>
      <c r="Q70" s="233">
        <f t="shared" si="50"/>
        <v>9</v>
      </c>
      <c r="R70" s="233">
        <f t="shared" si="51"/>
        <v>706</v>
      </c>
      <c r="T70">
        <v>512</v>
      </c>
      <c r="U70">
        <v>8485</v>
      </c>
      <c r="V70" t="s">
        <v>644</v>
      </c>
      <c r="W70">
        <v>1637.826</v>
      </c>
      <c r="X70">
        <v>1109.5609999999999</v>
      </c>
      <c r="Y70">
        <v>1.476</v>
      </c>
      <c r="Z70">
        <v>23.853000000000002</v>
      </c>
      <c r="AA70">
        <v>108.014414</v>
      </c>
      <c r="AB70">
        <v>3.9821930000000001</v>
      </c>
      <c r="AC70">
        <v>42.202469000000001</v>
      </c>
      <c r="AD70" s="1">
        <v>357</v>
      </c>
      <c r="AE70">
        <v>9</v>
      </c>
      <c r="AF70">
        <v>706</v>
      </c>
      <c r="AG70">
        <v>106</v>
      </c>
      <c r="AH70">
        <v>15.163031</v>
      </c>
      <c r="AI70">
        <v>2166</v>
      </c>
      <c r="AJ70">
        <v>856.3</v>
      </c>
      <c r="AK70">
        <v>30</v>
      </c>
      <c r="AL70">
        <v>17070</v>
      </c>
      <c r="AM70" t="s">
        <v>645</v>
      </c>
      <c r="AN70" t="s">
        <v>646</v>
      </c>
      <c r="AO70">
        <v>929.46</v>
      </c>
      <c r="AR70" t="s">
        <v>118</v>
      </c>
      <c r="AS70" t="s">
        <v>120</v>
      </c>
      <c r="AT70" t="s">
        <v>238</v>
      </c>
      <c r="AU70" t="s">
        <v>644</v>
      </c>
      <c r="AV70" t="s">
        <v>194</v>
      </c>
      <c r="AW70">
        <v>7</v>
      </c>
      <c r="BB70">
        <v>0.79324766788468715</v>
      </c>
      <c r="BC70" t="s">
        <v>70</v>
      </c>
      <c r="BF70" t="s">
        <v>118</v>
      </c>
      <c r="BG70" t="s">
        <v>120</v>
      </c>
      <c r="BH70" t="s">
        <v>644</v>
      </c>
      <c r="BI70">
        <v>8485</v>
      </c>
      <c r="BJ70">
        <v>7</v>
      </c>
      <c r="BK70" t="s">
        <v>238</v>
      </c>
      <c r="BL70" t="s">
        <v>231</v>
      </c>
      <c r="BM70">
        <v>0.79324766788468715</v>
      </c>
      <c r="BN70" t="s">
        <v>70</v>
      </c>
      <c r="BO70" t="s">
        <v>186</v>
      </c>
      <c r="BP70">
        <v>1619.6020000000001</v>
      </c>
    </row>
    <row r="71" spans="1:68" ht="16.5">
      <c r="A71" s="128" t="str">
        <f t="shared" si="35"/>
        <v>부성여객</v>
      </c>
      <c r="B71" s="129" t="str">
        <f t="shared" si="52"/>
        <v>안철수</v>
      </c>
      <c r="C71" s="130" t="str">
        <f t="shared" si="36"/>
        <v>C</v>
      </c>
      <c r="D71" s="131">
        <f t="shared" si="37"/>
        <v>0.88272563742948884</v>
      </c>
      <c r="E71" s="132">
        <f t="shared" si="38"/>
        <v>8371</v>
      </c>
      <c r="F71" s="133" t="str">
        <f t="shared" si="39"/>
        <v>790</v>
      </c>
      <c r="G71" s="134" t="str">
        <f t="shared" si="40"/>
        <v>70바2078</v>
      </c>
      <c r="H71" s="135">
        <f t="shared" si="41"/>
        <v>2</v>
      </c>
      <c r="I71" s="136">
        <f t="shared" si="42"/>
        <v>3407.4879999999998</v>
      </c>
      <c r="J71" s="137">
        <f t="shared" si="43"/>
        <v>3.4625155516958314E-2</v>
      </c>
      <c r="K71" s="137">
        <f t="shared" si="44"/>
        <v>0.25988920099624685</v>
      </c>
      <c r="L71" s="137">
        <f t="shared" si="45"/>
        <v>0.27292832726043348</v>
      </c>
      <c r="M71" s="138">
        <f t="shared" si="46"/>
        <v>11.574</v>
      </c>
      <c r="N71" s="139">
        <f t="shared" si="47"/>
        <v>5.8694263926974945E-2</v>
      </c>
      <c r="O71" s="139">
        <f t="shared" si="48"/>
        <v>18.312610345216182</v>
      </c>
      <c r="P71" s="230">
        <f t="shared" si="49"/>
        <v>2</v>
      </c>
      <c r="Q71" s="231">
        <f t="shared" si="50"/>
        <v>2</v>
      </c>
      <c r="R71" s="231">
        <f t="shared" si="51"/>
        <v>624</v>
      </c>
      <c r="T71">
        <v>512</v>
      </c>
      <c r="U71">
        <v>8371</v>
      </c>
      <c r="V71" t="s">
        <v>323</v>
      </c>
      <c r="W71">
        <v>3407.4879999999998</v>
      </c>
      <c r="X71">
        <v>1769.0930000000001</v>
      </c>
      <c r="Y71">
        <v>1.9259999999999999</v>
      </c>
      <c r="Z71">
        <v>11.574</v>
      </c>
      <c r="AA71">
        <v>129.59358399999999</v>
      </c>
      <c r="AB71">
        <v>4.4871980000000002</v>
      </c>
      <c r="AC71">
        <v>33.679972999999997</v>
      </c>
      <c r="AD71" s="1">
        <v>930</v>
      </c>
      <c r="AE71">
        <v>2</v>
      </c>
      <c r="AF71">
        <v>624</v>
      </c>
      <c r="AG71">
        <v>108</v>
      </c>
      <c r="AH71">
        <v>26.293647</v>
      </c>
      <c r="AI71">
        <v>16241.9</v>
      </c>
      <c r="AJ71">
        <v>4559.3999999999996</v>
      </c>
      <c r="AK71">
        <v>2</v>
      </c>
      <c r="AL71">
        <v>407</v>
      </c>
      <c r="AM71" t="s">
        <v>324</v>
      </c>
      <c r="AN71" t="s">
        <v>647</v>
      </c>
      <c r="AO71">
        <v>3298.3429999999998</v>
      </c>
      <c r="AR71" t="s">
        <v>118</v>
      </c>
      <c r="AS71" t="s">
        <v>121</v>
      </c>
      <c r="AT71" t="s">
        <v>244</v>
      </c>
      <c r="AU71" t="s">
        <v>323</v>
      </c>
      <c r="AV71" t="s">
        <v>48</v>
      </c>
      <c r="AW71">
        <v>2</v>
      </c>
      <c r="BB71">
        <v>0.88272563742948884</v>
      </c>
      <c r="BC71" t="s">
        <v>69</v>
      </c>
      <c r="BF71" t="s">
        <v>118</v>
      </c>
      <c r="BG71" t="s">
        <v>121</v>
      </c>
      <c r="BH71" t="s">
        <v>323</v>
      </c>
      <c r="BI71">
        <v>8371</v>
      </c>
      <c r="BJ71">
        <v>2</v>
      </c>
      <c r="BK71" t="s">
        <v>244</v>
      </c>
      <c r="BL71" t="s">
        <v>242</v>
      </c>
      <c r="BM71">
        <v>0.88272563742948884</v>
      </c>
      <c r="BN71" t="s">
        <v>69</v>
      </c>
      <c r="BO71" t="s">
        <v>175</v>
      </c>
      <c r="BP71">
        <v>3407.4879999999998</v>
      </c>
    </row>
    <row r="72" spans="1:68" ht="16.5">
      <c r="A72" s="111" t="str">
        <f t="shared" si="35"/>
        <v>부성여객</v>
      </c>
      <c r="B72" s="112" t="str">
        <f t="shared" si="52"/>
        <v>엄원호</v>
      </c>
      <c r="C72" s="113" t="str">
        <f t="shared" si="36"/>
        <v>B</v>
      </c>
      <c r="D72" s="114">
        <f t="shared" si="37"/>
        <v>0.91529166666666684</v>
      </c>
      <c r="E72" s="115">
        <f t="shared" si="38"/>
        <v>8372</v>
      </c>
      <c r="F72" s="116" t="str">
        <f t="shared" si="39"/>
        <v>790</v>
      </c>
      <c r="G72" s="117" t="str">
        <f t="shared" si="40"/>
        <v>70바2123</v>
      </c>
      <c r="H72" s="118">
        <f t="shared" si="41"/>
        <v>1</v>
      </c>
      <c r="I72" s="119">
        <f t="shared" si="42"/>
        <v>2989.9549999999999</v>
      </c>
      <c r="J72" s="120">
        <f t="shared" si="43"/>
        <v>3.4146009843196767E-2</v>
      </c>
      <c r="K72" s="120">
        <f t="shared" si="44"/>
        <v>0.2742545269813868</v>
      </c>
      <c r="L72" s="120">
        <f t="shared" si="45"/>
        <v>0.2371273146251365</v>
      </c>
      <c r="M72" s="121">
        <f t="shared" si="46"/>
        <v>11.661</v>
      </c>
      <c r="N72" s="122">
        <f t="shared" si="47"/>
        <v>0.10033595823348512</v>
      </c>
      <c r="O72" s="122">
        <f t="shared" si="48"/>
        <v>5.8529308969532989</v>
      </c>
      <c r="P72" s="232">
        <f t="shared" si="49"/>
        <v>0</v>
      </c>
      <c r="Q72" s="233">
        <f t="shared" si="50"/>
        <v>3</v>
      </c>
      <c r="R72" s="233">
        <f t="shared" si="51"/>
        <v>175</v>
      </c>
      <c r="T72">
        <v>512</v>
      </c>
      <c r="U72">
        <v>8372</v>
      </c>
      <c r="V72" t="s">
        <v>325</v>
      </c>
      <c r="W72">
        <v>2989.9549999999999</v>
      </c>
      <c r="X72">
        <v>1497.2139999999999</v>
      </c>
      <c r="Y72">
        <v>1.9970000000000001</v>
      </c>
      <c r="Z72">
        <v>11.661</v>
      </c>
      <c r="AA72">
        <v>111.36747800000001</v>
      </c>
      <c r="AB72">
        <v>3.8027549999999999</v>
      </c>
      <c r="AC72">
        <v>30.543035</v>
      </c>
      <c r="AD72" s="1">
        <v>709</v>
      </c>
      <c r="AE72">
        <v>3</v>
      </c>
      <c r="AF72">
        <v>175</v>
      </c>
      <c r="AG72">
        <v>105</v>
      </c>
      <c r="AH72">
        <v>26.847649000000001</v>
      </c>
      <c r="AI72">
        <v>12727.7</v>
      </c>
      <c r="AJ72">
        <v>2964.7</v>
      </c>
      <c r="AK72">
        <v>0</v>
      </c>
      <c r="AL72">
        <v>0</v>
      </c>
      <c r="AM72" t="s">
        <v>326</v>
      </c>
      <c r="AN72" t="s">
        <v>648</v>
      </c>
      <c r="AO72">
        <v>2989.9549999999999</v>
      </c>
      <c r="AR72" t="s">
        <v>118</v>
      </c>
      <c r="AS72" t="s">
        <v>121</v>
      </c>
      <c r="AT72" t="s">
        <v>245</v>
      </c>
      <c r="AU72" t="s">
        <v>325</v>
      </c>
      <c r="AV72" t="s">
        <v>48</v>
      </c>
      <c r="AW72">
        <v>1</v>
      </c>
      <c r="BB72">
        <v>0.91529166666666684</v>
      </c>
      <c r="BC72" t="s">
        <v>68</v>
      </c>
      <c r="BF72" t="s">
        <v>118</v>
      </c>
      <c r="BG72" t="s">
        <v>121</v>
      </c>
      <c r="BH72" t="s">
        <v>325</v>
      </c>
      <c r="BI72">
        <v>8372</v>
      </c>
      <c r="BJ72">
        <v>1</v>
      </c>
      <c r="BK72" t="s">
        <v>245</v>
      </c>
      <c r="BL72" t="s">
        <v>173</v>
      </c>
      <c r="BM72">
        <v>0.91529166666666684</v>
      </c>
      <c r="BN72" t="s">
        <v>68</v>
      </c>
      <c r="BO72" t="s">
        <v>249</v>
      </c>
      <c r="BP72">
        <v>2989.9549999999999</v>
      </c>
    </row>
    <row r="73" spans="1:68" ht="16.5">
      <c r="A73" s="128" t="str">
        <f t="shared" si="35"/>
        <v>부성여객</v>
      </c>
      <c r="B73" s="129" t="str">
        <f t="shared" si="52"/>
        <v>여명호</v>
      </c>
      <c r="C73" s="130" t="str">
        <f t="shared" si="36"/>
        <v>B</v>
      </c>
      <c r="D73" s="131">
        <f t="shared" si="37"/>
        <v>0.90845424126183527</v>
      </c>
      <c r="E73" s="132">
        <f t="shared" si="38"/>
        <v>3279</v>
      </c>
      <c r="F73" s="133" t="str">
        <f t="shared" si="39"/>
        <v>36</v>
      </c>
      <c r="G73" s="134" t="str">
        <f t="shared" si="40"/>
        <v>70바2097</v>
      </c>
      <c r="H73" s="135">
        <f t="shared" si="41"/>
        <v>3</v>
      </c>
      <c r="I73" s="136">
        <f t="shared" si="42"/>
        <v>2085.7550000000001</v>
      </c>
      <c r="J73" s="137">
        <f t="shared" si="43"/>
        <v>3.0631044289649384E-2</v>
      </c>
      <c r="K73" s="137">
        <f t="shared" si="44"/>
        <v>0.38032877591929992</v>
      </c>
      <c r="L73" s="137">
        <f t="shared" si="45"/>
        <v>0.19321540641158716</v>
      </c>
      <c r="M73" s="138">
        <f t="shared" si="46"/>
        <v>18.544</v>
      </c>
      <c r="N73" s="139">
        <f t="shared" si="47"/>
        <v>0.33560988706727296</v>
      </c>
      <c r="O73" s="139">
        <f t="shared" si="48"/>
        <v>33.177434550078985</v>
      </c>
      <c r="P73" s="230">
        <f t="shared" si="49"/>
        <v>33</v>
      </c>
      <c r="Q73" s="231">
        <f t="shared" si="50"/>
        <v>7</v>
      </c>
      <c r="R73" s="231">
        <f t="shared" si="51"/>
        <v>692</v>
      </c>
      <c r="T73">
        <v>512</v>
      </c>
      <c r="U73">
        <v>3279</v>
      </c>
      <c r="V73" t="s">
        <v>327</v>
      </c>
      <c r="W73">
        <v>2085.7550000000001</v>
      </c>
      <c r="X73">
        <v>1253.3720000000001</v>
      </c>
      <c r="Y73">
        <v>1.6639999999999999</v>
      </c>
      <c r="Z73">
        <v>18.544</v>
      </c>
      <c r="AA73">
        <v>142.773291</v>
      </c>
      <c r="AB73">
        <v>4.3732949999999997</v>
      </c>
      <c r="AC73">
        <v>54.300790999999997</v>
      </c>
      <c r="AD73" s="1">
        <v>403</v>
      </c>
      <c r="AE73">
        <v>7</v>
      </c>
      <c r="AF73">
        <v>692</v>
      </c>
      <c r="AG73">
        <v>103</v>
      </c>
      <c r="AH73">
        <v>14.608859000000001</v>
      </c>
      <c r="AI73">
        <v>1404.2</v>
      </c>
      <c r="AJ73">
        <v>333.4</v>
      </c>
      <c r="AK73">
        <v>33</v>
      </c>
      <c r="AL73">
        <v>11191</v>
      </c>
      <c r="AM73" t="s">
        <v>328</v>
      </c>
      <c r="AN73" t="s">
        <v>649</v>
      </c>
      <c r="AO73">
        <v>1720.799</v>
      </c>
      <c r="AR73" t="s">
        <v>118</v>
      </c>
      <c r="AS73" t="s">
        <v>120</v>
      </c>
      <c r="AT73" t="s">
        <v>225</v>
      </c>
      <c r="AU73" t="s">
        <v>327</v>
      </c>
      <c r="AV73" t="s">
        <v>48</v>
      </c>
      <c r="AW73">
        <v>3</v>
      </c>
      <c r="BB73">
        <v>0.90845424126183527</v>
      </c>
      <c r="BC73" t="s">
        <v>68</v>
      </c>
      <c r="BF73" t="s">
        <v>118</v>
      </c>
      <c r="BG73" t="s">
        <v>120</v>
      </c>
      <c r="BH73" t="s">
        <v>327</v>
      </c>
      <c r="BI73">
        <v>3279</v>
      </c>
      <c r="BJ73">
        <v>3</v>
      </c>
      <c r="BK73" t="s">
        <v>225</v>
      </c>
      <c r="BL73" t="s">
        <v>246</v>
      </c>
      <c r="BM73">
        <v>0.90845424126183527</v>
      </c>
      <c r="BN73" t="s">
        <v>68</v>
      </c>
      <c r="BO73" t="s">
        <v>249</v>
      </c>
      <c r="BP73">
        <v>2085.7550000000001</v>
      </c>
    </row>
    <row r="74" spans="1:68" ht="16.5">
      <c r="A74" s="111" t="str">
        <f t="shared" si="35"/>
        <v>부성여객</v>
      </c>
      <c r="B74" s="112" t="str">
        <f t="shared" si="52"/>
        <v>여재철</v>
      </c>
      <c r="C74" s="113" t="str">
        <f t="shared" si="36"/>
        <v>B</v>
      </c>
      <c r="D74" s="114">
        <f t="shared" si="37"/>
        <v>0.94710000000000005</v>
      </c>
      <c r="E74" s="115">
        <f t="shared" si="38"/>
        <v>3800</v>
      </c>
      <c r="F74" s="116" t="str">
        <f t="shared" si="39"/>
        <v>33</v>
      </c>
      <c r="G74" s="117" t="str">
        <f t="shared" si="40"/>
        <v>70바2084</v>
      </c>
      <c r="H74" s="118">
        <f t="shared" si="41"/>
        <v>1</v>
      </c>
      <c r="I74" s="119">
        <f t="shared" si="42"/>
        <v>2046.835</v>
      </c>
      <c r="J74" s="120">
        <f t="shared" si="43"/>
        <v>2.5053406721902184E-2</v>
      </c>
      <c r="K74" s="120">
        <f t="shared" si="44"/>
        <v>0.38802186806616229</v>
      </c>
      <c r="L74" s="120">
        <f t="shared" si="45"/>
        <v>0.12165123226835578</v>
      </c>
      <c r="M74" s="121">
        <f t="shared" si="46"/>
        <v>15.976000000000001</v>
      </c>
      <c r="N74" s="122">
        <f t="shared" si="47"/>
        <v>0</v>
      </c>
      <c r="O74" s="122">
        <f t="shared" si="48"/>
        <v>7.2077370044740476</v>
      </c>
      <c r="P74" s="232">
        <f t="shared" si="49"/>
        <v>43</v>
      </c>
      <c r="Q74" s="233">
        <f t="shared" si="50"/>
        <v>0</v>
      </c>
      <c r="R74" s="233">
        <f t="shared" si="51"/>
        <v>151</v>
      </c>
      <c r="T74">
        <v>512</v>
      </c>
      <c r="U74">
        <v>3800</v>
      </c>
      <c r="V74" t="s">
        <v>329</v>
      </c>
      <c r="W74">
        <v>2094.971</v>
      </c>
      <c r="X74">
        <v>1223.5239999999999</v>
      </c>
      <c r="Y74">
        <v>1.712</v>
      </c>
      <c r="Z74">
        <v>15.976000000000001</v>
      </c>
      <c r="AA74">
        <v>141.08664099999999</v>
      </c>
      <c r="AB74">
        <v>3.5347010000000001</v>
      </c>
      <c r="AC74">
        <v>54.744701999999997</v>
      </c>
      <c r="AD74" s="1">
        <v>249</v>
      </c>
      <c r="AE74">
        <v>0</v>
      </c>
      <c r="AF74">
        <v>151</v>
      </c>
      <c r="AG74">
        <v>107</v>
      </c>
      <c r="AH74">
        <v>14.848826000000001</v>
      </c>
      <c r="AI74">
        <v>1138.2</v>
      </c>
      <c r="AJ74">
        <v>209.1</v>
      </c>
      <c r="AK74">
        <v>43</v>
      </c>
      <c r="AL74">
        <v>13220</v>
      </c>
      <c r="AM74" t="s">
        <v>330</v>
      </c>
      <c r="AN74" t="s">
        <v>650</v>
      </c>
      <c r="AO74">
        <v>2046.835</v>
      </c>
      <c r="AR74" t="s">
        <v>118</v>
      </c>
      <c r="AS74" t="s">
        <v>119</v>
      </c>
      <c r="AT74" t="s">
        <v>203</v>
      </c>
      <c r="AU74" t="s">
        <v>329</v>
      </c>
      <c r="AV74" t="s">
        <v>48</v>
      </c>
      <c r="AW74">
        <v>1</v>
      </c>
      <c r="BB74">
        <v>0.94710000000000005</v>
      </c>
      <c r="BC74" t="s">
        <v>68</v>
      </c>
      <c r="BF74" t="s">
        <v>118</v>
      </c>
      <c r="BG74" t="s">
        <v>119</v>
      </c>
      <c r="BH74" t="s">
        <v>329</v>
      </c>
      <c r="BI74">
        <v>3800</v>
      </c>
      <c r="BJ74">
        <v>1</v>
      </c>
      <c r="BK74" t="s">
        <v>203</v>
      </c>
      <c r="BL74" t="s">
        <v>173</v>
      </c>
      <c r="BM74">
        <v>0.94710000000000005</v>
      </c>
      <c r="BN74" t="s">
        <v>68</v>
      </c>
      <c r="BO74" t="s">
        <v>249</v>
      </c>
      <c r="BP74">
        <v>2046.835</v>
      </c>
    </row>
    <row r="75" spans="1:68" ht="16.5">
      <c r="A75" s="128" t="str">
        <f t="shared" si="35"/>
        <v>부성여객</v>
      </c>
      <c r="B75" s="129" t="str">
        <f t="shared" si="52"/>
        <v>오명곤</v>
      </c>
      <c r="C75" s="130" t="str">
        <f t="shared" si="36"/>
        <v>C</v>
      </c>
      <c r="D75" s="131">
        <f t="shared" si="37"/>
        <v>0.85650000000000004</v>
      </c>
      <c r="E75" s="132">
        <f t="shared" si="38"/>
        <v>9440</v>
      </c>
      <c r="F75" s="133" t="str">
        <f t="shared" si="39"/>
        <v>33</v>
      </c>
      <c r="G75" s="134" t="str">
        <f t="shared" si="40"/>
        <v>70바2034</v>
      </c>
      <c r="H75" s="135">
        <f t="shared" si="41"/>
        <v>1</v>
      </c>
      <c r="I75" s="136">
        <f t="shared" si="42"/>
        <v>1724.386</v>
      </c>
      <c r="J75" s="137">
        <f t="shared" si="43"/>
        <v>2.1738788430523067E-2</v>
      </c>
      <c r="K75" s="137">
        <f t="shared" si="44"/>
        <v>0.42287680070597811</v>
      </c>
      <c r="L75" s="137">
        <f t="shared" si="45"/>
        <v>0.21804862716352372</v>
      </c>
      <c r="M75" s="138">
        <f t="shared" si="46"/>
        <v>18.887</v>
      </c>
      <c r="N75" s="139">
        <f t="shared" si="47"/>
        <v>5.7991656160511627E-2</v>
      </c>
      <c r="O75" s="139">
        <f t="shared" si="48"/>
        <v>21.572896091710327</v>
      </c>
      <c r="P75" s="230">
        <f t="shared" si="49"/>
        <v>67</v>
      </c>
      <c r="Q75" s="231">
        <f t="shared" si="50"/>
        <v>1</v>
      </c>
      <c r="R75" s="231">
        <f t="shared" si="51"/>
        <v>372</v>
      </c>
      <c r="T75">
        <v>512</v>
      </c>
      <c r="U75">
        <v>9440</v>
      </c>
      <c r="V75" t="s">
        <v>331</v>
      </c>
      <c r="W75">
        <v>1724.386</v>
      </c>
      <c r="X75">
        <v>1006.704</v>
      </c>
      <c r="Y75">
        <v>1.7130000000000001</v>
      </c>
      <c r="Z75">
        <v>18.887</v>
      </c>
      <c r="AA75">
        <v>119.75442</v>
      </c>
      <c r="AB75">
        <v>2.603316</v>
      </c>
      <c r="AC75">
        <v>50.641365999999998</v>
      </c>
      <c r="AD75" s="1">
        <v>376</v>
      </c>
      <c r="AE75">
        <v>1</v>
      </c>
      <c r="AF75">
        <v>372</v>
      </c>
      <c r="AG75">
        <v>88</v>
      </c>
      <c r="AH75">
        <v>14.399350999999999</v>
      </c>
      <c r="AI75">
        <v>1961.5</v>
      </c>
      <c r="AJ75">
        <v>41.4</v>
      </c>
      <c r="AK75">
        <v>67</v>
      </c>
      <c r="AL75">
        <v>23355</v>
      </c>
      <c r="AM75" t="s">
        <v>332</v>
      </c>
      <c r="AN75" t="s">
        <v>651</v>
      </c>
      <c r="AO75">
        <v>1724.386</v>
      </c>
      <c r="AR75" t="s">
        <v>118</v>
      </c>
      <c r="AS75" t="s">
        <v>119</v>
      </c>
      <c r="AT75" t="s">
        <v>199</v>
      </c>
      <c r="AU75" t="s">
        <v>331</v>
      </c>
      <c r="AV75" t="s">
        <v>48</v>
      </c>
      <c r="AW75">
        <v>1</v>
      </c>
      <c r="BB75">
        <v>0.85650000000000004</v>
      </c>
      <c r="BC75" t="s">
        <v>69</v>
      </c>
      <c r="BF75" t="s">
        <v>118</v>
      </c>
      <c r="BG75" t="s">
        <v>119</v>
      </c>
      <c r="BH75" t="s">
        <v>331</v>
      </c>
      <c r="BI75">
        <v>9440</v>
      </c>
      <c r="BJ75">
        <v>1</v>
      </c>
      <c r="BK75" t="s">
        <v>199</v>
      </c>
      <c r="BL75" t="s">
        <v>173</v>
      </c>
      <c r="BM75">
        <v>0.85650000000000004</v>
      </c>
      <c r="BN75" t="s">
        <v>69</v>
      </c>
      <c r="BO75" t="s">
        <v>175</v>
      </c>
      <c r="BP75">
        <v>1724.386</v>
      </c>
    </row>
    <row r="76" spans="1:68" ht="16.5">
      <c r="A76" s="111" t="str">
        <f t="shared" si="35"/>
        <v>부성여객</v>
      </c>
      <c r="B76" s="112" t="str">
        <f t="shared" si="52"/>
        <v>오병윤</v>
      </c>
      <c r="C76" s="113" t="str">
        <f t="shared" si="36"/>
        <v>C</v>
      </c>
      <c r="D76" s="114">
        <f t="shared" si="37"/>
        <v>0.86951587504072037</v>
      </c>
      <c r="E76" s="115">
        <f t="shared" si="38"/>
        <v>1101</v>
      </c>
      <c r="F76" s="116" t="str">
        <f t="shared" si="39"/>
        <v>36</v>
      </c>
      <c r="G76" s="117" t="str">
        <f t="shared" si="40"/>
        <v>70바2058</v>
      </c>
      <c r="H76" s="118">
        <f t="shared" si="41"/>
        <v>16</v>
      </c>
      <c r="I76" s="119">
        <f t="shared" si="42"/>
        <v>2116.8830000000003</v>
      </c>
      <c r="J76" s="120">
        <f t="shared" si="43"/>
        <v>2.7998225158753894E-2</v>
      </c>
      <c r="K76" s="120">
        <f t="shared" si="44"/>
        <v>0.34676768924265161</v>
      </c>
      <c r="L76" s="120">
        <f t="shared" si="45"/>
        <v>0.20076688225093212</v>
      </c>
      <c r="M76" s="121">
        <f t="shared" si="46"/>
        <v>16.852</v>
      </c>
      <c r="N76" s="122">
        <f t="shared" si="47"/>
        <v>4.6202116703774672E-2</v>
      </c>
      <c r="O76" s="122">
        <f t="shared" si="48"/>
        <v>14.461262528281472</v>
      </c>
      <c r="P76" s="232">
        <f t="shared" si="49"/>
        <v>26</v>
      </c>
      <c r="Q76" s="233">
        <f t="shared" si="50"/>
        <v>1</v>
      </c>
      <c r="R76" s="233">
        <f t="shared" si="51"/>
        <v>313</v>
      </c>
      <c r="T76">
        <v>512</v>
      </c>
      <c r="U76">
        <v>1101</v>
      </c>
      <c r="V76" t="s">
        <v>652</v>
      </c>
      <c r="W76">
        <v>2164.4029999999998</v>
      </c>
      <c r="X76">
        <v>1464.0309999999999</v>
      </c>
      <c r="Y76">
        <v>1.478</v>
      </c>
      <c r="Z76">
        <v>16.852</v>
      </c>
      <c r="AA76">
        <v>152.151073</v>
      </c>
      <c r="AB76">
        <v>4.2599600000000004</v>
      </c>
      <c r="AC76">
        <v>52.761076000000003</v>
      </c>
      <c r="AD76" s="1">
        <v>425</v>
      </c>
      <c r="AE76">
        <v>1</v>
      </c>
      <c r="AF76">
        <v>313</v>
      </c>
      <c r="AG76">
        <v>83</v>
      </c>
      <c r="AH76">
        <v>14.225353999999999</v>
      </c>
      <c r="AI76">
        <v>952.3</v>
      </c>
      <c r="AJ76">
        <v>0</v>
      </c>
      <c r="AK76">
        <v>26</v>
      </c>
      <c r="AL76">
        <v>5541</v>
      </c>
      <c r="AM76" t="s">
        <v>653</v>
      </c>
      <c r="AN76" t="s">
        <v>654</v>
      </c>
      <c r="AO76">
        <v>251.441</v>
      </c>
      <c r="AR76" t="s">
        <v>118</v>
      </c>
      <c r="AS76" t="s">
        <v>120</v>
      </c>
      <c r="AT76" t="s">
        <v>218</v>
      </c>
      <c r="AU76" t="s">
        <v>652</v>
      </c>
      <c r="AV76" t="s">
        <v>48</v>
      </c>
      <c r="AW76">
        <v>16</v>
      </c>
      <c r="BB76">
        <v>0.86951587504072037</v>
      </c>
      <c r="BC76" t="s">
        <v>69</v>
      </c>
      <c r="BF76" t="s">
        <v>118</v>
      </c>
      <c r="BG76" t="s">
        <v>120</v>
      </c>
      <c r="BH76" t="s">
        <v>652</v>
      </c>
      <c r="BI76">
        <v>1101</v>
      </c>
      <c r="BJ76">
        <v>16</v>
      </c>
      <c r="BK76" t="s">
        <v>218</v>
      </c>
      <c r="BL76" t="s">
        <v>214</v>
      </c>
      <c r="BM76">
        <v>0.86951587504072037</v>
      </c>
      <c r="BN76" t="s">
        <v>69</v>
      </c>
      <c r="BO76" t="s">
        <v>175</v>
      </c>
      <c r="BP76">
        <v>2116.8830000000003</v>
      </c>
    </row>
    <row r="77" spans="1:68" ht="16.5">
      <c r="A77" s="128" t="str">
        <f t="shared" si="35"/>
        <v>부성여객</v>
      </c>
      <c r="B77" s="129" t="str">
        <f t="shared" si="52"/>
        <v>오상준</v>
      </c>
      <c r="C77" s="130" t="str">
        <f t="shared" si="36"/>
        <v>A</v>
      </c>
      <c r="D77" s="131">
        <f t="shared" si="37"/>
        <v>0.99680952380952381</v>
      </c>
      <c r="E77" s="132">
        <f t="shared" si="38"/>
        <v>7692</v>
      </c>
      <c r="F77" s="133" t="str">
        <f t="shared" si="39"/>
        <v>36</v>
      </c>
      <c r="G77" s="134" t="str">
        <f t="shared" si="40"/>
        <v>70바2094</v>
      </c>
      <c r="H77" s="135">
        <f t="shared" si="41"/>
        <v>1</v>
      </c>
      <c r="I77" s="136">
        <f t="shared" si="42"/>
        <v>2168.623</v>
      </c>
      <c r="J77" s="137">
        <f t="shared" si="43"/>
        <v>1.8310182333939124E-2</v>
      </c>
      <c r="K77" s="137">
        <f t="shared" si="44"/>
        <v>0.34427613179793826</v>
      </c>
      <c r="L77" s="137">
        <f t="shared" si="45"/>
        <v>0.14202560795490962</v>
      </c>
      <c r="M77" s="138">
        <f t="shared" si="46"/>
        <v>12.561</v>
      </c>
      <c r="N77" s="139">
        <f t="shared" si="47"/>
        <v>0.23056105187485329</v>
      </c>
      <c r="O77" s="139">
        <f t="shared" si="48"/>
        <v>7.1012803977454819</v>
      </c>
      <c r="P77" s="230">
        <f t="shared" si="49"/>
        <v>11</v>
      </c>
      <c r="Q77" s="231">
        <f t="shared" si="50"/>
        <v>5</v>
      </c>
      <c r="R77" s="231">
        <f t="shared" si="51"/>
        <v>154</v>
      </c>
      <c r="T77">
        <v>512</v>
      </c>
      <c r="U77">
        <v>7692</v>
      </c>
      <c r="V77" t="s">
        <v>333</v>
      </c>
      <c r="W77">
        <v>2168.623</v>
      </c>
      <c r="X77">
        <v>1139.5409999999999</v>
      </c>
      <c r="Y77">
        <v>1.903</v>
      </c>
      <c r="Z77">
        <v>12.561</v>
      </c>
      <c r="AA77">
        <v>145.347433</v>
      </c>
      <c r="AB77">
        <v>2.6613380000000002</v>
      </c>
      <c r="AC77">
        <v>50.039651999999997</v>
      </c>
      <c r="AD77" s="1">
        <v>308</v>
      </c>
      <c r="AE77">
        <v>5</v>
      </c>
      <c r="AF77">
        <v>154</v>
      </c>
      <c r="AG77">
        <v>81</v>
      </c>
      <c r="AH77">
        <v>14.92027</v>
      </c>
      <c r="AI77">
        <v>476.6</v>
      </c>
      <c r="AJ77">
        <v>0</v>
      </c>
      <c r="AK77">
        <v>11</v>
      </c>
      <c r="AL77">
        <v>2063</v>
      </c>
      <c r="AM77" t="s">
        <v>334</v>
      </c>
      <c r="AN77" t="s">
        <v>655</v>
      </c>
      <c r="AO77">
        <v>2168.623</v>
      </c>
      <c r="AR77" t="s">
        <v>118</v>
      </c>
      <c r="AS77" t="s">
        <v>120</v>
      </c>
      <c r="AT77" t="s">
        <v>223</v>
      </c>
      <c r="AU77" t="s">
        <v>333</v>
      </c>
      <c r="AV77" t="s">
        <v>48</v>
      </c>
      <c r="AW77">
        <v>1</v>
      </c>
      <c r="BB77">
        <v>0.99680952380952381</v>
      </c>
      <c r="BC77" t="s">
        <v>66</v>
      </c>
      <c r="BF77" t="s">
        <v>118</v>
      </c>
      <c r="BG77" t="s">
        <v>120</v>
      </c>
      <c r="BH77" t="s">
        <v>333</v>
      </c>
      <c r="BI77">
        <v>7692</v>
      </c>
      <c r="BJ77">
        <v>1</v>
      </c>
      <c r="BK77" t="s">
        <v>223</v>
      </c>
      <c r="BL77" t="s">
        <v>173</v>
      </c>
      <c r="BM77">
        <v>0.99680952380952381</v>
      </c>
      <c r="BN77" t="s">
        <v>66</v>
      </c>
      <c r="BO77" t="s">
        <v>176</v>
      </c>
      <c r="BP77">
        <v>2168.623</v>
      </c>
    </row>
    <row r="78" spans="1:68" ht="16.5">
      <c r="A78" s="111" t="str">
        <f t="shared" si="35"/>
        <v>부성여객</v>
      </c>
      <c r="B78" s="112" t="str">
        <f t="shared" si="52"/>
        <v>온병선</v>
      </c>
      <c r="C78" s="113" t="str">
        <f t="shared" si="36"/>
        <v>F</v>
      </c>
      <c r="D78" s="114">
        <f t="shared" si="37"/>
        <v>0.75645140733614369</v>
      </c>
      <c r="E78" s="115">
        <f t="shared" si="38"/>
        <v>5548</v>
      </c>
      <c r="F78" s="116" t="str">
        <f t="shared" si="39"/>
        <v>33</v>
      </c>
      <c r="G78" s="117" t="str">
        <f t="shared" si="40"/>
        <v>70바2010</v>
      </c>
      <c r="H78" s="118">
        <f t="shared" si="41"/>
        <v>5</v>
      </c>
      <c r="I78" s="119">
        <f t="shared" si="42"/>
        <v>2103.366</v>
      </c>
      <c r="J78" s="120">
        <f t="shared" si="43"/>
        <v>4.7231126840853094E-2</v>
      </c>
      <c r="K78" s="120">
        <f t="shared" si="44"/>
        <v>0.38230690775423326</v>
      </c>
      <c r="L78" s="120">
        <f t="shared" si="45"/>
        <v>0.1359725316468936</v>
      </c>
      <c r="M78" s="121">
        <f t="shared" si="46"/>
        <v>18.456</v>
      </c>
      <c r="N78" s="122">
        <f t="shared" si="47"/>
        <v>0</v>
      </c>
      <c r="O78" s="122">
        <f t="shared" si="48"/>
        <v>3.3755418695557502</v>
      </c>
      <c r="P78" s="232">
        <f t="shared" si="49"/>
        <v>60</v>
      </c>
      <c r="Q78" s="233">
        <f t="shared" si="50"/>
        <v>0</v>
      </c>
      <c r="R78" s="233">
        <f t="shared" si="51"/>
        <v>71</v>
      </c>
      <c r="T78">
        <v>512</v>
      </c>
      <c r="U78">
        <v>5548</v>
      </c>
      <c r="V78" t="s">
        <v>335</v>
      </c>
      <c r="W78">
        <v>2103.366</v>
      </c>
      <c r="X78">
        <v>1417.9929999999999</v>
      </c>
      <c r="Y78">
        <v>1.4830000000000001</v>
      </c>
      <c r="Z78">
        <v>18.456</v>
      </c>
      <c r="AA78">
        <v>151.770802</v>
      </c>
      <c r="AB78">
        <v>7.1683060000000003</v>
      </c>
      <c r="AC78">
        <v>58.023026000000002</v>
      </c>
      <c r="AD78" s="1">
        <v>286</v>
      </c>
      <c r="AE78">
        <v>0</v>
      </c>
      <c r="AF78">
        <v>71</v>
      </c>
      <c r="AG78">
        <v>78</v>
      </c>
      <c r="AH78">
        <v>13.858831</v>
      </c>
      <c r="AI78">
        <v>1002.8</v>
      </c>
      <c r="AJ78">
        <v>0</v>
      </c>
      <c r="AK78">
        <v>60</v>
      </c>
      <c r="AL78">
        <v>32051</v>
      </c>
      <c r="AM78" t="s">
        <v>336</v>
      </c>
      <c r="AN78" t="s">
        <v>656</v>
      </c>
      <c r="AO78">
        <v>1431.2529999999999</v>
      </c>
      <c r="AR78" t="s">
        <v>118</v>
      </c>
      <c r="AS78" t="s">
        <v>119</v>
      </c>
      <c r="AT78" t="s">
        <v>196</v>
      </c>
      <c r="AU78" t="s">
        <v>335</v>
      </c>
      <c r="AV78" t="s">
        <v>194</v>
      </c>
      <c r="AW78">
        <v>5</v>
      </c>
      <c r="BB78">
        <v>0.75645140733614369</v>
      </c>
      <c r="BC78" t="s">
        <v>70</v>
      </c>
      <c r="BF78" t="s">
        <v>118</v>
      </c>
      <c r="BG78" t="s">
        <v>119</v>
      </c>
      <c r="BH78" t="s">
        <v>335</v>
      </c>
      <c r="BI78">
        <v>5548</v>
      </c>
      <c r="BJ78">
        <v>5</v>
      </c>
      <c r="BK78" t="s">
        <v>196</v>
      </c>
      <c r="BL78" t="s">
        <v>426</v>
      </c>
      <c r="BM78">
        <v>0.75645140733614369</v>
      </c>
      <c r="BN78" t="s">
        <v>70</v>
      </c>
      <c r="BO78" t="s">
        <v>186</v>
      </c>
      <c r="BP78">
        <v>2103.366</v>
      </c>
    </row>
    <row r="79" spans="1:68" ht="16.5">
      <c r="A79" s="128" t="str">
        <f t="shared" si="35"/>
        <v>부성여객</v>
      </c>
      <c r="B79" s="129" t="str">
        <f t="shared" si="52"/>
        <v>왕영문</v>
      </c>
      <c r="C79" s="130" t="str">
        <f t="shared" si="36"/>
        <v>C</v>
      </c>
      <c r="D79" s="131">
        <f t="shared" si="37"/>
        <v>0.89714658223275401</v>
      </c>
      <c r="E79" s="132">
        <f t="shared" si="38"/>
        <v>1067</v>
      </c>
      <c r="F79" s="133" t="str">
        <f t="shared" si="39"/>
        <v>36</v>
      </c>
      <c r="G79" s="134" t="str">
        <f t="shared" si="40"/>
        <v>70바2096</v>
      </c>
      <c r="H79" s="135">
        <f t="shared" si="41"/>
        <v>3</v>
      </c>
      <c r="I79" s="136">
        <f t="shared" si="42"/>
        <v>2121.7570000000001</v>
      </c>
      <c r="J79" s="137">
        <f t="shared" si="43"/>
        <v>9.4399214184711956E-3</v>
      </c>
      <c r="K79" s="137">
        <f t="shared" si="44"/>
        <v>0.37532141593878288</v>
      </c>
      <c r="L79" s="137">
        <f t="shared" si="45"/>
        <v>0.17344116220660519</v>
      </c>
      <c r="M79" s="138">
        <f t="shared" si="46"/>
        <v>17.350000000000001</v>
      </c>
      <c r="N79" s="139">
        <f t="shared" si="47"/>
        <v>4.713075059962097E-2</v>
      </c>
      <c r="O79" s="139">
        <f t="shared" si="48"/>
        <v>29.456719124763108</v>
      </c>
      <c r="P79" s="230">
        <f t="shared" si="49"/>
        <v>41</v>
      </c>
      <c r="Q79" s="231">
        <f t="shared" si="50"/>
        <v>1</v>
      </c>
      <c r="R79" s="231">
        <f t="shared" si="51"/>
        <v>625</v>
      </c>
      <c r="T79">
        <v>512</v>
      </c>
      <c r="U79">
        <v>1067</v>
      </c>
      <c r="V79" t="s">
        <v>337</v>
      </c>
      <c r="W79">
        <v>2121.7570000000001</v>
      </c>
      <c r="X79">
        <v>1394.0540000000001</v>
      </c>
      <c r="Y79">
        <v>1.522</v>
      </c>
      <c r="Z79">
        <v>17.350000000000001</v>
      </c>
      <c r="AA79">
        <v>144.44717700000001</v>
      </c>
      <c r="AB79">
        <v>1.3635699999999999</v>
      </c>
      <c r="AC79">
        <v>54.214118999999997</v>
      </c>
      <c r="AD79" s="1">
        <v>368</v>
      </c>
      <c r="AE79">
        <v>1</v>
      </c>
      <c r="AF79">
        <v>625</v>
      </c>
      <c r="AG79">
        <v>96</v>
      </c>
      <c r="AH79">
        <v>14.688808999999999</v>
      </c>
      <c r="AI79">
        <v>731.3</v>
      </c>
      <c r="AJ79">
        <v>32.9</v>
      </c>
      <c r="AK79">
        <v>41</v>
      </c>
      <c r="AL79">
        <v>9150</v>
      </c>
      <c r="AM79" t="s">
        <v>338</v>
      </c>
      <c r="AN79" t="s">
        <v>657</v>
      </c>
      <c r="AO79">
        <v>1915.8420000000001</v>
      </c>
      <c r="AR79" t="s">
        <v>118</v>
      </c>
      <c r="AS79" t="s">
        <v>120</v>
      </c>
      <c r="AT79" t="s">
        <v>224</v>
      </c>
      <c r="AU79" t="s">
        <v>337</v>
      </c>
      <c r="AV79" t="s">
        <v>48</v>
      </c>
      <c r="AW79">
        <v>3</v>
      </c>
      <c r="BB79">
        <v>0.89714658223275401</v>
      </c>
      <c r="BC79" t="s">
        <v>69</v>
      </c>
      <c r="BF79" t="s">
        <v>118</v>
      </c>
      <c r="BG79" t="s">
        <v>120</v>
      </c>
      <c r="BH79" t="s">
        <v>337</v>
      </c>
      <c r="BI79">
        <v>1067</v>
      </c>
      <c r="BJ79">
        <v>3</v>
      </c>
      <c r="BK79" t="s">
        <v>224</v>
      </c>
      <c r="BL79" t="s">
        <v>443</v>
      </c>
      <c r="BM79">
        <v>0.89714658223275401</v>
      </c>
      <c r="BN79" t="s">
        <v>69</v>
      </c>
      <c r="BO79" t="s">
        <v>175</v>
      </c>
      <c r="BP79">
        <v>2121.7570000000001</v>
      </c>
    </row>
    <row r="80" spans="1:68" ht="16.5">
      <c r="A80" s="111" t="str">
        <f t="shared" si="35"/>
        <v>부성여객</v>
      </c>
      <c r="B80" s="112" t="str">
        <f t="shared" si="52"/>
        <v>원종복</v>
      </c>
      <c r="C80" s="113" t="str">
        <f t="shared" si="36"/>
        <v>F</v>
      </c>
      <c r="D80" s="114">
        <f t="shared" si="37"/>
        <v>0.72170888562748192</v>
      </c>
      <c r="E80" s="115">
        <f t="shared" si="38"/>
        <v>8015</v>
      </c>
      <c r="F80" s="116" t="str">
        <f t="shared" si="39"/>
        <v>33</v>
      </c>
      <c r="G80" s="117" t="str">
        <f t="shared" si="40"/>
        <v>70바2054</v>
      </c>
      <c r="H80" s="118">
        <f t="shared" si="41"/>
        <v>4</v>
      </c>
      <c r="I80" s="119">
        <f t="shared" si="42"/>
        <v>1952.8220000000001</v>
      </c>
      <c r="J80" s="120">
        <f t="shared" si="43"/>
        <v>2.8885320529636774E-2</v>
      </c>
      <c r="K80" s="120">
        <f t="shared" si="44"/>
        <v>0.36231271210424365</v>
      </c>
      <c r="L80" s="120">
        <f t="shared" si="45"/>
        <v>0.1674499775197125</v>
      </c>
      <c r="M80" s="121">
        <f t="shared" si="46"/>
        <v>19.231000000000002</v>
      </c>
      <c r="N80" s="122">
        <f t="shared" si="47"/>
        <v>0</v>
      </c>
      <c r="O80" s="122">
        <f t="shared" si="48"/>
        <v>4.3526752566286122</v>
      </c>
      <c r="P80" s="232">
        <f t="shared" si="49"/>
        <v>38</v>
      </c>
      <c r="Q80" s="233">
        <f t="shared" si="50"/>
        <v>0</v>
      </c>
      <c r="R80" s="233">
        <f t="shared" si="51"/>
        <v>85</v>
      </c>
      <c r="T80">
        <v>512</v>
      </c>
      <c r="U80">
        <v>8015</v>
      </c>
      <c r="V80" t="s">
        <v>427</v>
      </c>
      <c r="W80">
        <v>1952.8219999999999</v>
      </c>
      <c r="X80">
        <v>1368.2719999999999</v>
      </c>
      <c r="Y80">
        <v>1.427</v>
      </c>
      <c r="Z80">
        <v>19.231000000000002</v>
      </c>
      <c r="AA80">
        <v>130.890533</v>
      </c>
      <c r="AB80">
        <v>3.780815</v>
      </c>
      <c r="AC80">
        <v>47.423304000000002</v>
      </c>
      <c r="AD80" s="1">
        <v>327</v>
      </c>
      <c r="AE80">
        <v>0</v>
      </c>
      <c r="AF80">
        <v>85</v>
      </c>
      <c r="AG80">
        <v>93</v>
      </c>
      <c r="AH80">
        <v>14.919504999999999</v>
      </c>
      <c r="AI80">
        <v>1066.9000000000001</v>
      </c>
      <c r="AJ80">
        <v>220.1</v>
      </c>
      <c r="AK80">
        <v>38</v>
      </c>
      <c r="AL80">
        <v>8737</v>
      </c>
      <c r="AM80" t="s">
        <v>428</v>
      </c>
      <c r="AN80" t="s">
        <v>658</v>
      </c>
      <c r="AO80">
        <v>1300.2139999999999</v>
      </c>
      <c r="AR80" t="s">
        <v>118</v>
      </c>
      <c r="AS80" t="s">
        <v>119</v>
      </c>
      <c r="AT80" t="s">
        <v>202</v>
      </c>
      <c r="AU80" t="s">
        <v>427</v>
      </c>
      <c r="AV80" t="s">
        <v>194</v>
      </c>
      <c r="AW80">
        <v>4</v>
      </c>
      <c r="BB80">
        <v>0.72170888562748192</v>
      </c>
      <c r="BC80" t="s">
        <v>70</v>
      </c>
      <c r="BF80" t="s">
        <v>118</v>
      </c>
      <c r="BG80" t="s">
        <v>119</v>
      </c>
      <c r="BH80" t="s">
        <v>427</v>
      </c>
      <c r="BI80">
        <v>8015</v>
      </c>
      <c r="BJ80">
        <v>4</v>
      </c>
      <c r="BK80" t="s">
        <v>202</v>
      </c>
      <c r="BL80" t="s">
        <v>426</v>
      </c>
      <c r="BM80">
        <v>0.72170888562748192</v>
      </c>
      <c r="BN80" t="s">
        <v>70</v>
      </c>
      <c r="BO80" t="s">
        <v>186</v>
      </c>
      <c r="BP80">
        <v>1952.8220000000001</v>
      </c>
    </row>
    <row r="81" spans="1:68" ht="16.5">
      <c r="A81" s="128" t="str">
        <f t="shared" si="35"/>
        <v>부성여객</v>
      </c>
      <c r="B81" s="129" t="str">
        <f t="shared" si="52"/>
        <v>유정열</v>
      </c>
      <c r="C81" s="130" t="str">
        <f t="shared" si="36"/>
        <v>F</v>
      </c>
      <c r="D81" s="131">
        <f t="shared" si="37"/>
        <v>0.72702273695665431</v>
      </c>
      <c r="E81" s="132">
        <f t="shared" si="38"/>
        <v>101</v>
      </c>
      <c r="F81" s="133" t="str">
        <f t="shared" si="39"/>
        <v>33</v>
      </c>
      <c r="G81" s="134" t="str">
        <f t="shared" si="40"/>
        <v>70바2054</v>
      </c>
      <c r="H81" s="135">
        <f t="shared" si="41"/>
        <v>5</v>
      </c>
      <c r="I81" s="136">
        <f t="shared" si="42"/>
        <v>1681.0919999999999</v>
      </c>
      <c r="J81" s="137">
        <f t="shared" si="43"/>
        <v>3.0857421822870414E-2</v>
      </c>
      <c r="K81" s="137">
        <f t="shared" si="44"/>
        <v>0.35031596195972664</v>
      </c>
      <c r="L81" s="137">
        <f t="shared" si="45"/>
        <v>0.19570612435250423</v>
      </c>
      <c r="M81" s="138">
        <f t="shared" si="46"/>
        <v>20.832999999999998</v>
      </c>
      <c r="N81" s="139">
        <f t="shared" si="47"/>
        <v>5.9485144180092459E-2</v>
      </c>
      <c r="O81" s="139">
        <f t="shared" si="48"/>
        <v>8.1494647526726673</v>
      </c>
      <c r="P81" s="230">
        <f t="shared" si="49"/>
        <v>42</v>
      </c>
      <c r="Q81" s="231">
        <f t="shared" si="50"/>
        <v>1</v>
      </c>
      <c r="R81" s="231">
        <f t="shared" si="51"/>
        <v>137</v>
      </c>
      <c r="T81">
        <v>512</v>
      </c>
      <c r="U81">
        <v>101</v>
      </c>
      <c r="V81" t="s">
        <v>339</v>
      </c>
      <c r="W81">
        <v>1681.0920000000001</v>
      </c>
      <c r="X81">
        <v>1183.0309999999999</v>
      </c>
      <c r="Y81">
        <v>1.421</v>
      </c>
      <c r="Z81">
        <v>20.832999999999998</v>
      </c>
      <c r="AA81">
        <v>103.558036</v>
      </c>
      <c r="AB81">
        <v>3.1955339999999999</v>
      </c>
      <c r="AC81">
        <v>36.278033000000001</v>
      </c>
      <c r="AD81" s="1">
        <v>329</v>
      </c>
      <c r="AE81">
        <v>1</v>
      </c>
      <c r="AF81">
        <v>137</v>
      </c>
      <c r="AG81">
        <v>90</v>
      </c>
      <c r="AH81">
        <v>16.233332000000001</v>
      </c>
      <c r="AI81">
        <v>1073.8</v>
      </c>
      <c r="AJ81">
        <v>31.4</v>
      </c>
      <c r="AK81">
        <v>42</v>
      </c>
      <c r="AL81">
        <v>11333</v>
      </c>
      <c r="AM81" t="s">
        <v>340</v>
      </c>
      <c r="AN81" t="s">
        <v>659</v>
      </c>
      <c r="AO81">
        <v>1051.607</v>
      </c>
      <c r="AR81" t="s">
        <v>118</v>
      </c>
      <c r="AS81" t="s">
        <v>119</v>
      </c>
      <c r="AT81" t="s">
        <v>202</v>
      </c>
      <c r="AU81" t="s">
        <v>339</v>
      </c>
      <c r="AV81" t="s">
        <v>194</v>
      </c>
      <c r="AW81">
        <v>5</v>
      </c>
      <c r="BB81">
        <v>0.72702273695665431</v>
      </c>
      <c r="BC81" t="s">
        <v>70</v>
      </c>
      <c r="BF81" t="s">
        <v>118</v>
      </c>
      <c r="BG81" t="s">
        <v>119</v>
      </c>
      <c r="BH81" t="s">
        <v>339</v>
      </c>
      <c r="BI81">
        <v>101</v>
      </c>
      <c r="BJ81">
        <v>5</v>
      </c>
      <c r="BK81" t="s">
        <v>202</v>
      </c>
      <c r="BL81" t="s">
        <v>429</v>
      </c>
      <c r="BM81">
        <v>0.72702273695665431</v>
      </c>
      <c r="BN81" t="s">
        <v>70</v>
      </c>
      <c r="BO81" t="s">
        <v>186</v>
      </c>
      <c r="BP81">
        <v>1681.0919999999999</v>
      </c>
    </row>
    <row r="82" spans="1:68" ht="16.5">
      <c r="A82" s="111" t="str">
        <f t="shared" si="35"/>
        <v>부성여객</v>
      </c>
      <c r="B82" s="112" t="str">
        <f t="shared" si="52"/>
        <v>윤두호</v>
      </c>
      <c r="C82" s="113" t="str">
        <f t="shared" si="36"/>
        <v>B</v>
      </c>
      <c r="D82" s="114">
        <f t="shared" si="37"/>
        <v>0.93778640727842355</v>
      </c>
      <c r="E82" s="115">
        <f t="shared" si="38"/>
        <v>7571</v>
      </c>
      <c r="F82" s="116" t="str">
        <f t="shared" si="39"/>
        <v>790</v>
      </c>
      <c r="G82" s="117" t="str">
        <f t="shared" si="40"/>
        <v>70바2078</v>
      </c>
      <c r="H82" s="118">
        <f t="shared" si="41"/>
        <v>3</v>
      </c>
      <c r="I82" s="119">
        <f t="shared" si="42"/>
        <v>2979.125</v>
      </c>
      <c r="J82" s="120">
        <f t="shared" si="43"/>
        <v>1.8559550878366887E-2</v>
      </c>
      <c r="K82" s="120">
        <f t="shared" si="44"/>
        <v>0.28798045598569216</v>
      </c>
      <c r="L82" s="120">
        <f t="shared" si="45"/>
        <v>0.23765367347795074</v>
      </c>
      <c r="M82" s="121">
        <f t="shared" si="46"/>
        <v>10.593</v>
      </c>
      <c r="N82" s="122">
        <f t="shared" si="47"/>
        <v>0.10070070910082658</v>
      </c>
      <c r="O82" s="122">
        <f t="shared" si="48"/>
        <v>11.647715352662274</v>
      </c>
      <c r="P82" s="232">
        <f t="shared" si="49"/>
        <v>5</v>
      </c>
      <c r="Q82" s="233">
        <f t="shared" si="50"/>
        <v>3</v>
      </c>
      <c r="R82" s="233">
        <f t="shared" si="51"/>
        <v>347</v>
      </c>
      <c r="T82">
        <v>512</v>
      </c>
      <c r="U82">
        <v>7571</v>
      </c>
      <c r="V82" t="s">
        <v>341</v>
      </c>
      <c r="W82">
        <v>2979.125</v>
      </c>
      <c r="X82">
        <v>1456.3489999999999</v>
      </c>
      <c r="Y82">
        <v>2.0459999999999998</v>
      </c>
      <c r="Z82">
        <v>10.593</v>
      </c>
      <c r="AA82">
        <v>114.585262</v>
      </c>
      <c r="AB82">
        <v>2.1266509999999998</v>
      </c>
      <c r="AC82">
        <v>32.998316000000003</v>
      </c>
      <c r="AD82" s="1">
        <v>708</v>
      </c>
      <c r="AE82">
        <v>3</v>
      </c>
      <c r="AF82">
        <v>347</v>
      </c>
      <c r="AG82">
        <v>108</v>
      </c>
      <c r="AH82">
        <v>25.999198</v>
      </c>
      <c r="AI82">
        <v>14764.5</v>
      </c>
      <c r="AJ82">
        <v>4668.3</v>
      </c>
      <c r="AK82">
        <v>5</v>
      </c>
      <c r="AL82">
        <v>1051</v>
      </c>
      <c r="AM82" t="s">
        <v>342</v>
      </c>
      <c r="AN82" t="s">
        <v>660</v>
      </c>
      <c r="AO82">
        <v>2541.5360000000001</v>
      </c>
      <c r="AR82" t="s">
        <v>118</v>
      </c>
      <c r="AS82" t="s">
        <v>121</v>
      </c>
      <c r="AT82" t="s">
        <v>244</v>
      </c>
      <c r="AU82" t="s">
        <v>341</v>
      </c>
      <c r="AV82" t="s">
        <v>48</v>
      </c>
      <c r="AW82">
        <v>3</v>
      </c>
      <c r="BB82">
        <v>0.93778640727842355</v>
      </c>
      <c r="BC82" t="s">
        <v>68</v>
      </c>
      <c r="BF82" t="s">
        <v>118</v>
      </c>
      <c r="BG82" t="s">
        <v>121</v>
      </c>
      <c r="BH82" t="s">
        <v>341</v>
      </c>
      <c r="BI82">
        <v>7571</v>
      </c>
      <c r="BJ82">
        <v>3</v>
      </c>
      <c r="BK82" t="s">
        <v>244</v>
      </c>
      <c r="BL82" t="s">
        <v>243</v>
      </c>
      <c r="BM82">
        <v>0.93778640727842355</v>
      </c>
      <c r="BN82" t="s">
        <v>68</v>
      </c>
      <c r="BO82" t="s">
        <v>249</v>
      </c>
      <c r="BP82">
        <v>2979.125</v>
      </c>
    </row>
    <row r="83" spans="1:68" ht="16.5">
      <c r="A83" s="128" t="str">
        <f t="shared" si="35"/>
        <v>부성여객</v>
      </c>
      <c r="B83" s="129" t="str">
        <f t="shared" si="52"/>
        <v>윤병선</v>
      </c>
      <c r="C83" s="130" t="str">
        <f t="shared" si="36"/>
        <v>D</v>
      </c>
      <c r="D83" s="131">
        <f t="shared" si="37"/>
        <v>0.81755899214442707</v>
      </c>
      <c r="E83" s="132">
        <f t="shared" si="38"/>
        <v>2741</v>
      </c>
      <c r="F83" s="133" t="str">
        <f t="shared" si="39"/>
        <v>36</v>
      </c>
      <c r="G83" s="134" t="str">
        <f t="shared" si="40"/>
        <v>70바2093</v>
      </c>
      <c r="H83" s="135">
        <f t="shared" si="41"/>
        <v>14</v>
      </c>
      <c r="I83" s="136">
        <f t="shared" si="42"/>
        <v>1850.9410000000003</v>
      </c>
      <c r="J83" s="137">
        <f t="shared" si="43"/>
        <v>5.8139990370032237E-2</v>
      </c>
      <c r="K83" s="137">
        <f t="shared" si="44"/>
        <v>0.36700489593064484</v>
      </c>
      <c r="L83" s="137">
        <f t="shared" si="45"/>
        <v>0.2123244338960561</v>
      </c>
      <c r="M83" s="138">
        <f t="shared" si="46"/>
        <v>19.773</v>
      </c>
      <c r="N83" s="139">
        <f t="shared" si="47"/>
        <v>0</v>
      </c>
      <c r="O83" s="139">
        <f t="shared" si="48"/>
        <v>9.967985798801509</v>
      </c>
      <c r="P83" s="230">
        <f t="shared" si="49"/>
        <v>45</v>
      </c>
      <c r="Q83" s="231">
        <f t="shared" si="50"/>
        <v>0</v>
      </c>
      <c r="R83" s="231">
        <f t="shared" si="51"/>
        <v>188</v>
      </c>
      <c r="T83">
        <v>512</v>
      </c>
      <c r="U83">
        <v>2741</v>
      </c>
      <c r="V83" t="s">
        <v>343</v>
      </c>
      <c r="W83">
        <v>1886.038</v>
      </c>
      <c r="X83">
        <v>1312.8040000000001</v>
      </c>
      <c r="Y83">
        <v>1.4370000000000001</v>
      </c>
      <c r="Z83">
        <v>19.773</v>
      </c>
      <c r="AA83">
        <v>127.923585</v>
      </c>
      <c r="AB83">
        <v>7.4374760000000002</v>
      </c>
      <c r="AC83">
        <v>46.948582000000002</v>
      </c>
      <c r="AD83" s="1">
        <v>393</v>
      </c>
      <c r="AE83">
        <v>0</v>
      </c>
      <c r="AF83">
        <v>188</v>
      </c>
      <c r="AG83">
        <v>99</v>
      </c>
      <c r="AH83">
        <v>14.743473</v>
      </c>
      <c r="AI83">
        <v>1583.3</v>
      </c>
      <c r="AJ83">
        <v>253.3</v>
      </c>
      <c r="AK83">
        <v>45</v>
      </c>
      <c r="AL83">
        <v>13057</v>
      </c>
      <c r="AM83" t="s">
        <v>344</v>
      </c>
      <c r="AN83" t="s">
        <v>661</v>
      </c>
      <c r="AO83">
        <v>271.89299999999997</v>
      </c>
      <c r="AR83" t="s">
        <v>118</v>
      </c>
      <c r="AS83" t="s">
        <v>120</v>
      </c>
      <c r="AT83" t="s">
        <v>222</v>
      </c>
      <c r="AU83" t="s">
        <v>343</v>
      </c>
      <c r="AV83" t="s">
        <v>48</v>
      </c>
      <c r="AW83">
        <v>14</v>
      </c>
      <c r="BB83">
        <v>0.81755899214442707</v>
      </c>
      <c r="BC83" t="s">
        <v>67</v>
      </c>
      <c r="BF83" t="s">
        <v>118</v>
      </c>
      <c r="BG83" t="s">
        <v>120</v>
      </c>
      <c r="BH83" t="s">
        <v>343</v>
      </c>
      <c r="BI83">
        <v>2741</v>
      </c>
      <c r="BJ83">
        <v>14</v>
      </c>
      <c r="BK83" t="s">
        <v>222</v>
      </c>
      <c r="BL83" t="s">
        <v>209</v>
      </c>
      <c r="BM83">
        <v>0.81755899214442707</v>
      </c>
      <c r="BN83" t="s">
        <v>67</v>
      </c>
      <c r="BO83" t="s">
        <v>177</v>
      </c>
      <c r="BP83">
        <v>1850.9410000000003</v>
      </c>
    </row>
    <row r="84" spans="1:68" ht="16.5">
      <c r="A84" s="111" t="str">
        <f t="shared" si="35"/>
        <v>부성여객</v>
      </c>
      <c r="B84" s="112" t="str">
        <f t="shared" si="52"/>
        <v>윤상석</v>
      </c>
      <c r="C84" s="113" t="str">
        <f t="shared" si="36"/>
        <v>D</v>
      </c>
      <c r="D84" s="114">
        <f t="shared" si="37"/>
        <v>0.82622222222222241</v>
      </c>
      <c r="E84" s="115">
        <f t="shared" si="38"/>
        <v>3810</v>
      </c>
      <c r="F84" s="116" t="str">
        <f t="shared" si="39"/>
        <v>36</v>
      </c>
      <c r="G84" s="117" t="str">
        <f t="shared" si="40"/>
        <v>70바2098</v>
      </c>
      <c r="H84" s="118">
        <f t="shared" si="41"/>
        <v>1</v>
      </c>
      <c r="I84" s="119">
        <f t="shared" si="42"/>
        <v>1863.6469999999999</v>
      </c>
      <c r="J84" s="120">
        <f t="shared" si="43"/>
        <v>2.6844267265673519E-2</v>
      </c>
      <c r="K84" s="120">
        <f t="shared" si="44"/>
        <v>0.41096747595634592</v>
      </c>
      <c r="L84" s="120">
        <f t="shared" si="45"/>
        <v>0.22965722585875975</v>
      </c>
      <c r="M84" s="121">
        <f t="shared" si="46"/>
        <v>21.388000000000002</v>
      </c>
      <c r="N84" s="122">
        <f t="shared" si="47"/>
        <v>5.3658230340831718E-2</v>
      </c>
      <c r="O84" s="122">
        <f t="shared" si="48"/>
        <v>24.575469496100926</v>
      </c>
      <c r="P84" s="232">
        <f t="shared" si="49"/>
        <v>66</v>
      </c>
      <c r="Q84" s="233">
        <f t="shared" si="50"/>
        <v>1</v>
      </c>
      <c r="R84" s="233">
        <f t="shared" si="51"/>
        <v>458</v>
      </c>
      <c r="T84">
        <v>512</v>
      </c>
      <c r="U84">
        <v>3810</v>
      </c>
      <c r="V84" t="s">
        <v>662</v>
      </c>
      <c r="W84">
        <v>1863.6469999999999</v>
      </c>
      <c r="X84">
        <v>1378.828</v>
      </c>
      <c r="Y84">
        <v>1.3520000000000001</v>
      </c>
      <c r="Z84">
        <v>21.388000000000002</v>
      </c>
      <c r="AA84">
        <v>129.573587</v>
      </c>
      <c r="AB84">
        <v>3.4783080000000002</v>
      </c>
      <c r="AC84">
        <v>53.250529999999998</v>
      </c>
      <c r="AD84" s="1">
        <v>428</v>
      </c>
      <c r="AE84">
        <v>1</v>
      </c>
      <c r="AF84">
        <v>458</v>
      </c>
      <c r="AG84">
        <v>92</v>
      </c>
      <c r="AH84">
        <v>14.382923</v>
      </c>
      <c r="AI84">
        <v>1844.2</v>
      </c>
      <c r="AJ84">
        <v>352.3</v>
      </c>
      <c r="AK84">
        <v>66</v>
      </c>
      <c r="AL84">
        <v>23348</v>
      </c>
      <c r="AM84" t="s">
        <v>663</v>
      </c>
      <c r="AN84" t="s">
        <v>664</v>
      </c>
      <c r="AO84">
        <v>1863.6469999999999</v>
      </c>
      <c r="AR84" t="s">
        <v>118</v>
      </c>
      <c r="AS84" t="s">
        <v>120</v>
      </c>
      <c r="AT84" t="s">
        <v>226</v>
      </c>
      <c r="AU84" t="s">
        <v>662</v>
      </c>
      <c r="AV84" t="s">
        <v>48</v>
      </c>
      <c r="AW84">
        <v>1</v>
      </c>
      <c r="BB84">
        <v>0.82622222222222241</v>
      </c>
      <c r="BC84" t="s">
        <v>67</v>
      </c>
      <c r="BF84" t="s">
        <v>118</v>
      </c>
      <c r="BG84" t="s">
        <v>120</v>
      </c>
      <c r="BH84" t="s">
        <v>662</v>
      </c>
      <c r="BI84">
        <v>3810</v>
      </c>
      <c r="BJ84">
        <v>1</v>
      </c>
      <c r="BK84" t="s">
        <v>226</v>
      </c>
      <c r="BL84" t="s">
        <v>173</v>
      </c>
      <c r="BM84">
        <v>0.82622222222222241</v>
      </c>
      <c r="BN84" t="s">
        <v>67</v>
      </c>
      <c r="BO84" t="s">
        <v>177</v>
      </c>
      <c r="BP84">
        <v>1863.6469999999999</v>
      </c>
    </row>
    <row r="85" spans="1:68" ht="16.5">
      <c r="A85" s="128" t="str">
        <f t="shared" si="35"/>
        <v>부성여객</v>
      </c>
      <c r="B85" s="129" t="str">
        <f t="shared" si="52"/>
        <v>윤종권</v>
      </c>
      <c r="C85" s="130" t="str">
        <f t="shared" si="36"/>
        <v>A</v>
      </c>
      <c r="D85" s="131">
        <f t="shared" si="37"/>
        <v>0.97441666666666671</v>
      </c>
      <c r="E85" s="132">
        <f t="shared" si="38"/>
        <v>246</v>
      </c>
      <c r="F85" s="133" t="str">
        <f t="shared" si="39"/>
        <v>790</v>
      </c>
      <c r="G85" s="134" t="str">
        <f t="shared" si="40"/>
        <v>70바2123</v>
      </c>
      <c r="H85" s="135">
        <f t="shared" si="41"/>
        <v>1</v>
      </c>
      <c r="I85" s="136">
        <f t="shared" si="42"/>
        <v>2658.7829999999999</v>
      </c>
      <c r="J85" s="137">
        <f t="shared" si="43"/>
        <v>8.6974273861015212E-3</v>
      </c>
      <c r="K85" s="137">
        <f t="shared" si="44"/>
        <v>0.25256646428326213</v>
      </c>
      <c r="L85" s="137">
        <f t="shared" si="45"/>
        <v>0.22453882095680619</v>
      </c>
      <c r="M85" s="138">
        <f t="shared" si="46"/>
        <v>9.2739999999999991</v>
      </c>
      <c r="N85" s="139">
        <f t="shared" si="47"/>
        <v>0</v>
      </c>
      <c r="O85" s="139">
        <f t="shared" si="48"/>
        <v>3.0088954232067833</v>
      </c>
      <c r="P85" s="230">
        <f t="shared" si="49"/>
        <v>0</v>
      </c>
      <c r="Q85" s="231">
        <f t="shared" si="50"/>
        <v>0</v>
      </c>
      <c r="R85" s="231">
        <f t="shared" si="51"/>
        <v>80</v>
      </c>
      <c r="T85">
        <v>512</v>
      </c>
      <c r="U85">
        <v>246</v>
      </c>
      <c r="V85" t="s">
        <v>345</v>
      </c>
      <c r="W85">
        <v>2658.7829999999999</v>
      </c>
      <c r="X85">
        <v>1250.7429999999999</v>
      </c>
      <c r="Y85">
        <v>2.1259999999999999</v>
      </c>
      <c r="Z85">
        <v>9.2739999999999991</v>
      </c>
      <c r="AA85">
        <v>99.868037000000001</v>
      </c>
      <c r="AB85">
        <v>0.86859500000000001</v>
      </c>
      <c r="AC85">
        <v>25.223317000000002</v>
      </c>
      <c r="AD85" s="1">
        <v>597</v>
      </c>
      <c r="AE85">
        <v>0</v>
      </c>
      <c r="AF85">
        <v>80</v>
      </c>
      <c r="AG85">
        <v>107</v>
      </c>
      <c r="AH85">
        <v>26.622962000000001</v>
      </c>
      <c r="AI85">
        <v>15391.4</v>
      </c>
      <c r="AJ85">
        <v>3424.2</v>
      </c>
      <c r="AK85">
        <v>0</v>
      </c>
      <c r="AL85">
        <v>0</v>
      </c>
      <c r="AM85" t="s">
        <v>346</v>
      </c>
      <c r="AN85" t="s">
        <v>665</v>
      </c>
      <c r="AO85">
        <v>2658.7829999999999</v>
      </c>
      <c r="AR85" t="s">
        <v>118</v>
      </c>
      <c r="AS85" t="s">
        <v>121</v>
      </c>
      <c r="AT85" t="s">
        <v>245</v>
      </c>
      <c r="AU85" t="s">
        <v>345</v>
      </c>
      <c r="AV85" t="s">
        <v>48</v>
      </c>
      <c r="AW85">
        <v>1</v>
      </c>
      <c r="BB85">
        <v>0.97441666666666671</v>
      </c>
      <c r="BC85" t="s">
        <v>66</v>
      </c>
      <c r="BF85" t="s">
        <v>118</v>
      </c>
      <c r="BG85" t="s">
        <v>121</v>
      </c>
      <c r="BH85" t="s">
        <v>345</v>
      </c>
      <c r="BI85">
        <v>246</v>
      </c>
      <c r="BJ85">
        <v>1</v>
      </c>
      <c r="BK85" t="s">
        <v>245</v>
      </c>
      <c r="BL85" t="s">
        <v>173</v>
      </c>
      <c r="BM85">
        <v>0.97441666666666671</v>
      </c>
      <c r="BN85" t="s">
        <v>66</v>
      </c>
      <c r="BO85" t="s">
        <v>176</v>
      </c>
      <c r="BP85">
        <v>2658.7829999999999</v>
      </c>
    </row>
    <row r="86" spans="1:68" ht="16.5">
      <c r="A86" s="111" t="str">
        <f t="shared" si="35"/>
        <v>부성여객</v>
      </c>
      <c r="B86" s="112" t="str">
        <f t="shared" si="52"/>
        <v>이광진</v>
      </c>
      <c r="C86" s="113" t="str">
        <f t="shared" si="36"/>
        <v>D</v>
      </c>
      <c r="D86" s="114">
        <f t="shared" si="37"/>
        <v>0.8133026706893659</v>
      </c>
      <c r="E86" s="115">
        <f t="shared" si="38"/>
        <v>1145</v>
      </c>
      <c r="F86" s="116" t="str">
        <f t="shared" si="39"/>
        <v>36</v>
      </c>
      <c r="G86" s="117" t="str">
        <f t="shared" si="40"/>
        <v>70바2044</v>
      </c>
      <c r="H86" s="118">
        <f t="shared" si="41"/>
        <v>14</v>
      </c>
      <c r="I86" s="119">
        <f t="shared" si="42"/>
        <v>1781.8029999999999</v>
      </c>
      <c r="J86" s="120">
        <f t="shared" si="43"/>
        <v>2.0976206891471422E-2</v>
      </c>
      <c r="K86" s="120">
        <f t="shared" si="44"/>
        <v>0.3727343403017675</v>
      </c>
      <c r="L86" s="120">
        <f t="shared" si="45"/>
        <v>0.2110222061585933</v>
      </c>
      <c r="M86" s="121">
        <f t="shared" si="46"/>
        <v>18.163</v>
      </c>
      <c r="N86" s="122">
        <f t="shared" si="47"/>
        <v>5.6122927169838639E-2</v>
      </c>
      <c r="O86" s="122">
        <f t="shared" si="48"/>
        <v>11.673568851326436</v>
      </c>
      <c r="P86" s="232">
        <f t="shared" si="49"/>
        <v>29</v>
      </c>
      <c r="Q86" s="233">
        <f t="shared" si="50"/>
        <v>1</v>
      </c>
      <c r="R86" s="233">
        <f t="shared" si="51"/>
        <v>208</v>
      </c>
      <c r="T86">
        <v>512</v>
      </c>
      <c r="U86">
        <v>1145</v>
      </c>
      <c r="V86" t="s">
        <v>347</v>
      </c>
      <c r="W86">
        <v>1781.8030000000001</v>
      </c>
      <c r="X86">
        <v>1225.1890000000001</v>
      </c>
      <c r="Y86">
        <v>1.454</v>
      </c>
      <c r="Z86">
        <v>18.163</v>
      </c>
      <c r="AA86">
        <v>123.193865</v>
      </c>
      <c r="AB86">
        <v>2.5841400000000001</v>
      </c>
      <c r="AC86">
        <v>45.918584000000003</v>
      </c>
      <c r="AD86" s="1">
        <v>376</v>
      </c>
      <c r="AE86">
        <v>1</v>
      </c>
      <c r="AF86">
        <v>208</v>
      </c>
      <c r="AG86">
        <v>88</v>
      </c>
      <c r="AH86">
        <v>14.463406000000001</v>
      </c>
      <c r="AI86">
        <v>809</v>
      </c>
      <c r="AJ86">
        <v>98.7</v>
      </c>
      <c r="AK86">
        <v>29</v>
      </c>
      <c r="AL86">
        <v>7781</v>
      </c>
      <c r="AM86" t="s">
        <v>348</v>
      </c>
      <c r="AN86" t="s">
        <v>666</v>
      </c>
      <c r="AO86">
        <v>238.59700000000001</v>
      </c>
      <c r="AR86" t="s">
        <v>118</v>
      </c>
      <c r="AS86" t="s">
        <v>120</v>
      </c>
      <c r="AT86" t="s">
        <v>215</v>
      </c>
      <c r="AU86" t="s">
        <v>347</v>
      </c>
      <c r="AV86" t="s">
        <v>48</v>
      </c>
      <c r="AW86">
        <v>14</v>
      </c>
      <c r="BB86">
        <v>0.8133026706893659</v>
      </c>
      <c r="BC86" t="s">
        <v>67</v>
      </c>
      <c r="BF86" t="s">
        <v>118</v>
      </c>
      <c r="BG86" t="s">
        <v>120</v>
      </c>
      <c r="BH86" t="s">
        <v>347</v>
      </c>
      <c r="BI86">
        <v>1145</v>
      </c>
      <c r="BJ86">
        <v>14</v>
      </c>
      <c r="BK86" t="s">
        <v>215</v>
      </c>
      <c r="BL86" t="s">
        <v>228</v>
      </c>
      <c r="BM86">
        <v>0.8133026706893659</v>
      </c>
      <c r="BN86" t="s">
        <v>67</v>
      </c>
      <c r="BO86" t="s">
        <v>177</v>
      </c>
      <c r="BP86">
        <v>1781.8029999999999</v>
      </c>
    </row>
    <row r="87" spans="1:68" ht="16.5">
      <c r="A87" s="128" t="str">
        <f t="shared" si="35"/>
        <v>부성여객</v>
      </c>
      <c r="B87" s="129" t="str">
        <f t="shared" si="52"/>
        <v>이교식</v>
      </c>
      <c r="C87" s="130" t="str">
        <f t="shared" si="36"/>
        <v>F</v>
      </c>
      <c r="D87" s="131">
        <f t="shared" si="37"/>
        <v>0.71847368421052649</v>
      </c>
      <c r="E87" s="132">
        <f t="shared" si="38"/>
        <v>8140</v>
      </c>
      <c r="F87" s="133" t="str">
        <f t="shared" si="39"/>
        <v>33</v>
      </c>
      <c r="G87" s="134" t="str">
        <f t="shared" si="40"/>
        <v>70바2068</v>
      </c>
      <c r="H87" s="135">
        <f t="shared" si="41"/>
        <v>1</v>
      </c>
      <c r="I87" s="136">
        <f t="shared" si="42"/>
        <v>2483.2069999999999</v>
      </c>
      <c r="J87" s="137">
        <f t="shared" si="43"/>
        <v>5.0694665931265925E-2</v>
      </c>
      <c r="K87" s="137">
        <f t="shared" si="44"/>
        <v>0.36811351298397671</v>
      </c>
      <c r="L87" s="137">
        <f t="shared" si="45"/>
        <v>0.24363655547040583</v>
      </c>
      <c r="M87" s="138">
        <f t="shared" si="46"/>
        <v>20.256</v>
      </c>
      <c r="N87" s="139">
        <f t="shared" si="47"/>
        <v>0</v>
      </c>
      <c r="O87" s="139">
        <f t="shared" si="48"/>
        <v>11.920069490783492</v>
      </c>
      <c r="P87" s="230">
        <f t="shared" si="49"/>
        <v>33</v>
      </c>
      <c r="Q87" s="231">
        <f t="shared" si="50"/>
        <v>0</v>
      </c>
      <c r="R87" s="231">
        <f t="shared" si="51"/>
        <v>296</v>
      </c>
      <c r="T87">
        <v>512</v>
      </c>
      <c r="U87">
        <v>8140</v>
      </c>
      <c r="V87" t="s">
        <v>667</v>
      </c>
      <c r="W87">
        <v>2483.2069999999999</v>
      </c>
      <c r="X87">
        <v>2000.8620000000001</v>
      </c>
      <c r="Y87">
        <v>1.2410000000000001</v>
      </c>
      <c r="Z87">
        <v>20.256</v>
      </c>
      <c r="AA87">
        <v>170.551908</v>
      </c>
      <c r="AB87">
        <v>8.6460720000000002</v>
      </c>
      <c r="AC87">
        <v>62.782462000000002</v>
      </c>
      <c r="AD87" s="1">
        <v>605</v>
      </c>
      <c r="AE87">
        <v>0</v>
      </c>
      <c r="AF87">
        <v>296</v>
      </c>
      <c r="AG87">
        <v>91</v>
      </c>
      <c r="AH87">
        <v>14.559831000000001</v>
      </c>
      <c r="AI87">
        <v>1804.1</v>
      </c>
      <c r="AJ87">
        <v>26.7</v>
      </c>
      <c r="AK87">
        <v>33</v>
      </c>
      <c r="AL87">
        <v>12443</v>
      </c>
      <c r="AM87" t="s">
        <v>668</v>
      </c>
      <c r="AN87" t="s">
        <v>669</v>
      </c>
      <c r="AO87">
        <v>2483.2069999999999</v>
      </c>
      <c r="AR87" t="s">
        <v>118</v>
      </c>
      <c r="AS87" t="s">
        <v>119</v>
      </c>
      <c r="AT87" t="s">
        <v>462</v>
      </c>
      <c r="AU87" t="s">
        <v>667</v>
      </c>
      <c r="AV87" t="s">
        <v>48</v>
      </c>
      <c r="AW87">
        <v>1</v>
      </c>
      <c r="BB87">
        <v>0.71847368421052649</v>
      </c>
      <c r="BC87" t="s">
        <v>70</v>
      </c>
      <c r="BF87" t="s">
        <v>118</v>
      </c>
      <c r="BG87" t="s">
        <v>119</v>
      </c>
      <c r="BH87" t="s">
        <v>667</v>
      </c>
      <c r="BI87">
        <v>8140</v>
      </c>
      <c r="BJ87">
        <v>1</v>
      </c>
      <c r="BK87" t="s">
        <v>462</v>
      </c>
      <c r="BL87" t="s">
        <v>173</v>
      </c>
      <c r="BM87">
        <v>0.71847368421052649</v>
      </c>
      <c r="BN87" t="s">
        <v>70</v>
      </c>
      <c r="BO87" t="s">
        <v>186</v>
      </c>
      <c r="BP87">
        <v>2483.2069999999999</v>
      </c>
    </row>
    <row r="88" spans="1:68" ht="16.5">
      <c r="A88" s="111" t="str">
        <f t="shared" si="35"/>
        <v>부성여객</v>
      </c>
      <c r="B88" s="112" t="str">
        <f t="shared" si="52"/>
        <v>이길용</v>
      </c>
      <c r="C88" s="113" t="str">
        <f t="shared" si="36"/>
        <v>D</v>
      </c>
      <c r="D88" s="114">
        <f t="shared" si="37"/>
        <v>0.82927777777777778</v>
      </c>
      <c r="E88" s="115">
        <f t="shared" si="38"/>
        <v>3027</v>
      </c>
      <c r="F88" s="116" t="str">
        <f t="shared" si="39"/>
        <v>36</v>
      </c>
      <c r="G88" s="117" t="str">
        <f t="shared" si="40"/>
        <v>70바2044</v>
      </c>
      <c r="H88" s="118">
        <f t="shared" si="41"/>
        <v>1</v>
      </c>
      <c r="I88" s="119">
        <f t="shared" si="42"/>
        <v>1530.451</v>
      </c>
      <c r="J88" s="120">
        <f t="shared" si="43"/>
        <v>3.3624257695604606E-2</v>
      </c>
      <c r="K88" s="120">
        <f t="shared" si="44"/>
        <v>0.34803586973482442</v>
      </c>
      <c r="L88" s="120">
        <f t="shared" si="45"/>
        <v>0.23718498664772672</v>
      </c>
      <c r="M88" s="121">
        <f t="shared" si="46"/>
        <v>20.446999999999999</v>
      </c>
      <c r="N88" s="122">
        <f t="shared" si="47"/>
        <v>0.45738151695153911</v>
      </c>
      <c r="O88" s="122">
        <f t="shared" si="48"/>
        <v>37.505284390026205</v>
      </c>
      <c r="P88" s="232">
        <f t="shared" si="49"/>
        <v>28</v>
      </c>
      <c r="Q88" s="233">
        <f t="shared" si="50"/>
        <v>7</v>
      </c>
      <c r="R88" s="233">
        <f t="shared" si="51"/>
        <v>574</v>
      </c>
      <c r="T88">
        <v>512</v>
      </c>
      <c r="U88">
        <v>3027</v>
      </c>
      <c r="V88" t="s">
        <v>670</v>
      </c>
      <c r="W88">
        <v>1530.451</v>
      </c>
      <c r="X88">
        <v>1127.472</v>
      </c>
      <c r="Y88">
        <v>1.357</v>
      </c>
      <c r="Z88">
        <v>20.446999999999999</v>
      </c>
      <c r="AA88">
        <v>103.62831</v>
      </c>
      <c r="AB88">
        <v>3.4844249999999999</v>
      </c>
      <c r="AC88">
        <v>36.066369000000002</v>
      </c>
      <c r="AD88" s="1">
        <v>363</v>
      </c>
      <c r="AE88">
        <v>7</v>
      </c>
      <c r="AF88">
        <v>574</v>
      </c>
      <c r="AG88">
        <v>93</v>
      </c>
      <c r="AH88">
        <v>14.768656999999999</v>
      </c>
      <c r="AI88">
        <v>1611.5</v>
      </c>
      <c r="AJ88">
        <v>364.6</v>
      </c>
      <c r="AK88">
        <v>28</v>
      </c>
      <c r="AL88">
        <v>9176</v>
      </c>
      <c r="AM88" t="s">
        <v>671</v>
      </c>
      <c r="AN88" t="s">
        <v>672</v>
      </c>
      <c r="AO88">
        <v>1530.451</v>
      </c>
      <c r="AR88" t="s">
        <v>118</v>
      </c>
      <c r="AS88" t="s">
        <v>120</v>
      </c>
      <c r="AT88" t="s">
        <v>215</v>
      </c>
      <c r="AU88" t="s">
        <v>670</v>
      </c>
      <c r="AV88" t="s">
        <v>48</v>
      </c>
      <c r="AW88">
        <v>1</v>
      </c>
      <c r="BB88">
        <v>0.82927777777777778</v>
      </c>
      <c r="BC88" t="s">
        <v>67</v>
      </c>
      <c r="BF88" t="s">
        <v>118</v>
      </c>
      <c r="BG88" t="s">
        <v>120</v>
      </c>
      <c r="BH88" t="s">
        <v>670</v>
      </c>
      <c r="BI88">
        <v>3027</v>
      </c>
      <c r="BJ88">
        <v>1</v>
      </c>
      <c r="BK88" t="s">
        <v>215</v>
      </c>
      <c r="BL88" t="s">
        <v>173</v>
      </c>
      <c r="BM88">
        <v>0.82927777777777778</v>
      </c>
      <c r="BN88" t="s">
        <v>67</v>
      </c>
      <c r="BO88" t="s">
        <v>177</v>
      </c>
      <c r="BP88">
        <v>1530.451</v>
      </c>
    </row>
    <row r="89" spans="1:68" ht="16.5">
      <c r="A89" s="128" t="str">
        <f t="shared" ref="A89:A95" si="53">BF89</f>
        <v>부성여객</v>
      </c>
      <c r="B89" s="129" t="str">
        <f t="shared" si="52"/>
        <v>이산해</v>
      </c>
      <c r="C89" s="130" t="str">
        <f t="shared" ref="C89:C95" si="54">BN89</f>
        <v>F</v>
      </c>
      <c r="D89" s="131">
        <f t="shared" ref="D89:D95" si="55">BM89</f>
        <v>0.70216666666666672</v>
      </c>
      <c r="E89" s="132">
        <f t="shared" ref="E89:E95" si="56">U89</f>
        <v>3339</v>
      </c>
      <c r="F89" s="133" t="str">
        <f t="shared" ref="F89:F95" si="57">BG89</f>
        <v>33</v>
      </c>
      <c r="G89" s="134" t="str">
        <f t="shared" ref="G89:G95" si="58">BK89</f>
        <v>70바2041</v>
      </c>
      <c r="H89" s="135">
        <f t="shared" ref="H89:H95" si="59">BJ89</f>
        <v>1</v>
      </c>
      <c r="I89" s="136">
        <f t="shared" ref="I89:I95" si="60">BP89</f>
        <v>1308.489</v>
      </c>
      <c r="J89" s="137">
        <f t="shared" ref="J89:J95" si="61">AB89/AA89</f>
        <v>2.5730184594850682E-2</v>
      </c>
      <c r="K89" s="137">
        <f t="shared" ref="K89:K95" si="62">AC89/AA89</f>
        <v>0.40032663709138017</v>
      </c>
      <c r="L89" s="137">
        <f t="shared" ref="L89:L95" si="63">AD89/I89</f>
        <v>0.2904113064764014</v>
      </c>
      <c r="M89" s="138">
        <f t="shared" ref="M89:M95" si="64">Z89</f>
        <v>24.44</v>
      </c>
      <c r="N89" s="139">
        <f t="shared" ref="N89:N95" si="65">AE89*100/W89</f>
        <v>0.22927208406031691</v>
      </c>
      <c r="O89" s="139">
        <f t="shared" ref="O89:O95" si="66">AF89*100/W89</f>
        <v>15.896197828181972</v>
      </c>
      <c r="P89" s="230">
        <f t="shared" ref="P89:P95" si="67">AK89</f>
        <v>35</v>
      </c>
      <c r="Q89" s="231">
        <f t="shared" ref="Q89:Q95" si="68">AE89</f>
        <v>3</v>
      </c>
      <c r="R89" s="231">
        <f t="shared" ref="R89:R95" si="69">AF89</f>
        <v>208</v>
      </c>
      <c r="T89">
        <v>512</v>
      </c>
      <c r="U89">
        <v>3339</v>
      </c>
      <c r="V89" t="s">
        <v>673</v>
      </c>
      <c r="W89">
        <v>1308.489</v>
      </c>
      <c r="X89">
        <v>1138.422</v>
      </c>
      <c r="Y89">
        <v>1.149</v>
      </c>
      <c r="Z89">
        <v>24.44</v>
      </c>
      <c r="AA89">
        <v>85.178324000000003</v>
      </c>
      <c r="AB89">
        <v>2.1916540000000002</v>
      </c>
      <c r="AC89">
        <v>34.099151999999997</v>
      </c>
      <c r="AD89" s="1">
        <v>380</v>
      </c>
      <c r="AE89">
        <v>3</v>
      </c>
      <c r="AF89">
        <v>208</v>
      </c>
      <c r="AG89">
        <v>92</v>
      </c>
      <c r="AH89">
        <v>15.36176</v>
      </c>
      <c r="AI89">
        <v>1066.3</v>
      </c>
      <c r="AJ89">
        <v>84.2</v>
      </c>
      <c r="AK89">
        <v>35</v>
      </c>
      <c r="AL89">
        <v>9893</v>
      </c>
      <c r="AM89" t="s">
        <v>674</v>
      </c>
      <c r="AN89" t="s">
        <v>675</v>
      </c>
      <c r="AO89">
        <v>1308.489</v>
      </c>
      <c r="AR89" t="s">
        <v>118</v>
      </c>
      <c r="AS89" t="s">
        <v>119</v>
      </c>
      <c r="AT89" t="s">
        <v>429</v>
      </c>
      <c r="AU89" t="s">
        <v>673</v>
      </c>
      <c r="AV89" t="s">
        <v>48</v>
      </c>
      <c r="AW89">
        <v>1</v>
      </c>
      <c r="BB89">
        <v>0.70216666666666672</v>
      </c>
      <c r="BC89" t="s">
        <v>70</v>
      </c>
      <c r="BF89" t="s">
        <v>118</v>
      </c>
      <c r="BG89" t="s">
        <v>119</v>
      </c>
      <c r="BH89" t="s">
        <v>673</v>
      </c>
      <c r="BI89">
        <v>3339</v>
      </c>
      <c r="BJ89">
        <v>1</v>
      </c>
      <c r="BK89" t="s">
        <v>429</v>
      </c>
      <c r="BL89" t="s">
        <v>173</v>
      </c>
      <c r="BM89">
        <v>0.70216666666666672</v>
      </c>
      <c r="BN89" t="s">
        <v>70</v>
      </c>
      <c r="BO89" t="s">
        <v>186</v>
      </c>
      <c r="BP89">
        <v>1308.489</v>
      </c>
    </row>
    <row r="90" spans="1:68" ht="16.5">
      <c r="A90" s="111" t="str">
        <f t="shared" si="53"/>
        <v>부성여객</v>
      </c>
      <c r="B90" s="112" t="str">
        <f t="shared" si="52"/>
        <v>이상권</v>
      </c>
      <c r="C90" s="113" t="str">
        <f t="shared" si="54"/>
        <v>F</v>
      </c>
      <c r="D90" s="114">
        <f t="shared" si="55"/>
        <v>0.67498590237061062</v>
      </c>
      <c r="E90" s="115">
        <f t="shared" si="56"/>
        <v>7247</v>
      </c>
      <c r="F90" s="116" t="str">
        <f t="shared" si="57"/>
        <v>36</v>
      </c>
      <c r="G90" s="117" t="str">
        <f t="shared" si="58"/>
        <v>70바2130</v>
      </c>
      <c r="H90" s="118">
        <f t="shared" si="59"/>
        <v>5</v>
      </c>
      <c r="I90" s="119">
        <f t="shared" si="60"/>
        <v>1556.229</v>
      </c>
      <c r="J90" s="120">
        <f t="shared" si="61"/>
        <v>3.246886313762011E-2</v>
      </c>
      <c r="K90" s="120">
        <f t="shared" si="62"/>
        <v>0.41307029961118757</v>
      </c>
      <c r="L90" s="120">
        <f t="shared" si="63"/>
        <v>0.18827563295633226</v>
      </c>
      <c r="M90" s="121">
        <f t="shared" si="64"/>
        <v>25.593</v>
      </c>
      <c r="N90" s="122">
        <f t="shared" si="65"/>
        <v>0.125132875472142</v>
      </c>
      <c r="O90" s="122">
        <f t="shared" si="66"/>
        <v>40.355352339765794</v>
      </c>
      <c r="P90" s="232">
        <f t="shared" si="67"/>
        <v>49</v>
      </c>
      <c r="Q90" s="233">
        <f t="shared" si="68"/>
        <v>2</v>
      </c>
      <c r="R90" s="233">
        <f t="shared" si="69"/>
        <v>645</v>
      </c>
      <c r="T90">
        <v>512</v>
      </c>
      <c r="U90">
        <v>7247</v>
      </c>
      <c r="V90" t="s">
        <v>349</v>
      </c>
      <c r="W90">
        <v>1598.3009999999999</v>
      </c>
      <c r="X90">
        <v>1252.318</v>
      </c>
      <c r="Y90">
        <v>1.276</v>
      </c>
      <c r="Z90">
        <v>25.593</v>
      </c>
      <c r="AA90">
        <v>113.364425</v>
      </c>
      <c r="AB90">
        <v>3.6808139999999998</v>
      </c>
      <c r="AC90">
        <v>46.827477000000002</v>
      </c>
      <c r="AD90" s="1">
        <v>293</v>
      </c>
      <c r="AE90">
        <v>2</v>
      </c>
      <c r="AF90">
        <v>645</v>
      </c>
      <c r="AG90">
        <v>93</v>
      </c>
      <c r="AH90">
        <v>14.098788000000001</v>
      </c>
      <c r="AI90">
        <v>2575.6999999999998</v>
      </c>
      <c r="AJ90">
        <v>229.3</v>
      </c>
      <c r="AK90">
        <v>49</v>
      </c>
      <c r="AL90">
        <v>21024</v>
      </c>
      <c r="AM90" t="s">
        <v>350</v>
      </c>
      <c r="AN90" t="s">
        <v>676</v>
      </c>
      <c r="AO90">
        <v>1079.2270000000001</v>
      </c>
      <c r="AR90" t="s">
        <v>118</v>
      </c>
      <c r="AS90" t="s">
        <v>120</v>
      </c>
      <c r="AT90" t="s">
        <v>234</v>
      </c>
      <c r="AU90" t="s">
        <v>349</v>
      </c>
      <c r="AV90" t="s">
        <v>194</v>
      </c>
      <c r="AW90">
        <v>5</v>
      </c>
      <c r="BB90">
        <v>0.67498590237061062</v>
      </c>
      <c r="BC90" t="s">
        <v>70</v>
      </c>
      <c r="BF90" t="s">
        <v>118</v>
      </c>
      <c r="BG90" t="s">
        <v>120</v>
      </c>
      <c r="BH90" t="s">
        <v>349</v>
      </c>
      <c r="BI90">
        <v>7247</v>
      </c>
      <c r="BJ90">
        <v>5</v>
      </c>
      <c r="BK90" t="s">
        <v>234</v>
      </c>
      <c r="BL90" t="s">
        <v>227</v>
      </c>
      <c r="BM90">
        <v>0.67498590237061062</v>
      </c>
      <c r="BN90" t="s">
        <v>70</v>
      </c>
      <c r="BO90" t="s">
        <v>186</v>
      </c>
      <c r="BP90">
        <v>1556.229</v>
      </c>
    </row>
    <row r="91" spans="1:68" ht="16.5">
      <c r="A91" s="128" t="str">
        <f t="shared" si="53"/>
        <v>부성여객</v>
      </c>
      <c r="B91" s="129" t="str">
        <f t="shared" si="52"/>
        <v>이상근</v>
      </c>
      <c r="C91" s="130" t="str">
        <f t="shared" si="54"/>
        <v>F</v>
      </c>
      <c r="D91" s="131">
        <f t="shared" si="55"/>
        <v>0.72984079192401596</v>
      </c>
      <c r="E91" s="132">
        <f t="shared" si="56"/>
        <v>2459</v>
      </c>
      <c r="F91" s="133" t="str">
        <f t="shared" si="57"/>
        <v>36</v>
      </c>
      <c r="G91" s="134" t="str">
        <f t="shared" si="58"/>
        <v>70바2136</v>
      </c>
      <c r="H91" s="135">
        <f t="shared" si="59"/>
        <v>5</v>
      </c>
      <c r="I91" s="136">
        <f t="shared" si="60"/>
        <v>1984.796</v>
      </c>
      <c r="J91" s="137">
        <f t="shared" si="61"/>
        <v>4.6121341940662523E-2</v>
      </c>
      <c r="K91" s="137">
        <f t="shared" si="62"/>
        <v>0.3744995044001922</v>
      </c>
      <c r="L91" s="137">
        <f t="shared" si="63"/>
        <v>0.16324095776089834</v>
      </c>
      <c r="M91" s="138">
        <f t="shared" si="64"/>
        <v>20.855</v>
      </c>
      <c r="N91" s="139">
        <f t="shared" si="65"/>
        <v>0</v>
      </c>
      <c r="O91" s="139">
        <f t="shared" si="66"/>
        <v>12.797284960267957</v>
      </c>
      <c r="P91" s="230">
        <f t="shared" si="67"/>
        <v>29</v>
      </c>
      <c r="Q91" s="231">
        <f t="shared" si="68"/>
        <v>0</v>
      </c>
      <c r="R91" s="231">
        <f t="shared" si="69"/>
        <v>254</v>
      </c>
      <c r="T91">
        <v>512</v>
      </c>
      <c r="U91">
        <v>2459</v>
      </c>
      <c r="V91" t="s">
        <v>351</v>
      </c>
      <c r="W91">
        <v>1984.796</v>
      </c>
      <c r="X91">
        <v>1393.586</v>
      </c>
      <c r="Y91">
        <v>1.4239999999999999</v>
      </c>
      <c r="Z91">
        <v>20.855</v>
      </c>
      <c r="AA91">
        <v>139.02245099999999</v>
      </c>
      <c r="AB91">
        <v>6.4119020000000004</v>
      </c>
      <c r="AC91">
        <v>52.063839000000002</v>
      </c>
      <c r="AD91" s="1">
        <v>324</v>
      </c>
      <c r="AE91">
        <v>0</v>
      </c>
      <c r="AF91">
        <v>254</v>
      </c>
      <c r="AG91">
        <v>98</v>
      </c>
      <c r="AH91">
        <v>14.276801000000001</v>
      </c>
      <c r="AI91">
        <v>1277.5999999999999</v>
      </c>
      <c r="AJ91">
        <v>276.7</v>
      </c>
      <c r="AK91">
        <v>29</v>
      </c>
      <c r="AL91">
        <v>8475</v>
      </c>
      <c r="AM91" t="s">
        <v>352</v>
      </c>
      <c r="AN91" t="s">
        <v>677</v>
      </c>
      <c r="AO91">
        <v>1520.98</v>
      </c>
      <c r="AR91" t="s">
        <v>118</v>
      </c>
      <c r="AS91" t="s">
        <v>120</v>
      </c>
      <c r="AT91" t="s">
        <v>236</v>
      </c>
      <c r="AU91" t="s">
        <v>351</v>
      </c>
      <c r="AV91" t="s">
        <v>194</v>
      </c>
      <c r="AW91">
        <v>5</v>
      </c>
      <c r="BB91">
        <v>0.72984079192401596</v>
      </c>
      <c r="BC91" t="s">
        <v>70</v>
      </c>
      <c r="BF91" t="s">
        <v>118</v>
      </c>
      <c r="BG91" t="s">
        <v>120</v>
      </c>
      <c r="BH91" t="s">
        <v>351</v>
      </c>
      <c r="BI91">
        <v>2459</v>
      </c>
      <c r="BJ91">
        <v>5</v>
      </c>
      <c r="BK91" t="s">
        <v>236</v>
      </c>
      <c r="BL91" t="s">
        <v>443</v>
      </c>
      <c r="BM91">
        <v>0.72984079192401596</v>
      </c>
      <c r="BN91" t="s">
        <v>70</v>
      </c>
      <c r="BO91" t="s">
        <v>186</v>
      </c>
      <c r="BP91">
        <v>1984.796</v>
      </c>
    </row>
    <row r="92" spans="1:68" ht="16.5">
      <c r="A92" s="111" t="str">
        <f t="shared" si="53"/>
        <v>부성여객</v>
      </c>
      <c r="B92" s="112" t="str">
        <f t="shared" si="52"/>
        <v>이상길</v>
      </c>
      <c r="C92" s="113" t="str">
        <f t="shared" si="54"/>
        <v>B</v>
      </c>
      <c r="D92" s="114">
        <f t="shared" si="55"/>
        <v>0.91941666666666666</v>
      </c>
      <c r="E92" s="115">
        <f t="shared" si="56"/>
        <v>7315</v>
      </c>
      <c r="F92" s="116" t="str">
        <f t="shared" si="57"/>
        <v>790</v>
      </c>
      <c r="G92" s="117" t="str">
        <f t="shared" si="58"/>
        <v>70바2045</v>
      </c>
      <c r="H92" s="118">
        <f t="shared" si="59"/>
        <v>1</v>
      </c>
      <c r="I92" s="119">
        <f t="shared" si="60"/>
        <v>2201.7800000000002</v>
      </c>
      <c r="J92" s="120">
        <f t="shared" si="61"/>
        <v>2.0136500812243253E-2</v>
      </c>
      <c r="K92" s="120">
        <f t="shared" si="62"/>
        <v>0.28643892461174342</v>
      </c>
      <c r="L92" s="120">
        <f t="shared" si="63"/>
        <v>0.21845960995194794</v>
      </c>
      <c r="M92" s="121">
        <f t="shared" si="64"/>
        <v>10.84</v>
      </c>
      <c r="N92" s="122">
        <f t="shared" si="65"/>
        <v>0.13625339498042491</v>
      </c>
      <c r="O92" s="122">
        <f t="shared" si="66"/>
        <v>18.893804103952256</v>
      </c>
      <c r="P92" s="232">
        <f t="shared" si="67"/>
        <v>9</v>
      </c>
      <c r="Q92" s="233">
        <f t="shared" si="68"/>
        <v>3</v>
      </c>
      <c r="R92" s="233">
        <f t="shared" si="69"/>
        <v>416</v>
      </c>
      <c r="T92">
        <v>512</v>
      </c>
      <c r="U92">
        <v>7315</v>
      </c>
      <c r="V92" t="s">
        <v>353</v>
      </c>
      <c r="W92">
        <v>2201.7800000000002</v>
      </c>
      <c r="X92">
        <v>1097.627</v>
      </c>
      <c r="Y92">
        <v>2.0059999999999998</v>
      </c>
      <c r="Z92">
        <v>10.84</v>
      </c>
      <c r="AA92">
        <v>85.195537000000002</v>
      </c>
      <c r="AB92">
        <v>1.7155400000000001</v>
      </c>
      <c r="AC92">
        <v>24.403317999999999</v>
      </c>
      <c r="AD92" s="1">
        <v>481</v>
      </c>
      <c r="AE92">
        <v>3</v>
      </c>
      <c r="AF92">
        <v>416</v>
      </c>
      <c r="AG92">
        <v>108</v>
      </c>
      <c r="AH92">
        <v>25.843841999999999</v>
      </c>
      <c r="AI92">
        <v>9231.4</v>
      </c>
      <c r="AJ92">
        <v>4215.3</v>
      </c>
      <c r="AK92">
        <v>9</v>
      </c>
      <c r="AL92">
        <v>873</v>
      </c>
      <c r="AM92" t="s">
        <v>354</v>
      </c>
      <c r="AN92" t="s">
        <v>678</v>
      </c>
      <c r="AO92">
        <v>2201.7800000000002</v>
      </c>
      <c r="AR92" t="s">
        <v>118</v>
      </c>
      <c r="AS92" t="s">
        <v>121</v>
      </c>
      <c r="AT92" t="s">
        <v>242</v>
      </c>
      <c r="AU92" t="s">
        <v>353</v>
      </c>
      <c r="AV92" t="s">
        <v>48</v>
      </c>
      <c r="AW92">
        <v>1</v>
      </c>
      <c r="BB92">
        <v>0.91941666666666666</v>
      </c>
      <c r="BC92" t="s">
        <v>68</v>
      </c>
      <c r="BF92" t="s">
        <v>118</v>
      </c>
      <c r="BG92" t="s">
        <v>121</v>
      </c>
      <c r="BH92" t="s">
        <v>353</v>
      </c>
      <c r="BI92">
        <v>7315</v>
      </c>
      <c r="BJ92">
        <v>1</v>
      </c>
      <c r="BK92" t="s">
        <v>242</v>
      </c>
      <c r="BL92" t="s">
        <v>173</v>
      </c>
      <c r="BM92">
        <v>0.91941666666666666</v>
      </c>
      <c r="BN92" t="s">
        <v>68</v>
      </c>
      <c r="BO92" t="s">
        <v>249</v>
      </c>
      <c r="BP92">
        <v>2201.7800000000002</v>
      </c>
    </row>
    <row r="93" spans="1:68" ht="16.5">
      <c r="A93" s="128" t="str">
        <f t="shared" si="53"/>
        <v>부성여객</v>
      </c>
      <c r="B93" s="129" t="str">
        <f t="shared" si="52"/>
        <v>이승렬</v>
      </c>
      <c r="C93" s="130" t="str">
        <f t="shared" si="54"/>
        <v>F</v>
      </c>
      <c r="D93" s="131">
        <f t="shared" si="55"/>
        <v>0.73333333333333339</v>
      </c>
      <c r="E93" s="132">
        <f t="shared" si="56"/>
        <v>3058</v>
      </c>
      <c r="F93" s="133" t="str">
        <f t="shared" si="57"/>
        <v>33</v>
      </c>
      <c r="G93" s="134" t="str">
        <f t="shared" si="58"/>
        <v>70바2037</v>
      </c>
      <c r="H93" s="135">
        <f t="shared" si="59"/>
        <v>1</v>
      </c>
      <c r="I93" s="136">
        <f t="shared" si="60"/>
        <v>1865.068</v>
      </c>
      <c r="J93" s="137">
        <f t="shared" si="61"/>
        <v>9.5752173493927895E-3</v>
      </c>
      <c r="K93" s="137">
        <f t="shared" si="62"/>
        <v>0.40542677684074624</v>
      </c>
      <c r="L93" s="137">
        <f t="shared" si="63"/>
        <v>0.25682709692086292</v>
      </c>
      <c r="M93" s="138">
        <f t="shared" si="64"/>
        <v>23.187000000000001</v>
      </c>
      <c r="N93" s="139">
        <f t="shared" si="65"/>
        <v>0.21446939200072063</v>
      </c>
      <c r="O93" s="139">
        <f t="shared" si="66"/>
        <v>22.840990248076746</v>
      </c>
      <c r="P93" s="230">
        <f t="shared" si="67"/>
        <v>39</v>
      </c>
      <c r="Q93" s="231">
        <f t="shared" si="68"/>
        <v>4</v>
      </c>
      <c r="R93" s="231">
        <f t="shared" si="69"/>
        <v>426</v>
      </c>
      <c r="T93">
        <v>512</v>
      </c>
      <c r="U93">
        <v>3058</v>
      </c>
      <c r="V93" t="s">
        <v>679</v>
      </c>
      <c r="W93">
        <v>1865.068</v>
      </c>
      <c r="X93">
        <v>1554.6769999999999</v>
      </c>
      <c r="Y93">
        <v>1.2</v>
      </c>
      <c r="Z93">
        <v>23.187000000000001</v>
      </c>
      <c r="AA93">
        <v>118.85275900000001</v>
      </c>
      <c r="AB93">
        <v>1.1380410000000001</v>
      </c>
      <c r="AC93">
        <v>48.186090999999998</v>
      </c>
      <c r="AD93" s="1">
        <v>479</v>
      </c>
      <c r="AE93">
        <v>4</v>
      </c>
      <c r="AF93">
        <v>426</v>
      </c>
      <c r="AG93">
        <v>92</v>
      </c>
      <c r="AH93">
        <v>15.692256</v>
      </c>
      <c r="AI93">
        <v>1732.5</v>
      </c>
      <c r="AJ93">
        <v>170.5</v>
      </c>
      <c r="AK93">
        <v>39</v>
      </c>
      <c r="AL93">
        <v>13315</v>
      </c>
      <c r="AM93" t="s">
        <v>680</v>
      </c>
      <c r="AN93" t="s">
        <v>681</v>
      </c>
      <c r="AO93">
        <v>1865.068</v>
      </c>
      <c r="AR93" t="s">
        <v>118</v>
      </c>
      <c r="AS93" t="s">
        <v>119</v>
      </c>
      <c r="AT93" t="s">
        <v>200</v>
      </c>
      <c r="AU93" t="s">
        <v>679</v>
      </c>
      <c r="AV93" t="s">
        <v>48</v>
      </c>
      <c r="AW93">
        <v>1</v>
      </c>
      <c r="BB93">
        <v>0.73333333333333339</v>
      </c>
      <c r="BC93" t="s">
        <v>70</v>
      </c>
      <c r="BF93" t="s">
        <v>118</v>
      </c>
      <c r="BG93" t="s">
        <v>119</v>
      </c>
      <c r="BH93" t="s">
        <v>679</v>
      </c>
      <c r="BI93">
        <v>3058</v>
      </c>
      <c r="BJ93">
        <v>1</v>
      </c>
      <c r="BK93" t="s">
        <v>200</v>
      </c>
      <c r="BL93" t="s">
        <v>173</v>
      </c>
      <c r="BM93">
        <v>0.73333333333333339</v>
      </c>
      <c r="BN93" t="s">
        <v>70</v>
      </c>
      <c r="BO93" t="s">
        <v>186</v>
      </c>
      <c r="BP93">
        <v>1865.068</v>
      </c>
    </row>
    <row r="94" spans="1:68" ht="16.5">
      <c r="A94" s="111" t="str">
        <f t="shared" si="53"/>
        <v>부성여객</v>
      </c>
      <c r="B94" s="112" t="str">
        <f t="shared" si="52"/>
        <v>이용림</v>
      </c>
      <c r="C94" s="113" t="str">
        <f t="shared" si="54"/>
        <v>S</v>
      </c>
      <c r="D94" s="114">
        <f t="shared" si="55"/>
        <v>1.0914444444444444</v>
      </c>
      <c r="E94" s="115">
        <f t="shared" si="56"/>
        <v>9587</v>
      </c>
      <c r="F94" s="116" t="str">
        <f t="shared" si="57"/>
        <v>33</v>
      </c>
      <c r="G94" s="117" t="str">
        <f t="shared" si="58"/>
        <v>70바2049</v>
      </c>
      <c r="H94" s="118">
        <f t="shared" si="59"/>
        <v>1</v>
      </c>
      <c r="I94" s="119">
        <f t="shared" si="60"/>
        <v>1983.4</v>
      </c>
      <c r="J94" s="120">
        <f t="shared" si="61"/>
        <v>2.1584006660275684E-2</v>
      </c>
      <c r="K94" s="120">
        <f t="shared" si="62"/>
        <v>0.36367802794665982</v>
      </c>
      <c r="L94" s="120">
        <f t="shared" si="63"/>
        <v>0.10184531612382777</v>
      </c>
      <c r="M94" s="121">
        <f t="shared" si="64"/>
        <v>12.849</v>
      </c>
      <c r="N94" s="122">
        <f t="shared" si="65"/>
        <v>0</v>
      </c>
      <c r="O94" s="122">
        <f t="shared" si="66"/>
        <v>2.7730160330745184</v>
      </c>
      <c r="P94" s="232">
        <f t="shared" si="67"/>
        <v>30</v>
      </c>
      <c r="Q94" s="233">
        <f t="shared" si="68"/>
        <v>0</v>
      </c>
      <c r="R94" s="233">
        <f t="shared" si="69"/>
        <v>55</v>
      </c>
      <c r="T94">
        <v>512</v>
      </c>
      <c r="U94">
        <v>9587</v>
      </c>
      <c r="V94" t="s">
        <v>355</v>
      </c>
      <c r="W94">
        <v>1983.4</v>
      </c>
      <c r="X94">
        <v>1110.5719999999999</v>
      </c>
      <c r="Y94">
        <v>1.786</v>
      </c>
      <c r="Z94">
        <v>12.849</v>
      </c>
      <c r="AA94">
        <v>131.08886799999999</v>
      </c>
      <c r="AB94">
        <v>2.8294229999999998</v>
      </c>
      <c r="AC94">
        <v>47.674140999999999</v>
      </c>
      <c r="AD94" s="1">
        <v>202</v>
      </c>
      <c r="AE94">
        <v>0</v>
      </c>
      <c r="AF94">
        <v>55</v>
      </c>
      <c r="AG94">
        <v>86</v>
      </c>
      <c r="AH94">
        <v>15.130193</v>
      </c>
      <c r="AI94">
        <v>692.7</v>
      </c>
      <c r="AJ94">
        <v>6</v>
      </c>
      <c r="AK94">
        <v>30</v>
      </c>
      <c r="AL94">
        <v>8331</v>
      </c>
      <c r="AM94" t="s">
        <v>356</v>
      </c>
      <c r="AN94" t="s">
        <v>682</v>
      </c>
      <c r="AO94">
        <v>1983.4</v>
      </c>
      <c r="AR94" t="s">
        <v>118</v>
      </c>
      <c r="AS94" t="s">
        <v>119</v>
      </c>
      <c r="AT94" t="s">
        <v>201</v>
      </c>
      <c r="AU94" t="s">
        <v>355</v>
      </c>
      <c r="AV94" t="s">
        <v>48</v>
      </c>
      <c r="AW94">
        <v>1</v>
      </c>
      <c r="BB94">
        <v>1.0914444444444444</v>
      </c>
      <c r="BC94" t="s">
        <v>71</v>
      </c>
      <c r="BF94" t="s">
        <v>118</v>
      </c>
      <c r="BG94" t="s">
        <v>119</v>
      </c>
      <c r="BH94" t="s">
        <v>355</v>
      </c>
      <c r="BI94">
        <v>9587</v>
      </c>
      <c r="BJ94">
        <v>1</v>
      </c>
      <c r="BK94" t="s">
        <v>201</v>
      </c>
      <c r="BL94" t="s">
        <v>173</v>
      </c>
      <c r="BM94">
        <v>1.0914444444444444</v>
      </c>
      <c r="BN94" t="s">
        <v>71</v>
      </c>
      <c r="BO94" t="s">
        <v>174</v>
      </c>
      <c r="BP94">
        <v>1983.4</v>
      </c>
    </row>
    <row r="95" spans="1:68" ht="16.5">
      <c r="A95" s="128" t="str">
        <f t="shared" si="53"/>
        <v>부성여객</v>
      </c>
      <c r="B95" s="129" t="str">
        <f t="shared" si="52"/>
        <v>이재석</v>
      </c>
      <c r="C95" s="130" t="str">
        <f t="shared" si="54"/>
        <v>F</v>
      </c>
      <c r="D95" s="131">
        <f t="shared" si="55"/>
        <v>0.74127777777777792</v>
      </c>
      <c r="E95" s="132">
        <f t="shared" si="56"/>
        <v>9989</v>
      </c>
      <c r="F95" s="133" t="str">
        <f t="shared" si="57"/>
        <v>36</v>
      </c>
      <c r="G95" s="134" t="str">
        <f t="shared" si="58"/>
        <v>70바2101</v>
      </c>
      <c r="H95" s="135">
        <f t="shared" si="59"/>
        <v>1</v>
      </c>
      <c r="I95" s="136">
        <f t="shared" si="60"/>
        <v>1779.085</v>
      </c>
      <c r="J95" s="137">
        <f t="shared" si="61"/>
        <v>3.5434529005120306E-2</v>
      </c>
      <c r="K95" s="137">
        <f t="shared" si="62"/>
        <v>0.38202939940750102</v>
      </c>
      <c r="L95" s="137">
        <f t="shared" si="63"/>
        <v>0.22314841618022746</v>
      </c>
      <c r="M95" s="138">
        <f t="shared" si="64"/>
        <v>21.21</v>
      </c>
      <c r="N95" s="139">
        <f t="shared" si="65"/>
        <v>0</v>
      </c>
      <c r="O95" s="139">
        <f t="shared" si="66"/>
        <v>10.960690467290769</v>
      </c>
      <c r="P95" s="230">
        <f t="shared" si="67"/>
        <v>47</v>
      </c>
      <c r="Q95" s="231">
        <f t="shared" si="68"/>
        <v>0</v>
      </c>
      <c r="R95" s="231">
        <f t="shared" si="69"/>
        <v>195</v>
      </c>
      <c r="T95">
        <v>512</v>
      </c>
      <c r="U95">
        <v>9989</v>
      </c>
      <c r="V95" t="s">
        <v>683</v>
      </c>
      <c r="W95">
        <v>1779.085</v>
      </c>
      <c r="X95">
        <v>1466.124</v>
      </c>
      <c r="Y95">
        <v>1.2130000000000001</v>
      </c>
      <c r="Z95">
        <v>21.21</v>
      </c>
      <c r="AA95">
        <v>128.491365</v>
      </c>
      <c r="AB95">
        <v>4.5530309999999998</v>
      </c>
      <c r="AC95">
        <v>49.087479000000002</v>
      </c>
      <c r="AD95" s="1">
        <v>397</v>
      </c>
      <c r="AE95">
        <v>0</v>
      </c>
      <c r="AF95">
        <v>195</v>
      </c>
      <c r="AG95">
        <v>91</v>
      </c>
      <c r="AH95">
        <v>13.845948999999999</v>
      </c>
      <c r="AI95">
        <v>1212.2</v>
      </c>
      <c r="AJ95">
        <v>206.3</v>
      </c>
      <c r="AK95">
        <v>47</v>
      </c>
      <c r="AL95">
        <v>15573</v>
      </c>
      <c r="AM95" t="s">
        <v>684</v>
      </c>
      <c r="AN95" t="s">
        <v>685</v>
      </c>
      <c r="AO95">
        <v>1779.085</v>
      </c>
      <c r="AR95" t="s">
        <v>118</v>
      </c>
      <c r="AS95" t="s">
        <v>120</v>
      </c>
      <c r="AT95" t="s">
        <v>227</v>
      </c>
      <c r="AU95" t="s">
        <v>683</v>
      </c>
      <c r="AV95" t="s">
        <v>48</v>
      </c>
      <c r="AW95">
        <v>1</v>
      </c>
      <c r="BB95">
        <v>0.74127777777777792</v>
      </c>
      <c r="BC95" t="s">
        <v>70</v>
      </c>
      <c r="BF95" t="s">
        <v>118</v>
      </c>
      <c r="BG95" t="s">
        <v>120</v>
      </c>
      <c r="BH95" t="s">
        <v>683</v>
      </c>
      <c r="BI95">
        <v>9989</v>
      </c>
      <c r="BJ95">
        <v>1</v>
      </c>
      <c r="BK95" t="s">
        <v>227</v>
      </c>
      <c r="BL95" t="s">
        <v>173</v>
      </c>
      <c r="BM95">
        <v>0.74127777777777792</v>
      </c>
      <c r="BN95" t="s">
        <v>70</v>
      </c>
      <c r="BO95" t="s">
        <v>186</v>
      </c>
      <c r="BP95">
        <v>1779.085</v>
      </c>
    </row>
    <row r="96" spans="1:68" ht="16.5">
      <c r="A96" s="111" t="str">
        <f t="shared" ref="A96:A145" si="70">BF96</f>
        <v>부성여객</v>
      </c>
      <c r="B96" s="112" t="str">
        <f t="shared" ref="B96:B145" si="71">IF(BH96="NULL", E96, BH96)</f>
        <v>이종석</v>
      </c>
      <c r="C96" s="113" t="str">
        <f t="shared" ref="C96:C145" si="72">BN96</f>
        <v>F</v>
      </c>
      <c r="D96" s="114">
        <f t="shared" ref="D96:D145" si="73">BM96</f>
        <v>0.66715000000000013</v>
      </c>
      <c r="E96" s="115">
        <f t="shared" ref="E96:E145" si="74">U96</f>
        <v>5314</v>
      </c>
      <c r="F96" s="116" t="str">
        <f t="shared" ref="F96:F145" si="75">BG96</f>
        <v>36</v>
      </c>
      <c r="G96" s="117" t="str">
        <f t="shared" ref="G96:G145" si="76">BK96</f>
        <v>70바2103</v>
      </c>
      <c r="H96" s="118">
        <f t="shared" ref="H96:H145" si="77">BJ96</f>
        <v>1</v>
      </c>
      <c r="I96" s="119">
        <f t="shared" ref="I96:I145" si="78">BP96</f>
        <v>1771.8309999999999</v>
      </c>
      <c r="J96" s="120">
        <f t="shared" ref="J96:J145" si="79">AB96/AA96</f>
        <v>2.9113781373823502E-2</v>
      </c>
      <c r="K96" s="120">
        <f t="shared" ref="K96:K145" si="80">AC96/AA96</f>
        <v>0.3921642791573281</v>
      </c>
      <c r="L96" s="120">
        <f t="shared" ref="L96:L145" si="81">AD96/I96</f>
        <v>0.25792527616911548</v>
      </c>
      <c r="M96" s="121">
        <f t="shared" ref="M96:M145" si="82">Z96</f>
        <v>21.657</v>
      </c>
      <c r="N96" s="122">
        <f t="shared" ref="N96:N145" si="83">AE96*100/W96</f>
        <v>0.8465818692640551</v>
      </c>
      <c r="O96" s="122">
        <f t="shared" ref="O96:O145" si="84">AF96*100/W96</f>
        <v>35.7821936742274</v>
      </c>
      <c r="P96" s="232">
        <f t="shared" ref="P96:P145" si="85">AK96</f>
        <v>44</v>
      </c>
      <c r="Q96" s="233">
        <f t="shared" ref="Q96:Q145" si="86">AE96</f>
        <v>15</v>
      </c>
      <c r="R96" s="233">
        <f t="shared" ref="R96:R145" si="87">AF96</f>
        <v>634</v>
      </c>
      <c r="T96">
        <v>512</v>
      </c>
      <c r="U96">
        <v>5314</v>
      </c>
      <c r="V96" t="s">
        <v>686</v>
      </c>
      <c r="W96">
        <v>1771.8309999999999</v>
      </c>
      <c r="X96">
        <v>1460.21</v>
      </c>
      <c r="Y96">
        <v>1.2130000000000001</v>
      </c>
      <c r="Z96">
        <v>21.657</v>
      </c>
      <c r="AA96">
        <v>129.424136</v>
      </c>
      <c r="AB96">
        <v>3.7680259999999999</v>
      </c>
      <c r="AC96">
        <v>50.755522999999997</v>
      </c>
      <c r="AD96" s="1">
        <v>457</v>
      </c>
      <c r="AE96">
        <v>15</v>
      </c>
      <c r="AF96">
        <v>634</v>
      </c>
      <c r="AG96">
        <v>92</v>
      </c>
      <c r="AH96">
        <v>13.690111999999999</v>
      </c>
      <c r="AI96">
        <v>1437.9</v>
      </c>
      <c r="AJ96">
        <v>167.6</v>
      </c>
      <c r="AK96">
        <v>44</v>
      </c>
      <c r="AL96">
        <v>18587</v>
      </c>
      <c r="AM96" t="s">
        <v>687</v>
      </c>
      <c r="AN96" t="s">
        <v>688</v>
      </c>
      <c r="AO96">
        <v>1771.8309999999999</v>
      </c>
      <c r="AR96" t="s">
        <v>118</v>
      </c>
      <c r="AS96" t="s">
        <v>120</v>
      </c>
      <c r="AT96" t="s">
        <v>229</v>
      </c>
      <c r="AU96" t="s">
        <v>686</v>
      </c>
      <c r="AV96" t="s">
        <v>48</v>
      </c>
      <c r="AW96">
        <v>1</v>
      </c>
      <c r="BB96">
        <v>0.66715000000000013</v>
      </c>
      <c r="BC96" t="s">
        <v>70</v>
      </c>
      <c r="BF96" t="s">
        <v>118</v>
      </c>
      <c r="BG96" t="s">
        <v>120</v>
      </c>
      <c r="BH96" t="s">
        <v>686</v>
      </c>
      <c r="BI96">
        <v>5314</v>
      </c>
      <c r="BJ96">
        <v>1</v>
      </c>
      <c r="BK96" t="s">
        <v>229</v>
      </c>
      <c r="BL96" t="s">
        <v>173</v>
      </c>
      <c r="BM96">
        <v>0.66715000000000013</v>
      </c>
      <c r="BN96" t="s">
        <v>70</v>
      </c>
      <c r="BO96" t="s">
        <v>186</v>
      </c>
      <c r="BP96">
        <v>1771.8309999999999</v>
      </c>
    </row>
    <row r="97" spans="1:68" ht="16.5">
      <c r="A97" s="128" t="str">
        <f t="shared" si="70"/>
        <v>부성여객</v>
      </c>
      <c r="B97" s="129" t="str">
        <f t="shared" si="71"/>
        <v>이종원</v>
      </c>
      <c r="C97" s="130" t="str">
        <f t="shared" si="72"/>
        <v>D</v>
      </c>
      <c r="D97" s="131">
        <f t="shared" si="73"/>
        <v>0.8191538424142828</v>
      </c>
      <c r="E97" s="132">
        <f t="shared" si="74"/>
        <v>4777</v>
      </c>
      <c r="F97" s="133" t="str">
        <f t="shared" si="75"/>
        <v>36</v>
      </c>
      <c r="G97" s="134" t="str">
        <f t="shared" si="76"/>
        <v>70바2131</v>
      </c>
      <c r="H97" s="135">
        <f t="shared" si="77"/>
        <v>4</v>
      </c>
      <c r="I97" s="136">
        <f t="shared" si="78"/>
        <v>1389.8510000000001</v>
      </c>
      <c r="J97" s="137">
        <f t="shared" si="79"/>
        <v>3.5892528899811427E-2</v>
      </c>
      <c r="K97" s="137">
        <f t="shared" si="80"/>
        <v>0.37973662192131558</v>
      </c>
      <c r="L97" s="137">
        <f t="shared" si="81"/>
        <v>0.17483888560716218</v>
      </c>
      <c r="M97" s="138">
        <f t="shared" si="82"/>
        <v>17.824000000000002</v>
      </c>
      <c r="N97" s="139">
        <f t="shared" si="83"/>
        <v>0.50365111080252478</v>
      </c>
      <c r="O97" s="139">
        <f t="shared" si="84"/>
        <v>13.598579991668171</v>
      </c>
      <c r="P97" s="230">
        <f t="shared" si="85"/>
        <v>44</v>
      </c>
      <c r="Q97" s="231">
        <f t="shared" si="86"/>
        <v>7</v>
      </c>
      <c r="R97" s="231">
        <f t="shared" si="87"/>
        <v>189</v>
      </c>
      <c r="T97">
        <v>512</v>
      </c>
      <c r="U97">
        <v>4777</v>
      </c>
      <c r="V97" t="s">
        <v>357</v>
      </c>
      <c r="W97">
        <v>1389.8510000000001</v>
      </c>
      <c r="X97">
        <v>905.47900000000004</v>
      </c>
      <c r="Y97">
        <v>1.5349999999999999</v>
      </c>
      <c r="Z97">
        <v>17.824000000000002</v>
      </c>
      <c r="AA97">
        <v>100.902475</v>
      </c>
      <c r="AB97">
        <v>3.621645</v>
      </c>
      <c r="AC97">
        <v>38.316364999999998</v>
      </c>
      <c r="AD97" s="1">
        <v>243</v>
      </c>
      <c r="AE97">
        <v>7</v>
      </c>
      <c r="AF97">
        <v>189</v>
      </c>
      <c r="AG97">
        <v>79</v>
      </c>
      <c r="AH97">
        <v>13.774201</v>
      </c>
      <c r="AI97">
        <v>782.1</v>
      </c>
      <c r="AJ97">
        <v>0</v>
      </c>
      <c r="AK97">
        <v>44</v>
      </c>
      <c r="AL97">
        <v>12125</v>
      </c>
      <c r="AM97" t="s">
        <v>358</v>
      </c>
      <c r="AN97" t="s">
        <v>689</v>
      </c>
      <c r="AO97">
        <v>790.41300000000001</v>
      </c>
      <c r="AR97" t="s">
        <v>118</v>
      </c>
      <c r="AS97" t="s">
        <v>120</v>
      </c>
      <c r="AT97" t="s">
        <v>235</v>
      </c>
      <c r="AU97" t="s">
        <v>357</v>
      </c>
      <c r="AV97" t="s">
        <v>194</v>
      </c>
      <c r="AW97">
        <v>4</v>
      </c>
      <c r="BB97">
        <v>0.8191538424142828</v>
      </c>
      <c r="BC97" t="s">
        <v>67</v>
      </c>
      <c r="BF97" t="s">
        <v>118</v>
      </c>
      <c r="BG97" t="s">
        <v>120</v>
      </c>
      <c r="BH97" t="s">
        <v>357</v>
      </c>
      <c r="BI97">
        <v>4777</v>
      </c>
      <c r="BJ97">
        <v>4</v>
      </c>
      <c r="BK97" t="s">
        <v>235</v>
      </c>
      <c r="BL97" t="s">
        <v>221</v>
      </c>
      <c r="BM97">
        <v>0.8191538424142828</v>
      </c>
      <c r="BN97" t="s">
        <v>67</v>
      </c>
      <c r="BO97" t="s">
        <v>177</v>
      </c>
      <c r="BP97">
        <v>1389.8510000000001</v>
      </c>
    </row>
    <row r="98" spans="1:68" ht="16.5">
      <c r="A98" s="111" t="str">
        <f t="shared" si="70"/>
        <v>부성여객</v>
      </c>
      <c r="B98" s="112" t="str">
        <f t="shared" si="71"/>
        <v>이주석</v>
      </c>
      <c r="C98" s="113" t="str">
        <f t="shared" si="72"/>
        <v>A</v>
      </c>
      <c r="D98" s="114">
        <f t="shared" si="73"/>
        <v>0.97518172367865108</v>
      </c>
      <c r="E98" s="115">
        <f t="shared" si="74"/>
        <v>1944</v>
      </c>
      <c r="F98" s="116" t="str">
        <f t="shared" si="75"/>
        <v>36</v>
      </c>
      <c r="G98" s="117" t="str">
        <f t="shared" si="76"/>
        <v>70바2046</v>
      </c>
      <c r="H98" s="118">
        <f t="shared" si="77"/>
        <v>5</v>
      </c>
      <c r="I98" s="119">
        <f t="shared" si="78"/>
        <v>1218.865</v>
      </c>
      <c r="J98" s="120">
        <f t="shared" si="79"/>
        <v>3.0835912669981168E-2</v>
      </c>
      <c r="K98" s="120">
        <f t="shared" si="80"/>
        <v>0.36534023085122891</v>
      </c>
      <c r="L98" s="120">
        <f t="shared" si="81"/>
        <v>0.19854536802681183</v>
      </c>
      <c r="M98" s="121">
        <f t="shared" si="82"/>
        <v>15.074</v>
      </c>
      <c r="N98" s="122">
        <f t="shared" si="83"/>
        <v>0</v>
      </c>
      <c r="O98" s="122">
        <f t="shared" si="84"/>
        <v>7.5480057266391274</v>
      </c>
      <c r="P98" s="232">
        <f t="shared" si="85"/>
        <v>20</v>
      </c>
      <c r="Q98" s="233">
        <f t="shared" si="86"/>
        <v>0</v>
      </c>
      <c r="R98" s="233">
        <f t="shared" si="87"/>
        <v>92</v>
      </c>
      <c r="T98">
        <v>512</v>
      </c>
      <c r="U98">
        <v>1944</v>
      </c>
      <c r="V98" t="s">
        <v>359</v>
      </c>
      <c r="W98">
        <v>1218.865</v>
      </c>
      <c r="X98">
        <v>721.99</v>
      </c>
      <c r="Y98">
        <v>1.6879999999999999</v>
      </c>
      <c r="Z98">
        <v>15.074</v>
      </c>
      <c r="AA98">
        <v>82.082474000000005</v>
      </c>
      <c r="AB98">
        <v>2.531088</v>
      </c>
      <c r="AC98">
        <v>29.988029999999998</v>
      </c>
      <c r="AD98" s="1">
        <v>242</v>
      </c>
      <c r="AE98">
        <v>0</v>
      </c>
      <c r="AF98">
        <v>92</v>
      </c>
      <c r="AG98">
        <v>97</v>
      </c>
      <c r="AH98">
        <v>14.849271999999999</v>
      </c>
      <c r="AI98">
        <v>1005.5</v>
      </c>
      <c r="AJ98">
        <v>151.5</v>
      </c>
      <c r="AK98">
        <v>20</v>
      </c>
      <c r="AL98">
        <v>7892</v>
      </c>
      <c r="AM98" t="s">
        <v>360</v>
      </c>
      <c r="AN98" t="s">
        <v>690</v>
      </c>
      <c r="AO98">
        <v>614.76199999999994</v>
      </c>
      <c r="AR98" t="s">
        <v>118</v>
      </c>
      <c r="AS98" t="s">
        <v>120</v>
      </c>
      <c r="AT98" t="s">
        <v>216</v>
      </c>
      <c r="AU98" t="s">
        <v>359</v>
      </c>
      <c r="AV98" t="s">
        <v>48</v>
      </c>
      <c r="AW98">
        <v>5</v>
      </c>
      <c r="BB98">
        <v>0.97518172367865108</v>
      </c>
      <c r="BC98" t="s">
        <v>66</v>
      </c>
      <c r="BF98" t="s">
        <v>118</v>
      </c>
      <c r="BG98" t="s">
        <v>120</v>
      </c>
      <c r="BH98" t="s">
        <v>359</v>
      </c>
      <c r="BI98">
        <v>1944</v>
      </c>
      <c r="BJ98">
        <v>5</v>
      </c>
      <c r="BK98" t="s">
        <v>216</v>
      </c>
      <c r="BL98" t="s">
        <v>246</v>
      </c>
      <c r="BM98">
        <v>0.97518172367865108</v>
      </c>
      <c r="BN98" t="s">
        <v>66</v>
      </c>
      <c r="BO98" t="s">
        <v>176</v>
      </c>
      <c r="BP98">
        <v>1218.865</v>
      </c>
    </row>
    <row r="99" spans="1:68" ht="16.5">
      <c r="A99" s="128" t="str">
        <f t="shared" si="70"/>
        <v>부성여객</v>
      </c>
      <c r="B99" s="129" t="str">
        <f t="shared" si="71"/>
        <v>이진형</v>
      </c>
      <c r="C99" s="130" t="str">
        <f t="shared" si="72"/>
        <v>F</v>
      </c>
      <c r="D99" s="131">
        <f t="shared" si="73"/>
        <v>0.71610000000000007</v>
      </c>
      <c r="E99" s="132">
        <f t="shared" si="74"/>
        <v>2255</v>
      </c>
      <c r="F99" s="133" t="str">
        <f t="shared" si="75"/>
        <v>36</v>
      </c>
      <c r="G99" s="134" t="str">
        <f t="shared" si="76"/>
        <v>70바2102</v>
      </c>
      <c r="H99" s="135">
        <f t="shared" si="77"/>
        <v>1</v>
      </c>
      <c r="I99" s="136">
        <f t="shared" si="78"/>
        <v>2045.2660000000001</v>
      </c>
      <c r="J99" s="137">
        <f t="shared" si="79"/>
        <v>3.3451562594712006E-2</v>
      </c>
      <c r="K99" s="137">
        <f t="shared" si="80"/>
        <v>0.36280710085618106</v>
      </c>
      <c r="L99" s="137">
        <f t="shared" si="81"/>
        <v>0.13543470629248225</v>
      </c>
      <c r="M99" s="138">
        <f t="shared" si="82"/>
        <v>20.388999999999999</v>
      </c>
      <c r="N99" s="139">
        <f t="shared" si="83"/>
        <v>0.29336037464075576</v>
      </c>
      <c r="O99" s="139">
        <f t="shared" si="84"/>
        <v>8.8008112392226732</v>
      </c>
      <c r="P99" s="230">
        <f t="shared" si="85"/>
        <v>47</v>
      </c>
      <c r="Q99" s="231">
        <f t="shared" si="86"/>
        <v>6</v>
      </c>
      <c r="R99" s="231">
        <f t="shared" si="87"/>
        <v>180</v>
      </c>
      <c r="T99">
        <v>512</v>
      </c>
      <c r="U99">
        <v>2255</v>
      </c>
      <c r="V99" t="s">
        <v>691</v>
      </c>
      <c r="W99">
        <v>2045.2660000000001</v>
      </c>
      <c r="X99">
        <v>1570.7840000000001</v>
      </c>
      <c r="Y99">
        <v>1.302</v>
      </c>
      <c r="Z99">
        <v>20.388999999999999</v>
      </c>
      <c r="AA99">
        <v>145.34191000000001</v>
      </c>
      <c r="AB99">
        <v>4.8619139999999996</v>
      </c>
      <c r="AC99">
        <v>52.731076999999999</v>
      </c>
      <c r="AD99" s="1">
        <v>277</v>
      </c>
      <c r="AE99">
        <v>6</v>
      </c>
      <c r="AF99">
        <v>180</v>
      </c>
      <c r="AG99">
        <v>92</v>
      </c>
      <c r="AH99">
        <v>14.072100000000001</v>
      </c>
      <c r="AI99">
        <v>513.20000000000005</v>
      </c>
      <c r="AJ99">
        <v>13.8</v>
      </c>
      <c r="AK99">
        <v>47</v>
      </c>
      <c r="AL99">
        <v>7828</v>
      </c>
      <c r="AM99" t="s">
        <v>692</v>
      </c>
      <c r="AN99" t="s">
        <v>693</v>
      </c>
      <c r="AO99">
        <v>2045.2660000000001</v>
      </c>
      <c r="AR99" t="s">
        <v>118</v>
      </c>
      <c r="AS99" t="s">
        <v>120</v>
      </c>
      <c r="AT99" t="s">
        <v>228</v>
      </c>
      <c r="AU99" t="s">
        <v>691</v>
      </c>
      <c r="AV99" t="s">
        <v>48</v>
      </c>
      <c r="AW99">
        <v>1</v>
      </c>
      <c r="BB99">
        <v>0.71610000000000007</v>
      </c>
      <c r="BC99" t="s">
        <v>70</v>
      </c>
      <c r="BF99" t="s">
        <v>118</v>
      </c>
      <c r="BG99" t="s">
        <v>120</v>
      </c>
      <c r="BH99" t="s">
        <v>691</v>
      </c>
      <c r="BI99">
        <v>2255</v>
      </c>
      <c r="BJ99">
        <v>1</v>
      </c>
      <c r="BK99" t="s">
        <v>228</v>
      </c>
      <c r="BL99" t="s">
        <v>173</v>
      </c>
      <c r="BM99">
        <v>0.71610000000000007</v>
      </c>
      <c r="BN99" t="s">
        <v>70</v>
      </c>
      <c r="BO99" t="s">
        <v>186</v>
      </c>
      <c r="BP99">
        <v>2045.2660000000001</v>
      </c>
    </row>
    <row r="100" spans="1:68" ht="16.5">
      <c r="A100" s="111" t="str">
        <f t="shared" si="70"/>
        <v>부성여객</v>
      </c>
      <c r="B100" s="112" t="str">
        <f t="shared" si="71"/>
        <v>이진희</v>
      </c>
      <c r="C100" s="113" t="str">
        <f t="shared" si="72"/>
        <v>C</v>
      </c>
      <c r="D100" s="114">
        <f t="shared" si="73"/>
        <v>0.88180438256700566</v>
      </c>
      <c r="E100" s="115">
        <f t="shared" si="74"/>
        <v>3335</v>
      </c>
      <c r="F100" s="116" t="str">
        <f t="shared" si="75"/>
        <v>790</v>
      </c>
      <c r="G100" s="117" t="str">
        <f t="shared" si="76"/>
        <v>70바2065</v>
      </c>
      <c r="H100" s="118">
        <f t="shared" si="77"/>
        <v>6</v>
      </c>
      <c r="I100" s="119">
        <f t="shared" si="78"/>
        <v>4048.0290000000005</v>
      </c>
      <c r="J100" s="120">
        <f t="shared" si="79"/>
        <v>7.3467893047544308E-2</v>
      </c>
      <c r="K100" s="120">
        <f t="shared" si="80"/>
        <v>0.24792278241754695</v>
      </c>
      <c r="L100" s="120">
        <f t="shared" si="81"/>
        <v>0.27025498088081878</v>
      </c>
      <c r="M100" s="121">
        <f t="shared" si="82"/>
        <v>12.404</v>
      </c>
      <c r="N100" s="122">
        <f t="shared" si="83"/>
        <v>0.34584732471037138</v>
      </c>
      <c r="O100" s="122">
        <f t="shared" si="84"/>
        <v>11.857622561498447</v>
      </c>
      <c r="P100" s="232">
        <f t="shared" si="85"/>
        <v>12</v>
      </c>
      <c r="Q100" s="233">
        <f t="shared" si="86"/>
        <v>14</v>
      </c>
      <c r="R100" s="233">
        <f t="shared" si="87"/>
        <v>480</v>
      </c>
      <c r="T100">
        <v>512</v>
      </c>
      <c r="U100">
        <v>3335</v>
      </c>
      <c r="V100" t="s">
        <v>361</v>
      </c>
      <c r="W100">
        <v>4048.029</v>
      </c>
      <c r="X100">
        <v>2105.87</v>
      </c>
      <c r="Y100">
        <v>1.9219999999999999</v>
      </c>
      <c r="Z100">
        <v>12.404</v>
      </c>
      <c r="AA100">
        <v>153.532183</v>
      </c>
      <c r="AB100">
        <v>11.279686</v>
      </c>
      <c r="AC100">
        <v>38.064126000000002</v>
      </c>
      <c r="AD100" s="1">
        <v>1094</v>
      </c>
      <c r="AE100">
        <v>14</v>
      </c>
      <c r="AF100">
        <v>480</v>
      </c>
      <c r="AG100">
        <v>108</v>
      </c>
      <c r="AH100">
        <v>26.365995999999999</v>
      </c>
      <c r="AI100">
        <v>17855.2</v>
      </c>
      <c r="AJ100">
        <v>8142.7</v>
      </c>
      <c r="AK100">
        <v>12</v>
      </c>
      <c r="AL100">
        <v>1506</v>
      </c>
      <c r="AM100" t="s">
        <v>362</v>
      </c>
      <c r="AN100" t="s">
        <v>694</v>
      </c>
      <c r="AO100">
        <v>875.25</v>
      </c>
      <c r="AR100" t="s">
        <v>118</v>
      </c>
      <c r="AS100" t="s">
        <v>121</v>
      </c>
      <c r="AT100" t="s">
        <v>243</v>
      </c>
      <c r="AU100" t="s">
        <v>361</v>
      </c>
      <c r="AV100" t="s">
        <v>48</v>
      </c>
      <c r="AW100">
        <v>6</v>
      </c>
      <c r="BB100">
        <v>0.88180438256700566</v>
      </c>
      <c r="BC100" t="s">
        <v>69</v>
      </c>
      <c r="BF100" t="s">
        <v>118</v>
      </c>
      <c r="BG100" t="s">
        <v>121</v>
      </c>
      <c r="BH100" t="s">
        <v>361</v>
      </c>
      <c r="BI100">
        <v>3335</v>
      </c>
      <c r="BJ100">
        <v>6</v>
      </c>
      <c r="BK100" t="s">
        <v>243</v>
      </c>
      <c r="BL100" t="s">
        <v>245</v>
      </c>
      <c r="BM100">
        <v>0.88180438256700566</v>
      </c>
      <c r="BN100" t="s">
        <v>69</v>
      </c>
      <c r="BO100" t="s">
        <v>175</v>
      </c>
      <c r="BP100">
        <v>4048.0290000000005</v>
      </c>
    </row>
    <row r="101" spans="1:68" ht="16.5">
      <c r="A101" s="128" t="str">
        <f t="shared" si="70"/>
        <v>부성여객</v>
      </c>
      <c r="B101" s="129" t="str">
        <f t="shared" si="71"/>
        <v>이창욱</v>
      </c>
      <c r="C101" s="130" t="str">
        <f t="shared" si="72"/>
        <v>D</v>
      </c>
      <c r="D101" s="131">
        <f t="shared" si="73"/>
        <v>0.82360628482093912</v>
      </c>
      <c r="E101" s="132">
        <f t="shared" si="74"/>
        <v>1397</v>
      </c>
      <c r="F101" s="133" t="str">
        <f t="shared" si="75"/>
        <v>36</v>
      </c>
      <c r="G101" s="134" t="str">
        <f t="shared" si="76"/>
        <v>70바2062</v>
      </c>
      <c r="H101" s="135">
        <f t="shared" si="77"/>
        <v>13</v>
      </c>
      <c r="I101" s="136">
        <f t="shared" si="78"/>
        <v>2031.473</v>
      </c>
      <c r="J101" s="137">
        <f t="shared" si="79"/>
        <v>2.5161538579277266E-2</v>
      </c>
      <c r="K101" s="137">
        <f t="shared" si="80"/>
        <v>0.34385764520347423</v>
      </c>
      <c r="L101" s="137">
        <f t="shared" si="81"/>
        <v>0.21265357698576354</v>
      </c>
      <c r="M101" s="138">
        <f t="shared" si="82"/>
        <v>16.777999999999999</v>
      </c>
      <c r="N101" s="139">
        <f t="shared" si="83"/>
        <v>0.19200288772343135</v>
      </c>
      <c r="O101" s="139">
        <f t="shared" si="84"/>
        <v>11.472172541475024</v>
      </c>
      <c r="P101" s="230">
        <f t="shared" si="85"/>
        <v>23</v>
      </c>
      <c r="Q101" s="231">
        <f t="shared" si="86"/>
        <v>4</v>
      </c>
      <c r="R101" s="231">
        <f t="shared" si="87"/>
        <v>239</v>
      </c>
      <c r="T101">
        <v>512</v>
      </c>
      <c r="U101">
        <v>1397</v>
      </c>
      <c r="V101" t="s">
        <v>363</v>
      </c>
      <c r="W101">
        <v>2083.3020000000001</v>
      </c>
      <c r="X101">
        <v>1338.2850000000001</v>
      </c>
      <c r="Y101">
        <v>1.5569999999999999</v>
      </c>
      <c r="Z101">
        <v>16.777999999999999</v>
      </c>
      <c r="AA101">
        <v>122.04329199999999</v>
      </c>
      <c r="AB101">
        <v>3.0707970000000002</v>
      </c>
      <c r="AC101">
        <v>41.965519</v>
      </c>
      <c r="AD101" s="1">
        <v>432</v>
      </c>
      <c r="AE101">
        <v>4</v>
      </c>
      <c r="AF101">
        <v>239</v>
      </c>
      <c r="AG101">
        <v>99</v>
      </c>
      <c r="AH101">
        <v>17.070188000000002</v>
      </c>
      <c r="AI101">
        <v>3563.6</v>
      </c>
      <c r="AJ101">
        <v>292.39999999999998</v>
      </c>
      <c r="AK101">
        <v>23</v>
      </c>
      <c r="AL101">
        <v>4732</v>
      </c>
      <c r="AM101" t="s">
        <v>364</v>
      </c>
      <c r="AN101" t="s">
        <v>695</v>
      </c>
      <c r="AO101">
        <v>338.15</v>
      </c>
      <c r="AR101" t="s">
        <v>118</v>
      </c>
      <c r="AS101" t="s">
        <v>120</v>
      </c>
      <c r="AT101" t="s">
        <v>219</v>
      </c>
      <c r="AU101" t="s">
        <v>363</v>
      </c>
      <c r="AV101" t="s">
        <v>194</v>
      </c>
      <c r="AW101">
        <v>13</v>
      </c>
      <c r="BB101">
        <v>0.82360628482093912</v>
      </c>
      <c r="BC101" t="s">
        <v>67</v>
      </c>
      <c r="BF101" t="s">
        <v>118</v>
      </c>
      <c r="BG101" t="s">
        <v>120</v>
      </c>
      <c r="BH101" t="s">
        <v>363</v>
      </c>
      <c r="BI101">
        <v>1397</v>
      </c>
      <c r="BJ101">
        <v>13</v>
      </c>
      <c r="BK101" t="s">
        <v>219</v>
      </c>
      <c r="BL101" t="s">
        <v>198</v>
      </c>
      <c r="BM101">
        <v>0.82360628482093912</v>
      </c>
      <c r="BN101" t="s">
        <v>67</v>
      </c>
      <c r="BO101" t="s">
        <v>177</v>
      </c>
      <c r="BP101">
        <v>2031.473</v>
      </c>
    </row>
    <row r="102" spans="1:68" ht="16.5">
      <c r="A102" s="111" t="str">
        <f t="shared" si="70"/>
        <v>부성여객</v>
      </c>
      <c r="B102" s="112" t="str">
        <f t="shared" si="71"/>
        <v>이창현</v>
      </c>
      <c r="C102" s="113" t="str">
        <f t="shared" si="72"/>
        <v>F</v>
      </c>
      <c r="D102" s="114">
        <f t="shared" si="73"/>
        <v>0.75503473709843327</v>
      </c>
      <c r="E102" s="115">
        <f t="shared" si="74"/>
        <v>1090</v>
      </c>
      <c r="F102" s="116" t="str">
        <f t="shared" si="75"/>
        <v>36</v>
      </c>
      <c r="G102" s="117" t="str">
        <f t="shared" si="76"/>
        <v>70바2130</v>
      </c>
      <c r="H102" s="118">
        <f t="shared" si="77"/>
        <v>12</v>
      </c>
      <c r="I102" s="119">
        <f t="shared" si="78"/>
        <v>1670.633</v>
      </c>
      <c r="J102" s="120">
        <f t="shared" si="79"/>
        <v>3.9591134766188273E-2</v>
      </c>
      <c r="K102" s="120">
        <f t="shared" si="80"/>
        <v>0.39879891861113048</v>
      </c>
      <c r="L102" s="120">
        <f t="shared" si="81"/>
        <v>0.21129715503045851</v>
      </c>
      <c r="M102" s="121">
        <f t="shared" si="82"/>
        <v>22.54</v>
      </c>
      <c r="N102" s="122">
        <f t="shared" si="83"/>
        <v>0.46802291908234744</v>
      </c>
      <c r="O102" s="122">
        <f t="shared" si="84"/>
        <v>16.322299302996868</v>
      </c>
      <c r="P102" s="232">
        <f t="shared" si="85"/>
        <v>58</v>
      </c>
      <c r="Q102" s="233">
        <f t="shared" si="86"/>
        <v>8</v>
      </c>
      <c r="R102" s="233">
        <f t="shared" si="87"/>
        <v>279</v>
      </c>
      <c r="T102">
        <v>512</v>
      </c>
      <c r="U102">
        <v>1090</v>
      </c>
      <c r="V102" t="s">
        <v>696</v>
      </c>
      <c r="W102">
        <v>1709.318</v>
      </c>
      <c r="X102">
        <v>1323.8240000000001</v>
      </c>
      <c r="Y102">
        <v>1.2909999999999999</v>
      </c>
      <c r="Z102">
        <v>22.54</v>
      </c>
      <c r="AA102">
        <v>121.842201</v>
      </c>
      <c r="AB102">
        <v>4.8238709999999996</v>
      </c>
      <c r="AC102">
        <v>48.590538000000002</v>
      </c>
      <c r="AD102" s="1">
        <v>353</v>
      </c>
      <c r="AE102">
        <v>8</v>
      </c>
      <c r="AF102">
        <v>279</v>
      </c>
      <c r="AG102">
        <v>92</v>
      </c>
      <c r="AH102">
        <v>14.028948</v>
      </c>
      <c r="AI102">
        <v>2199.9</v>
      </c>
      <c r="AJ102">
        <v>122.1</v>
      </c>
      <c r="AK102">
        <v>58</v>
      </c>
      <c r="AL102">
        <v>26031</v>
      </c>
      <c r="AM102" t="s">
        <v>697</v>
      </c>
      <c r="AN102" t="s">
        <v>698</v>
      </c>
      <c r="AO102">
        <v>236.8</v>
      </c>
      <c r="AR102" t="s">
        <v>118</v>
      </c>
      <c r="AS102" t="s">
        <v>120</v>
      </c>
      <c r="AT102" t="s">
        <v>234</v>
      </c>
      <c r="AU102" t="s">
        <v>696</v>
      </c>
      <c r="AV102" t="s">
        <v>194</v>
      </c>
      <c r="AW102">
        <v>12</v>
      </c>
      <c r="BB102">
        <v>0.75503473709843327</v>
      </c>
      <c r="BC102" t="s">
        <v>70</v>
      </c>
      <c r="BF102" t="s">
        <v>118</v>
      </c>
      <c r="BG102" t="s">
        <v>120</v>
      </c>
      <c r="BH102" t="s">
        <v>696</v>
      </c>
      <c r="BI102">
        <v>1090</v>
      </c>
      <c r="BJ102">
        <v>12</v>
      </c>
      <c r="BK102" t="s">
        <v>234</v>
      </c>
      <c r="BL102" t="s">
        <v>200</v>
      </c>
      <c r="BM102">
        <v>0.75503473709843327</v>
      </c>
      <c r="BN102" t="s">
        <v>70</v>
      </c>
      <c r="BO102" t="s">
        <v>186</v>
      </c>
      <c r="BP102">
        <v>1670.633</v>
      </c>
    </row>
    <row r="103" spans="1:68" ht="16.5">
      <c r="A103" s="128" t="str">
        <f t="shared" si="70"/>
        <v>부성여객</v>
      </c>
      <c r="B103" s="129" t="str">
        <f t="shared" si="71"/>
        <v>이창희</v>
      </c>
      <c r="C103" s="130" t="str">
        <f t="shared" si="72"/>
        <v>D</v>
      </c>
      <c r="D103" s="131">
        <f t="shared" si="73"/>
        <v>0.81280899327031286</v>
      </c>
      <c r="E103" s="132">
        <f t="shared" si="74"/>
        <v>7719</v>
      </c>
      <c r="F103" s="133" t="str">
        <f t="shared" si="75"/>
        <v>36</v>
      </c>
      <c r="G103" s="134" t="str">
        <f t="shared" si="76"/>
        <v>70바2139</v>
      </c>
      <c r="H103" s="135">
        <f t="shared" si="77"/>
        <v>15</v>
      </c>
      <c r="I103" s="136">
        <f t="shared" si="78"/>
        <v>2094.6859999999997</v>
      </c>
      <c r="J103" s="137">
        <f t="shared" si="79"/>
        <v>3.6803663954009899E-2</v>
      </c>
      <c r="K103" s="137">
        <f t="shared" si="80"/>
        <v>0.37547860447633846</v>
      </c>
      <c r="L103" s="137">
        <f t="shared" si="81"/>
        <v>0.23297047863021</v>
      </c>
      <c r="M103" s="138">
        <f t="shared" si="82"/>
        <v>18.41</v>
      </c>
      <c r="N103" s="139">
        <f t="shared" si="83"/>
        <v>0.14321955653496513</v>
      </c>
      <c r="O103" s="139">
        <f t="shared" si="84"/>
        <v>7.495156791996509</v>
      </c>
      <c r="P103" s="230">
        <f t="shared" si="85"/>
        <v>46</v>
      </c>
      <c r="Q103" s="231">
        <f t="shared" si="86"/>
        <v>3</v>
      </c>
      <c r="R103" s="231">
        <f t="shared" si="87"/>
        <v>157</v>
      </c>
      <c r="T103">
        <v>512</v>
      </c>
      <c r="U103">
        <v>7719</v>
      </c>
      <c r="V103" t="s">
        <v>365</v>
      </c>
      <c r="W103">
        <v>2094.6860000000001</v>
      </c>
      <c r="X103">
        <v>1375.7429999999999</v>
      </c>
      <c r="Y103">
        <v>1.5229999999999999</v>
      </c>
      <c r="Z103">
        <v>18.41</v>
      </c>
      <c r="AA103">
        <v>136.42136300000001</v>
      </c>
      <c r="AB103">
        <v>5.0208060000000003</v>
      </c>
      <c r="AC103">
        <v>51.223303000000001</v>
      </c>
      <c r="AD103" s="1">
        <v>488</v>
      </c>
      <c r="AE103">
        <v>3</v>
      </c>
      <c r="AF103">
        <v>157</v>
      </c>
      <c r="AG103">
        <v>108</v>
      </c>
      <c r="AH103">
        <v>15.35453</v>
      </c>
      <c r="AI103">
        <v>4074.6</v>
      </c>
      <c r="AJ103">
        <v>871.5</v>
      </c>
      <c r="AK103">
        <v>46</v>
      </c>
      <c r="AL103">
        <v>9704</v>
      </c>
      <c r="AM103" t="s">
        <v>366</v>
      </c>
      <c r="AN103" t="s">
        <v>699</v>
      </c>
      <c r="AO103">
        <v>221.214</v>
      </c>
      <c r="AR103" t="s">
        <v>118</v>
      </c>
      <c r="AS103" t="s">
        <v>120</v>
      </c>
      <c r="AT103" t="s">
        <v>238</v>
      </c>
      <c r="AU103" t="s">
        <v>365</v>
      </c>
      <c r="AV103" t="s">
        <v>194</v>
      </c>
      <c r="AW103">
        <v>15</v>
      </c>
      <c r="BB103">
        <v>0.81280899327031286</v>
      </c>
      <c r="BC103" t="s">
        <v>67</v>
      </c>
      <c r="BF103" t="s">
        <v>118</v>
      </c>
      <c r="BG103" t="s">
        <v>120</v>
      </c>
      <c r="BH103" t="s">
        <v>365</v>
      </c>
      <c r="BI103">
        <v>7719</v>
      </c>
      <c r="BJ103">
        <v>15</v>
      </c>
      <c r="BK103" t="s">
        <v>238</v>
      </c>
      <c r="BL103" t="s">
        <v>245</v>
      </c>
      <c r="BM103">
        <v>0.81280899327031286</v>
      </c>
      <c r="BN103" t="s">
        <v>67</v>
      </c>
      <c r="BO103" t="s">
        <v>177</v>
      </c>
      <c r="BP103">
        <v>2094.6859999999997</v>
      </c>
    </row>
    <row r="104" spans="1:68" ht="16.5">
      <c r="A104" s="111" t="str">
        <f t="shared" si="70"/>
        <v>부성여객</v>
      </c>
      <c r="B104" s="112" t="str">
        <f t="shared" si="71"/>
        <v>이철</v>
      </c>
      <c r="C104" s="113" t="str">
        <f t="shared" si="72"/>
        <v>S</v>
      </c>
      <c r="D104" s="114">
        <f t="shared" si="73"/>
        <v>1.0344583333333335</v>
      </c>
      <c r="E104" s="115">
        <f t="shared" si="74"/>
        <v>3773</v>
      </c>
      <c r="F104" s="116" t="str">
        <f t="shared" si="75"/>
        <v>790</v>
      </c>
      <c r="G104" s="117" t="str">
        <f t="shared" si="76"/>
        <v>70바2024</v>
      </c>
      <c r="H104" s="118">
        <f t="shared" si="77"/>
        <v>1</v>
      </c>
      <c r="I104" s="119">
        <f t="shared" si="78"/>
        <v>3002.154</v>
      </c>
      <c r="J104" s="120">
        <f t="shared" si="79"/>
        <v>5.4167160875753812E-3</v>
      </c>
      <c r="K104" s="120">
        <f t="shared" si="80"/>
        <v>0.23930436983041845</v>
      </c>
      <c r="L104" s="120">
        <f t="shared" si="81"/>
        <v>0.19819103217223366</v>
      </c>
      <c r="M104" s="121">
        <f t="shared" si="82"/>
        <v>8.5980000000000008</v>
      </c>
      <c r="N104" s="122">
        <f t="shared" si="83"/>
        <v>0.2664753373744318</v>
      </c>
      <c r="O104" s="122">
        <f t="shared" si="84"/>
        <v>3.4641793858676135</v>
      </c>
      <c r="P104" s="232">
        <f t="shared" si="85"/>
        <v>2</v>
      </c>
      <c r="Q104" s="233">
        <f t="shared" si="86"/>
        <v>8</v>
      </c>
      <c r="R104" s="233">
        <f t="shared" si="87"/>
        <v>104</v>
      </c>
      <c r="T104">
        <v>512</v>
      </c>
      <c r="U104">
        <v>3773</v>
      </c>
      <c r="V104" t="s">
        <v>367</v>
      </c>
      <c r="W104">
        <v>3002.154</v>
      </c>
      <c r="X104">
        <v>1330.338</v>
      </c>
      <c r="Y104">
        <v>2.2570000000000001</v>
      </c>
      <c r="Z104">
        <v>8.5980000000000008</v>
      </c>
      <c r="AA104">
        <v>108.405534</v>
      </c>
      <c r="AB104">
        <v>0.587202</v>
      </c>
      <c r="AC104">
        <v>25.941918000000001</v>
      </c>
      <c r="AD104" s="1">
        <v>595</v>
      </c>
      <c r="AE104">
        <v>8</v>
      </c>
      <c r="AF104">
        <v>104</v>
      </c>
      <c r="AG104">
        <v>107</v>
      </c>
      <c r="AH104">
        <v>27.693733000000002</v>
      </c>
      <c r="AI104">
        <v>10211.4</v>
      </c>
      <c r="AJ104">
        <v>787.1</v>
      </c>
      <c r="AK104">
        <v>2</v>
      </c>
      <c r="AL104">
        <v>530</v>
      </c>
      <c r="AM104" t="s">
        <v>368</v>
      </c>
      <c r="AN104" t="s">
        <v>700</v>
      </c>
      <c r="AO104">
        <v>3002.154</v>
      </c>
      <c r="AR104" t="s">
        <v>118</v>
      </c>
      <c r="AS104" t="s">
        <v>121</v>
      </c>
      <c r="AT104" t="s">
        <v>239</v>
      </c>
      <c r="AU104" t="s">
        <v>367</v>
      </c>
      <c r="AV104" t="s">
        <v>48</v>
      </c>
      <c r="AW104">
        <v>1</v>
      </c>
      <c r="BB104">
        <v>1.0344583333333335</v>
      </c>
      <c r="BC104" t="s">
        <v>71</v>
      </c>
      <c r="BF104" t="s">
        <v>118</v>
      </c>
      <c r="BG104" t="s">
        <v>121</v>
      </c>
      <c r="BH104" t="s">
        <v>367</v>
      </c>
      <c r="BI104">
        <v>3773</v>
      </c>
      <c r="BJ104">
        <v>1</v>
      </c>
      <c r="BK104" t="s">
        <v>239</v>
      </c>
      <c r="BL104" t="s">
        <v>173</v>
      </c>
      <c r="BM104">
        <v>1.0344583333333335</v>
      </c>
      <c r="BN104" t="s">
        <v>71</v>
      </c>
      <c r="BO104" t="s">
        <v>174</v>
      </c>
      <c r="BP104">
        <v>3002.154</v>
      </c>
    </row>
    <row r="105" spans="1:68" ht="16.5">
      <c r="A105" s="128" t="str">
        <f t="shared" si="70"/>
        <v>부성여객</v>
      </c>
      <c r="B105" s="129" t="str">
        <f t="shared" si="71"/>
        <v>이춘진</v>
      </c>
      <c r="C105" s="130" t="str">
        <f t="shared" si="72"/>
        <v>F</v>
      </c>
      <c r="D105" s="131">
        <f t="shared" si="73"/>
        <v>0.73412006449720413</v>
      </c>
      <c r="E105" s="132">
        <f t="shared" si="74"/>
        <v>7094</v>
      </c>
      <c r="F105" s="133" t="str">
        <f t="shared" si="75"/>
        <v>33</v>
      </c>
      <c r="G105" s="134" t="str">
        <f t="shared" si="76"/>
        <v>70바2134</v>
      </c>
      <c r="H105" s="135">
        <f t="shared" si="77"/>
        <v>4</v>
      </c>
      <c r="I105" s="136">
        <f t="shared" si="78"/>
        <v>1760.8409999999999</v>
      </c>
      <c r="J105" s="137">
        <f t="shared" si="79"/>
        <v>5.5501522728339234E-2</v>
      </c>
      <c r="K105" s="137">
        <f t="shared" si="80"/>
        <v>0.36733793455145186</v>
      </c>
      <c r="L105" s="137">
        <f t="shared" si="81"/>
        <v>0.13857014915032079</v>
      </c>
      <c r="M105" s="138">
        <f t="shared" si="82"/>
        <v>19.632000000000001</v>
      </c>
      <c r="N105" s="139">
        <f t="shared" si="83"/>
        <v>0</v>
      </c>
      <c r="O105" s="139">
        <f t="shared" si="84"/>
        <v>5.7358955181075411</v>
      </c>
      <c r="P105" s="230">
        <f t="shared" si="85"/>
        <v>37</v>
      </c>
      <c r="Q105" s="231">
        <f t="shared" si="86"/>
        <v>0</v>
      </c>
      <c r="R105" s="231">
        <f t="shared" si="87"/>
        <v>101</v>
      </c>
      <c r="T105">
        <v>512</v>
      </c>
      <c r="U105">
        <v>7094</v>
      </c>
      <c r="V105" t="s">
        <v>369</v>
      </c>
      <c r="W105">
        <v>1760.8409999999999</v>
      </c>
      <c r="X105">
        <v>1227.404</v>
      </c>
      <c r="Y105">
        <v>1.4350000000000001</v>
      </c>
      <c r="Z105">
        <v>19.632000000000001</v>
      </c>
      <c r="AA105">
        <v>123.789973</v>
      </c>
      <c r="AB105">
        <v>6.8705319999999999</v>
      </c>
      <c r="AC105">
        <v>45.472752999999997</v>
      </c>
      <c r="AD105" s="1">
        <v>244</v>
      </c>
      <c r="AE105">
        <v>0</v>
      </c>
      <c r="AF105">
        <v>101</v>
      </c>
      <c r="AG105">
        <v>92</v>
      </c>
      <c r="AH105">
        <v>14.224423</v>
      </c>
      <c r="AI105">
        <v>1107.0999999999999</v>
      </c>
      <c r="AJ105">
        <v>139.69999999999999</v>
      </c>
      <c r="AK105">
        <v>37</v>
      </c>
      <c r="AL105">
        <v>18462</v>
      </c>
      <c r="AM105" t="s">
        <v>370</v>
      </c>
      <c r="AN105" t="s">
        <v>701</v>
      </c>
      <c r="AO105">
        <v>1225.357</v>
      </c>
      <c r="AR105" t="s">
        <v>118</v>
      </c>
      <c r="AS105" t="s">
        <v>119</v>
      </c>
      <c r="AT105" t="s">
        <v>207</v>
      </c>
      <c r="AU105" t="s">
        <v>369</v>
      </c>
      <c r="AV105" t="s">
        <v>194</v>
      </c>
      <c r="AW105">
        <v>4</v>
      </c>
      <c r="BB105">
        <v>0.73412006449720413</v>
      </c>
      <c r="BC105" t="s">
        <v>70</v>
      </c>
      <c r="BF105" t="s">
        <v>118</v>
      </c>
      <c r="BG105" t="s">
        <v>119</v>
      </c>
      <c r="BH105" t="s">
        <v>369</v>
      </c>
      <c r="BI105">
        <v>7094</v>
      </c>
      <c r="BJ105">
        <v>4</v>
      </c>
      <c r="BK105" t="s">
        <v>207</v>
      </c>
      <c r="BL105" t="s">
        <v>462</v>
      </c>
      <c r="BM105">
        <v>0.73412006449720413</v>
      </c>
      <c r="BN105" t="s">
        <v>70</v>
      </c>
      <c r="BO105" t="s">
        <v>186</v>
      </c>
      <c r="BP105">
        <v>1760.8409999999999</v>
      </c>
    </row>
    <row r="106" spans="1:68" ht="16.5">
      <c r="A106" s="111" t="str">
        <f t="shared" si="70"/>
        <v>부성여객</v>
      </c>
      <c r="B106" s="112" t="str">
        <f t="shared" si="71"/>
        <v>임광묵</v>
      </c>
      <c r="C106" s="113" t="str">
        <f t="shared" si="72"/>
        <v>S</v>
      </c>
      <c r="D106" s="114">
        <f t="shared" si="73"/>
        <v>1.0352455616339415</v>
      </c>
      <c r="E106" s="115">
        <f t="shared" si="74"/>
        <v>8808</v>
      </c>
      <c r="F106" s="116" t="str">
        <f t="shared" si="75"/>
        <v>36</v>
      </c>
      <c r="G106" s="117" t="str">
        <f t="shared" si="76"/>
        <v>70바2127</v>
      </c>
      <c r="H106" s="118">
        <f t="shared" si="77"/>
        <v>3</v>
      </c>
      <c r="I106" s="119">
        <f t="shared" si="78"/>
        <v>1806.2809999999999</v>
      </c>
      <c r="J106" s="120">
        <f t="shared" si="79"/>
        <v>1.7455102797144038E-2</v>
      </c>
      <c r="K106" s="120">
        <f t="shared" si="80"/>
        <v>0.35607912776489931</v>
      </c>
      <c r="L106" s="120">
        <f t="shared" si="81"/>
        <v>0.26131039411918744</v>
      </c>
      <c r="M106" s="121">
        <f t="shared" si="82"/>
        <v>20.010999999999999</v>
      </c>
      <c r="N106" s="122">
        <f t="shared" si="83"/>
        <v>0.27681185817710535</v>
      </c>
      <c r="O106" s="122">
        <f t="shared" si="84"/>
        <v>5.4255124202712643</v>
      </c>
      <c r="P106" s="232">
        <f t="shared" si="85"/>
        <v>18</v>
      </c>
      <c r="Q106" s="233">
        <f t="shared" si="86"/>
        <v>5</v>
      </c>
      <c r="R106" s="233">
        <f t="shared" si="87"/>
        <v>98</v>
      </c>
      <c r="T106">
        <v>512</v>
      </c>
      <c r="U106">
        <v>8808</v>
      </c>
      <c r="V106" t="s">
        <v>702</v>
      </c>
      <c r="W106">
        <v>1806.2809999999999</v>
      </c>
      <c r="X106">
        <v>1466.827</v>
      </c>
      <c r="Y106">
        <v>1.2310000000000001</v>
      </c>
      <c r="Z106">
        <v>20.010999999999999</v>
      </c>
      <c r="AA106">
        <v>130.68247299999999</v>
      </c>
      <c r="AB106">
        <v>2.2810760000000001</v>
      </c>
      <c r="AC106">
        <v>46.533301000000002</v>
      </c>
      <c r="AD106" s="1">
        <v>472</v>
      </c>
      <c r="AE106">
        <v>5</v>
      </c>
      <c r="AF106">
        <v>98</v>
      </c>
      <c r="AG106">
        <v>88</v>
      </c>
      <c r="AH106">
        <v>13.821906999999999</v>
      </c>
      <c r="AI106">
        <v>473.6</v>
      </c>
      <c r="AJ106">
        <v>40.1</v>
      </c>
      <c r="AK106">
        <v>18</v>
      </c>
      <c r="AL106">
        <v>2617</v>
      </c>
      <c r="AM106" t="s">
        <v>703</v>
      </c>
      <c r="AN106" t="s">
        <v>704</v>
      </c>
      <c r="AO106">
        <v>1607.4939999999999</v>
      </c>
      <c r="AR106" t="s">
        <v>118</v>
      </c>
      <c r="AS106" t="s">
        <v>120</v>
      </c>
      <c r="AT106" t="s">
        <v>232</v>
      </c>
      <c r="AU106" t="s">
        <v>702</v>
      </c>
      <c r="AV106" t="s">
        <v>48</v>
      </c>
      <c r="AW106">
        <v>3</v>
      </c>
      <c r="BB106">
        <v>1.0352455616339415</v>
      </c>
      <c r="BC106" t="s">
        <v>71</v>
      </c>
      <c r="BF106" t="s">
        <v>118</v>
      </c>
      <c r="BG106" t="s">
        <v>120</v>
      </c>
      <c r="BH106" t="s">
        <v>702</v>
      </c>
      <c r="BI106">
        <v>8808</v>
      </c>
      <c r="BJ106">
        <v>3</v>
      </c>
      <c r="BK106" t="s">
        <v>232</v>
      </c>
      <c r="BL106" t="s">
        <v>212</v>
      </c>
      <c r="BM106">
        <v>1.0352455616339415</v>
      </c>
      <c r="BN106" t="s">
        <v>71</v>
      </c>
      <c r="BO106" t="s">
        <v>174</v>
      </c>
      <c r="BP106">
        <v>1806.2809999999999</v>
      </c>
    </row>
    <row r="107" spans="1:68" ht="16.5">
      <c r="A107" s="128" t="str">
        <f t="shared" si="70"/>
        <v>부성여객</v>
      </c>
      <c r="B107" s="129" t="str">
        <f t="shared" si="71"/>
        <v>임주현</v>
      </c>
      <c r="C107" s="130" t="str">
        <f t="shared" si="72"/>
        <v>F</v>
      </c>
      <c r="D107" s="131">
        <f t="shared" si="73"/>
        <v>0.76560870563629235</v>
      </c>
      <c r="E107" s="132">
        <f t="shared" si="74"/>
        <v>9788</v>
      </c>
      <c r="F107" s="133" t="str">
        <f t="shared" si="75"/>
        <v>36</v>
      </c>
      <c r="G107" s="134" t="str">
        <f t="shared" si="76"/>
        <v>70바2139</v>
      </c>
      <c r="H107" s="135">
        <f t="shared" si="77"/>
        <v>8</v>
      </c>
      <c r="I107" s="136">
        <f t="shared" si="78"/>
        <v>2266.7550000000001</v>
      </c>
      <c r="J107" s="137">
        <f t="shared" si="79"/>
        <v>2.1561765801650146E-2</v>
      </c>
      <c r="K107" s="137">
        <f t="shared" si="80"/>
        <v>0.42262129982067131</v>
      </c>
      <c r="L107" s="137">
        <f t="shared" si="81"/>
        <v>0.16102313659835316</v>
      </c>
      <c r="M107" s="138">
        <f t="shared" si="82"/>
        <v>21.239000000000001</v>
      </c>
      <c r="N107" s="139">
        <f t="shared" si="83"/>
        <v>0.35292742268132193</v>
      </c>
      <c r="O107" s="139">
        <f t="shared" si="84"/>
        <v>31.27819283513216</v>
      </c>
      <c r="P107" s="230">
        <f t="shared" si="85"/>
        <v>68</v>
      </c>
      <c r="Q107" s="231">
        <f t="shared" si="86"/>
        <v>8</v>
      </c>
      <c r="R107" s="231">
        <f t="shared" si="87"/>
        <v>709</v>
      </c>
      <c r="T107">
        <v>512</v>
      </c>
      <c r="U107">
        <v>9788</v>
      </c>
      <c r="V107" t="s">
        <v>371</v>
      </c>
      <c r="W107">
        <v>2266.7550000000001</v>
      </c>
      <c r="X107">
        <v>1610.16</v>
      </c>
      <c r="Y107">
        <v>1.4079999999999999</v>
      </c>
      <c r="Z107">
        <v>21.239000000000001</v>
      </c>
      <c r="AA107">
        <v>170.77469600000001</v>
      </c>
      <c r="AB107">
        <v>3.682204</v>
      </c>
      <c r="AC107">
        <v>72.173023999999998</v>
      </c>
      <c r="AD107" s="1">
        <v>365</v>
      </c>
      <c r="AE107">
        <v>8</v>
      </c>
      <c r="AF107">
        <v>709</v>
      </c>
      <c r="AG107">
        <v>94</v>
      </c>
      <c r="AH107">
        <v>13.273365</v>
      </c>
      <c r="AI107">
        <v>855.9</v>
      </c>
      <c r="AJ107">
        <v>41.5</v>
      </c>
      <c r="AK107">
        <v>68</v>
      </c>
      <c r="AL107">
        <v>28213</v>
      </c>
      <c r="AM107" t="s">
        <v>372</v>
      </c>
      <c r="AN107" t="s">
        <v>705</v>
      </c>
      <c r="AO107">
        <v>999.00900000000001</v>
      </c>
      <c r="AR107" t="s">
        <v>118</v>
      </c>
      <c r="AS107" t="s">
        <v>120</v>
      </c>
      <c r="AT107" t="s">
        <v>238</v>
      </c>
      <c r="AU107" t="s">
        <v>371</v>
      </c>
      <c r="AV107" t="s">
        <v>194</v>
      </c>
      <c r="AW107">
        <v>8</v>
      </c>
      <c r="BB107">
        <v>0.76560870563629235</v>
      </c>
      <c r="BC107" t="s">
        <v>70</v>
      </c>
      <c r="BF107" t="s">
        <v>118</v>
      </c>
      <c r="BG107" t="s">
        <v>120</v>
      </c>
      <c r="BH107" t="s">
        <v>371</v>
      </c>
      <c r="BI107">
        <v>9788</v>
      </c>
      <c r="BJ107">
        <v>8</v>
      </c>
      <c r="BK107" t="s">
        <v>238</v>
      </c>
      <c r="BL107" t="s">
        <v>246</v>
      </c>
      <c r="BM107">
        <v>0.76560870563629235</v>
      </c>
      <c r="BN107" t="s">
        <v>70</v>
      </c>
      <c r="BO107" t="s">
        <v>186</v>
      </c>
      <c r="BP107">
        <v>2266.7550000000001</v>
      </c>
    </row>
    <row r="108" spans="1:68" ht="16.5">
      <c r="A108" s="111" t="str">
        <f t="shared" si="70"/>
        <v>부성여객</v>
      </c>
      <c r="B108" s="112" t="str">
        <f t="shared" si="71"/>
        <v>장경수</v>
      </c>
      <c r="C108" s="113" t="str">
        <f t="shared" si="72"/>
        <v>F</v>
      </c>
      <c r="D108" s="114">
        <f t="shared" si="73"/>
        <v>0.72857456012447419</v>
      </c>
      <c r="E108" s="115">
        <f t="shared" si="74"/>
        <v>994</v>
      </c>
      <c r="F108" s="116" t="str">
        <f t="shared" si="75"/>
        <v>36</v>
      </c>
      <c r="G108" s="117" t="str">
        <f t="shared" si="76"/>
        <v>70바2102</v>
      </c>
      <c r="H108" s="118">
        <f t="shared" si="77"/>
        <v>11</v>
      </c>
      <c r="I108" s="119">
        <f t="shared" si="78"/>
        <v>1487.3969999999999</v>
      </c>
      <c r="J108" s="120">
        <f t="shared" si="79"/>
        <v>5.9481714214441775E-2</v>
      </c>
      <c r="K108" s="120">
        <f t="shared" si="80"/>
        <v>0.39774886466682741</v>
      </c>
      <c r="L108" s="120">
        <f t="shared" si="81"/>
        <v>0.23934430417702873</v>
      </c>
      <c r="M108" s="121">
        <f t="shared" si="82"/>
        <v>21.808</v>
      </c>
      <c r="N108" s="122">
        <f t="shared" si="83"/>
        <v>0</v>
      </c>
      <c r="O108" s="122">
        <f t="shared" si="84"/>
        <v>15.396024060825725</v>
      </c>
      <c r="P108" s="232">
        <f t="shared" si="85"/>
        <v>34</v>
      </c>
      <c r="Q108" s="233">
        <f t="shared" si="86"/>
        <v>0</v>
      </c>
      <c r="R108" s="233">
        <f t="shared" si="87"/>
        <v>229</v>
      </c>
      <c r="T108">
        <v>512</v>
      </c>
      <c r="U108">
        <v>994</v>
      </c>
      <c r="V108" t="s">
        <v>706</v>
      </c>
      <c r="W108">
        <v>1487.3969999999999</v>
      </c>
      <c r="X108">
        <v>1144.7190000000001</v>
      </c>
      <c r="Y108">
        <v>1.2989999999999999</v>
      </c>
      <c r="Z108">
        <v>21.808</v>
      </c>
      <c r="AA108">
        <v>109.431093</v>
      </c>
      <c r="AB108">
        <v>6.5091489999999999</v>
      </c>
      <c r="AC108">
        <v>43.526093000000003</v>
      </c>
      <c r="AD108" s="1">
        <v>356</v>
      </c>
      <c r="AE108">
        <v>0</v>
      </c>
      <c r="AF108">
        <v>229</v>
      </c>
      <c r="AG108">
        <v>92</v>
      </c>
      <c r="AH108">
        <v>13.592086999999999</v>
      </c>
      <c r="AI108">
        <v>666</v>
      </c>
      <c r="AJ108">
        <v>55.5</v>
      </c>
      <c r="AK108">
        <v>34</v>
      </c>
      <c r="AL108">
        <v>13828</v>
      </c>
      <c r="AM108" t="s">
        <v>707</v>
      </c>
      <c r="AN108" t="s">
        <v>708</v>
      </c>
      <c r="AO108">
        <v>242.09200000000001</v>
      </c>
      <c r="AR108" t="s">
        <v>118</v>
      </c>
      <c r="AS108" t="s">
        <v>120</v>
      </c>
      <c r="AT108" t="s">
        <v>228</v>
      </c>
      <c r="AU108" t="s">
        <v>706</v>
      </c>
      <c r="AV108" t="s">
        <v>48</v>
      </c>
      <c r="AW108">
        <v>11</v>
      </c>
      <c r="BB108">
        <v>0.72857456012447419</v>
      </c>
      <c r="BC108" t="s">
        <v>70</v>
      </c>
      <c r="BF108" t="s">
        <v>118</v>
      </c>
      <c r="BG108" t="s">
        <v>120</v>
      </c>
      <c r="BH108" t="s">
        <v>706</v>
      </c>
      <c r="BI108">
        <v>994</v>
      </c>
      <c r="BJ108">
        <v>11</v>
      </c>
      <c r="BK108" t="s">
        <v>228</v>
      </c>
      <c r="BL108" t="s">
        <v>205</v>
      </c>
      <c r="BM108">
        <v>0.72857456012447419</v>
      </c>
      <c r="BN108" t="s">
        <v>70</v>
      </c>
      <c r="BO108" t="s">
        <v>186</v>
      </c>
      <c r="BP108">
        <v>1487.3969999999999</v>
      </c>
    </row>
    <row r="109" spans="1:68" ht="16.5">
      <c r="A109" s="128" t="str">
        <f t="shared" si="70"/>
        <v>부성여객</v>
      </c>
      <c r="B109" s="129" t="str">
        <f t="shared" si="71"/>
        <v>장문봉</v>
      </c>
      <c r="C109" s="130" t="str">
        <f t="shared" si="72"/>
        <v>D</v>
      </c>
      <c r="D109" s="131">
        <f t="shared" si="73"/>
        <v>0.80291025487099721</v>
      </c>
      <c r="E109" s="132">
        <f t="shared" si="74"/>
        <v>5179</v>
      </c>
      <c r="F109" s="133" t="str">
        <f t="shared" si="75"/>
        <v>790</v>
      </c>
      <c r="G109" s="134" t="str">
        <f t="shared" si="76"/>
        <v>70바2028</v>
      </c>
      <c r="H109" s="135">
        <f t="shared" si="77"/>
        <v>12</v>
      </c>
      <c r="I109" s="136">
        <f t="shared" si="78"/>
        <v>1855.221</v>
      </c>
      <c r="J109" s="137">
        <f t="shared" si="79"/>
        <v>1.9569302794166205E-2</v>
      </c>
      <c r="K109" s="137">
        <f t="shared" si="80"/>
        <v>0.38772453598166373</v>
      </c>
      <c r="L109" s="137">
        <f t="shared" si="81"/>
        <v>0.20698342677233603</v>
      </c>
      <c r="M109" s="138">
        <f t="shared" si="82"/>
        <v>18.928999999999998</v>
      </c>
      <c r="N109" s="139">
        <f t="shared" si="83"/>
        <v>0.43121547244236669</v>
      </c>
      <c r="O109" s="139">
        <f t="shared" si="84"/>
        <v>22.638812303224253</v>
      </c>
      <c r="P109" s="230">
        <f t="shared" si="85"/>
        <v>43</v>
      </c>
      <c r="Q109" s="231">
        <f t="shared" si="86"/>
        <v>8</v>
      </c>
      <c r="R109" s="231">
        <f t="shared" si="87"/>
        <v>420</v>
      </c>
      <c r="T109">
        <v>512</v>
      </c>
      <c r="U109">
        <v>5179</v>
      </c>
      <c r="V109" t="s">
        <v>373</v>
      </c>
      <c r="W109">
        <v>1855.221</v>
      </c>
      <c r="X109">
        <v>1218.1089999999999</v>
      </c>
      <c r="Y109">
        <v>1.5229999999999999</v>
      </c>
      <c r="Z109">
        <v>18.928999999999998</v>
      </c>
      <c r="AA109">
        <v>114.20831</v>
      </c>
      <c r="AB109">
        <v>2.2349770000000002</v>
      </c>
      <c r="AC109">
        <v>44.281364000000004</v>
      </c>
      <c r="AD109" s="1">
        <v>384</v>
      </c>
      <c r="AE109">
        <v>8</v>
      </c>
      <c r="AF109">
        <v>420</v>
      </c>
      <c r="AG109">
        <v>108</v>
      </c>
      <c r="AH109">
        <v>16.244185000000002</v>
      </c>
      <c r="AI109">
        <v>3194.6</v>
      </c>
      <c r="AJ109">
        <v>1128.5</v>
      </c>
      <c r="AK109">
        <v>43</v>
      </c>
      <c r="AL109">
        <v>14333</v>
      </c>
      <c r="AM109" t="s">
        <v>374</v>
      </c>
      <c r="AN109" t="s">
        <v>709</v>
      </c>
      <c r="AO109">
        <v>434.79700000000003</v>
      </c>
      <c r="AR109" t="s">
        <v>118</v>
      </c>
      <c r="AS109" t="s">
        <v>121</v>
      </c>
      <c r="AT109" t="s">
        <v>241</v>
      </c>
      <c r="AU109" t="s">
        <v>373</v>
      </c>
      <c r="AV109" t="s">
        <v>48</v>
      </c>
      <c r="AW109">
        <v>12</v>
      </c>
      <c r="BB109">
        <v>0.80291025487099721</v>
      </c>
      <c r="BC109" t="s">
        <v>67</v>
      </c>
      <c r="BF109" t="s">
        <v>118</v>
      </c>
      <c r="BG109" t="s">
        <v>121</v>
      </c>
      <c r="BH109" t="s">
        <v>373</v>
      </c>
      <c r="BI109">
        <v>5179</v>
      </c>
      <c r="BJ109">
        <v>12</v>
      </c>
      <c r="BK109" t="s">
        <v>241</v>
      </c>
      <c r="BL109" t="s">
        <v>221</v>
      </c>
      <c r="BM109">
        <v>0.80291025487099721</v>
      </c>
      <c r="BN109" t="s">
        <v>67</v>
      </c>
      <c r="BO109" t="s">
        <v>177</v>
      </c>
      <c r="BP109">
        <v>1855.221</v>
      </c>
    </row>
    <row r="110" spans="1:68" ht="16.5">
      <c r="A110" s="111" t="str">
        <f t="shared" si="70"/>
        <v>부성여객</v>
      </c>
      <c r="B110" s="112" t="str">
        <f t="shared" si="71"/>
        <v>장정효</v>
      </c>
      <c r="C110" s="113" t="str">
        <f t="shared" si="72"/>
        <v>D</v>
      </c>
      <c r="D110" s="114">
        <f t="shared" si="73"/>
        <v>0.80192977592826842</v>
      </c>
      <c r="E110" s="115">
        <f t="shared" si="74"/>
        <v>7982</v>
      </c>
      <c r="F110" s="116" t="str">
        <f t="shared" si="75"/>
        <v>33</v>
      </c>
      <c r="G110" s="117" t="str">
        <f t="shared" si="76"/>
        <v>70바2034</v>
      </c>
      <c r="H110" s="118">
        <f t="shared" si="77"/>
        <v>12</v>
      </c>
      <c r="I110" s="119">
        <f t="shared" si="78"/>
        <v>1379.433</v>
      </c>
      <c r="J110" s="120">
        <f t="shared" si="79"/>
        <v>2.1522781255640371E-2</v>
      </c>
      <c r="K110" s="120">
        <f t="shared" si="80"/>
        <v>0.41971058455341714</v>
      </c>
      <c r="L110" s="120">
        <f t="shared" si="81"/>
        <v>0.22835469355887528</v>
      </c>
      <c r="M110" s="121">
        <f t="shared" si="82"/>
        <v>20.059999999999999</v>
      </c>
      <c r="N110" s="122">
        <f t="shared" si="83"/>
        <v>7.2493553510754052E-2</v>
      </c>
      <c r="O110" s="122">
        <f t="shared" si="84"/>
        <v>13.338813845978747</v>
      </c>
      <c r="P110" s="232">
        <f t="shared" si="85"/>
        <v>43</v>
      </c>
      <c r="Q110" s="233">
        <f t="shared" si="86"/>
        <v>1</v>
      </c>
      <c r="R110" s="233">
        <f t="shared" si="87"/>
        <v>184</v>
      </c>
      <c r="T110">
        <v>512</v>
      </c>
      <c r="U110">
        <v>7982</v>
      </c>
      <c r="V110" t="s">
        <v>375</v>
      </c>
      <c r="W110">
        <v>1379.433</v>
      </c>
      <c r="X110">
        <v>989.39099999999996</v>
      </c>
      <c r="Y110">
        <v>1.3939999999999999</v>
      </c>
      <c r="Z110">
        <v>20.059999999999999</v>
      </c>
      <c r="AA110">
        <v>99.816096000000002</v>
      </c>
      <c r="AB110">
        <v>2.14832</v>
      </c>
      <c r="AC110">
        <v>41.893872000000002</v>
      </c>
      <c r="AD110" s="1">
        <v>315</v>
      </c>
      <c r="AE110">
        <v>1</v>
      </c>
      <c r="AF110">
        <v>184</v>
      </c>
      <c r="AG110">
        <v>91</v>
      </c>
      <c r="AH110">
        <v>13.819744999999999</v>
      </c>
      <c r="AI110">
        <v>709.9</v>
      </c>
      <c r="AJ110">
        <v>27.8</v>
      </c>
      <c r="AK110">
        <v>43</v>
      </c>
      <c r="AL110">
        <v>17717</v>
      </c>
      <c r="AM110" t="s">
        <v>376</v>
      </c>
      <c r="AN110" t="s">
        <v>710</v>
      </c>
      <c r="AO110">
        <v>143.65299999999999</v>
      </c>
      <c r="AR110" t="s">
        <v>118</v>
      </c>
      <c r="AS110" t="s">
        <v>119</v>
      </c>
      <c r="AT110" t="s">
        <v>199</v>
      </c>
      <c r="AU110" t="s">
        <v>375</v>
      </c>
      <c r="AV110" t="s">
        <v>48</v>
      </c>
      <c r="AW110">
        <v>12</v>
      </c>
      <c r="BB110">
        <v>0.80192977592826842</v>
      </c>
      <c r="BC110" t="s">
        <v>67</v>
      </c>
      <c r="BF110" t="s">
        <v>118</v>
      </c>
      <c r="BG110" t="s">
        <v>119</v>
      </c>
      <c r="BH110" t="s">
        <v>375</v>
      </c>
      <c r="BI110">
        <v>7982</v>
      </c>
      <c r="BJ110">
        <v>12</v>
      </c>
      <c r="BK110" t="s">
        <v>199</v>
      </c>
      <c r="BL110" t="s">
        <v>203</v>
      </c>
      <c r="BM110">
        <v>0.80192977592826842</v>
      </c>
      <c r="BN110" t="s">
        <v>67</v>
      </c>
      <c r="BO110" t="s">
        <v>177</v>
      </c>
      <c r="BP110">
        <v>1379.433</v>
      </c>
    </row>
    <row r="111" spans="1:68" ht="16.5">
      <c r="A111" s="128" t="str">
        <f t="shared" si="70"/>
        <v>부성여객</v>
      </c>
      <c r="B111" s="129" t="str">
        <f t="shared" si="71"/>
        <v>장형표</v>
      </c>
      <c r="C111" s="130" t="str">
        <f t="shared" si="72"/>
        <v>B</v>
      </c>
      <c r="D111" s="131">
        <f t="shared" si="73"/>
        <v>0.92675000000000007</v>
      </c>
      <c r="E111" s="132">
        <f t="shared" si="74"/>
        <v>1235</v>
      </c>
      <c r="F111" s="133" t="str">
        <f t="shared" si="75"/>
        <v>33</v>
      </c>
      <c r="G111" s="134" t="str">
        <f t="shared" si="76"/>
        <v>70바2084</v>
      </c>
      <c r="H111" s="135">
        <f t="shared" si="77"/>
        <v>1</v>
      </c>
      <c r="I111" s="136">
        <f t="shared" si="78"/>
        <v>1708.828</v>
      </c>
      <c r="J111" s="137">
        <f t="shared" si="79"/>
        <v>1.9697297873892648E-2</v>
      </c>
      <c r="K111" s="137">
        <f t="shared" si="80"/>
        <v>0.363549428721895</v>
      </c>
      <c r="L111" s="137">
        <f t="shared" si="81"/>
        <v>0.21535227653104935</v>
      </c>
      <c r="M111" s="138">
        <f t="shared" si="82"/>
        <v>15.882</v>
      </c>
      <c r="N111" s="139">
        <f t="shared" si="83"/>
        <v>0</v>
      </c>
      <c r="O111" s="139">
        <f t="shared" si="84"/>
        <v>9.8312995807652968</v>
      </c>
      <c r="P111" s="230">
        <f t="shared" si="85"/>
        <v>11</v>
      </c>
      <c r="Q111" s="231">
        <f t="shared" si="86"/>
        <v>0</v>
      </c>
      <c r="R111" s="231">
        <f t="shared" si="87"/>
        <v>168</v>
      </c>
      <c r="T111">
        <v>512</v>
      </c>
      <c r="U111">
        <v>1235</v>
      </c>
      <c r="V111" t="s">
        <v>377</v>
      </c>
      <c r="W111">
        <v>1708.828</v>
      </c>
      <c r="X111">
        <v>1013.9829999999999</v>
      </c>
      <c r="Y111">
        <v>1.6850000000000001</v>
      </c>
      <c r="Z111">
        <v>15.882</v>
      </c>
      <c r="AA111">
        <v>112.083851</v>
      </c>
      <c r="AB111">
        <v>2.2077490000000002</v>
      </c>
      <c r="AC111">
        <v>40.748019999999997</v>
      </c>
      <c r="AD111" s="1">
        <v>368</v>
      </c>
      <c r="AE111">
        <v>0</v>
      </c>
      <c r="AF111">
        <v>168</v>
      </c>
      <c r="AG111">
        <v>99</v>
      </c>
      <c r="AH111">
        <v>15.245977999999999</v>
      </c>
      <c r="AI111">
        <v>515.4</v>
      </c>
      <c r="AJ111">
        <v>33</v>
      </c>
      <c r="AK111">
        <v>11</v>
      </c>
      <c r="AL111">
        <v>4943</v>
      </c>
      <c r="AM111" t="s">
        <v>378</v>
      </c>
      <c r="AN111" t="s">
        <v>711</v>
      </c>
      <c r="AO111">
        <v>1708.828</v>
      </c>
      <c r="AR111" t="s">
        <v>118</v>
      </c>
      <c r="AS111" t="s">
        <v>119</v>
      </c>
      <c r="AT111" t="s">
        <v>203</v>
      </c>
      <c r="AU111" t="s">
        <v>377</v>
      </c>
      <c r="AV111" t="s">
        <v>48</v>
      </c>
      <c r="AW111">
        <v>1</v>
      </c>
      <c r="BB111">
        <v>0.92675000000000007</v>
      </c>
      <c r="BC111" t="s">
        <v>68</v>
      </c>
      <c r="BF111" t="s">
        <v>118</v>
      </c>
      <c r="BG111" t="s">
        <v>119</v>
      </c>
      <c r="BH111" t="s">
        <v>377</v>
      </c>
      <c r="BI111">
        <v>1235</v>
      </c>
      <c r="BJ111">
        <v>1</v>
      </c>
      <c r="BK111" t="s">
        <v>203</v>
      </c>
      <c r="BL111" t="s">
        <v>173</v>
      </c>
      <c r="BM111">
        <v>0.92675000000000007</v>
      </c>
      <c r="BN111" t="s">
        <v>68</v>
      </c>
      <c r="BO111" t="s">
        <v>249</v>
      </c>
      <c r="BP111">
        <v>1708.828</v>
      </c>
    </row>
    <row r="112" spans="1:68" ht="16.5">
      <c r="A112" s="111" t="str">
        <f t="shared" si="70"/>
        <v>부성여객</v>
      </c>
      <c r="B112" s="112" t="str">
        <f t="shared" si="71"/>
        <v>정병옥</v>
      </c>
      <c r="C112" s="113" t="str">
        <f t="shared" si="72"/>
        <v>D</v>
      </c>
      <c r="D112" s="114">
        <f t="shared" si="73"/>
        <v>0.83399999999999996</v>
      </c>
      <c r="E112" s="115">
        <f t="shared" si="74"/>
        <v>1478</v>
      </c>
      <c r="F112" s="116" t="str">
        <f t="shared" si="75"/>
        <v>33</v>
      </c>
      <c r="G112" s="117" t="str">
        <f t="shared" si="76"/>
        <v>70바2092</v>
      </c>
      <c r="H112" s="118">
        <f t="shared" si="77"/>
        <v>1</v>
      </c>
      <c r="I112" s="119">
        <f t="shared" si="78"/>
        <v>2348.223</v>
      </c>
      <c r="J112" s="120">
        <f t="shared" si="79"/>
        <v>7.4474029654845418E-3</v>
      </c>
      <c r="K112" s="120">
        <f t="shared" si="80"/>
        <v>0.34138372909068038</v>
      </c>
      <c r="L112" s="120">
        <f t="shared" si="81"/>
        <v>0.25849333730229201</v>
      </c>
      <c r="M112" s="121">
        <f t="shared" si="82"/>
        <v>14.952</v>
      </c>
      <c r="N112" s="122">
        <f t="shared" si="83"/>
        <v>8.5170786590541017E-2</v>
      </c>
      <c r="O112" s="122">
        <f t="shared" si="84"/>
        <v>1.2775617988581154</v>
      </c>
      <c r="P112" s="232">
        <f t="shared" si="85"/>
        <v>22</v>
      </c>
      <c r="Q112" s="233">
        <f t="shared" si="86"/>
        <v>2</v>
      </c>
      <c r="R112" s="233">
        <f t="shared" si="87"/>
        <v>30</v>
      </c>
      <c r="T112">
        <v>512</v>
      </c>
      <c r="U112">
        <v>1478</v>
      </c>
      <c r="V112" t="s">
        <v>379</v>
      </c>
      <c r="W112">
        <v>2348.223</v>
      </c>
      <c r="X112">
        <v>1407.587</v>
      </c>
      <c r="Y112">
        <v>1.6679999999999999</v>
      </c>
      <c r="Z112">
        <v>14.952</v>
      </c>
      <c r="AA112">
        <v>150.645803</v>
      </c>
      <c r="AB112">
        <v>1.12192</v>
      </c>
      <c r="AC112">
        <v>51.428026000000003</v>
      </c>
      <c r="AD112" s="1">
        <v>607</v>
      </c>
      <c r="AE112">
        <v>2</v>
      </c>
      <c r="AF112">
        <v>30</v>
      </c>
      <c r="AG112">
        <v>89</v>
      </c>
      <c r="AH112">
        <v>15.587709</v>
      </c>
      <c r="AI112">
        <v>817.3</v>
      </c>
      <c r="AJ112">
        <v>33.299999999999997</v>
      </c>
      <c r="AK112">
        <v>22</v>
      </c>
      <c r="AL112">
        <v>3091</v>
      </c>
      <c r="AM112" t="s">
        <v>380</v>
      </c>
      <c r="AN112" t="s">
        <v>712</v>
      </c>
      <c r="AO112">
        <v>2348.223</v>
      </c>
      <c r="AR112" t="s">
        <v>118</v>
      </c>
      <c r="AS112" t="s">
        <v>119</v>
      </c>
      <c r="AT112" t="s">
        <v>204</v>
      </c>
      <c r="AU112" t="s">
        <v>379</v>
      </c>
      <c r="AV112" t="s">
        <v>48</v>
      </c>
      <c r="AW112">
        <v>1</v>
      </c>
      <c r="BB112">
        <v>0.83399999999999996</v>
      </c>
      <c r="BC112" t="s">
        <v>67</v>
      </c>
      <c r="BF112" t="s">
        <v>118</v>
      </c>
      <c r="BG112" t="s">
        <v>119</v>
      </c>
      <c r="BH112" t="s">
        <v>379</v>
      </c>
      <c r="BI112">
        <v>1478</v>
      </c>
      <c r="BJ112">
        <v>1</v>
      </c>
      <c r="BK112" t="s">
        <v>204</v>
      </c>
      <c r="BL112" t="s">
        <v>173</v>
      </c>
      <c r="BM112">
        <v>0.83399999999999996</v>
      </c>
      <c r="BN112" t="s">
        <v>67</v>
      </c>
      <c r="BO112" t="s">
        <v>177</v>
      </c>
      <c r="BP112">
        <v>2348.223</v>
      </c>
    </row>
    <row r="113" spans="1:68" ht="16.5">
      <c r="A113" s="128" t="str">
        <f t="shared" si="70"/>
        <v>부성여객</v>
      </c>
      <c r="B113" s="129" t="str">
        <f t="shared" si="71"/>
        <v>정수경</v>
      </c>
      <c r="C113" s="130" t="str">
        <f t="shared" si="72"/>
        <v>B</v>
      </c>
      <c r="D113" s="131">
        <f t="shared" si="73"/>
        <v>0.90549533104865798</v>
      </c>
      <c r="E113" s="132">
        <f t="shared" si="74"/>
        <v>6044</v>
      </c>
      <c r="F113" s="133" t="str">
        <f t="shared" si="75"/>
        <v>33</v>
      </c>
      <c r="G113" s="134" t="str">
        <f t="shared" si="76"/>
        <v>70바2092</v>
      </c>
      <c r="H113" s="135">
        <f t="shared" si="77"/>
        <v>2</v>
      </c>
      <c r="I113" s="136">
        <f t="shared" si="78"/>
        <v>2013.7069999999999</v>
      </c>
      <c r="J113" s="137">
        <f t="shared" si="79"/>
        <v>3.024790823245576E-2</v>
      </c>
      <c r="K113" s="137">
        <f t="shared" si="80"/>
        <v>0.35545216226582227</v>
      </c>
      <c r="L113" s="137">
        <f t="shared" si="81"/>
        <v>0.19466585754531321</v>
      </c>
      <c r="M113" s="138">
        <f t="shared" si="82"/>
        <v>15.859</v>
      </c>
      <c r="N113" s="139">
        <f t="shared" si="83"/>
        <v>0</v>
      </c>
      <c r="O113" s="139">
        <f t="shared" si="84"/>
        <v>18.870669864086484</v>
      </c>
      <c r="P113" s="230">
        <f t="shared" si="85"/>
        <v>14</v>
      </c>
      <c r="Q113" s="231">
        <f t="shared" si="86"/>
        <v>0</v>
      </c>
      <c r="R113" s="231">
        <f t="shared" si="87"/>
        <v>380</v>
      </c>
      <c r="T113">
        <v>512</v>
      </c>
      <c r="U113">
        <v>6044</v>
      </c>
      <c r="V113" t="s">
        <v>381</v>
      </c>
      <c r="W113">
        <v>2013.7070000000001</v>
      </c>
      <c r="X113">
        <v>1119.4839999999999</v>
      </c>
      <c r="Y113">
        <v>1.7989999999999999</v>
      </c>
      <c r="Z113">
        <v>15.859</v>
      </c>
      <c r="AA113">
        <v>122.13773500000001</v>
      </c>
      <c r="AB113">
        <v>3.6944110000000001</v>
      </c>
      <c r="AC113">
        <v>43.414121999999999</v>
      </c>
      <c r="AD113" s="1">
        <v>392</v>
      </c>
      <c r="AE113">
        <v>0</v>
      </c>
      <c r="AF113">
        <v>380</v>
      </c>
      <c r="AG113">
        <v>103</v>
      </c>
      <c r="AH113">
        <v>16.487181</v>
      </c>
      <c r="AI113">
        <v>2213.1999999999998</v>
      </c>
      <c r="AJ113">
        <v>904.1</v>
      </c>
      <c r="AK113">
        <v>14</v>
      </c>
      <c r="AL113">
        <v>5794</v>
      </c>
      <c r="AM113" t="s">
        <v>382</v>
      </c>
      <c r="AN113" t="s">
        <v>713</v>
      </c>
      <c r="AO113">
        <v>1871.5989999999999</v>
      </c>
      <c r="AR113" t="s">
        <v>118</v>
      </c>
      <c r="AS113" t="s">
        <v>119</v>
      </c>
      <c r="AT113" t="s">
        <v>204</v>
      </c>
      <c r="AU113" t="s">
        <v>381</v>
      </c>
      <c r="AV113" t="s">
        <v>48</v>
      </c>
      <c r="AW113">
        <v>2</v>
      </c>
      <c r="BB113">
        <v>0.90549533104865798</v>
      </c>
      <c r="BC113" t="s">
        <v>68</v>
      </c>
      <c r="BF113" t="s">
        <v>118</v>
      </c>
      <c r="BG113" t="s">
        <v>119</v>
      </c>
      <c r="BH113" t="s">
        <v>381</v>
      </c>
      <c r="BI113">
        <v>6044</v>
      </c>
      <c r="BJ113">
        <v>2</v>
      </c>
      <c r="BK113" t="s">
        <v>204</v>
      </c>
      <c r="BL113" t="s">
        <v>203</v>
      </c>
      <c r="BM113">
        <v>0.90549533104865798</v>
      </c>
      <c r="BN113" t="s">
        <v>68</v>
      </c>
      <c r="BO113" t="s">
        <v>249</v>
      </c>
      <c r="BP113">
        <v>2013.7069999999999</v>
      </c>
    </row>
    <row r="114" spans="1:68" ht="16.5">
      <c r="A114" s="111" t="str">
        <f t="shared" si="70"/>
        <v>부성여객</v>
      </c>
      <c r="B114" s="112" t="str">
        <f t="shared" si="71"/>
        <v>정승우</v>
      </c>
      <c r="C114" s="113" t="str">
        <f t="shared" si="72"/>
        <v>D</v>
      </c>
      <c r="D114" s="114">
        <f t="shared" si="73"/>
        <v>0.83717983437416121</v>
      </c>
      <c r="E114" s="115">
        <f t="shared" si="74"/>
        <v>4163</v>
      </c>
      <c r="F114" s="116" t="str">
        <f t="shared" si="75"/>
        <v>36</v>
      </c>
      <c r="G114" s="117" t="str">
        <f t="shared" si="76"/>
        <v>70바2058</v>
      </c>
      <c r="H114" s="118">
        <f t="shared" si="77"/>
        <v>11</v>
      </c>
      <c r="I114" s="119">
        <f t="shared" si="78"/>
        <v>1480.7930000000001</v>
      </c>
      <c r="J114" s="120">
        <f t="shared" si="79"/>
        <v>4.1499037404486912E-2</v>
      </c>
      <c r="K114" s="120">
        <f t="shared" si="80"/>
        <v>0.38750021549090446</v>
      </c>
      <c r="L114" s="120">
        <f t="shared" si="81"/>
        <v>0.26945022025360732</v>
      </c>
      <c r="M114" s="121">
        <f t="shared" si="82"/>
        <v>17.978000000000002</v>
      </c>
      <c r="N114" s="122">
        <f t="shared" si="83"/>
        <v>6.7531383522207361E-2</v>
      </c>
      <c r="O114" s="122">
        <f t="shared" si="84"/>
        <v>12.830962869219398</v>
      </c>
      <c r="P114" s="232">
        <f t="shared" si="85"/>
        <v>44</v>
      </c>
      <c r="Q114" s="233">
        <f t="shared" si="86"/>
        <v>1</v>
      </c>
      <c r="R114" s="233">
        <f t="shared" si="87"/>
        <v>190</v>
      </c>
      <c r="T114">
        <v>512</v>
      </c>
      <c r="U114">
        <v>4163</v>
      </c>
      <c r="V114" t="s">
        <v>383</v>
      </c>
      <c r="W114">
        <v>1480.7929999999999</v>
      </c>
      <c r="X114">
        <v>997.91300000000001</v>
      </c>
      <c r="Y114">
        <v>1.484</v>
      </c>
      <c r="Z114">
        <v>17.978000000000002</v>
      </c>
      <c r="AA114">
        <v>100.758313</v>
      </c>
      <c r="AB114">
        <v>4.1813729999999998</v>
      </c>
      <c r="AC114">
        <v>39.043868000000003</v>
      </c>
      <c r="AD114" s="1">
        <v>399</v>
      </c>
      <c r="AE114">
        <v>1</v>
      </c>
      <c r="AF114">
        <v>190</v>
      </c>
      <c r="AG114">
        <v>98</v>
      </c>
      <c r="AH114">
        <v>14.696484</v>
      </c>
      <c r="AI114">
        <v>2332.6999999999998</v>
      </c>
      <c r="AJ114">
        <v>410</v>
      </c>
      <c r="AK114">
        <v>44</v>
      </c>
      <c r="AL114">
        <v>12962</v>
      </c>
      <c r="AM114" t="s">
        <v>384</v>
      </c>
      <c r="AN114" t="s">
        <v>714</v>
      </c>
      <c r="AO114">
        <v>253.108</v>
      </c>
      <c r="AR114" t="s">
        <v>118</v>
      </c>
      <c r="AS114" t="s">
        <v>120</v>
      </c>
      <c r="AT114" t="s">
        <v>218</v>
      </c>
      <c r="AU114" t="s">
        <v>383</v>
      </c>
      <c r="AV114" t="s">
        <v>48</v>
      </c>
      <c r="AW114">
        <v>11</v>
      </c>
      <c r="BB114">
        <v>0.83717983437416121</v>
      </c>
      <c r="BC114" t="s">
        <v>67</v>
      </c>
      <c r="BF114" t="s">
        <v>118</v>
      </c>
      <c r="BG114" t="s">
        <v>120</v>
      </c>
      <c r="BH114" t="s">
        <v>383</v>
      </c>
      <c r="BI114">
        <v>4163</v>
      </c>
      <c r="BJ114">
        <v>11</v>
      </c>
      <c r="BK114" t="s">
        <v>218</v>
      </c>
      <c r="BL114" t="s">
        <v>245</v>
      </c>
      <c r="BM114">
        <v>0.83717983437416121</v>
      </c>
      <c r="BN114" t="s">
        <v>67</v>
      </c>
      <c r="BO114" t="s">
        <v>177</v>
      </c>
      <c r="BP114">
        <v>1480.7930000000001</v>
      </c>
    </row>
    <row r="115" spans="1:68" ht="16.5">
      <c r="A115" s="128" t="str">
        <f t="shared" si="70"/>
        <v>부성여객</v>
      </c>
      <c r="B115" s="129" t="str">
        <f t="shared" si="71"/>
        <v>정영수</v>
      </c>
      <c r="C115" s="130" t="str">
        <f t="shared" si="72"/>
        <v>A</v>
      </c>
      <c r="D115" s="131">
        <f t="shared" si="73"/>
        <v>0.96910000000000007</v>
      </c>
      <c r="E115" s="132">
        <f t="shared" si="74"/>
        <v>842</v>
      </c>
      <c r="F115" s="133" t="str">
        <f t="shared" si="75"/>
        <v>36</v>
      </c>
      <c r="G115" s="134" t="str">
        <f t="shared" si="76"/>
        <v>70바2012</v>
      </c>
      <c r="H115" s="135">
        <f t="shared" si="77"/>
        <v>1</v>
      </c>
      <c r="I115" s="136">
        <f t="shared" si="78"/>
        <v>2016.8969999999999</v>
      </c>
      <c r="J115" s="137">
        <f t="shared" si="79"/>
        <v>1.2211868887992219E-2</v>
      </c>
      <c r="K115" s="137">
        <f t="shared" si="80"/>
        <v>0.33105519230237301</v>
      </c>
      <c r="L115" s="137">
        <f t="shared" si="81"/>
        <v>0.18493755506602469</v>
      </c>
      <c r="M115" s="138">
        <f t="shared" si="82"/>
        <v>15.151</v>
      </c>
      <c r="N115" s="139">
        <f t="shared" si="83"/>
        <v>0.14874334187615929</v>
      </c>
      <c r="O115" s="139">
        <f t="shared" si="84"/>
        <v>1.8345012164726311</v>
      </c>
      <c r="P115" s="230">
        <f t="shared" si="85"/>
        <v>5</v>
      </c>
      <c r="Q115" s="231">
        <f t="shared" si="86"/>
        <v>3</v>
      </c>
      <c r="R115" s="231">
        <f t="shared" si="87"/>
        <v>37</v>
      </c>
      <c r="T115">
        <v>512</v>
      </c>
      <c r="U115">
        <v>842</v>
      </c>
      <c r="V115" t="s">
        <v>385</v>
      </c>
      <c r="W115">
        <v>2016.8969999999999</v>
      </c>
      <c r="X115">
        <v>1144.345</v>
      </c>
      <c r="Y115">
        <v>1.762</v>
      </c>
      <c r="Z115">
        <v>15.151</v>
      </c>
      <c r="AA115">
        <v>129.78856999999999</v>
      </c>
      <c r="AB115">
        <v>1.5849610000000001</v>
      </c>
      <c r="AC115">
        <v>42.967179999999999</v>
      </c>
      <c r="AD115" s="1">
        <v>373</v>
      </c>
      <c r="AE115">
        <v>3</v>
      </c>
      <c r="AF115">
        <v>37</v>
      </c>
      <c r="AG115">
        <v>102</v>
      </c>
      <c r="AH115">
        <v>15.539866</v>
      </c>
      <c r="AI115">
        <v>1046.2</v>
      </c>
      <c r="AJ115">
        <v>105.3</v>
      </c>
      <c r="AK115">
        <v>5</v>
      </c>
      <c r="AL115">
        <v>593</v>
      </c>
      <c r="AM115" t="s">
        <v>386</v>
      </c>
      <c r="AN115" t="s">
        <v>715</v>
      </c>
      <c r="AO115">
        <v>2016.8969999999999</v>
      </c>
      <c r="AR115" t="s">
        <v>118</v>
      </c>
      <c r="AS115" t="s">
        <v>120</v>
      </c>
      <c r="AT115" t="s">
        <v>213</v>
      </c>
      <c r="AU115" t="s">
        <v>385</v>
      </c>
      <c r="AV115" t="s">
        <v>48</v>
      </c>
      <c r="AW115">
        <v>1</v>
      </c>
      <c r="BB115">
        <v>0.96910000000000007</v>
      </c>
      <c r="BC115" t="s">
        <v>66</v>
      </c>
      <c r="BF115" t="s">
        <v>118</v>
      </c>
      <c r="BG115" t="s">
        <v>120</v>
      </c>
      <c r="BH115" t="s">
        <v>385</v>
      </c>
      <c r="BI115">
        <v>842</v>
      </c>
      <c r="BJ115">
        <v>1</v>
      </c>
      <c r="BK115" t="s">
        <v>213</v>
      </c>
      <c r="BL115" t="s">
        <v>173</v>
      </c>
      <c r="BM115">
        <v>0.96910000000000007</v>
      </c>
      <c r="BN115" t="s">
        <v>66</v>
      </c>
      <c r="BO115" t="s">
        <v>176</v>
      </c>
      <c r="BP115">
        <v>2016.8969999999999</v>
      </c>
    </row>
    <row r="116" spans="1:68" ht="16.5">
      <c r="A116" s="111" t="str">
        <f t="shared" si="70"/>
        <v>부성여객</v>
      </c>
      <c r="B116" s="112" t="str">
        <f t="shared" si="71"/>
        <v>정재엽</v>
      </c>
      <c r="C116" s="113" t="str">
        <f t="shared" si="72"/>
        <v>C</v>
      </c>
      <c r="D116" s="114">
        <f t="shared" si="73"/>
        <v>0.88481904349271223</v>
      </c>
      <c r="E116" s="115">
        <f t="shared" si="74"/>
        <v>2480</v>
      </c>
      <c r="F116" s="116" t="str">
        <f t="shared" si="75"/>
        <v>36</v>
      </c>
      <c r="G116" s="117" t="str">
        <f t="shared" si="76"/>
        <v>70바2011</v>
      </c>
      <c r="H116" s="118">
        <f t="shared" si="77"/>
        <v>5</v>
      </c>
      <c r="I116" s="119">
        <f t="shared" si="78"/>
        <v>1825.8640000000003</v>
      </c>
      <c r="J116" s="120">
        <f t="shared" si="79"/>
        <v>3.3433307814671111E-2</v>
      </c>
      <c r="K116" s="120">
        <f t="shared" si="80"/>
        <v>0.39439112541569854</v>
      </c>
      <c r="L116" s="120">
        <f t="shared" si="81"/>
        <v>0.22619428391161661</v>
      </c>
      <c r="M116" s="121">
        <f t="shared" si="82"/>
        <v>18.106999999999999</v>
      </c>
      <c r="N116" s="122">
        <f t="shared" si="83"/>
        <v>5.4768591746154151E-2</v>
      </c>
      <c r="O116" s="122">
        <f t="shared" si="84"/>
        <v>39.488154648977144</v>
      </c>
      <c r="P116" s="232">
        <f t="shared" si="85"/>
        <v>40</v>
      </c>
      <c r="Q116" s="233">
        <f t="shared" si="86"/>
        <v>1</v>
      </c>
      <c r="R116" s="233">
        <f t="shared" si="87"/>
        <v>721</v>
      </c>
      <c r="T116">
        <v>512</v>
      </c>
      <c r="U116">
        <v>2480</v>
      </c>
      <c r="V116" t="s">
        <v>387</v>
      </c>
      <c r="W116">
        <v>1825.864</v>
      </c>
      <c r="X116">
        <v>1157.49</v>
      </c>
      <c r="Y116">
        <v>1.577</v>
      </c>
      <c r="Z116">
        <v>18.106999999999999</v>
      </c>
      <c r="AA116">
        <v>131.16413800000001</v>
      </c>
      <c r="AB116">
        <v>4.3852510000000002</v>
      </c>
      <c r="AC116">
        <v>51.729971999999997</v>
      </c>
      <c r="AD116" s="1">
        <v>413</v>
      </c>
      <c r="AE116">
        <v>1</v>
      </c>
      <c r="AF116">
        <v>721</v>
      </c>
      <c r="AG116">
        <v>101</v>
      </c>
      <c r="AH116">
        <v>13.920451</v>
      </c>
      <c r="AI116">
        <v>1938.1</v>
      </c>
      <c r="AJ116">
        <v>476.5</v>
      </c>
      <c r="AK116">
        <v>40</v>
      </c>
      <c r="AL116">
        <v>10794</v>
      </c>
      <c r="AM116" t="s">
        <v>388</v>
      </c>
      <c r="AN116" t="s">
        <v>716</v>
      </c>
      <c r="AO116">
        <v>1375.7550000000001</v>
      </c>
      <c r="AR116" t="s">
        <v>118</v>
      </c>
      <c r="AS116" t="s">
        <v>120</v>
      </c>
      <c r="AT116" t="s">
        <v>212</v>
      </c>
      <c r="AU116" t="s">
        <v>387</v>
      </c>
      <c r="AV116" t="s">
        <v>48</v>
      </c>
      <c r="AW116">
        <v>5</v>
      </c>
      <c r="BB116">
        <v>0.88481904349271223</v>
      </c>
      <c r="BC116" t="s">
        <v>69</v>
      </c>
      <c r="BF116" t="s">
        <v>118</v>
      </c>
      <c r="BG116" t="s">
        <v>120</v>
      </c>
      <c r="BH116" t="s">
        <v>387</v>
      </c>
      <c r="BI116">
        <v>2480</v>
      </c>
      <c r="BJ116">
        <v>5</v>
      </c>
      <c r="BK116" t="s">
        <v>212</v>
      </c>
      <c r="BL116" t="s">
        <v>215</v>
      </c>
      <c r="BM116">
        <v>0.88481904349271223</v>
      </c>
      <c r="BN116" t="s">
        <v>69</v>
      </c>
      <c r="BO116" t="s">
        <v>175</v>
      </c>
      <c r="BP116">
        <v>1825.8640000000003</v>
      </c>
    </row>
    <row r="117" spans="1:68" ht="16.5">
      <c r="A117" s="128" t="str">
        <f t="shared" si="70"/>
        <v>부성여객</v>
      </c>
      <c r="B117" s="129" t="str">
        <f t="shared" si="71"/>
        <v>정재화B</v>
      </c>
      <c r="C117" s="130" t="str">
        <f t="shared" si="72"/>
        <v>B</v>
      </c>
      <c r="D117" s="131">
        <f t="shared" si="73"/>
        <v>0.91163025500011108</v>
      </c>
      <c r="E117" s="132">
        <f t="shared" si="74"/>
        <v>2201</v>
      </c>
      <c r="F117" s="133" t="str">
        <f t="shared" si="75"/>
        <v>36</v>
      </c>
      <c r="G117" s="134" t="str">
        <f t="shared" si="76"/>
        <v>70바2093</v>
      </c>
      <c r="H117" s="135">
        <f t="shared" si="77"/>
        <v>2</v>
      </c>
      <c r="I117" s="136">
        <f t="shared" si="78"/>
        <v>1726.2139999999999</v>
      </c>
      <c r="J117" s="137">
        <f t="shared" si="79"/>
        <v>1.2936531923678567E-2</v>
      </c>
      <c r="K117" s="137">
        <f t="shared" si="80"/>
        <v>0.35896384523586872</v>
      </c>
      <c r="L117" s="137">
        <f t="shared" si="81"/>
        <v>0.24272772668973835</v>
      </c>
      <c r="M117" s="138">
        <f t="shared" si="82"/>
        <v>16.100000000000001</v>
      </c>
      <c r="N117" s="139">
        <f t="shared" si="83"/>
        <v>0</v>
      </c>
      <c r="O117" s="139">
        <f t="shared" si="84"/>
        <v>4.6923498477013856</v>
      </c>
      <c r="P117" s="230">
        <f t="shared" si="85"/>
        <v>19</v>
      </c>
      <c r="Q117" s="231">
        <f t="shared" si="86"/>
        <v>0</v>
      </c>
      <c r="R117" s="231">
        <f t="shared" si="87"/>
        <v>81</v>
      </c>
      <c r="T117">
        <v>512</v>
      </c>
      <c r="U117">
        <v>2201</v>
      </c>
      <c r="V117" t="s">
        <v>389</v>
      </c>
      <c r="W117">
        <v>1726.2139999999999</v>
      </c>
      <c r="X117">
        <v>1039.319</v>
      </c>
      <c r="Y117">
        <v>1.661</v>
      </c>
      <c r="Z117">
        <v>16.100000000000001</v>
      </c>
      <c r="AA117">
        <v>119.362748</v>
      </c>
      <c r="AB117">
        <v>1.5441400000000001</v>
      </c>
      <c r="AC117">
        <v>42.846910999999999</v>
      </c>
      <c r="AD117" s="1">
        <v>419</v>
      </c>
      <c r="AE117">
        <v>0</v>
      </c>
      <c r="AF117">
        <v>81</v>
      </c>
      <c r="AG117">
        <v>96</v>
      </c>
      <c r="AH117">
        <v>14.461914999999999</v>
      </c>
      <c r="AI117">
        <v>826</v>
      </c>
      <c r="AJ117">
        <v>113.8</v>
      </c>
      <c r="AK117">
        <v>19</v>
      </c>
      <c r="AL117">
        <v>1304</v>
      </c>
      <c r="AM117" t="s">
        <v>390</v>
      </c>
      <c r="AN117" t="s">
        <v>717</v>
      </c>
      <c r="AO117">
        <v>1606.5129999999999</v>
      </c>
      <c r="AR117" t="s">
        <v>118</v>
      </c>
      <c r="AS117" t="s">
        <v>120</v>
      </c>
      <c r="AT117" t="s">
        <v>222</v>
      </c>
      <c r="AU117" t="s">
        <v>389</v>
      </c>
      <c r="AV117" t="s">
        <v>48</v>
      </c>
      <c r="AW117">
        <v>2</v>
      </c>
      <c r="BB117">
        <v>0.91163025500011108</v>
      </c>
      <c r="BC117" t="s">
        <v>68</v>
      </c>
      <c r="BF117" t="s">
        <v>118</v>
      </c>
      <c r="BG117" t="s">
        <v>120</v>
      </c>
      <c r="BH117" t="s">
        <v>389</v>
      </c>
      <c r="BI117">
        <v>2201</v>
      </c>
      <c r="BJ117">
        <v>2</v>
      </c>
      <c r="BK117" t="s">
        <v>222</v>
      </c>
      <c r="BL117" t="s">
        <v>232</v>
      </c>
      <c r="BM117">
        <v>0.91163025500011108</v>
      </c>
      <c r="BN117" t="s">
        <v>68</v>
      </c>
      <c r="BO117" t="s">
        <v>249</v>
      </c>
      <c r="BP117">
        <v>1726.2139999999999</v>
      </c>
    </row>
    <row r="118" spans="1:68" ht="16.5">
      <c r="A118" s="111" t="str">
        <f t="shared" si="70"/>
        <v>부성여객</v>
      </c>
      <c r="B118" s="112" t="str">
        <f t="shared" si="71"/>
        <v>정준혁</v>
      </c>
      <c r="C118" s="113" t="str">
        <f t="shared" si="72"/>
        <v>F</v>
      </c>
      <c r="D118" s="114">
        <f t="shared" si="73"/>
        <v>0.66</v>
      </c>
      <c r="E118" s="115">
        <f t="shared" si="74"/>
        <v>9738</v>
      </c>
      <c r="F118" s="116" t="str">
        <f t="shared" si="75"/>
        <v>36</v>
      </c>
      <c r="G118" s="117" t="str">
        <f t="shared" si="76"/>
        <v>70바2111</v>
      </c>
      <c r="H118" s="118">
        <f t="shared" si="77"/>
        <v>1</v>
      </c>
      <c r="I118" s="119">
        <f t="shared" si="78"/>
        <v>824.04200000000003</v>
      </c>
      <c r="J118" s="120">
        <f t="shared" si="79"/>
        <v>4.6575022982841136E-2</v>
      </c>
      <c r="K118" s="120">
        <f t="shared" si="80"/>
        <v>0.30517149238143559</v>
      </c>
      <c r="L118" s="120">
        <f t="shared" si="81"/>
        <v>0.27183080474053506</v>
      </c>
      <c r="M118" s="121">
        <f t="shared" si="82"/>
        <v>22.061</v>
      </c>
      <c r="N118" s="122">
        <f t="shared" si="83"/>
        <v>0.48541215132238402</v>
      </c>
      <c r="O118" s="122">
        <f t="shared" si="84"/>
        <v>20.630016431201323</v>
      </c>
      <c r="P118" s="232">
        <f t="shared" si="85"/>
        <v>7</v>
      </c>
      <c r="Q118" s="233">
        <f t="shared" si="86"/>
        <v>4</v>
      </c>
      <c r="R118" s="233">
        <f t="shared" si="87"/>
        <v>170</v>
      </c>
      <c r="T118">
        <v>512</v>
      </c>
      <c r="U118">
        <v>9738</v>
      </c>
      <c r="V118" t="s">
        <v>718</v>
      </c>
      <c r="W118">
        <v>824.04200000000003</v>
      </c>
      <c r="X118">
        <v>686.85199999999998</v>
      </c>
      <c r="Y118">
        <v>1.2</v>
      </c>
      <c r="Z118">
        <v>22.061</v>
      </c>
      <c r="AA118">
        <v>43.752206000000001</v>
      </c>
      <c r="AB118">
        <v>2.03776</v>
      </c>
      <c r="AC118">
        <v>13.351926000000001</v>
      </c>
      <c r="AD118" s="1">
        <v>224</v>
      </c>
      <c r="AE118">
        <v>4</v>
      </c>
      <c r="AF118">
        <v>170</v>
      </c>
      <c r="AG118">
        <v>92</v>
      </c>
      <c r="AH118">
        <v>18.834295999999998</v>
      </c>
      <c r="AI118">
        <v>2326.4</v>
      </c>
      <c r="AJ118">
        <v>928</v>
      </c>
      <c r="AK118">
        <v>7</v>
      </c>
      <c r="AL118">
        <v>2827</v>
      </c>
      <c r="AM118" t="s">
        <v>719</v>
      </c>
      <c r="AN118" t="s">
        <v>720</v>
      </c>
      <c r="AO118">
        <v>824.04200000000003</v>
      </c>
      <c r="AR118" t="s">
        <v>118</v>
      </c>
      <c r="AS118" t="s">
        <v>120</v>
      </c>
      <c r="AT118" t="s">
        <v>464</v>
      </c>
      <c r="AU118" t="s">
        <v>718</v>
      </c>
      <c r="AV118" t="s">
        <v>48</v>
      </c>
      <c r="AW118">
        <v>1</v>
      </c>
      <c r="BB118">
        <v>0.66</v>
      </c>
      <c r="BC118" t="s">
        <v>70</v>
      </c>
      <c r="BF118" t="s">
        <v>118</v>
      </c>
      <c r="BG118" t="s">
        <v>120</v>
      </c>
      <c r="BH118" t="s">
        <v>718</v>
      </c>
      <c r="BI118">
        <v>9738</v>
      </c>
      <c r="BJ118">
        <v>1</v>
      </c>
      <c r="BK118" t="s">
        <v>464</v>
      </c>
      <c r="BL118" t="s">
        <v>173</v>
      </c>
      <c r="BM118">
        <v>0.66</v>
      </c>
      <c r="BN118" t="s">
        <v>70</v>
      </c>
      <c r="BO118" t="s">
        <v>186</v>
      </c>
      <c r="BP118">
        <v>824.04200000000003</v>
      </c>
    </row>
    <row r="119" spans="1:68" ht="16.5">
      <c r="A119" s="128" t="str">
        <f t="shared" si="70"/>
        <v>부성여객</v>
      </c>
      <c r="B119" s="129" t="str">
        <f t="shared" si="71"/>
        <v>조남성</v>
      </c>
      <c r="C119" s="130" t="str">
        <f t="shared" si="72"/>
        <v>D</v>
      </c>
      <c r="D119" s="131">
        <f t="shared" si="73"/>
        <v>0.8217000000000001</v>
      </c>
      <c r="E119" s="132">
        <f t="shared" si="74"/>
        <v>7157</v>
      </c>
      <c r="F119" s="133" t="str">
        <f t="shared" si="75"/>
        <v>36</v>
      </c>
      <c r="G119" s="134" t="str">
        <f t="shared" si="76"/>
        <v>70바2091</v>
      </c>
      <c r="H119" s="135">
        <f t="shared" si="77"/>
        <v>1</v>
      </c>
      <c r="I119" s="136">
        <f t="shared" si="78"/>
        <v>1659.951</v>
      </c>
      <c r="J119" s="137">
        <f t="shared" si="79"/>
        <v>7.1675034123632589E-2</v>
      </c>
      <c r="K119" s="137">
        <f t="shared" si="80"/>
        <v>0.38177963430668865</v>
      </c>
      <c r="L119" s="137">
        <f t="shared" si="81"/>
        <v>0.13855830684158749</v>
      </c>
      <c r="M119" s="138">
        <f t="shared" si="82"/>
        <v>18.431000000000001</v>
      </c>
      <c r="N119" s="139">
        <f t="shared" si="83"/>
        <v>0.42169919473526629</v>
      </c>
      <c r="O119" s="139">
        <f t="shared" si="84"/>
        <v>30.723798473569399</v>
      </c>
      <c r="P119" s="230">
        <f t="shared" si="85"/>
        <v>68</v>
      </c>
      <c r="Q119" s="231">
        <f t="shared" si="86"/>
        <v>7</v>
      </c>
      <c r="R119" s="231">
        <f t="shared" si="87"/>
        <v>510</v>
      </c>
      <c r="T119">
        <v>512</v>
      </c>
      <c r="U119">
        <v>7157</v>
      </c>
      <c r="V119" t="s">
        <v>391</v>
      </c>
      <c r="W119">
        <v>1659.951</v>
      </c>
      <c r="X119">
        <v>1110.7529999999999</v>
      </c>
      <c r="Y119">
        <v>1.494</v>
      </c>
      <c r="Z119">
        <v>18.431000000000001</v>
      </c>
      <c r="AA119">
        <v>129.465261</v>
      </c>
      <c r="AB119">
        <v>9.2794270000000001</v>
      </c>
      <c r="AC119">
        <v>49.427199999999999</v>
      </c>
      <c r="AD119" s="1">
        <v>230</v>
      </c>
      <c r="AE119">
        <v>7</v>
      </c>
      <c r="AF119">
        <v>510</v>
      </c>
      <c r="AG119">
        <v>93</v>
      </c>
      <c r="AH119">
        <v>12.821593</v>
      </c>
      <c r="AI119">
        <v>3423.6</v>
      </c>
      <c r="AJ119">
        <v>1064.8</v>
      </c>
      <c r="AK119">
        <v>68</v>
      </c>
      <c r="AL119">
        <v>32366</v>
      </c>
      <c r="AM119" t="s">
        <v>392</v>
      </c>
      <c r="AN119" t="s">
        <v>721</v>
      </c>
      <c r="AO119">
        <v>1659.951</v>
      </c>
      <c r="AR119" t="s">
        <v>118</v>
      </c>
      <c r="AS119" t="s">
        <v>120</v>
      </c>
      <c r="AT119" t="s">
        <v>221</v>
      </c>
      <c r="AU119" t="s">
        <v>391</v>
      </c>
      <c r="AV119" t="s">
        <v>48</v>
      </c>
      <c r="AW119">
        <v>1</v>
      </c>
      <c r="BB119">
        <v>0.8217000000000001</v>
      </c>
      <c r="BC119" t="s">
        <v>67</v>
      </c>
      <c r="BF119" t="s">
        <v>118</v>
      </c>
      <c r="BG119" t="s">
        <v>120</v>
      </c>
      <c r="BH119" t="s">
        <v>391</v>
      </c>
      <c r="BI119">
        <v>7157</v>
      </c>
      <c r="BJ119">
        <v>1</v>
      </c>
      <c r="BK119" t="s">
        <v>221</v>
      </c>
      <c r="BL119" t="s">
        <v>173</v>
      </c>
      <c r="BM119">
        <v>0.8217000000000001</v>
      </c>
      <c r="BN119" t="s">
        <v>67</v>
      </c>
      <c r="BO119" t="s">
        <v>177</v>
      </c>
      <c r="BP119">
        <v>1659.951</v>
      </c>
    </row>
    <row r="120" spans="1:68" ht="16.5">
      <c r="A120" s="111" t="str">
        <f t="shared" si="70"/>
        <v>부성여객</v>
      </c>
      <c r="B120" s="112" t="str">
        <f t="shared" si="71"/>
        <v>조성은</v>
      </c>
      <c r="C120" s="113" t="str">
        <f t="shared" si="72"/>
        <v>F</v>
      </c>
      <c r="D120" s="114">
        <f t="shared" si="73"/>
        <v>0.7190526315789475</v>
      </c>
      <c r="E120" s="115">
        <f t="shared" si="74"/>
        <v>1956</v>
      </c>
      <c r="F120" s="116" t="str">
        <f t="shared" si="75"/>
        <v>36</v>
      </c>
      <c r="G120" s="117" t="str">
        <f t="shared" si="76"/>
        <v>70바2036</v>
      </c>
      <c r="H120" s="118">
        <f t="shared" si="77"/>
        <v>1</v>
      </c>
      <c r="I120" s="119">
        <f t="shared" si="78"/>
        <v>1984.588</v>
      </c>
      <c r="J120" s="120">
        <f t="shared" si="79"/>
        <v>3.0190841209739225E-2</v>
      </c>
      <c r="K120" s="120">
        <f t="shared" si="80"/>
        <v>0.39564523406667351</v>
      </c>
      <c r="L120" s="120">
        <f t="shared" si="81"/>
        <v>0.24992592921049608</v>
      </c>
      <c r="M120" s="121">
        <f t="shared" si="82"/>
        <v>21.573</v>
      </c>
      <c r="N120" s="122">
        <f t="shared" si="83"/>
        <v>0</v>
      </c>
      <c r="O120" s="122">
        <f t="shared" si="84"/>
        <v>4.2326165430809821</v>
      </c>
      <c r="P120" s="232">
        <f t="shared" si="85"/>
        <v>66</v>
      </c>
      <c r="Q120" s="233">
        <f t="shared" si="86"/>
        <v>0</v>
      </c>
      <c r="R120" s="233">
        <f t="shared" si="87"/>
        <v>84</v>
      </c>
      <c r="T120">
        <v>512</v>
      </c>
      <c r="U120">
        <v>1956</v>
      </c>
      <c r="V120" t="s">
        <v>722</v>
      </c>
      <c r="W120">
        <v>1984.588</v>
      </c>
      <c r="X120">
        <v>1597.45</v>
      </c>
      <c r="Y120">
        <v>1.242</v>
      </c>
      <c r="Z120">
        <v>21.573</v>
      </c>
      <c r="AA120">
        <v>146.088311</v>
      </c>
      <c r="AB120">
        <v>4.4105290000000004</v>
      </c>
      <c r="AC120">
        <v>57.799143999999998</v>
      </c>
      <c r="AD120" s="1">
        <v>496</v>
      </c>
      <c r="AE120">
        <v>0</v>
      </c>
      <c r="AF120">
        <v>84</v>
      </c>
      <c r="AG120">
        <v>81</v>
      </c>
      <c r="AH120">
        <v>13.584851</v>
      </c>
      <c r="AI120">
        <v>1577.2</v>
      </c>
      <c r="AJ120">
        <v>5.4</v>
      </c>
      <c r="AK120">
        <v>66</v>
      </c>
      <c r="AL120">
        <v>21162</v>
      </c>
      <c r="AM120" t="s">
        <v>723</v>
      </c>
      <c r="AN120" t="s">
        <v>724</v>
      </c>
      <c r="AO120">
        <v>1984.588</v>
      </c>
      <c r="AR120" t="s">
        <v>118</v>
      </c>
      <c r="AS120" t="s">
        <v>120</v>
      </c>
      <c r="AT120" t="s">
        <v>214</v>
      </c>
      <c r="AU120" t="s">
        <v>722</v>
      </c>
      <c r="AV120" t="s">
        <v>48</v>
      </c>
      <c r="AW120">
        <v>1</v>
      </c>
      <c r="BB120">
        <v>0.7190526315789475</v>
      </c>
      <c r="BC120" t="s">
        <v>70</v>
      </c>
      <c r="BF120" t="s">
        <v>118</v>
      </c>
      <c r="BG120" t="s">
        <v>120</v>
      </c>
      <c r="BH120" t="s">
        <v>722</v>
      </c>
      <c r="BI120">
        <v>1956</v>
      </c>
      <c r="BJ120">
        <v>1</v>
      </c>
      <c r="BK120" t="s">
        <v>214</v>
      </c>
      <c r="BL120" t="s">
        <v>173</v>
      </c>
      <c r="BM120">
        <v>0.7190526315789475</v>
      </c>
      <c r="BN120" t="s">
        <v>70</v>
      </c>
      <c r="BO120" t="s">
        <v>186</v>
      </c>
      <c r="BP120">
        <v>1984.588</v>
      </c>
    </row>
    <row r="121" spans="1:68" ht="16.5">
      <c r="A121" s="128" t="str">
        <f t="shared" si="70"/>
        <v>부성여객</v>
      </c>
      <c r="B121" s="129" t="str">
        <f t="shared" si="71"/>
        <v>조영만</v>
      </c>
      <c r="C121" s="130" t="str">
        <f t="shared" si="72"/>
        <v>C</v>
      </c>
      <c r="D121" s="131">
        <f t="shared" si="73"/>
        <v>0.89563160405247533</v>
      </c>
      <c r="E121" s="132">
        <f t="shared" si="74"/>
        <v>4250</v>
      </c>
      <c r="F121" s="133" t="str">
        <f t="shared" si="75"/>
        <v>36</v>
      </c>
      <c r="G121" s="134" t="str">
        <f t="shared" si="76"/>
        <v>70바2044</v>
      </c>
      <c r="H121" s="135">
        <f t="shared" si="77"/>
        <v>3</v>
      </c>
      <c r="I121" s="136">
        <f t="shared" si="78"/>
        <v>2337.9949999999999</v>
      </c>
      <c r="J121" s="137">
        <f t="shared" si="79"/>
        <v>1.4572464325526082E-2</v>
      </c>
      <c r="K121" s="137">
        <f t="shared" si="80"/>
        <v>0.35993629497078544</v>
      </c>
      <c r="L121" s="137">
        <f t="shared" si="81"/>
        <v>0.22668996298110133</v>
      </c>
      <c r="M121" s="138">
        <f t="shared" si="82"/>
        <v>17.120999999999999</v>
      </c>
      <c r="N121" s="139">
        <f t="shared" si="83"/>
        <v>0.34217352902807752</v>
      </c>
      <c r="O121" s="139">
        <f t="shared" si="84"/>
        <v>6.2446669047624139</v>
      </c>
      <c r="P121" s="230">
        <f t="shared" si="85"/>
        <v>42</v>
      </c>
      <c r="Q121" s="231">
        <f t="shared" si="86"/>
        <v>8</v>
      </c>
      <c r="R121" s="231">
        <f t="shared" si="87"/>
        <v>146</v>
      </c>
      <c r="T121">
        <v>512</v>
      </c>
      <c r="U121">
        <v>4250</v>
      </c>
      <c r="V121" t="s">
        <v>725</v>
      </c>
      <c r="W121">
        <v>2337.9949999999999</v>
      </c>
      <c r="X121">
        <v>1600.7639999999999</v>
      </c>
      <c r="Y121">
        <v>1.4610000000000001</v>
      </c>
      <c r="Z121">
        <v>17.120999999999999</v>
      </c>
      <c r="AA121">
        <v>165.28302600000001</v>
      </c>
      <c r="AB121">
        <v>2.4085809999999999</v>
      </c>
      <c r="AC121">
        <v>59.49136</v>
      </c>
      <c r="AD121" s="1">
        <v>530</v>
      </c>
      <c r="AE121">
        <v>8</v>
      </c>
      <c r="AF121">
        <v>146</v>
      </c>
      <c r="AG121">
        <v>90</v>
      </c>
      <c r="AH121">
        <v>14.145402000000001</v>
      </c>
      <c r="AI121">
        <v>2537.3000000000002</v>
      </c>
      <c r="AJ121">
        <v>173.2</v>
      </c>
      <c r="AK121">
        <v>42</v>
      </c>
      <c r="AL121">
        <v>10537</v>
      </c>
      <c r="AM121" t="s">
        <v>726</v>
      </c>
      <c r="AN121" t="s">
        <v>727</v>
      </c>
      <c r="AO121">
        <v>2147.7359999999999</v>
      </c>
      <c r="AR121" t="s">
        <v>118</v>
      </c>
      <c r="AS121" t="s">
        <v>120</v>
      </c>
      <c r="AT121" t="s">
        <v>215</v>
      </c>
      <c r="AU121" t="s">
        <v>725</v>
      </c>
      <c r="AV121" t="s">
        <v>48</v>
      </c>
      <c r="AW121">
        <v>3</v>
      </c>
      <c r="BB121">
        <v>0.89563160405247533</v>
      </c>
      <c r="BC121" t="s">
        <v>69</v>
      </c>
      <c r="BF121" t="s">
        <v>118</v>
      </c>
      <c r="BG121" t="s">
        <v>120</v>
      </c>
      <c r="BH121" t="s">
        <v>725</v>
      </c>
      <c r="BI121">
        <v>4250</v>
      </c>
      <c r="BJ121">
        <v>3</v>
      </c>
      <c r="BK121" t="s">
        <v>215</v>
      </c>
      <c r="BL121" t="s">
        <v>218</v>
      </c>
      <c r="BM121">
        <v>0.89563160405247533</v>
      </c>
      <c r="BN121" t="s">
        <v>69</v>
      </c>
      <c r="BO121" t="s">
        <v>175</v>
      </c>
      <c r="BP121">
        <v>2337.9949999999999</v>
      </c>
    </row>
    <row r="122" spans="1:68" ht="16.5">
      <c r="A122" s="111" t="str">
        <f t="shared" si="70"/>
        <v>부성여객</v>
      </c>
      <c r="B122" s="112" t="str">
        <f t="shared" si="71"/>
        <v>조용상</v>
      </c>
      <c r="C122" s="113" t="str">
        <f t="shared" si="72"/>
        <v>F</v>
      </c>
      <c r="D122" s="114">
        <f t="shared" si="73"/>
        <v>0.78588888888888886</v>
      </c>
      <c r="E122" s="115">
        <f t="shared" si="74"/>
        <v>6874</v>
      </c>
      <c r="F122" s="116" t="str">
        <f t="shared" si="75"/>
        <v>33</v>
      </c>
      <c r="G122" s="117" t="str">
        <f t="shared" si="76"/>
        <v>70바2040</v>
      </c>
      <c r="H122" s="118">
        <f t="shared" si="77"/>
        <v>1</v>
      </c>
      <c r="I122" s="119">
        <f t="shared" si="78"/>
        <v>2190.13</v>
      </c>
      <c r="J122" s="120">
        <f t="shared" si="79"/>
        <v>1.4929196922479088E-2</v>
      </c>
      <c r="K122" s="120">
        <f t="shared" si="80"/>
        <v>0.37794275259909055</v>
      </c>
      <c r="L122" s="120">
        <f t="shared" si="81"/>
        <v>0.25843214786336882</v>
      </c>
      <c r="M122" s="121">
        <f t="shared" si="82"/>
        <v>20.472000000000001</v>
      </c>
      <c r="N122" s="122">
        <f t="shared" si="83"/>
        <v>0.22829695040933642</v>
      </c>
      <c r="O122" s="122">
        <f t="shared" si="84"/>
        <v>32.372507568043908</v>
      </c>
      <c r="P122" s="232">
        <f t="shared" si="85"/>
        <v>31</v>
      </c>
      <c r="Q122" s="233">
        <f t="shared" si="86"/>
        <v>5</v>
      </c>
      <c r="R122" s="233">
        <f t="shared" si="87"/>
        <v>709</v>
      </c>
      <c r="T122">
        <v>512</v>
      </c>
      <c r="U122">
        <v>6874</v>
      </c>
      <c r="V122" t="s">
        <v>728</v>
      </c>
      <c r="W122">
        <v>2190.13</v>
      </c>
      <c r="X122">
        <v>1703.3720000000001</v>
      </c>
      <c r="Y122">
        <v>1.286</v>
      </c>
      <c r="Z122">
        <v>20.472000000000001</v>
      </c>
      <c r="AA122">
        <v>140.95969199999999</v>
      </c>
      <c r="AB122">
        <v>2.1044149999999999</v>
      </c>
      <c r="AC122">
        <v>53.274693999999997</v>
      </c>
      <c r="AD122" s="1">
        <v>566</v>
      </c>
      <c r="AE122">
        <v>5</v>
      </c>
      <c r="AF122">
        <v>709</v>
      </c>
      <c r="AG122">
        <v>91</v>
      </c>
      <c r="AH122">
        <v>15.537278000000001</v>
      </c>
      <c r="AI122">
        <v>1473</v>
      </c>
      <c r="AJ122">
        <v>97.1</v>
      </c>
      <c r="AK122">
        <v>31</v>
      </c>
      <c r="AL122">
        <v>5408</v>
      </c>
      <c r="AM122" t="s">
        <v>729</v>
      </c>
      <c r="AN122" t="s">
        <v>730</v>
      </c>
      <c r="AO122">
        <v>2190.13</v>
      </c>
      <c r="AR122" t="s">
        <v>118</v>
      </c>
      <c r="AS122" t="s">
        <v>119</v>
      </c>
      <c r="AT122" t="s">
        <v>426</v>
      </c>
      <c r="AU122" t="s">
        <v>728</v>
      </c>
      <c r="AV122" t="s">
        <v>48</v>
      </c>
      <c r="AW122">
        <v>1</v>
      </c>
      <c r="BB122">
        <v>0.78588888888888886</v>
      </c>
      <c r="BC122" t="s">
        <v>70</v>
      </c>
      <c r="BF122" t="s">
        <v>118</v>
      </c>
      <c r="BG122" t="s">
        <v>119</v>
      </c>
      <c r="BH122" t="s">
        <v>728</v>
      </c>
      <c r="BI122">
        <v>6874</v>
      </c>
      <c r="BJ122">
        <v>1</v>
      </c>
      <c r="BK122" t="s">
        <v>426</v>
      </c>
      <c r="BL122" t="s">
        <v>173</v>
      </c>
      <c r="BM122">
        <v>0.78588888888888886</v>
      </c>
      <c r="BN122" t="s">
        <v>70</v>
      </c>
      <c r="BO122" t="s">
        <v>186</v>
      </c>
      <c r="BP122">
        <v>2190.13</v>
      </c>
    </row>
    <row r="123" spans="1:68" ht="16.5">
      <c r="A123" s="128" t="str">
        <f t="shared" si="70"/>
        <v>부성여객</v>
      </c>
      <c r="B123" s="129" t="str">
        <f t="shared" si="71"/>
        <v>조흥연</v>
      </c>
      <c r="C123" s="130" t="str">
        <f t="shared" si="72"/>
        <v>D</v>
      </c>
      <c r="D123" s="131">
        <f t="shared" si="73"/>
        <v>0.83115681294974642</v>
      </c>
      <c r="E123" s="132">
        <f t="shared" si="74"/>
        <v>4112</v>
      </c>
      <c r="F123" s="133" t="str">
        <f t="shared" si="75"/>
        <v>36</v>
      </c>
      <c r="G123" s="134" t="str">
        <f t="shared" si="76"/>
        <v>70바2122</v>
      </c>
      <c r="H123" s="135">
        <f t="shared" si="77"/>
        <v>2</v>
      </c>
      <c r="I123" s="136">
        <f t="shared" si="78"/>
        <v>2266.663</v>
      </c>
      <c r="J123" s="137">
        <f t="shared" si="79"/>
        <v>3.3677338189112803E-2</v>
      </c>
      <c r="K123" s="137">
        <f t="shared" si="80"/>
        <v>0.38909148208175759</v>
      </c>
      <c r="L123" s="137">
        <f t="shared" si="81"/>
        <v>0.23735332513037888</v>
      </c>
      <c r="M123" s="138">
        <f t="shared" si="82"/>
        <v>18.395</v>
      </c>
      <c r="N123" s="139">
        <f t="shared" si="83"/>
        <v>4.411771842572098E-2</v>
      </c>
      <c r="O123" s="139">
        <f t="shared" si="84"/>
        <v>4.544124997849261</v>
      </c>
      <c r="P123" s="230">
        <f t="shared" si="85"/>
        <v>78</v>
      </c>
      <c r="Q123" s="231">
        <f t="shared" si="86"/>
        <v>1</v>
      </c>
      <c r="R123" s="231">
        <f t="shared" si="87"/>
        <v>103</v>
      </c>
      <c r="T123">
        <v>512</v>
      </c>
      <c r="U123">
        <v>4112</v>
      </c>
      <c r="V123" t="s">
        <v>731</v>
      </c>
      <c r="W123">
        <v>2266.663</v>
      </c>
      <c r="X123">
        <v>1667.6990000000001</v>
      </c>
      <c r="Y123">
        <v>1.359</v>
      </c>
      <c r="Z123">
        <v>18.395</v>
      </c>
      <c r="AA123">
        <v>167.25636</v>
      </c>
      <c r="AB123">
        <v>5.6327489999999996</v>
      </c>
      <c r="AC123">
        <v>65.078024999999997</v>
      </c>
      <c r="AD123" s="1">
        <v>538</v>
      </c>
      <c r="AE123">
        <v>1</v>
      </c>
      <c r="AF123">
        <v>103</v>
      </c>
      <c r="AG123">
        <v>88</v>
      </c>
      <c r="AH123">
        <v>13.552028</v>
      </c>
      <c r="AI123">
        <v>707.9</v>
      </c>
      <c r="AJ123">
        <v>18.3</v>
      </c>
      <c r="AK123">
        <v>78</v>
      </c>
      <c r="AL123">
        <v>25471</v>
      </c>
      <c r="AM123" t="s">
        <v>732</v>
      </c>
      <c r="AN123" t="s">
        <v>733</v>
      </c>
      <c r="AO123">
        <v>2141.0079999999998</v>
      </c>
      <c r="AR123" t="s">
        <v>118</v>
      </c>
      <c r="AS123" t="s">
        <v>120</v>
      </c>
      <c r="AT123" t="s">
        <v>231</v>
      </c>
      <c r="AU123" t="s">
        <v>731</v>
      </c>
      <c r="AV123" t="s">
        <v>48</v>
      </c>
      <c r="AW123">
        <v>2</v>
      </c>
      <c r="BB123">
        <v>0.83115681294974642</v>
      </c>
      <c r="BC123" t="s">
        <v>67</v>
      </c>
      <c r="BF123" t="s">
        <v>118</v>
      </c>
      <c r="BG123" t="s">
        <v>120</v>
      </c>
      <c r="BH123" t="s">
        <v>731</v>
      </c>
      <c r="BI123">
        <v>4112</v>
      </c>
      <c r="BJ123">
        <v>2</v>
      </c>
      <c r="BK123" t="s">
        <v>231</v>
      </c>
      <c r="BL123" t="s">
        <v>210</v>
      </c>
      <c r="BM123">
        <v>0.83115681294974642</v>
      </c>
      <c r="BN123" t="s">
        <v>67</v>
      </c>
      <c r="BO123" t="s">
        <v>177</v>
      </c>
      <c r="BP123">
        <v>2266.663</v>
      </c>
    </row>
    <row r="124" spans="1:68" ht="16.5">
      <c r="A124" s="111" t="str">
        <f t="shared" si="70"/>
        <v>부성여객</v>
      </c>
      <c r="B124" s="112" t="str">
        <f t="shared" si="71"/>
        <v>주재운</v>
      </c>
      <c r="C124" s="113" t="str">
        <f t="shared" si="72"/>
        <v>F</v>
      </c>
      <c r="D124" s="114">
        <f t="shared" si="73"/>
        <v>0.78215789473684227</v>
      </c>
      <c r="E124" s="115">
        <f t="shared" si="74"/>
        <v>5623</v>
      </c>
      <c r="F124" s="116" t="str">
        <f t="shared" si="75"/>
        <v>36</v>
      </c>
      <c r="G124" s="117" t="str">
        <f t="shared" si="76"/>
        <v>70바2036</v>
      </c>
      <c r="H124" s="118">
        <f t="shared" si="77"/>
        <v>1</v>
      </c>
      <c r="I124" s="119">
        <f t="shared" si="78"/>
        <v>1929.2270000000001</v>
      </c>
      <c r="J124" s="120">
        <f t="shared" si="79"/>
        <v>2.3066788391588343E-2</v>
      </c>
      <c r="K124" s="120">
        <f t="shared" si="80"/>
        <v>0.39934130726345962</v>
      </c>
      <c r="L124" s="120">
        <f t="shared" si="81"/>
        <v>0.2524327100958052</v>
      </c>
      <c r="M124" s="121">
        <f t="shared" si="82"/>
        <v>18.757999999999999</v>
      </c>
      <c r="N124" s="122">
        <f t="shared" si="83"/>
        <v>0</v>
      </c>
      <c r="O124" s="122">
        <f t="shared" si="84"/>
        <v>2.6953800667313903</v>
      </c>
      <c r="P124" s="232">
        <f t="shared" si="85"/>
        <v>62</v>
      </c>
      <c r="Q124" s="233">
        <f t="shared" si="86"/>
        <v>0</v>
      </c>
      <c r="R124" s="233">
        <f t="shared" si="87"/>
        <v>52</v>
      </c>
      <c r="T124">
        <v>512</v>
      </c>
      <c r="U124">
        <v>5623</v>
      </c>
      <c r="V124" t="s">
        <v>734</v>
      </c>
      <c r="W124">
        <v>1929.2270000000001</v>
      </c>
      <c r="X124">
        <v>1427.76</v>
      </c>
      <c r="Y124">
        <v>1.351</v>
      </c>
      <c r="Z124">
        <v>18.757999999999999</v>
      </c>
      <c r="AA124">
        <v>143.98913899999999</v>
      </c>
      <c r="AB124">
        <v>3.321367</v>
      </c>
      <c r="AC124">
        <v>57.500810999999999</v>
      </c>
      <c r="AD124" s="1">
        <v>487</v>
      </c>
      <c r="AE124">
        <v>0</v>
      </c>
      <c r="AF124">
        <v>52</v>
      </c>
      <c r="AG124">
        <v>84</v>
      </c>
      <c r="AH124">
        <v>13.39842</v>
      </c>
      <c r="AI124">
        <v>777</v>
      </c>
      <c r="AJ124">
        <v>5.2</v>
      </c>
      <c r="AK124">
        <v>62</v>
      </c>
      <c r="AL124">
        <v>25073</v>
      </c>
      <c r="AM124" t="s">
        <v>735</v>
      </c>
      <c r="AN124" t="s">
        <v>736</v>
      </c>
      <c r="AO124">
        <v>1929.2270000000001</v>
      </c>
      <c r="AR124" t="s">
        <v>118</v>
      </c>
      <c r="AS124" t="s">
        <v>120</v>
      </c>
      <c r="AT124" t="s">
        <v>214</v>
      </c>
      <c r="AU124" t="s">
        <v>734</v>
      </c>
      <c r="AV124" t="s">
        <v>48</v>
      </c>
      <c r="AW124">
        <v>1</v>
      </c>
      <c r="BB124">
        <v>0.78215789473684227</v>
      </c>
      <c r="BC124" t="s">
        <v>70</v>
      </c>
      <c r="BF124" t="s">
        <v>118</v>
      </c>
      <c r="BG124" t="s">
        <v>120</v>
      </c>
      <c r="BH124" t="s">
        <v>734</v>
      </c>
      <c r="BI124">
        <v>5623</v>
      </c>
      <c r="BJ124">
        <v>1</v>
      </c>
      <c r="BK124" t="s">
        <v>214</v>
      </c>
      <c r="BL124" t="s">
        <v>173</v>
      </c>
      <c r="BM124">
        <v>0.78215789473684227</v>
      </c>
      <c r="BN124" t="s">
        <v>70</v>
      </c>
      <c r="BO124" t="s">
        <v>186</v>
      </c>
      <c r="BP124">
        <v>1929.2270000000001</v>
      </c>
    </row>
    <row r="125" spans="1:68" ht="16.5">
      <c r="A125" s="128" t="str">
        <f t="shared" si="70"/>
        <v>부성여객</v>
      </c>
      <c r="B125" s="129" t="str">
        <f t="shared" si="71"/>
        <v>천종성</v>
      </c>
      <c r="C125" s="130" t="str">
        <f t="shared" si="72"/>
        <v>F</v>
      </c>
      <c r="D125" s="131">
        <f t="shared" si="73"/>
        <v>0.73272222222222227</v>
      </c>
      <c r="E125" s="132">
        <f t="shared" si="74"/>
        <v>643</v>
      </c>
      <c r="F125" s="133" t="str">
        <f t="shared" si="75"/>
        <v>33</v>
      </c>
      <c r="G125" s="134" t="str">
        <f t="shared" si="76"/>
        <v>70바2048</v>
      </c>
      <c r="H125" s="135">
        <f t="shared" si="77"/>
        <v>1</v>
      </c>
      <c r="I125" s="136">
        <f t="shared" si="78"/>
        <v>2110.4209999999998</v>
      </c>
      <c r="J125" s="137">
        <f t="shared" si="79"/>
        <v>2.8993250180196006E-2</v>
      </c>
      <c r="K125" s="137">
        <f t="shared" si="80"/>
        <v>0.38330422815515625</v>
      </c>
      <c r="L125" s="137">
        <f t="shared" si="81"/>
        <v>0.27577435971306202</v>
      </c>
      <c r="M125" s="138">
        <f t="shared" si="82"/>
        <v>20.655999999999999</v>
      </c>
      <c r="N125" s="139">
        <f t="shared" si="83"/>
        <v>0.33168737422533234</v>
      </c>
      <c r="O125" s="139">
        <f t="shared" si="84"/>
        <v>15.636690499194238</v>
      </c>
      <c r="P125" s="230">
        <f t="shared" si="85"/>
        <v>33</v>
      </c>
      <c r="Q125" s="231">
        <f t="shared" si="86"/>
        <v>7</v>
      </c>
      <c r="R125" s="231">
        <f t="shared" si="87"/>
        <v>330</v>
      </c>
      <c r="T125">
        <v>512</v>
      </c>
      <c r="U125">
        <v>643</v>
      </c>
      <c r="V125" t="s">
        <v>737</v>
      </c>
      <c r="W125">
        <v>2110.4209999999998</v>
      </c>
      <c r="X125">
        <v>1759.6289999999999</v>
      </c>
      <c r="Y125">
        <v>1.1990000000000001</v>
      </c>
      <c r="Z125">
        <v>20.655999999999999</v>
      </c>
      <c r="AA125">
        <v>146.19219899999999</v>
      </c>
      <c r="AB125">
        <v>4.2385869999999999</v>
      </c>
      <c r="AC125">
        <v>56.036087999999999</v>
      </c>
      <c r="AD125" s="1">
        <v>582</v>
      </c>
      <c r="AE125">
        <v>7</v>
      </c>
      <c r="AF125">
        <v>330</v>
      </c>
      <c r="AG125">
        <v>91</v>
      </c>
      <c r="AH125">
        <v>14.435934</v>
      </c>
      <c r="AI125">
        <v>2058</v>
      </c>
      <c r="AJ125">
        <v>280.5</v>
      </c>
      <c r="AK125">
        <v>33</v>
      </c>
      <c r="AL125">
        <v>12725</v>
      </c>
      <c r="AM125" t="s">
        <v>738</v>
      </c>
      <c r="AN125" t="s">
        <v>739</v>
      </c>
      <c r="AO125">
        <v>2110.4209999999998</v>
      </c>
      <c r="AR125" t="s">
        <v>118</v>
      </c>
      <c r="AS125" t="s">
        <v>119</v>
      </c>
      <c r="AT125" t="s">
        <v>442</v>
      </c>
      <c r="AU125" t="s">
        <v>737</v>
      </c>
      <c r="AV125" t="s">
        <v>48</v>
      </c>
      <c r="AW125">
        <v>1</v>
      </c>
      <c r="BB125">
        <v>0.73272222222222227</v>
      </c>
      <c r="BC125" t="s">
        <v>70</v>
      </c>
      <c r="BF125" t="s">
        <v>118</v>
      </c>
      <c r="BG125" t="s">
        <v>119</v>
      </c>
      <c r="BH125" t="s">
        <v>737</v>
      </c>
      <c r="BI125">
        <v>643</v>
      </c>
      <c r="BJ125">
        <v>1</v>
      </c>
      <c r="BK125" t="s">
        <v>442</v>
      </c>
      <c r="BL125" t="s">
        <v>173</v>
      </c>
      <c r="BM125">
        <v>0.73272222222222227</v>
      </c>
      <c r="BN125" t="s">
        <v>70</v>
      </c>
      <c r="BO125" t="s">
        <v>186</v>
      </c>
      <c r="BP125">
        <v>2110.4209999999998</v>
      </c>
    </row>
    <row r="126" spans="1:68" ht="16.5">
      <c r="A126" s="111" t="str">
        <f t="shared" si="70"/>
        <v>부성여객</v>
      </c>
      <c r="B126" s="112" t="str">
        <f t="shared" si="71"/>
        <v>최광진</v>
      </c>
      <c r="C126" s="113" t="str">
        <f t="shared" si="72"/>
        <v>B</v>
      </c>
      <c r="D126" s="114">
        <f t="shared" si="73"/>
        <v>0.93280000000000007</v>
      </c>
      <c r="E126" s="115">
        <f t="shared" si="74"/>
        <v>7048</v>
      </c>
      <c r="F126" s="116" t="str">
        <f t="shared" si="75"/>
        <v>36</v>
      </c>
      <c r="G126" s="117" t="str">
        <f t="shared" si="76"/>
        <v>70바2012</v>
      </c>
      <c r="H126" s="118">
        <f t="shared" si="77"/>
        <v>1</v>
      </c>
      <c r="I126" s="119">
        <f t="shared" si="78"/>
        <v>2057.1320000000001</v>
      </c>
      <c r="J126" s="120">
        <f t="shared" si="79"/>
        <v>5.5629667992161706E-3</v>
      </c>
      <c r="K126" s="120">
        <f t="shared" si="80"/>
        <v>0.37093814323621038</v>
      </c>
      <c r="L126" s="120">
        <f t="shared" si="81"/>
        <v>0.19444547068442861</v>
      </c>
      <c r="M126" s="121">
        <f t="shared" si="82"/>
        <v>15.885999999999999</v>
      </c>
      <c r="N126" s="122">
        <f t="shared" si="83"/>
        <v>0.24305683835553576</v>
      </c>
      <c r="O126" s="122">
        <f t="shared" si="84"/>
        <v>2.916682060266429</v>
      </c>
      <c r="P126" s="232">
        <f t="shared" si="85"/>
        <v>27</v>
      </c>
      <c r="Q126" s="233">
        <f t="shared" si="86"/>
        <v>5</v>
      </c>
      <c r="R126" s="233">
        <f t="shared" si="87"/>
        <v>60</v>
      </c>
      <c r="T126">
        <v>512</v>
      </c>
      <c r="U126">
        <v>7048</v>
      </c>
      <c r="V126" t="s">
        <v>393</v>
      </c>
      <c r="W126">
        <v>2057.1320000000001</v>
      </c>
      <c r="X126">
        <v>1213.221</v>
      </c>
      <c r="Y126">
        <v>1.696</v>
      </c>
      <c r="Z126">
        <v>15.885999999999999</v>
      </c>
      <c r="AA126">
        <v>140.30858499999999</v>
      </c>
      <c r="AB126">
        <v>0.780532</v>
      </c>
      <c r="AC126">
        <v>52.045805999999999</v>
      </c>
      <c r="AD126" s="1">
        <v>400</v>
      </c>
      <c r="AE126">
        <v>5</v>
      </c>
      <c r="AF126">
        <v>60</v>
      </c>
      <c r="AG126">
        <v>104</v>
      </c>
      <c r="AH126">
        <v>14.661483</v>
      </c>
      <c r="AI126">
        <v>850</v>
      </c>
      <c r="AJ126">
        <v>20.6</v>
      </c>
      <c r="AK126">
        <v>27</v>
      </c>
      <c r="AL126">
        <v>10156</v>
      </c>
      <c r="AM126" t="s">
        <v>394</v>
      </c>
      <c r="AN126" t="s">
        <v>740</v>
      </c>
      <c r="AO126">
        <v>2057.1320000000001</v>
      </c>
      <c r="AR126" t="s">
        <v>118</v>
      </c>
      <c r="AS126" t="s">
        <v>120</v>
      </c>
      <c r="AT126" t="s">
        <v>213</v>
      </c>
      <c r="AU126" t="s">
        <v>393</v>
      </c>
      <c r="AV126" t="s">
        <v>48</v>
      </c>
      <c r="AW126">
        <v>1</v>
      </c>
      <c r="BB126">
        <v>0.93280000000000007</v>
      </c>
      <c r="BC126" t="s">
        <v>68</v>
      </c>
      <c r="BF126" t="s">
        <v>118</v>
      </c>
      <c r="BG126" t="s">
        <v>120</v>
      </c>
      <c r="BH126" t="s">
        <v>393</v>
      </c>
      <c r="BI126">
        <v>7048</v>
      </c>
      <c r="BJ126">
        <v>1</v>
      </c>
      <c r="BK126" t="s">
        <v>213</v>
      </c>
      <c r="BL126" t="s">
        <v>173</v>
      </c>
      <c r="BM126">
        <v>0.93280000000000007</v>
      </c>
      <c r="BN126" t="s">
        <v>68</v>
      </c>
      <c r="BO126" t="s">
        <v>249</v>
      </c>
      <c r="BP126">
        <v>2057.1320000000001</v>
      </c>
    </row>
    <row r="127" spans="1:68" ht="16.5">
      <c r="A127" s="128" t="str">
        <f t="shared" si="70"/>
        <v>부성여객</v>
      </c>
      <c r="B127" s="129" t="str">
        <f t="shared" si="71"/>
        <v>최병회</v>
      </c>
      <c r="C127" s="130" t="str">
        <f t="shared" si="72"/>
        <v>F</v>
      </c>
      <c r="D127" s="131">
        <f t="shared" si="73"/>
        <v>0.79956640764106723</v>
      </c>
      <c r="E127" s="132">
        <f t="shared" si="74"/>
        <v>723</v>
      </c>
      <c r="F127" s="133" t="str">
        <f t="shared" si="75"/>
        <v>33</v>
      </c>
      <c r="G127" s="134" t="str">
        <f t="shared" si="76"/>
        <v>70바2135</v>
      </c>
      <c r="H127" s="135">
        <f t="shared" si="77"/>
        <v>4</v>
      </c>
      <c r="I127" s="136">
        <f t="shared" si="78"/>
        <v>1658.3239999999998</v>
      </c>
      <c r="J127" s="137">
        <f t="shared" si="79"/>
        <v>3.8112869663198067E-2</v>
      </c>
      <c r="K127" s="137">
        <f t="shared" si="80"/>
        <v>0.41491762970275908</v>
      </c>
      <c r="L127" s="137">
        <f t="shared" si="81"/>
        <v>0.14472443261992229</v>
      </c>
      <c r="M127" s="138">
        <f t="shared" si="82"/>
        <v>17.846</v>
      </c>
      <c r="N127" s="139">
        <f t="shared" si="83"/>
        <v>6.0301846924967616E-2</v>
      </c>
      <c r="O127" s="139">
        <f t="shared" si="84"/>
        <v>9.5879936610698504</v>
      </c>
      <c r="P127" s="230">
        <f t="shared" si="85"/>
        <v>68</v>
      </c>
      <c r="Q127" s="231">
        <f t="shared" si="86"/>
        <v>1</v>
      </c>
      <c r="R127" s="231">
        <f t="shared" si="87"/>
        <v>159</v>
      </c>
      <c r="T127">
        <v>512</v>
      </c>
      <c r="U127">
        <v>723</v>
      </c>
      <c r="V127" t="s">
        <v>395</v>
      </c>
      <c r="W127">
        <v>1658.3240000000001</v>
      </c>
      <c r="X127">
        <v>1079.4480000000001</v>
      </c>
      <c r="Y127">
        <v>1.536</v>
      </c>
      <c r="Z127">
        <v>17.846</v>
      </c>
      <c r="AA127">
        <v>124.848038</v>
      </c>
      <c r="AB127">
        <v>4.7583169999999999</v>
      </c>
      <c r="AC127">
        <v>51.801651999999997</v>
      </c>
      <c r="AD127" s="1">
        <v>240</v>
      </c>
      <c r="AE127">
        <v>1</v>
      </c>
      <c r="AF127">
        <v>159</v>
      </c>
      <c r="AG127">
        <v>93</v>
      </c>
      <c r="AH127">
        <v>13.282738999999999</v>
      </c>
      <c r="AI127">
        <v>1099.2</v>
      </c>
      <c r="AJ127">
        <v>165.9</v>
      </c>
      <c r="AK127">
        <v>68</v>
      </c>
      <c r="AL127">
        <v>42479</v>
      </c>
      <c r="AM127" t="s">
        <v>396</v>
      </c>
      <c r="AN127" t="s">
        <v>741</v>
      </c>
      <c r="AO127">
        <v>1104.6969999999999</v>
      </c>
      <c r="AR127" t="s">
        <v>118</v>
      </c>
      <c r="AS127" t="s">
        <v>119</v>
      </c>
      <c r="AT127" t="s">
        <v>208</v>
      </c>
      <c r="AU127" t="s">
        <v>395</v>
      </c>
      <c r="AV127" t="s">
        <v>194</v>
      </c>
      <c r="AW127">
        <v>4</v>
      </c>
      <c r="BB127">
        <v>0.79956640764106723</v>
      </c>
      <c r="BC127" t="s">
        <v>70</v>
      </c>
      <c r="BF127" t="s">
        <v>118</v>
      </c>
      <c r="BG127" t="s">
        <v>119</v>
      </c>
      <c r="BH127" t="s">
        <v>395</v>
      </c>
      <c r="BI127">
        <v>723</v>
      </c>
      <c r="BJ127">
        <v>4</v>
      </c>
      <c r="BK127" t="s">
        <v>208</v>
      </c>
      <c r="BL127" t="s">
        <v>463</v>
      </c>
      <c r="BM127">
        <v>0.79956640764106723</v>
      </c>
      <c r="BN127" t="s">
        <v>70</v>
      </c>
      <c r="BO127" t="s">
        <v>186</v>
      </c>
      <c r="BP127">
        <v>1658.3239999999998</v>
      </c>
    </row>
    <row r="128" spans="1:68" ht="16.5">
      <c r="A128" s="111" t="str">
        <f t="shared" si="70"/>
        <v>부성여객</v>
      </c>
      <c r="B128" s="112" t="str">
        <f t="shared" si="71"/>
        <v>최성훈</v>
      </c>
      <c r="C128" s="113" t="str">
        <f t="shared" si="72"/>
        <v>D</v>
      </c>
      <c r="D128" s="114">
        <f t="shared" si="73"/>
        <v>0.81009357035902074</v>
      </c>
      <c r="E128" s="115">
        <f t="shared" si="74"/>
        <v>2876</v>
      </c>
      <c r="F128" s="116" t="str">
        <f t="shared" si="75"/>
        <v>36</v>
      </c>
      <c r="G128" s="117" t="str">
        <f t="shared" si="76"/>
        <v>70바2008</v>
      </c>
      <c r="H128" s="118">
        <f t="shared" si="77"/>
        <v>6</v>
      </c>
      <c r="I128" s="119">
        <f t="shared" si="78"/>
        <v>2044.2250000000001</v>
      </c>
      <c r="J128" s="120">
        <f t="shared" si="79"/>
        <v>2.459091042060781E-2</v>
      </c>
      <c r="K128" s="120">
        <f t="shared" si="80"/>
        <v>0.4348524271533295</v>
      </c>
      <c r="L128" s="120">
        <f t="shared" si="81"/>
        <v>0.24801575169073853</v>
      </c>
      <c r="M128" s="121">
        <f t="shared" si="82"/>
        <v>19.376000000000001</v>
      </c>
      <c r="N128" s="122">
        <f t="shared" si="83"/>
        <v>0.39134635375264465</v>
      </c>
      <c r="O128" s="122">
        <f t="shared" si="84"/>
        <v>28.323692352847658</v>
      </c>
      <c r="P128" s="232">
        <f t="shared" si="85"/>
        <v>75</v>
      </c>
      <c r="Q128" s="233">
        <f t="shared" si="86"/>
        <v>8</v>
      </c>
      <c r="R128" s="233">
        <f t="shared" si="87"/>
        <v>579</v>
      </c>
      <c r="T128">
        <v>512</v>
      </c>
      <c r="U128">
        <v>2876</v>
      </c>
      <c r="V128" t="s">
        <v>742</v>
      </c>
      <c r="W128">
        <v>2044.2249999999999</v>
      </c>
      <c r="X128">
        <v>1456.82</v>
      </c>
      <c r="Y128">
        <v>1.403</v>
      </c>
      <c r="Z128">
        <v>19.376000000000001</v>
      </c>
      <c r="AA128">
        <v>149.79469800000001</v>
      </c>
      <c r="AB128">
        <v>3.6835879999999999</v>
      </c>
      <c r="AC128">
        <v>65.138587999999999</v>
      </c>
      <c r="AD128" s="1">
        <v>507</v>
      </c>
      <c r="AE128">
        <v>8</v>
      </c>
      <c r="AF128">
        <v>579</v>
      </c>
      <c r="AG128">
        <v>103</v>
      </c>
      <c r="AH128">
        <v>13.646844</v>
      </c>
      <c r="AI128">
        <v>2704.7</v>
      </c>
      <c r="AJ128">
        <v>560.79999999999995</v>
      </c>
      <c r="AK128">
        <v>75</v>
      </c>
      <c r="AL128">
        <v>36829</v>
      </c>
      <c r="AM128" t="s">
        <v>743</v>
      </c>
      <c r="AN128" t="s">
        <v>744</v>
      </c>
      <c r="AO128">
        <v>1225.2560000000001</v>
      </c>
      <c r="AR128" t="s">
        <v>118</v>
      </c>
      <c r="AS128" t="s">
        <v>120</v>
      </c>
      <c r="AT128" t="s">
        <v>211</v>
      </c>
      <c r="AU128" t="s">
        <v>742</v>
      </c>
      <c r="AV128" t="s">
        <v>48</v>
      </c>
      <c r="AW128">
        <v>6</v>
      </c>
      <c r="BB128">
        <v>0.81009357035902074</v>
      </c>
      <c r="BC128" t="s">
        <v>67</v>
      </c>
      <c r="BF128" t="s">
        <v>118</v>
      </c>
      <c r="BG128" t="s">
        <v>120</v>
      </c>
      <c r="BH128" t="s">
        <v>742</v>
      </c>
      <c r="BI128">
        <v>2876</v>
      </c>
      <c r="BJ128">
        <v>6</v>
      </c>
      <c r="BK128" t="s">
        <v>211</v>
      </c>
      <c r="BL128" t="s">
        <v>232</v>
      </c>
      <c r="BM128">
        <v>0.81009357035902074</v>
      </c>
      <c r="BN128" t="s">
        <v>67</v>
      </c>
      <c r="BO128" t="s">
        <v>177</v>
      </c>
      <c r="BP128">
        <v>2044.2250000000001</v>
      </c>
    </row>
    <row r="129" spans="1:68" ht="16.5">
      <c r="A129" s="128" t="str">
        <f t="shared" si="70"/>
        <v>부성여객</v>
      </c>
      <c r="B129" s="129" t="str">
        <f t="shared" si="71"/>
        <v>최영기</v>
      </c>
      <c r="C129" s="130" t="str">
        <f t="shared" si="72"/>
        <v>F</v>
      </c>
      <c r="D129" s="131">
        <f t="shared" si="73"/>
        <v>0.79142105263157903</v>
      </c>
      <c r="E129" s="132">
        <f t="shared" si="74"/>
        <v>2131</v>
      </c>
      <c r="F129" s="133" t="str">
        <f t="shared" si="75"/>
        <v>33</v>
      </c>
      <c r="G129" s="134" t="str">
        <f t="shared" si="76"/>
        <v>70바2018</v>
      </c>
      <c r="H129" s="135">
        <f t="shared" si="77"/>
        <v>1</v>
      </c>
      <c r="I129" s="136">
        <f t="shared" si="78"/>
        <v>2328.7829999999999</v>
      </c>
      <c r="J129" s="137">
        <f t="shared" si="79"/>
        <v>1.751354098144144E-2</v>
      </c>
      <c r="K129" s="137">
        <f t="shared" si="80"/>
        <v>0.38383307971588798</v>
      </c>
      <c r="L129" s="137">
        <f t="shared" si="81"/>
        <v>0.27997456182048736</v>
      </c>
      <c r="M129" s="138">
        <f t="shared" si="82"/>
        <v>23.11</v>
      </c>
      <c r="N129" s="139">
        <f t="shared" si="83"/>
        <v>8.5881767429597355E-2</v>
      </c>
      <c r="O129" s="139">
        <f t="shared" si="84"/>
        <v>35.683874366997699</v>
      </c>
      <c r="P129" s="230">
        <f t="shared" si="85"/>
        <v>35</v>
      </c>
      <c r="Q129" s="231">
        <f t="shared" si="86"/>
        <v>2</v>
      </c>
      <c r="R129" s="231">
        <f t="shared" si="87"/>
        <v>831</v>
      </c>
      <c r="T129">
        <v>512</v>
      </c>
      <c r="U129">
        <v>2131</v>
      </c>
      <c r="V129" t="s">
        <v>745</v>
      </c>
      <c r="W129">
        <v>2328.7829999999999</v>
      </c>
      <c r="X129">
        <v>1704.1379999999999</v>
      </c>
      <c r="Y129">
        <v>1.367</v>
      </c>
      <c r="Z129">
        <v>23.11</v>
      </c>
      <c r="AA129">
        <v>144.648304</v>
      </c>
      <c r="AB129">
        <v>2.5333039999999998</v>
      </c>
      <c r="AC129">
        <v>55.520803999999998</v>
      </c>
      <c r="AD129" s="1">
        <v>652</v>
      </c>
      <c r="AE129">
        <v>2</v>
      </c>
      <c r="AF129">
        <v>831</v>
      </c>
      <c r="AG129">
        <v>94</v>
      </c>
      <c r="AH129">
        <v>16.099620999999999</v>
      </c>
      <c r="AI129">
        <v>3292.7</v>
      </c>
      <c r="AJ129">
        <v>371.9</v>
      </c>
      <c r="AK129">
        <v>35</v>
      </c>
      <c r="AL129">
        <v>7988</v>
      </c>
      <c r="AM129" t="s">
        <v>746</v>
      </c>
      <c r="AN129" t="s">
        <v>747</v>
      </c>
      <c r="AO129">
        <v>2328.7829999999999</v>
      </c>
      <c r="AR129" t="s">
        <v>118</v>
      </c>
      <c r="AS129" t="s">
        <v>119</v>
      </c>
      <c r="AT129" t="s">
        <v>197</v>
      </c>
      <c r="AU129" t="s">
        <v>745</v>
      </c>
      <c r="AV129" t="s">
        <v>48</v>
      </c>
      <c r="AW129">
        <v>1</v>
      </c>
      <c r="BB129">
        <v>0.79142105263157903</v>
      </c>
      <c r="BC129" t="s">
        <v>70</v>
      </c>
      <c r="BF129" t="s">
        <v>118</v>
      </c>
      <c r="BG129" t="s">
        <v>119</v>
      </c>
      <c r="BH129" t="s">
        <v>745</v>
      </c>
      <c r="BI129">
        <v>2131</v>
      </c>
      <c r="BJ129">
        <v>1</v>
      </c>
      <c r="BK129" t="s">
        <v>197</v>
      </c>
      <c r="BL129" t="s">
        <v>173</v>
      </c>
      <c r="BM129">
        <v>0.79142105263157903</v>
      </c>
      <c r="BN129" t="s">
        <v>70</v>
      </c>
      <c r="BO129" t="s">
        <v>186</v>
      </c>
      <c r="BP129">
        <v>2328.7829999999999</v>
      </c>
    </row>
    <row r="130" spans="1:68" ht="16.5">
      <c r="A130" s="111" t="str">
        <f t="shared" si="70"/>
        <v>부성여객</v>
      </c>
      <c r="B130" s="112" t="str">
        <f t="shared" si="71"/>
        <v>최영필</v>
      </c>
      <c r="C130" s="113" t="str">
        <f t="shared" si="72"/>
        <v>C</v>
      </c>
      <c r="D130" s="114">
        <f t="shared" si="73"/>
        <v>0.89344444444444449</v>
      </c>
      <c r="E130" s="115">
        <f t="shared" si="74"/>
        <v>1695</v>
      </c>
      <c r="F130" s="116" t="str">
        <f t="shared" si="75"/>
        <v>33</v>
      </c>
      <c r="G130" s="117" t="str">
        <f t="shared" si="76"/>
        <v>70바2037</v>
      </c>
      <c r="H130" s="118">
        <f t="shared" si="77"/>
        <v>1</v>
      </c>
      <c r="I130" s="119">
        <f t="shared" si="78"/>
        <v>2205.203</v>
      </c>
      <c r="J130" s="120">
        <f t="shared" si="79"/>
        <v>2.2870875895697734E-3</v>
      </c>
      <c r="K130" s="120">
        <f t="shared" si="80"/>
        <v>0.34288054548920488</v>
      </c>
      <c r="L130" s="120">
        <f t="shared" si="81"/>
        <v>0.30291995793584536</v>
      </c>
      <c r="M130" s="121">
        <f t="shared" si="82"/>
        <v>16.158000000000001</v>
      </c>
      <c r="N130" s="122">
        <f t="shared" si="83"/>
        <v>0</v>
      </c>
      <c r="O130" s="122">
        <f t="shared" si="84"/>
        <v>2.4034068518861984</v>
      </c>
      <c r="P130" s="232">
        <f t="shared" si="85"/>
        <v>0</v>
      </c>
      <c r="Q130" s="233">
        <f t="shared" si="86"/>
        <v>0</v>
      </c>
      <c r="R130" s="233">
        <f t="shared" si="87"/>
        <v>53</v>
      </c>
      <c r="T130">
        <v>512</v>
      </c>
      <c r="U130">
        <v>1695</v>
      </c>
      <c r="V130" t="s">
        <v>397</v>
      </c>
      <c r="W130">
        <v>2205.203</v>
      </c>
      <c r="X130">
        <v>1508.617</v>
      </c>
      <c r="Y130">
        <v>1.462</v>
      </c>
      <c r="Z130">
        <v>16.158000000000001</v>
      </c>
      <c r="AA130">
        <v>134.30967899999999</v>
      </c>
      <c r="AB130">
        <v>0.30717800000000001</v>
      </c>
      <c r="AC130">
        <v>46.052176000000003</v>
      </c>
      <c r="AD130" s="1">
        <v>668</v>
      </c>
      <c r="AE130">
        <v>0</v>
      </c>
      <c r="AF130">
        <v>53</v>
      </c>
      <c r="AG130">
        <v>91</v>
      </c>
      <c r="AH130">
        <v>16.418793999999998</v>
      </c>
      <c r="AI130">
        <v>501.9</v>
      </c>
      <c r="AJ130">
        <v>12.3</v>
      </c>
      <c r="AK130">
        <v>0</v>
      </c>
      <c r="AL130">
        <v>0</v>
      </c>
      <c r="AM130" t="s">
        <v>398</v>
      </c>
      <c r="AN130" t="s">
        <v>748</v>
      </c>
      <c r="AO130">
        <v>2205.203</v>
      </c>
      <c r="AR130" t="s">
        <v>118</v>
      </c>
      <c r="AS130" t="s">
        <v>119</v>
      </c>
      <c r="AT130" t="s">
        <v>200</v>
      </c>
      <c r="AU130" t="s">
        <v>397</v>
      </c>
      <c r="AV130" t="s">
        <v>48</v>
      </c>
      <c r="AW130">
        <v>1</v>
      </c>
      <c r="BB130">
        <v>0.89344444444444449</v>
      </c>
      <c r="BC130" t="s">
        <v>69</v>
      </c>
      <c r="BF130" t="s">
        <v>118</v>
      </c>
      <c r="BG130" t="s">
        <v>119</v>
      </c>
      <c r="BH130" t="s">
        <v>397</v>
      </c>
      <c r="BI130">
        <v>1695</v>
      </c>
      <c r="BJ130">
        <v>1</v>
      </c>
      <c r="BK130" t="s">
        <v>200</v>
      </c>
      <c r="BL130" t="s">
        <v>173</v>
      </c>
      <c r="BM130">
        <v>0.89344444444444449</v>
      </c>
      <c r="BN130" t="s">
        <v>69</v>
      </c>
      <c r="BO130" t="s">
        <v>175</v>
      </c>
      <c r="BP130">
        <v>2205.203</v>
      </c>
    </row>
    <row r="131" spans="1:68" ht="16.5">
      <c r="A131" s="128" t="str">
        <f t="shared" si="70"/>
        <v>부성여객</v>
      </c>
      <c r="B131" s="129" t="str">
        <f t="shared" si="71"/>
        <v>최용수</v>
      </c>
      <c r="C131" s="130" t="str">
        <f t="shared" si="72"/>
        <v>F</v>
      </c>
      <c r="D131" s="131">
        <f t="shared" si="73"/>
        <v>0.77482563885583278</v>
      </c>
      <c r="E131" s="132">
        <f t="shared" si="74"/>
        <v>3354</v>
      </c>
      <c r="F131" s="133" t="str">
        <f t="shared" si="75"/>
        <v>790</v>
      </c>
      <c r="G131" s="134" t="str">
        <f t="shared" si="76"/>
        <v>70바2028</v>
      </c>
      <c r="H131" s="135">
        <f t="shared" si="77"/>
        <v>11</v>
      </c>
      <c r="I131" s="136">
        <f t="shared" si="78"/>
        <v>1815.2469999999998</v>
      </c>
      <c r="J131" s="137">
        <f t="shared" si="79"/>
        <v>1.7195102688995323E-2</v>
      </c>
      <c r="K131" s="137">
        <f t="shared" si="80"/>
        <v>0.39104077262696574</v>
      </c>
      <c r="L131" s="137">
        <f t="shared" si="81"/>
        <v>0.25616348629139729</v>
      </c>
      <c r="M131" s="138">
        <f t="shared" si="82"/>
        <v>20.173999999999999</v>
      </c>
      <c r="N131" s="139">
        <f t="shared" si="83"/>
        <v>0.10273205630538543</v>
      </c>
      <c r="O131" s="139">
        <f t="shared" si="84"/>
        <v>13.25243526339472</v>
      </c>
      <c r="P131" s="230">
        <f t="shared" si="85"/>
        <v>45</v>
      </c>
      <c r="Q131" s="231">
        <f t="shared" si="86"/>
        <v>2</v>
      </c>
      <c r="R131" s="231">
        <f t="shared" si="87"/>
        <v>258</v>
      </c>
      <c r="T131">
        <v>512</v>
      </c>
      <c r="U131">
        <v>3354</v>
      </c>
      <c r="V131" t="s">
        <v>399</v>
      </c>
      <c r="W131">
        <v>1946.8119999999999</v>
      </c>
      <c r="X131">
        <v>1423.9680000000001</v>
      </c>
      <c r="Y131">
        <v>1.367</v>
      </c>
      <c r="Z131">
        <v>20.173999999999999</v>
      </c>
      <c r="AA131">
        <v>127.926366</v>
      </c>
      <c r="AB131">
        <v>2.1997070000000001</v>
      </c>
      <c r="AC131">
        <v>50.024425000000001</v>
      </c>
      <c r="AD131" s="1">
        <v>465</v>
      </c>
      <c r="AE131">
        <v>2</v>
      </c>
      <c r="AF131">
        <v>258</v>
      </c>
      <c r="AG131">
        <v>98</v>
      </c>
      <c r="AH131">
        <v>15.218223</v>
      </c>
      <c r="AI131">
        <v>4837.6000000000004</v>
      </c>
      <c r="AJ131">
        <v>723.3</v>
      </c>
      <c r="AK131">
        <v>45</v>
      </c>
      <c r="AL131">
        <v>16085</v>
      </c>
      <c r="AM131" t="s">
        <v>400</v>
      </c>
      <c r="AN131" t="s">
        <v>749</v>
      </c>
      <c r="AO131">
        <v>325.64</v>
      </c>
      <c r="AR131" t="s">
        <v>118</v>
      </c>
      <c r="AS131" t="s">
        <v>121</v>
      </c>
      <c r="AT131" t="s">
        <v>241</v>
      </c>
      <c r="AU131" t="s">
        <v>399</v>
      </c>
      <c r="AV131" t="s">
        <v>48</v>
      </c>
      <c r="AW131">
        <v>11</v>
      </c>
      <c r="BB131">
        <v>0.77482563885583278</v>
      </c>
      <c r="BC131" t="s">
        <v>70</v>
      </c>
      <c r="BF131" t="s">
        <v>118</v>
      </c>
      <c r="BG131" t="s">
        <v>121</v>
      </c>
      <c r="BH131" t="s">
        <v>399</v>
      </c>
      <c r="BI131">
        <v>3354</v>
      </c>
      <c r="BJ131">
        <v>11</v>
      </c>
      <c r="BK131" t="s">
        <v>241</v>
      </c>
      <c r="BL131" t="s">
        <v>207</v>
      </c>
      <c r="BM131">
        <v>0.77482563885583278</v>
      </c>
      <c r="BN131" t="s">
        <v>70</v>
      </c>
      <c r="BO131" t="s">
        <v>186</v>
      </c>
      <c r="BP131">
        <v>1815.2469999999998</v>
      </c>
    </row>
    <row r="132" spans="1:68" ht="16.5">
      <c r="A132" s="111" t="str">
        <f t="shared" si="70"/>
        <v>부성여객</v>
      </c>
      <c r="B132" s="112" t="str">
        <f t="shared" si="71"/>
        <v>최일규</v>
      </c>
      <c r="C132" s="113" t="str">
        <f t="shared" si="72"/>
        <v>F</v>
      </c>
      <c r="D132" s="114">
        <f t="shared" si="73"/>
        <v>0.74085000000000001</v>
      </c>
      <c r="E132" s="115">
        <f t="shared" si="74"/>
        <v>4391</v>
      </c>
      <c r="F132" s="116" t="str">
        <f t="shared" si="75"/>
        <v>36</v>
      </c>
      <c r="G132" s="117" t="str">
        <f t="shared" si="76"/>
        <v>70바2104</v>
      </c>
      <c r="H132" s="118">
        <f t="shared" si="77"/>
        <v>1</v>
      </c>
      <c r="I132" s="119">
        <f t="shared" si="78"/>
        <v>1803.682</v>
      </c>
      <c r="J132" s="120">
        <f t="shared" si="79"/>
        <v>4.6523135890829563E-2</v>
      </c>
      <c r="K132" s="120">
        <f t="shared" si="80"/>
        <v>0.33432178765392379</v>
      </c>
      <c r="L132" s="120">
        <f t="shared" si="81"/>
        <v>0.12474482752502936</v>
      </c>
      <c r="M132" s="121">
        <f t="shared" si="82"/>
        <v>19.297000000000001</v>
      </c>
      <c r="N132" s="122">
        <f t="shared" si="83"/>
        <v>0.27721072783339856</v>
      </c>
      <c r="O132" s="122">
        <f t="shared" si="84"/>
        <v>8.5380904172686751</v>
      </c>
      <c r="P132" s="232">
        <f t="shared" si="85"/>
        <v>40</v>
      </c>
      <c r="Q132" s="233">
        <f t="shared" si="86"/>
        <v>5</v>
      </c>
      <c r="R132" s="233">
        <f t="shared" si="87"/>
        <v>154</v>
      </c>
      <c r="T132">
        <v>512</v>
      </c>
      <c r="U132">
        <v>4391</v>
      </c>
      <c r="V132" t="s">
        <v>750</v>
      </c>
      <c r="W132">
        <v>1803.682</v>
      </c>
      <c r="X132">
        <v>1339.42</v>
      </c>
      <c r="Y132">
        <v>1.347</v>
      </c>
      <c r="Z132">
        <v>19.297000000000001</v>
      </c>
      <c r="AA132">
        <v>120.913023</v>
      </c>
      <c r="AB132">
        <v>5.6252529999999998</v>
      </c>
      <c r="AC132">
        <v>40.423858000000003</v>
      </c>
      <c r="AD132" s="1">
        <v>225</v>
      </c>
      <c r="AE132">
        <v>5</v>
      </c>
      <c r="AF132">
        <v>154</v>
      </c>
      <c r="AG132">
        <v>92</v>
      </c>
      <c r="AH132">
        <v>14.917185</v>
      </c>
      <c r="AI132">
        <v>1585.4</v>
      </c>
      <c r="AJ132">
        <v>275.7</v>
      </c>
      <c r="AK132">
        <v>40</v>
      </c>
      <c r="AL132">
        <v>9820</v>
      </c>
      <c r="AM132" t="s">
        <v>751</v>
      </c>
      <c r="AN132" t="s">
        <v>752</v>
      </c>
      <c r="AO132">
        <v>1803.682</v>
      </c>
      <c r="AR132" t="s">
        <v>118</v>
      </c>
      <c r="AS132" t="s">
        <v>120</v>
      </c>
      <c r="AT132" t="s">
        <v>230</v>
      </c>
      <c r="AU132" t="s">
        <v>750</v>
      </c>
      <c r="AV132" t="s">
        <v>48</v>
      </c>
      <c r="AW132">
        <v>1</v>
      </c>
      <c r="BB132">
        <v>0.74085000000000001</v>
      </c>
      <c r="BC132" t="s">
        <v>70</v>
      </c>
      <c r="BF132" t="s">
        <v>118</v>
      </c>
      <c r="BG132" t="s">
        <v>120</v>
      </c>
      <c r="BH132" t="s">
        <v>750</v>
      </c>
      <c r="BI132">
        <v>4391</v>
      </c>
      <c r="BJ132">
        <v>1</v>
      </c>
      <c r="BK132" t="s">
        <v>230</v>
      </c>
      <c r="BL132" t="s">
        <v>173</v>
      </c>
      <c r="BM132">
        <v>0.74085000000000001</v>
      </c>
      <c r="BN132" t="s">
        <v>70</v>
      </c>
      <c r="BO132" t="s">
        <v>186</v>
      </c>
      <c r="BP132">
        <v>1803.682</v>
      </c>
    </row>
    <row r="133" spans="1:68" ht="16.5">
      <c r="A133" s="128" t="str">
        <f t="shared" si="70"/>
        <v>부성여객</v>
      </c>
      <c r="B133" s="129" t="str">
        <f t="shared" si="71"/>
        <v>최재현</v>
      </c>
      <c r="C133" s="130" t="str">
        <f t="shared" si="72"/>
        <v>C</v>
      </c>
      <c r="D133" s="131">
        <f t="shared" si="73"/>
        <v>0.85470202349533553</v>
      </c>
      <c r="E133" s="132">
        <f t="shared" si="74"/>
        <v>4704</v>
      </c>
      <c r="F133" s="133" t="str">
        <f t="shared" si="75"/>
        <v>33</v>
      </c>
      <c r="G133" s="134" t="str">
        <f t="shared" si="76"/>
        <v>70바2040</v>
      </c>
      <c r="H133" s="135">
        <f t="shared" si="77"/>
        <v>16</v>
      </c>
      <c r="I133" s="136">
        <f t="shared" si="78"/>
        <v>2091.761</v>
      </c>
      <c r="J133" s="137">
        <f t="shared" si="79"/>
        <v>1.0924708954056948E-2</v>
      </c>
      <c r="K133" s="137">
        <f t="shared" si="80"/>
        <v>0.32755642859250439</v>
      </c>
      <c r="L133" s="137">
        <f t="shared" si="81"/>
        <v>0.26245828275792504</v>
      </c>
      <c r="M133" s="138">
        <f t="shared" si="82"/>
        <v>15.037000000000001</v>
      </c>
      <c r="N133" s="139">
        <f t="shared" si="83"/>
        <v>0</v>
      </c>
      <c r="O133" s="139">
        <f t="shared" si="84"/>
        <v>5.7601258798241055</v>
      </c>
      <c r="P133" s="230">
        <f t="shared" si="85"/>
        <v>36</v>
      </c>
      <c r="Q133" s="231">
        <f t="shared" si="86"/>
        <v>0</v>
      </c>
      <c r="R133" s="231">
        <f t="shared" si="87"/>
        <v>123</v>
      </c>
      <c r="T133">
        <v>512</v>
      </c>
      <c r="U133">
        <v>4704</v>
      </c>
      <c r="V133" t="s">
        <v>401</v>
      </c>
      <c r="W133">
        <v>2135.37</v>
      </c>
      <c r="X133">
        <v>1371.7819999999999</v>
      </c>
      <c r="Y133">
        <v>1.5569999999999999</v>
      </c>
      <c r="Z133">
        <v>15.037000000000001</v>
      </c>
      <c r="AA133">
        <v>140.072473</v>
      </c>
      <c r="AB133">
        <v>1.530251</v>
      </c>
      <c r="AC133">
        <v>45.881639</v>
      </c>
      <c r="AD133" s="1">
        <v>549</v>
      </c>
      <c r="AE133">
        <v>0</v>
      </c>
      <c r="AF133">
        <v>123</v>
      </c>
      <c r="AG133">
        <v>92</v>
      </c>
      <c r="AH133">
        <v>15.244751000000001</v>
      </c>
      <c r="AI133">
        <v>1205.0999999999999</v>
      </c>
      <c r="AJ133">
        <v>189.3</v>
      </c>
      <c r="AK133">
        <v>36</v>
      </c>
      <c r="AL133">
        <v>8107</v>
      </c>
      <c r="AM133" t="s">
        <v>402</v>
      </c>
      <c r="AN133" t="s">
        <v>753</v>
      </c>
      <c r="AO133">
        <v>236.10400000000001</v>
      </c>
      <c r="AR133" t="s">
        <v>118</v>
      </c>
      <c r="AS133" t="s">
        <v>119</v>
      </c>
      <c r="AT133" t="s">
        <v>426</v>
      </c>
      <c r="AU133" t="s">
        <v>401</v>
      </c>
      <c r="AV133" t="s">
        <v>48</v>
      </c>
      <c r="AW133">
        <v>16</v>
      </c>
      <c r="BB133">
        <v>0.85470202349533553</v>
      </c>
      <c r="BC133" t="s">
        <v>69</v>
      </c>
      <c r="BF133" t="s">
        <v>118</v>
      </c>
      <c r="BG133" t="s">
        <v>119</v>
      </c>
      <c r="BH133" t="s">
        <v>401</v>
      </c>
      <c r="BI133">
        <v>4704</v>
      </c>
      <c r="BJ133">
        <v>16</v>
      </c>
      <c r="BK133" t="s">
        <v>426</v>
      </c>
      <c r="BL133" t="s">
        <v>197</v>
      </c>
      <c r="BM133">
        <v>0.85470202349533553</v>
      </c>
      <c r="BN133" t="s">
        <v>69</v>
      </c>
      <c r="BO133" t="s">
        <v>175</v>
      </c>
      <c r="BP133">
        <v>2091.761</v>
      </c>
    </row>
    <row r="134" spans="1:68" ht="16.5">
      <c r="A134" s="111" t="str">
        <f t="shared" si="70"/>
        <v>부성여객</v>
      </c>
      <c r="B134" s="112" t="str">
        <f t="shared" si="71"/>
        <v>최현만</v>
      </c>
      <c r="C134" s="113" t="str">
        <f t="shared" si="72"/>
        <v>S</v>
      </c>
      <c r="D134" s="114">
        <f t="shared" si="73"/>
        <v>1.0110833333333333</v>
      </c>
      <c r="E134" s="115">
        <f t="shared" si="74"/>
        <v>2895</v>
      </c>
      <c r="F134" s="116" t="str">
        <f t="shared" si="75"/>
        <v>790</v>
      </c>
      <c r="G134" s="117" t="str">
        <f t="shared" si="76"/>
        <v>70바2024</v>
      </c>
      <c r="H134" s="118">
        <f t="shared" si="77"/>
        <v>1</v>
      </c>
      <c r="I134" s="119">
        <f t="shared" si="78"/>
        <v>3131.357</v>
      </c>
      <c r="J134" s="120">
        <f t="shared" si="79"/>
        <v>4.0533631226135564E-3</v>
      </c>
      <c r="K134" s="120">
        <f t="shared" si="80"/>
        <v>0.25375231483539845</v>
      </c>
      <c r="L134" s="120">
        <f t="shared" si="81"/>
        <v>0.26633820417154608</v>
      </c>
      <c r="M134" s="121">
        <f t="shared" si="82"/>
        <v>8.6690000000000005</v>
      </c>
      <c r="N134" s="122">
        <f t="shared" si="83"/>
        <v>0</v>
      </c>
      <c r="O134" s="122">
        <f t="shared" si="84"/>
        <v>2.8741532824267564</v>
      </c>
      <c r="P134" s="232">
        <f t="shared" si="85"/>
        <v>1</v>
      </c>
      <c r="Q134" s="233">
        <f t="shared" si="86"/>
        <v>0</v>
      </c>
      <c r="R134" s="233">
        <f t="shared" si="87"/>
        <v>90</v>
      </c>
      <c r="T134">
        <v>512</v>
      </c>
      <c r="U134">
        <v>2895</v>
      </c>
      <c r="V134" t="s">
        <v>403</v>
      </c>
      <c r="W134">
        <v>3131.357</v>
      </c>
      <c r="X134">
        <v>1419.4449999999999</v>
      </c>
      <c r="Y134">
        <v>2.206</v>
      </c>
      <c r="Z134">
        <v>8.6690000000000005</v>
      </c>
      <c r="AA134">
        <v>117.182198</v>
      </c>
      <c r="AB134">
        <v>0.47498200000000002</v>
      </c>
      <c r="AC134">
        <v>29.735254000000001</v>
      </c>
      <c r="AD134" s="1">
        <v>834</v>
      </c>
      <c r="AE134">
        <v>0</v>
      </c>
      <c r="AF134">
        <v>90</v>
      </c>
      <c r="AG134">
        <v>107</v>
      </c>
      <c r="AH134">
        <v>26.722121999999999</v>
      </c>
      <c r="AI134">
        <v>17259.099999999999</v>
      </c>
      <c r="AJ134">
        <v>5807</v>
      </c>
      <c r="AK134">
        <v>1</v>
      </c>
      <c r="AL134">
        <v>133</v>
      </c>
      <c r="AM134" t="s">
        <v>404</v>
      </c>
      <c r="AN134" t="s">
        <v>754</v>
      </c>
      <c r="AO134">
        <v>3131.357</v>
      </c>
      <c r="AR134" t="s">
        <v>118</v>
      </c>
      <c r="AS134" t="s">
        <v>121</v>
      </c>
      <c r="AT134" t="s">
        <v>239</v>
      </c>
      <c r="AU134" t="s">
        <v>403</v>
      </c>
      <c r="AV134" t="s">
        <v>48</v>
      </c>
      <c r="AW134">
        <v>1</v>
      </c>
      <c r="BB134">
        <v>1.0110833333333333</v>
      </c>
      <c r="BC134" t="s">
        <v>71</v>
      </c>
      <c r="BF134" t="s">
        <v>118</v>
      </c>
      <c r="BG134" t="s">
        <v>121</v>
      </c>
      <c r="BH134" t="s">
        <v>403</v>
      </c>
      <c r="BI134">
        <v>2895</v>
      </c>
      <c r="BJ134">
        <v>1</v>
      </c>
      <c r="BK134" t="s">
        <v>239</v>
      </c>
      <c r="BL134" t="s">
        <v>173</v>
      </c>
      <c r="BM134">
        <v>1.0110833333333333</v>
      </c>
      <c r="BN134" t="s">
        <v>71</v>
      </c>
      <c r="BO134" t="s">
        <v>174</v>
      </c>
      <c r="BP134">
        <v>3131.357</v>
      </c>
    </row>
    <row r="135" spans="1:68" ht="16.5">
      <c r="A135" s="128" t="str">
        <f t="shared" si="70"/>
        <v>부성여객</v>
      </c>
      <c r="B135" s="129" t="str">
        <f t="shared" si="71"/>
        <v>최희우</v>
      </c>
      <c r="C135" s="130" t="str">
        <f t="shared" si="72"/>
        <v>C</v>
      </c>
      <c r="D135" s="131">
        <f t="shared" si="73"/>
        <v>0.89545561977081933</v>
      </c>
      <c r="E135" s="132">
        <f t="shared" si="74"/>
        <v>9630</v>
      </c>
      <c r="F135" s="133" t="str">
        <f t="shared" si="75"/>
        <v>36</v>
      </c>
      <c r="G135" s="134" t="str">
        <f t="shared" si="76"/>
        <v>70바2012</v>
      </c>
      <c r="H135" s="135">
        <f t="shared" si="77"/>
        <v>15</v>
      </c>
      <c r="I135" s="136">
        <f t="shared" si="78"/>
        <v>2128.0230000000001</v>
      </c>
      <c r="J135" s="137">
        <f t="shared" si="79"/>
        <v>8.9272837850749541E-3</v>
      </c>
      <c r="K135" s="137">
        <f t="shared" si="80"/>
        <v>0.31184281706891231</v>
      </c>
      <c r="L135" s="137">
        <f t="shared" si="81"/>
        <v>0.16259222762159994</v>
      </c>
      <c r="M135" s="138">
        <f t="shared" si="82"/>
        <v>14.384</v>
      </c>
      <c r="N135" s="139">
        <f t="shared" si="83"/>
        <v>0.46086878374423623</v>
      </c>
      <c r="O135" s="139">
        <f t="shared" si="84"/>
        <v>3.5947765132050429</v>
      </c>
      <c r="P135" s="230">
        <f t="shared" si="85"/>
        <v>5</v>
      </c>
      <c r="Q135" s="231">
        <f t="shared" si="86"/>
        <v>10</v>
      </c>
      <c r="R135" s="231">
        <f t="shared" si="87"/>
        <v>78</v>
      </c>
      <c r="T135">
        <v>512</v>
      </c>
      <c r="U135">
        <v>9630</v>
      </c>
      <c r="V135" t="s">
        <v>405</v>
      </c>
      <c r="W135">
        <v>2169.8150000000001</v>
      </c>
      <c r="X135">
        <v>1306.9680000000001</v>
      </c>
      <c r="Y135">
        <v>1.66</v>
      </c>
      <c r="Z135">
        <v>14.384</v>
      </c>
      <c r="AA135">
        <v>131.08802499999999</v>
      </c>
      <c r="AB135">
        <v>1.1702600000000001</v>
      </c>
      <c r="AC135">
        <v>40.878858999999999</v>
      </c>
      <c r="AD135" s="1">
        <v>346</v>
      </c>
      <c r="AE135">
        <v>10</v>
      </c>
      <c r="AF135">
        <v>78</v>
      </c>
      <c r="AG135">
        <v>107</v>
      </c>
      <c r="AH135">
        <v>16.552350000000001</v>
      </c>
      <c r="AI135">
        <v>3578</v>
      </c>
      <c r="AJ135">
        <v>1130.4000000000001</v>
      </c>
      <c r="AK135">
        <v>5</v>
      </c>
      <c r="AL135">
        <v>1020</v>
      </c>
      <c r="AM135" t="s">
        <v>406</v>
      </c>
      <c r="AN135" t="s">
        <v>755</v>
      </c>
      <c r="AO135">
        <v>247.99199999999999</v>
      </c>
      <c r="AR135" t="s">
        <v>118</v>
      </c>
      <c r="AS135" t="s">
        <v>120</v>
      </c>
      <c r="AT135" t="s">
        <v>213</v>
      </c>
      <c r="AU135" t="s">
        <v>405</v>
      </c>
      <c r="AV135" t="s">
        <v>48</v>
      </c>
      <c r="AW135">
        <v>15</v>
      </c>
      <c r="BB135">
        <v>0.89545561977081933</v>
      </c>
      <c r="BC135" t="s">
        <v>69</v>
      </c>
      <c r="BF135" t="s">
        <v>118</v>
      </c>
      <c r="BG135" t="s">
        <v>120</v>
      </c>
      <c r="BH135" t="s">
        <v>405</v>
      </c>
      <c r="BI135">
        <v>9630</v>
      </c>
      <c r="BJ135">
        <v>15</v>
      </c>
      <c r="BK135" t="s">
        <v>213</v>
      </c>
      <c r="BL135" t="s">
        <v>242</v>
      </c>
      <c r="BM135">
        <v>0.89545561977081933</v>
      </c>
      <c r="BN135" t="s">
        <v>69</v>
      </c>
      <c r="BO135" t="s">
        <v>175</v>
      </c>
      <c r="BP135">
        <v>2128.0230000000001</v>
      </c>
    </row>
    <row r="136" spans="1:68" ht="16.5">
      <c r="A136" s="111" t="str">
        <f t="shared" si="70"/>
        <v>부성여객</v>
      </c>
      <c r="B136" s="112" t="str">
        <f t="shared" si="71"/>
        <v>한영수</v>
      </c>
      <c r="C136" s="113" t="str">
        <f t="shared" si="72"/>
        <v>F</v>
      </c>
      <c r="D136" s="114">
        <f t="shared" si="73"/>
        <v>0.74799890440470662</v>
      </c>
      <c r="E136" s="115">
        <f t="shared" si="74"/>
        <v>1066</v>
      </c>
      <c r="F136" s="116" t="str">
        <f t="shared" si="75"/>
        <v>33</v>
      </c>
      <c r="G136" s="117" t="str">
        <f t="shared" si="76"/>
        <v>70바2135</v>
      </c>
      <c r="H136" s="118">
        <f t="shared" si="77"/>
        <v>3</v>
      </c>
      <c r="I136" s="119">
        <f t="shared" si="78"/>
        <v>2312.9209999999998</v>
      </c>
      <c r="J136" s="120">
        <f t="shared" si="79"/>
        <v>2.6767080452365716E-2</v>
      </c>
      <c r="K136" s="120">
        <f t="shared" si="80"/>
        <v>0.38226215409598163</v>
      </c>
      <c r="L136" s="120">
        <f t="shared" si="81"/>
        <v>0.12365316411585178</v>
      </c>
      <c r="M136" s="121">
        <f t="shared" si="82"/>
        <v>19.757999999999999</v>
      </c>
      <c r="N136" s="122">
        <f t="shared" si="83"/>
        <v>0</v>
      </c>
      <c r="O136" s="122">
        <f t="shared" si="84"/>
        <v>5.2314800202860372</v>
      </c>
      <c r="P136" s="232">
        <f t="shared" si="85"/>
        <v>49</v>
      </c>
      <c r="Q136" s="233">
        <f t="shared" si="86"/>
        <v>0</v>
      </c>
      <c r="R136" s="233">
        <f t="shared" si="87"/>
        <v>121</v>
      </c>
      <c r="T136">
        <v>512</v>
      </c>
      <c r="U136">
        <v>1066</v>
      </c>
      <c r="V136" t="s">
        <v>407</v>
      </c>
      <c r="W136">
        <v>2312.9209999999998</v>
      </c>
      <c r="X136">
        <v>1529.883</v>
      </c>
      <c r="Y136">
        <v>1.512</v>
      </c>
      <c r="Z136">
        <v>19.757999999999999</v>
      </c>
      <c r="AA136">
        <v>156.12969100000001</v>
      </c>
      <c r="AB136">
        <v>4.1791359999999997</v>
      </c>
      <c r="AC136">
        <v>59.682471999999997</v>
      </c>
      <c r="AD136" s="1">
        <v>286</v>
      </c>
      <c r="AE136">
        <v>0</v>
      </c>
      <c r="AF136">
        <v>121</v>
      </c>
      <c r="AG136">
        <v>93</v>
      </c>
      <c r="AH136">
        <v>14.8141</v>
      </c>
      <c r="AI136">
        <v>781.4</v>
      </c>
      <c r="AJ136">
        <v>131.19999999999999</v>
      </c>
      <c r="AK136">
        <v>49</v>
      </c>
      <c r="AL136">
        <v>20435</v>
      </c>
      <c r="AM136" t="s">
        <v>408</v>
      </c>
      <c r="AN136" t="s">
        <v>756</v>
      </c>
      <c r="AO136">
        <v>1934.9829999999999</v>
      </c>
      <c r="AR136" t="s">
        <v>118</v>
      </c>
      <c r="AS136" t="s">
        <v>119</v>
      </c>
      <c r="AT136" t="s">
        <v>208</v>
      </c>
      <c r="AU136" t="s">
        <v>407</v>
      </c>
      <c r="AV136" t="s">
        <v>194</v>
      </c>
      <c r="AW136">
        <v>3</v>
      </c>
      <c r="BB136">
        <v>0.74799890440470662</v>
      </c>
      <c r="BC136" t="s">
        <v>70</v>
      </c>
      <c r="BF136" t="s">
        <v>118</v>
      </c>
      <c r="BG136" t="s">
        <v>119</v>
      </c>
      <c r="BH136" t="s">
        <v>407</v>
      </c>
      <c r="BI136">
        <v>1066</v>
      </c>
      <c r="BJ136">
        <v>3</v>
      </c>
      <c r="BK136" t="s">
        <v>208</v>
      </c>
      <c r="BL136" t="s">
        <v>463</v>
      </c>
      <c r="BM136">
        <v>0.74799890440470662</v>
      </c>
      <c r="BN136" t="s">
        <v>70</v>
      </c>
      <c r="BO136" t="s">
        <v>186</v>
      </c>
      <c r="BP136">
        <v>2312.9209999999998</v>
      </c>
    </row>
    <row r="137" spans="1:68" ht="16.5">
      <c r="A137" s="128" t="str">
        <f t="shared" si="70"/>
        <v>부성여객</v>
      </c>
      <c r="B137" s="129" t="str">
        <f t="shared" si="71"/>
        <v>한조희</v>
      </c>
      <c r="C137" s="130" t="str">
        <f t="shared" si="72"/>
        <v>F</v>
      </c>
      <c r="D137" s="131">
        <f t="shared" si="73"/>
        <v>0.67910526315789488</v>
      </c>
      <c r="E137" s="132">
        <f t="shared" si="74"/>
        <v>2731</v>
      </c>
      <c r="F137" s="133" t="str">
        <f t="shared" si="75"/>
        <v>33</v>
      </c>
      <c r="G137" s="134" t="str">
        <f t="shared" si="76"/>
        <v>70바2068</v>
      </c>
      <c r="H137" s="135">
        <f t="shared" si="77"/>
        <v>1</v>
      </c>
      <c r="I137" s="136">
        <f t="shared" si="78"/>
        <v>1597.4770000000001</v>
      </c>
      <c r="J137" s="137">
        <f t="shared" si="79"/>
        <v>2.6189001697573273E-2</v>
      </c>
      <c r="K137" s="137">
        <f t="shared" si="80"/>
        <v>0.40663916170998521</v>
      </c>
      <c r="L137" s="137">
        <f t="shared" si="81"/>
        <v>0.32864322929219009</v>
      </c>
      <c r="M137" s="138">
        <f t="shared" si="82"/>
        <v>22.872</v>
      </c>
      <c r="N137" s="139">
        <f t="shared" si="83"/>
        <v>0</v>
      </c>
      <c r="O137" s="139">
        <f t="shared" si="84"/>
        <v>11.205169151105148</v>
      </c>
      <c r="P137" s="230">
        <f t="shared" si="85"/>
        <v>33</v>
      </c>
      <c r="Q137" s="231">
        <f t="shared" si="86"/>
        <v>0</v>
      </c>
      <c r="R137" s="231">
        <f t="shared" si="87"/>
        <v>179</v>
      </c>
      <c r="T137">
        <v>512</v>
      </c>
      <c r="U137">
        <v>2731</v>
      </c>
      <c r="V137" t="s">
        <v>757</v>
      </c>
      <c r="W137">
        <v>1597.4770000000001</v>
      </c>
      <c r="X137">
        <v>1362.395</v>
      </c>
      <c r="Y137">
        <v>1.173</v>
      </c>
      <c r="Z137">
        <v>22.872</v>
      </c>
      <c r="AA137">
        <v>108.579702</v>
      </c>
      <c r="AB137">
        <v>2.843594</v>
      </c>
      <c r="AC137">
        <v>44.152759000000003</v>
      </c>
      <c r="AD137" s="1">
        <v>525</v>
      </c>
      <c r="AE137">
        <v>0</v>
      </c>
      <c r="AF137">
        <v>179</v>
      </c>
      <c r="AG137">
        <v>91</v>
      </c>
      <c r="AH137">
        <v>14.712482</v>
      </c>
      <c r="AI137">
        <v>678.8</v>
      </c>
      <c r="AJ137">
        <v>43.2</v>
      </c>
      <c r="AK137">
        <v>33</v>
      </c>
      <c r="AL137">
        <v>10262</v>
      </c>
      <c r="AM137" t="s">
        <v>758</v>
      </c>
      <c r="AN137" t="s">
        <v>759</v>
      </c>
      <c r="AO137">
        <v>1597.4770000000001</v>
      </c>
      <c r="AR137" t="s">
        <v>118</v>
      </c>
      <c r="AS137" t="s">
        <v>119</v>
      </c>
      <c r="AT137" t="s">
        <v>462</v>
      </c>
      <c r="AU137" t="s">
        <v>757</v>
      </c>
      <c r="AV137" t="s">
        <v>48</v>
      </c>
      <c r="AW137">
        <v>1</v>
      </c>
      <c r="BB137">
        <v>0.67910526315789488</v>
      </c>
      <c r="BC137" t="s">
        <v>70</v>
      </c>
      <c r="BF137" t="s">
        <v>118</v>
      </c>
      <c r="BG137" t="s">
        <v>119</v>
      </c>
      <c r="BH137" t="s">
        <v>757</v>
      </c>
      <c r="BI137">
        <v>2731</v>
      </c>
      <c r="BJ137">
        <v>1</v>
      </c>
      <c r="BK137" t="s">
        <v>462</v>
      </c>
      <c r="BL137" t="s">
        <v>173</v>
      </c>
      <c r="BM137">
        <v>0.67910526315789488</v>
      </c>
      <c r="BN137" t="s">
        <v>70</v>
      </c>
      <c r="BO137" t="s">
        <v>186</v>
      </c>
      <c r="BP137">
        <v>1597.4770000000001</v>
      </c>
    </row>
    <row r="138" spans="1:68" ht="16.5">
      <c r="A138" s="111" t="str">
        <f t="shared" si="70"/>
        <v>부성여객</v>
      </c>
      <c r="B138" s="112" t="str">
        <f t="shared" si="71"/>
        <v>허갑동</v>
      </c>
      <c r="C138" s="113" t="str">
        <f t="shared" si="72"/>
        <v>C</v>
      </c>
      <c r="D138" s="114">
        <f t="shared" si="73"/>
        <v>0.85599999999999998</v>
      </c>
      <c r="E138" s="115">
        <f t="shared" si="74"/>
        <v>5705</v>
      </c>
      <c r="F138" s="116" t="str">
        <f t="shared" si="75"/>
        <v>33</v>
      </c>
      <c r="G138" s="117" t="str">
        <f t="shared" si="76"/>
        <v>70바2034</v>
      </c>
      <c r="H138" s="118">
        <f t="shared" si="77"/>
        <v>1</v>
      </c>
      <c r="I138" s="119">
        <f t="shared" si="78"/>
        <v>2072.7620000000002</v>
      </c>
      <c r="J138" s="120">
        <f t="shared" si="79"/>
        <v>9.4423083747689381E-3</v>
      </c>
      <c r="K138" s="120">
        <f t="shared" si="80"/>
        <v>0.40271487793505051</v>
      </c>
      <c r="L138" s="120">
        <f t="shared" si="81"/>
        <v>0.12929607933761811</v>
      </c>
      <c r="M138" s="121">
        <f t="shared" si="82"/>
        <v>19.324999999999999</v>
      </c>
      <c r="N138" s="122">
        <f t="shared" si="83"/>
        <v>9.6489611445983656E-2</v>
      </c>
      <c r="O138" s="122">
        <f t="shared" si="84"/>
        <v>12.254180653639924</v>
      </c>
      <c r="P138" s="232">
        <f t="shared" si="85"/>
        <v>31</v>
      </c>
      <c r="Q138" s="233">
        <f t="shared" si="86"/>
        <v>2</v>
      </c>
      <c r="R138" s="233">
        <f t="shared" si="87"/>
        <v>254</v>
      </c>
      <c r="T138">
        <v>512</v>
      </c>
      <c r="U138">
        <v>5705</v>
      </c>
      <c r="V138" t="s">
        <v>409</v>
      </c>
      <c r="W138">
        <v>2072.7620000000002</v>
      </c>
      <c r="X138">
        <v>1210.557</v>
      </c>
      <c r="Y138">
        <v>1.712</v>
      </c>
      <c r="Z138">
        <v>19.324999999999999</v>
      </c>
      <c r="AA138">
        <v>133.76358300000001</v>
      </c>
      <c r="AB138">
        <v>1.263037</v>
      </c>
      <c r="AC138">
        <v>53.868585000000003</v>
      </c>
      <c r="AD138" s="1">
        <v>268</v>
      </c>
      <c r="AE138">
        <v>2</v>
      </c>
      <c r="AF138">
        <v>254</v>
      </c>
      <c r="AG138">
        <v>102</v>
      </c>
      <c r="AH138">
        <v>15.495711999999999</v>
      </c>
      <c r="AI138">
        <v>1945.4</v>
      </c>
      <c r="AJ138">
        <v>202.6</v>
      </c>
      <c r="AK138">
        <v>31</v>
      </c>
      <c r="AL138">
        <v>8557</v>
      </c>
      <c r="AM138" t="s">
        <v>410</v>
      </c>
      <c r="AN138" t="s">
        <v>760</v>
      </c>
      <c r="AO138">
        <v>2072.7620000000002</v>
      </c>
      <c r="AR138" t="s">
        <v>118</v>
      </c>
      <c r="AS138" t="s">
        <v>119</v>
      </c>
      <c r="AT138" t="s">
        <v>199</v>
      </c>
      <c r="AU138" t="s">
        <v>409</v>
      </c>
      <c r="AV138" t="s">
        <v>48</v>
      </c>
      <c r="AW138">
        <v>1</v>
      </c>
      <c r="BB138">
        <v>0.85599999999999998</v>
      </c>
      <c r="BC138" t="s">
        <v>69</v>
      </c>
      <c r="BF138" t="s">
        <v>118</v>
      </c>
      <c r="BG138" t="s">
        <v>119</v>
      </c>
      <c r="BH138" t="s">
        <v>409</v>
      </c>
      <c r="BI138">
        <v>5705</v>
      </c>
      <c r="BJ138">
        <v>1</v>
      </c>
      <c r="BK138" t="s">
        <v>199</v>
      </c>
      <c r="BL138" t="s">
        <v>173</v>
      </c>
      <c r="BM138">
        <v>0.85599999999999998</v>
      </c>
      <c r="BN138" t="s">
        <v>69</v>
      </c>
      <c r="BO138" t="s">
        <v>175</v>
      </c>
      <c r="BP138">
        <v>2072.7620000000002</v>
      </c>
    </row>
    <row r="139" spans="1:68" ht="16.5">
      <c r="A139" s="128" t="str">
        <f t="shared" si="70"/>
        <v>부성여객</v>
      </c>
      <c r="B139" s="129" t="str">
        <f t="shared" si="71"/>
        <v>허기철</v>
      </c>
      <c r="C139" s="130" t="str">
        <f t="shared" si="72"/>
        <v>F</v>
      </c>
      <c r="D139" s="131">
        <f t="shared" si="73"/>
        <v>0.73333333333333339</v>
      </c>
      <c r="E139" s="132">
        <f t="shared" si="74"/>
        <v>4315</v>
      </c>
      <c r="F139" s="133" t="str">
        <f t="shared" si="75"/>
        <v>33</v>
      </c>
      <c r="G139" s="134" t="str">
        <f t="shared" si="76"/>
        <v>70바2041</v>
      </c>
      <c r="H139" s="135">
        <f t="shared" si="77"/>
        <v>1</v>
      </c>
      <c r="I139" s="136">
        <f t="shared" si="78"/>
        <v>1732.9159999999999</v>
      </c>
      <c r="J139" s="137">
        <f t="shared" si="79"/>
        <v>2.9913887230161099E-2</v>
      </c>
      <c r="K139" s="137">
        <f t="shared" si="80"/>
        <v>0.40334177456211323</v>
      </c>
      <c r="L139" s="137">
        <f t="shared" si="81"/>
        <v>0.23140186829598203</v>
      </c>
      <c r="M139" s="138">
        <f t="shared" si="82"/>
        <v>20.838999999999999</v>
      </c>
      <c r="N139" s="139">
        <f t="shared" si="83"/>
        <v>0.46164961256056269</v>
      </c>
      <c r="O139" s="139">
        <f t="shared" si="84"/>
        <v>16.215442641189764</v>
      </c>
      <c r="P139" s="230">
        <f t="shared" si="85"/>
        <v>57</v>
      </c>
      <c r="Q139" s="231">
        <f t="shared" si="86"/>
        <v>8</v>
      </c>
      <c r="R139" s="231">
        <f t="shared" si="87"/>
        <v>281</v>
      </c>
      <c r="T139">
        <v>512</v>
      </c>
      <c r="U139">
        <v>4315</v>
      </c>
      <c r="V139" t="s">
        <v>761</v>
      </c>
      <c r="W139">
        <v>1732.9159999999999</v>
      </c>
      <c r="X139">
        <v>1443.827</v>
      </c>
      <c r="Y139">
        <v>1.2</v>
      </c>
      <c r="Z139">
        <v>20.838999999999999</v>
      </c>
      <c r="AA139">
        <v>123.566923</v>
      </c>
      <c r="AB139">
        <v>3.696367</v>
      </c>
      <c r="AC139">
        <v>49.839702000000003</v>
      </c>
      <c r="AD139" s="1">
        <v>401</v>
      </c>
      <c r="AE139">
        <v>8</v>
      </c>
      <c r="AF139">
        <v>281</v>
      </c>
      <c r="AG139">
        <v>80</v>
      </c>
      <c r="AH139">
        <v>14.024108999999999</v>
      </c>
      <c r="AI139">
        <v>1125.7</v>
      </c>
      <c r="AJ139">
        <v>0</v>
      </c>
      <c r="AK139">
        <v>57</v>
      </c>
      <c r="AL139">
        <v>23420</v>
      </c>
      <c r="AM139" t="s">
        <v>762</v>
      </c>
      <c r="AN139" t="s">
        <v>763</v>
      </c>
      <c r="AO139">
        <v>1732.9159999999999</v>
      </c>
      <c r="AR139" t="s">
        <v>118</v>
      </c>
      <c r="AS139" t="s">
        <v>119</v>
      </c>
      <c r="AT139" t="s">
        <v>429</v>
      </c>
      <c r="AU139" t="s">
        <v>761</v>
      </c>
      <c r="AV139" t="s">
        <v>48</v>
      </c>
      <c r="AW139">
        <v>1</v>
      </c>
      <c r="BB139">
        <v>0.73333333333333339</v>
      </c>
      <c r="BC139" t="s">
        <v>70</v>
      </c>
      <c r="BF139" t="s">
        <v>118</v>
      </c>
      <c r="BG139" t="s">
        <v>119</v>
      </c>
      <c r="BH139" t="s">
        <v>761</v>
      </c>
      <c r="BI139">
        <v>4315</v>
      </c>
      <c r="BJ139">
        <v>1</v>
      </c>
      <c r="BK139" t="s">
        <v>429</v>
      </c>
      <c r="BL139" t="s">
        <v>173</v>
      </c>
      <c r="BM139">
        <v>0.73333333333333339</v>
      </c>
      <c r="BN139" t="s">
        <v>70</v>
      </c>
      <c r="BO139" t="s">
        <v>186</v>
      </c>
      <c r="BP139">
        <v>1732.9159999999999</v>
      </c>
    </row>
    <row r="140" spans="1:68" ht="16.5">
      <c r="A140" s="111" t="str">
        <f t="shared" si="70"/>
        <v>부성여객</v>
      </c>
      <c r="B140" s="112" t="str">
        <f t="shared" si="71"/>
        <v>홍완호</v>
      </c>
      <c r="C140" s="113" t="str">
        <f t="shared" si="72"/>
        <v>A</v>
      </c>
      <c r="D140" s="114">
        <f t="shared" si="73"/>
        <v>0.97422379588097296</v>
      </c>
      <c r="E140" s="115">
        <f t="shared" si="74"/>
        <v>8364</v>
      </c>
      <c r="F140" s="116" t="str">
        <f t="shared" si="75"/>
        <v>36</v>
      </c>
      <c r="G140" s="117" t="str">
        <f t="shared" si="76"/>
        <v>70바2002</v>
      </c>
      <c r="H140" s="118">
        <f t="shared" si="77"/>
        <v>3</v>
      </c>
      <c r="I140" s="119">
        <f t="shared" si="78"/>
        <v>2077.1410000000001</v>
      </c>
      <c r="J140" s="120">
        <f t="shared" si="79"/>
        <v>9.3030399970348704E-3</v>
      </c>
      <c r="K140" s="120">
        <f t="shared" si="80"/>
        <v>0.31349815953515026</v>
      </c>
      <c r="L140" s="120">
        <f t="shared" si="81"/>
        <v>0.20220100609443462</v>
      </c>
      <c r="M140" s="121">
        <f t="shared" si="82"/>
        <v>15.965999999999999</v>
      </c>
      <c r="N140" s="122">
        <f t="shared" si="83"/>
        <v>0</v>
      </c>
      <c r="O140" s="122">
        <f t="shared" si="84"/>
        <v>3.033015091416519</v>
      </c>
      <c r="P140" s="232">
        <f t="shared" si="85"/>
        <v>0</v>
      </c>
      <c r="Q140" s="233">
        <f t="shared" si="86"/>
        <v>0</v>
      </c>
      <c r="R140" s="233">
        <f t="shared" si="87"/>
        <v>63</v>
      </c>
      <c r="T140">
        <v>512</v>
      </c>
      <c r="U140">
        <v>8364</v>
      </c>
      <c r="V140" t="s">
        <v>411</v>
      </c>
      <c r="W140">
        <v>2077.1410000000001</v>
      </c>
      <c r="X140">
        <v>1287.191</v>
      </c>
      <c r="Y140">
        <v>1.6140000000000001</v>
      </c>
      <c r="Z140">
        <v>15.965999999999999</v>
      </c>
      <c r="AA140">
        <v>133.82217</v>
      </c>
      <c r="AB140">
        <v>1.244953</v>
      </c>
      <c r="AC140">
        <v>41.953004</v>
      </c>
      <c r="AD140" s="1">
        <v>420</v>
      </c>
      <c r="AE140">
        <v>0</v>
      </c>
      <c r="AF140">
        <v>63</v>
      </c>
      <c r="AG140">
        <v>89</v>
      </c>
      <c r="AH140">
        <v>15.521649999999999</v>
      </c>
      <c r="AI140">
        <v>191.1</v>
      </c>
      <c r="AJ140">
        <v>10.8</v>
      </c>
      <c r="AK140">
        <v>0</v>
      </c>
      <c r="AL140">
        <v>0</v>
      </c>
      <c r="AM140" t="s">
        <v>412</v>
      </c>
      <c r="AN140" t="s">
        <v>764</v>
      </c>
      <c r="AO140">
        <v>1827.5630000000001</v>
      </c>
      <c r="AR140" t="s">
        <v>118</v>
      </c>
      <c r="AS140" t="s">
        <v>120</v>
      </c>
      <c r="AT140" t="s">
        <v>209</v>
      </c>
      <c r="AU140" t="s">
        <v>411</v>
      </c>
      <c r="AV140" t="s">
        <v>48</v>
      </c>
      <c r="AW140">
        <v>3</v>
      </c>
      <c r="BB140">
        <v>0.97422379588097296</v>
      </c>
      <c r="BC140" t="s">
        <v>66</v>
      </c>
      <c r="BF140" t="s">
        <v>118</v>
      </c>
      <c r="BG140" t="s">
        <v>120</v>
      </c>
      <c r="BH140" t="s">
        <v>411</v>
      </c>
      <c r="BI140">
        <v>8364</v>
      </c>
      <c r="BJ140">
        <v>3</v>
      </c>
      <c r="BK140" t="s">
        <v>209</v>
      </c>
      <c r="BL140" t="s">
        <v>213</v>
      </c>
      <c r="BM140">
        <v>0.97422379588097296</v>
      </c>
      <c r="BN140" t="s">
        <v>66</v>
      </c>
      <c r="BO140" t="s">
        <v>176</v>
      </c>
      <c r="BP140">
        <v>2077.1410000000001</v>
      </c>
    </row>
    <row r="141" spans="1:68" ht="16.5">
      <c r="A141" s="128" t="str">
        <f t="shared" si="70"/>
        <v>부성여객</v>
      </c>
      <c r="B141" s="129" t="str">
        <f t="shared" si="71"/>
        <v>홍종원</v>
      </c>
      <c r="C141" s="130" t="str">
        <f t="shared" si="72"/>
        <v>D</v>
      </c>
      <c r="D141" s="131">
        <f t="shared" si="73"/>
        <v>0.83400487093042752</v>
      </c>
      <c r="E141" s="132">
        <f t="shared" si="74"/>
        <v>7263</v>
      </c>
      <c r="F141" s="133" t="str">
        <f t="shared" si="75"/>
        <v>36</v>
      </c>
      <c r="G141" s="134" t="str">
        <f t="shared" si="76"/>
        <v>70바2062</v>
      </c>
      <c r="H141" s="135">
        <f t="shared" si="77"/>
        <v>4</v>
      </c>
      <c r="I141" s="136">
        <f t="shared" si="78"/>
        <v>1688.3529999999998</v>
      </c>
      <c r="J141" s="137">
        <f t="shared" si="79"/>
        <v>2.1748522982019951E-2</v>
      </c>
      <c r="K141" s="137">
        <f t="shared" si="80"/>
        <v>0.31397849114218568</v>
      </c>
      <c r="L141" s="137">
        <f t="shared" si="81"/>
        <v>0.21263325856618848</v>
      </c>
      <c r="M141" s="138">
        <f t="shared" si="82"/>
        <v>16.12</v>
      </c>
      <c r="N141" s="139">
        <f t="shared" si="83"/>
        <v>0.11562765582271968</v>
      </c>
      <c r="O141" s="139">
        <f t="shared" si="84"/>
        <v>3.1797605351247911</v>
      </c>
      <c r="P141" s="230">
        <f t="shared" si="85"/>
        <v>5</v>
      </c>
      <c r="Q141" s="231">
        <f t="shared" si="86"/>
        <v>2</v>
      </c>
      <c r="R141" s="231">
        <f t="shared" si="87"/>
        <v>55</v>
      </c>
      <c r="T141">
        <v>512</v>
      </c>
      <c r="U141">
        <v>7263</v>
      </c>
      <c r="V141" t="s">
        <v>413</v>
      </c>
      <c r="W141">
        <v>1729.69</v>
      </c>
      <c r="X141">
        <v>1102.096</v>
      </c>
      <c r="Y141">
        <v>1.569</v>
      </c>
      <c r="Z141">
        <v>16.12</v>
      </c>
      <c r="AA141">
        <v>113.658569</v>
      </c>
      <c r="AB141">
        <v>2.4719060000000002</v>
      </c>
      <c r="AC141">
        <v>35.686346</v>
      </c>
      <c r="AD141" s="1">
        <v>359</v>
      </c>
      <c r="AE141">
        <v>2</v>
      </c>
      <c r="AF141">
        <v>55</v>
      </c>
      <c r="AG141">
        <v>92</v>
      </c>
      <c r="AH141">
        <v>15.218298000000001</v>
      </c>
      <c r="AI141">
        <v>794.4</v>
      </c>
      <c r="AJ141">
        <v>171</v>
      </c>
      <c r="AK141">
        <v>5</v>
      </c>
      <c r="AL141">
        <v>1286</v>
      </c>
      <c r="AM141" t="s">
        <v>414</v>
      </c>
      <c r="AN141" t="s">
        <v>765</v>
      </c>
      <c r="AO141">
        <v>1029.5999999999999</v>
      </c>
      <c r="AR141" t="s">
        <v>118</v>
      </c>
      <c r="AS141" t="s">
        <v>120</v>
      </c>
      <c r="AT141" t="s">
        <v>219</v>
      </c>
      <c r="AU141" t="s">
        <v>413</v>
      </c>
      <c r="AV141" t="s">
        <v>194</v>
      </c>
      <c r="AW141">
        <v>4</v>
      </c>
      <c r="BB141">
        <v>0.83400487093042752</v>
      </c>
      <c r="BC141" t="s">
        <v>67</v>
      </c>
      <c r="BF141" t="s">
        <v>118</v>
      </c>
      <c r="BG141" t="s">
        <v>120</v>
      </c>
      <c r="BH141" t="s">
        <v>413</v>
      </c>
      <c r="BI141">
        <v>7263</v>
      </c>
      <c r="BJ141">
        <v>4</v>
      </c>
      <c r="BK141" t="s">
        <v>219</v>
      </c>
      <c r="BL141" t="s">
        <v>229</v>
      </c>
      <c r="BM141">
        <v>0.83400487093042752</v>
      </c>
      <c r="BN141" t="s">
        <v>67</v>
      </c>
      <c r="BO141" t="s">
        <v>177</v>
      </c>
      <c r="BP141">
        <v>1688.3529999999998</v>
      </c>
    </row>
    <row r="142" spans="1:68" ht="16.5">
      <c r="A142" s="111" t="str">
        <f t="shared" si="70"/>
        <v>부성여객</v>
      </c>
      <c r="B142" s="112" t="str">
        <f t="shared" si="71"/>
        <v>황도영</v>
      </c>
      <c r="C142" s="113" t="str">
        <f t="shared" si="72"/>
        <v>D</v>
      </c>
      <c r="D142" s="114">
        <f t="shared" si="73"/>
        <v>0.84624656395188647</v>
      </c>
      <c r="E142" s="115">
        <f t="shared" si="74"/>
        <v>6580</v>
      </c>
      <c r="F142" s="116" t="str">
        <f t="shared" si="75"/>
        <v>36</v>
      </c>
      <c r="G142" s="117" t="str">
        <f t="shared" si="76"/>
        <v>70바2058</v>
      </c>
      <c r="H142" s="118">
        <f t="shared" si="77"/>
        <v>2</v>
      </c>
      <c r="I142" s="119">
        <f t="shared" si="78"/>
        <v>1948.2809999999999</v>
      </c>
      <c r="J142" s="120">
        <f t="shared" si="79"/>
        <v>2.2753689448786099E-2</v>
      </c>
      <c r="K142" s="120">
        <f t="shared" si="80"/>
        <v>0.42112934261942986</v>
      </c>
      <c r="L142" s="120">
        <f t="shared" si="81"/>
        <v>0.18888445763213829</v>
      </c>
      <c r="M142" s="121">
        <f t="shared" si="82"/>
        <v>21.838000000000001</v>
      </c>
      <c r="N142" s="122">
        <f t="shared" si="83"/>
        <v>0</v>
      </c>
      <c r="O142" s="122">
        <f t="shared" si="84"/>
        <v>20.890210395728339</v>
      </c>
      <c r="P142" s="232">
        <f t="shared" si="85"/>
        <v>97</v>
      </c>
      <c r="Q142" s="233">
        <f t="shared" si="86"/>
        <v>0</v>
      </c>
      <c r="R142" s="233">
        <f t="shared" si="87"/>
        <v>407</v>
      </c>
      <c r="T142">
        <v>512</v>
      </c>
      <c r="U142">
        <v>6580</v>
      </c>
      <c r="V142" t="s">
        <v>766</v>
      </c>
      <c r="W142">
        <v>1948.2809999999999</v>
      </c>
      <c r="X142">
        <v>1484.643</v>
      </c>
      <c r="Y142">
        <v>1.3120000000000001</v>
      </c>
      <c r="Z142">
        <v>21.838000000000001</v>
      </c>
      <c r="AA142">
        <v>141.282758</v>
      </c>
      <c r="AB142">
        <v>3.2147039999999998</v>
      </c>
      <c r="AC142">
        <v>59.498314999999998</v>
      </c>
      <c r="AD142" s="1">
        <v>368</v>
      </c>
      <c r="AE142">
        <v>0</v>
      </c>
      <c r="AF142">
        <v>407</v>
      </c>
      <c r="AG142">
        <v>93</v>
      </c>
      <c r="AH142">
        <v>13.789941000000001</v>
      </c>
      <c r="AI142">
        <v>2089.4</v>
      </c>
      <c r="AJ142">
        <v>670.6</v>
      </c>
      <c r="AK142">
        <v>97</v>
      </c>
      <c r="AL142">
        <v>40937</v>
      </c>
      <c r="AM142" t="s">
        <v>767</v>
      </c>
      <c r="AN142" t="s">
        <v>768</v>
      </c>
      <c r="AO142">
        <v>1825.481</v>
      </c>
      <c r="AR142" t="s">
        <v>118</v>
      </c>
      <c r="AS142" t="s">
        <v>120</v>
      </c>
      <c r="AT142" t="s">
        <v>218</v>
      </c>
      <c r="AU142" t="s">
        <v>766</v>
      </c>
      <c r="AV142" t="s">
        <v>48</v>
      </c>
      <c r="AW142">
        <v>2</v>
      </c>
      <c r="BB142">
        <v>0.84624656395188647</v>
      </c>
      <c r="BC142" t="s">
        <v>67</v>
      </c>
      <c r="BF142" t="s">
        <v>118</v>
      </c>
      <c r="BG142" t="s">
        <v>120</v>
      </c>
      <c r="BH142" t="s">
        <v>766</v>
      </c>
      <c r="BI142">
        <v>6580</v>
      </c>
      <c r="BJ142">
        <v>2</v>
      </c>
      <c r="BK142" t="s">
        <v>218</v>
      </c>
      <c r="BL142" t="s">
        <v>210</v>
      </c>
      <c r="BM142">
        <v>0.84624656395188647</v>
      </c>
      <c r="BN142" t="s">
        <v>67</v>
      </c>
      <c r="BO142" t="s">
        <v>177</v>
      </c>
      <c r="BP142">
        <v>1948.2809999999999</v>
      </c>
    </row>
    <row r="143" spans="1:68" ht="16.5">
      <c r="A143" s="128" t="str">
        <f t="shared" si="70"/>
        <v>부성여객</v>
      </c>
      <c r="B143" s="129" t="str">
        <f t="shared" si="71"/>
        <v>황범섭</v>
      </c>
      <c r="C143" s="130" t="str">
        <f t="shared" si="72"/>
        <v>F</v>
      </c>
      <c r="D143" s="131">
        <f t="shared" si="73"/>
        <v>0.78088437552541945</v>
      </c>
      <c r="E143" s="132">
        <f t="shared" si="74"/>
        <v>602</v>
      </c>
      <c r="F143" s="133" t="str">
        <f t="shared" si="75"/>
        <v>36</v>
      </c>
      <c r="G143" s="134" t="str">
        <f t="shared" si="76"/>
        <v>70바2097</v>
      </c>
      <c r="H143" s="135">
        <f t="shared" si="77"/>
        <v>12</v>
      </c>
      <c r="I143" s="136">
        <f t="shared" si="78"/>
        <v>1999.4399999999998</v>
      </c>
      <c r="J143" s="137">
        <f t="shared" si="79"/>
        <v>1.5489075074219099E-2</v>
      </c>
      <c r="K143" s="137">
        <f t="shared" si="80"/>
        <v>0.41628011393355796</v>
      </c>
      <c r="L143" s="137">
        <f t="shared" si="81"/>
        <v>0.24606889929180173</v>
      </c>
      <c r="M143" s="138">
        <f t="shared" si="82"/>
        <v>21.010999999999999</v>
      </c>
      <c r="N143" s="139">
        <f t="shared" si="83"/>
        <v>0.29438995776976057</v>
      </c>
      <c r="O143" s="139">
        <f t="shared" si="84"/>
        <v>12.805963162984584</v>
      </c>
      <c r="P143" s="230">
        <f t="shared" si="85"/>
        <v>58</v>
      </c>
      <c r="Q143" s="231">
        <f t="shared" si="86"/>
        <v>6</v>
      </c>
      <c r="R143" s="231">
        <f t="shared" si="87"/>
        <v>261</v>
      </c>
      <c r="T143">
        <v>512</v>
      </c>
      <c r="U143">
        <v>602</v>
      </c>
      <c r="V143" t="s">
        <v>415</v>
      </c>
      <c r="W143">
        <v>2038.1130000000001</v>
      </c>
      <c r="X143">
        <v>1478.877</v>
      </c>
      <c r="Y143">
        <v>1.3779999999999999</v>
      </c>
      <c r="Z143">
        <v>21.010999999999999</v>
      </c>
      <c r="AA143">
        <v>136.815529</v>
      </c>
      <c r="AB143">
        <v>2.1191460000000002</v>
      </c>
      <c r="AC143">
        <v>56.953583999999999</v>
      </c>
      <c r="AD143" s="1">
        <v>492</v>
      </c>
      <c r="AE143">
        <v>6</v>
      </c>
      <c r="AF143">
        <v>261</v>
      </c>
      <c r="AG143">
        <v>108</v>
      </c>
      <c r="AH143">
        <v>14.896794999999999</v>
      </c>
      <c r="AI143">
        <v>2967.1</v>
      </c>
      <c r="AJ143">
        <v>567.1</v>
      </c>
      <c r="AK143">
        <v>58</v>
      </c>
      <c r="AL143">
        <v>20583</v>
      </c>
      <c r="AM143" t="s">
        <v>416</v>
      </c>
      <c r="AN143" t="s">
        <v>769</v>
      </c>
      <c r="AO143">
        <v>242.327</v>
      </c>
      <c r="AR143" t="s">
        <v>118</v>
      </c>
      <c r="AS143" t="s">
        <v>120</v>
      </c>
      <c r="AT143" t="s">
        <v>225</v>
      </c>
      <c r="AU143" t="s">
        <v>415</v>
      </c>
      <c r="AV143" t="s">
        <v>48</v>
      </c>
      <c r="AW143">
        <v>12</v>
      </c>
      <c r="BB143">
        <v>0.78088437552541945</v>
      </c>
      <c r="BC143" t="s">
        <v>70</v>
      </c>
      <c r="BF143" t="s">
        <v>118</v>
      </c>
      <c r="BG143" t="s">
        <v>120</v>
      </c>
      <c r="BH143" t="s">
        <v>415</v>
      </c>
      <c r="BI143">
        <v>602</v>
      </c>
      <c r="BJ143">
        <v>12</v>
      </c>
      <c r="BK143" t="s">
        <v>225</v>
      </c>
      <c r="BL143" t="s">
        <v>463</v>
      </c>
      <c r="BM143">
        <v>0.78088437552541945</v>
      </c>
      <c r="BN143" t="s">
        <v>70</v>
      </c>
      <c r="BO143" t="s">
        <v>186</v>
      </c>
      <c r="BP143">
        <v>1999.4399999999998</v>
      </c>
    </row>
    <row r="144" spans="1:68" ht="16.5">
      <c r="A144" s="111" t="str">
        <f t="shared" si="70"/>
        <v>부성여객</v>
      </c>
      <c r="B144" s="112" t="str">
        <f t="shared" si="71"/>
        <v>황의훈</v>
      </c>
      <c r="C144" s="113" t="str">
        <f t="shared" si="72"/>
        <v>B</v>
      </c>
      <c r="D144" s="114">
        <f t="shared" si="73"/>
        <v>0.92125000000000012</v>
      </c>
      <c r="E144" s="115">
        <f t="shared" si="74"/>
        <v>251</v>
      </c>
      <c r="F144" s="116" t="str">
        <f t="shared" si="75"/>
        <v>36</v>
      </c>
      <c r="G144" s="117" t="str">
        <f t="shared" si="76"/>
        <v>70바2093</v>
      </c>
      <c r="H144" s="118">
        <f t="shared" si="77"/>
        <v>1</v>
      </c>
      <c r="I144" s="119">
        <f t="shared" si="78"/>
        <v>2066.8409999999999</v>
      </c>
      <c r="J144" s="120">
        <f t="shared" si="79"/>
        <v>1.2594292202605297E-2</v>
      </c>
      <c r="K144" s="120">
        <f t="shared" si="80"/>
        <v>0.36512416147847709</v>
      </c>
      <c r="L144" s="120">
        <f t="shared" si="81"/>
        <v>0.12579584012509912</v>
      </c>
      <c r="M144" s="121">
        <f t="shared" si="82"/>
        <v>16.846</v>
      </c>
      <c r="N144" s="122">
        <f t="shared" si="83"/>
        <v>0.14514904629819131</v>
      </c>
      <c r="O144" s="122">
        <f t="shared" si="84"/>
        <v>3.6287261574547824</v>
      </c>
      <c r="P144" s="232">
        <f t="shared" si="85"/>
        <v>6</v>
      </c>
      <c r="Q144" s="233">
        <f t="shared" si="86"/>
        <v>3</v>
      </c>
      <c r="R144" s="233">
        <f t="shared" si="87"/>
        <v>75</v>
      </c>
      <c r="T144">
        <v>512</v>
      </c>
      <c r="U144">
        <v>251</v>
      </c>
      <c r="V144" t="s">
        <v>417</v>
      </c>
      <c r="W144">
        <v>2066.8409999999999</v>
      </c>
      <c r="X144">
        <v>1233.7360000000001</v>
      </c>
      <c r="Y144">
        <v>1.675</v>
      </c>
      <c r="Z144">
        <v>16.846</v>
      </c>
      <c r="AA144">
        <v>139.676051</v>
      </c>
      <c r="AB144">
        <v>1.7591209999999999</v>
      </c>
      <c r="AC144">
        <v>50.999101000000003</v>
      </c>
      <c r="AD144" s="1">
        <v>260</v>
      </c>
      <c r="AE144">
        <v>3</v>
      </c>
      <c r="AF144">
        <v>75</v>
      </c>
      <c r="AG144">
        <v>98</v>
      </c>
      <c r="AH144">
        <v>14.797389000000001</v>
      </c>
      <c r="AI144">
        <v>636.1</v>
      </c>
      <c r="AJ144">
        <v>195.2</v>
      </c>
      <c r="AK144">
        <v>6</v>
      </c>
      <c r="AL144">
        <v>271</v>
      </c>
      <c r="AM144" t="s">
        <v>418</v>
      </c>
      <c r="AN144" t="s">
        <v>770</v>
      </c>
      <c r="AO144">
        <v>2066.8409999999999</v>
      </c>
      <c r="AR144" t="s">
        <v>118</v>
      </c>
      <c r="AS144" t="s">
        <v>120</v>
      </c>
      <c r="AT144" t="s">
        <v>222</v>
      </c>
      <c r="AU144" t="s">
        <v>417</v>
      </c>
      <c r="AV144" t="s">
        <v>48</v>
      </c>
      <c r="AW144">
        <v>1</v>
      </c>
      <c r="BB144">
        <v>0.92125000000000012</v>
      </c>
      <c r="BC144" t="s">
        <v>68</v>
      </c>
      <c r="BF144" t="s">
        <v>118</v>
      </c>
      <c r="BG144" t="s">
        <v>120</v>
      </c>
      <c r="BH144" t="s">
        <v>417</v>
      </c>
      <c r="BI144">
        <v>251</v>
      </c>
      <c r="BJ144">
        <v>1</v>
      </c>
      <c r="BK144" t="s">
        <v>222</v>
      </c>
      <c r="BL144" t="s">
        <v>173</v>
      </c>
      <c r="BM144">
        <v>0.92125000000000012</v>
      </c>
      <c r="BN144" t="s">
        <v>68</v>
      </c>
      <c r="BO144" t="s">
        <v>249</v>
      </c>
      <c r="BP144">
        <v>2066.8409999999999</v>
      </c>
    </row>
    <row r="145" spans="1:68" ht="16.5">
      <c r="A145" s="128" t="str">
        <f t="shared" si="70"/>
        <v>부성여객</v>
      </c>
      <c r="B145" s="129" t="str">
        <f t="shared" si="71"/>
        <v>황인갑</v>
      </c>
      <c r="C145" s="130" t="str">
        <f t="shared" si="72"/>
        <v>C</v>
      </c>
      <c r="D145" s="131">
        <f t="shared" si="73"/>
        <v>0.85775901548879274</v>
      </c>
      <c r="E145" s="132">
        <f t="shared" si="74"/>
        <v>9060</v>
      </c>
      <c r="F145" s="133" t="str">
        <f t="shared" si="75"/>
        <v>36</v>
      </c>
      <c r="G145" s="134" t="str">
        <f t="shared" si="76"/>
        <v>70바2131</v>
      </c>
      <c r="H145" s="135">
        <f t="shared" si="77"/>
        <v>4</v>
      </c>
      <c r="I145" s="136">
        <f t="shared" si="78"/>
        <v>737.33600000000001</v>
      </c>
      <c r="J145" s="137">
        <f t="shared" si="79"/>
        <v>4.1624909913542146E-2</v>
      </c>
      <c r="K145" s="137">
        <f t="shared" si="80"/>
        <v>0.33126670235199629</v>
      </c>
      <c r="L145" s="137">
        <f t="shared" si="81"/>
        <v>0.22784727722503717</v>
      </c>
      <c r="M145" s="138">
        <f t="shared" si="82"/>
        <v>18.45</v>
      </c>
      <c r="N145" s="139">
        <f t="shared" si="83"/>
        <v>0</v>
      </c>
      <c r="O145" s="139">
        <f t="shared" si="84"/>
        <v>16.139182136773464</v>
      </c>
      <c r="P145" s="230">
        <f t="shared" si="85"/>
        <v>14</v>
      </c>
      <c r="Q145" s="231">
        <f t="shared" si="86"/>
        <v>0</v>
      </c>
      <c r="R145" s="231">
        <f t="shared" si="87"/>
        <v>119</v>
      </c>
      <c r="T145">
        <v>512</v>
      </c>
      <c r="U145">
        <v>9060</v>
      </c>
      <c r="V145" t="s">
        <v>419</v>
      </c>
      <c r="W145">
        <v>737.33600000000001</v>
      </c>
      <c r="X145">
        <v>493.73200000000003</v>
      </c>
      <c r="Y145">
        <v>1.4930000000000001</v>
      </c>
      <c r="Z145">
        <v>18.45</v>
      </c>
      <c r="AA145">
        <v>47.720824</v>
      </c>
      <c r="AB145">
        <v>1.986375</v>
      </c>
      <c r="AC145">
        <v>15.80832</v>
      </c>
      <c r="AD145" s="1">
        <v>168</v>
      </c>
      <c r="AE145">
        <v>0</v>
      </c>
      <c r="AF145">
        <v>119</v>
      </c>
      <c r="AG145">
        <v>93</v>
      </c>
      <c r="AH145">
        <v>15.451032</v>
      </c>
      <c r="AI145">
        <v>410.5</v>
      </c>
      <c r="AJ145">
        <v>152.4</v>
      </c>
      <c r="AK145">
        <v>14</v>
      </c>
      <c r="AL145">
        <v>2484</v>
      </c>
      <c r="AM145" t="s">
        <v>420</v>
      </c>
      <c r="AN145" t="s">
        <v>771</v>
      </c>
      <c r="AO145">
        <v>278.95400000000001</v>
      </c>
      <c r="AR145" t="s">
        <v>118</v>
      </c>
      <c r="AS145" t="s">
        <v>120</v>
      </c>
      <c r="AT145" t="s">
        <v>235</v>
      </c>
      <c r="AU145" t="s">
        <v>419</v>
      </c>
      <c r="AV145" t="s">
        <v>194</v>
      </c>
      <c r="AW145">
        <v>4</v>
      </c>
      <c r="BB145">
        <v>0.85775901548879274</v>
      </c>
      <c r="BC145" t="s">
        <v>69</v>
      </c>
      <c r="BF145" t="s">
        <v>118</v>
      </c>
      <c r="BG145" t="s">
        <v>120</v>
      </c>
      <c r="BH145" t="s">
        <v>419</v>
      </c>
      <c r="BI145">
        <v>9060</v>
      </c>
      <c r="BJ145">
        <v>4</v>
      </c>
      <c r="BK145" t="s">
        <v>235</v>
      </c>
      <c r="BL145" t="s">
        <v>227</v>
      </c>
      <c r="BM145">
        <v>0.85775901548879274</v>
      </c>
      <c r="BN145" t="s">
        <v>69</v>
      </c>
      <c r="BO145" t="s">
        <v>175</v>
      </c>
      <c r="BP145">
        <v>737.33600000000001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145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0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76" t="s">
        <v>772</v>
      </c>
      <c r="B2" s="277"/>
      <c r="C2" s="278"/>
      <c r="D2" s="279"/>
      <c r="E2" s="276"/>
      <c r="F2" s="280"/>
      <c r="G2" s="276"/>
      <c r="H2" s="276"/>
      <c r="I2" s="276"/>
      <c r="J2" s="276"/>
      <c r="K2" s="266"/>
      <c r="L2" s="266"/>
      <c r="M2" s="266"/>
      <c r="N2" s="266"/>
      <c r="O2" s="266"/>
      <c r="P2" s="266"/>
      <c r="Q2" s="266"/>
      <c r="R2" s="266"/>
    </row>
    <row r="3" spans="1:18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</row>
    <row r="4" spans="1:18" ht="26.25">
      <c r="A4" s="281" t="s">
        <v>773</v>
      </c>
      <c r="B4" s="282"/>
      <c r="C4" s="283"/>
      <c r="D4" s="284"/>
      <c r="E4" s="285"/>
      <c r="F4" s="286"/>
      <c r="G4" s="266"/>
      <c r="H4" s="285"/>
      <c r="I4" s="266"/>
      <c r="J4" s="266"/>
      <c r="K4" s="266"/>
      <c r="L4" s="266"/>
      <c r="M4" s="266"/>
      <c r="N4" s="266"/>
      <c r="O4" s="266"/>
      <c r="P4" s="266"/>
      <c r="Q4" s="266"/>
      <c r="R4" s="266"/>
    </row>
    <row r="5" spans="1:18" ht="26.25">
      <c r="A5" s="269" t="s">
        <v>774</v>
      </c>
      <c r="B5" s="266"/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6"/>
      <c r="R5" s="266"/>
    </row>
    <row r="6" spans="1:18" ht="17.25">
      <c r="A6" s="270" t="s">
        <v>775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</row>
    <row r="7" spans="1:18" ht="17.25">
      <c r="A7" s="270"/>
      <c r="B7" s="266"/>
      <c r="C7" s="266"/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</row>
    <row r="8" spans="1:18" ht="17.25">
      <c r="A8" s="267" t="s">
        <v>190</v>
      </c>
      <c r="B8" s="268"/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</row>
    <row r="9" spans="1:18">
      <c r="A9" s="268"/>
      <c r="B9" s="268"/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</row>
    <row r="10" spans="1:18">
      <c r="A10" s="268" t="s">
        <v>776</v>
      </c>
      <c r="B10" s="268"/>
      <c r="C10" s="268"/>
      <c r="D10" s="268"/>
      <c r="E10" s="268"/>
      <c r="F10" s="268"/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</row>
    <row r="11" spans="1:18">
      <c r="A11" s="268"/>
      <c r="B11" s="268"/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/>
    </row>
    <row r="12" spans="1:18">
      <c r="A12" s="266"/>
      <c r="B12" s="266"/>
      <c r="C12" s="266"/>
      <c r="D12" s="266"/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</row>
    <row r="13" spans="1:18" ht="37.5" customHeight="1">
      <c r="A13" s="287" t="s">
        <v>0</v>
      </c>
      <c r="B13" s="288" t="s">
        <v>74</v>
      </c>
      <c r="C13" s="289" t="s">
        <v>65</v>
      </c>
      <c r="D13" s="289" t="s">
        <v>157</v>
      </c>
      <c r="E13" s="290" t="s">
        <v>143</v>
      </c>
      <c r="F13" s="288" t="s">
        <v>148</v>
      </c>
      <c r="G13" s="290" t="s">
        <v>146</v>
      </c>
      <c r="H13" s="290" t="s">
        <v>150</v>
      </c>
      <c r="I13" s="247" t="s">
        <v>152</v>
      </c>
      <c r="J13" s="290" t="s">
        <v>11</v>
      </c>
      <c r="K13" s="290" t="s">
        <v>12</v>
      </c>
      <c r="L13" s="290" t="s">
        <v>13</v>
      </c>
      <c r="M13" s="290" t="s">
        <v>106</v>
      </c>
      <c r="N13" s="290" t="s">
        <v>6</v>
      </c>
      <c r="O13" s="290" t="s">
        <v>7</v>
      </c>
      <c r="P13" s="290" t="s">
        <v>178</v>
      </c>
      <c r="Q13" s="291" t="s">
        <v>180</v>
      </c>
      <c r="R13" s="291" t="s">
        <v>181</v>
      </c>
    </row>
    <row r="14" spans="1:18" ht="16.5">
      <c r="A14" s="292" t="s">
        <v>118</v>
      </c>
      <c r="B14" s="293">
        <v>3081</v>
      </c>
      <c r="C14" s="294" t="s">
        <v>67</v>
      </c>
      <c r="D14" s="295">
        <v>0.84699742756666907</v>
      </c>
      <c r="E14" s="296">
        <v>3081</v>
      </c>
      <c r="F14" s="250" t="s">
        <v>121</v>
      </c>
      <c r="G14" s="297" t="s">
        <v>245</v>
      </c>
      <c r="H14" s="298">
        <v>15</v>
      </c>
      <c r="I14" s="251">
        <v>2128.9880000000003</v>
      </c>
      <c r="J14" s="299">
        <v>1.6630853684574926E-2</v>
      </c>
      <c r="K14" s="299">
        <v>0.37380252673663644</v>
      </c>
      <c r="L14" s="299">
        <v>0.26303577098602721</v>
      </c>
      <c r="M14" s="300">
        <v>17.463000000000001</v>
      </c>
      <c r="N14" s="301">
        <v>0.18788269356144796</v>
      </c>
      <c r="O14" s="301">
        <v>15.077586158306199</v>
      </c>
      <c r="P14" s="302">
        <v>42</v>
      </c>
      <c r="Q14" s="303">
        <v>4</v>
      </c>
      <c r="R14" s="303">
        <v>355</v>
      </c>
    </row>
    <row r="15" spans="1:18" ht="16.5">
      <c r="A15" s="292" t="s">
        <v>118</v>
      </c>
      <c r="B15" s="293">
        <v>3685</v>
      </c>
      <c r="C15" s="294" t="s">
        <v>70</v>
      </c>
      <c r="D15" s="295">
        <v>0.76229484421015703</v>
      </c>
      <c r="E15" s="296">
        <v>3685</v>
      </c>
      <c r="F15" s="250" t="s">
        <v>121</v>
      </c>
      <c r="G15" s="297" t="s">
        <v>242</v>
      </c>
      <c r="H15" s="298">
        <v>14</v>
      </c>
      <c r="I15" s="251">
        <v>1824.652</v>
      </c>
      <c r="J15" s="299">
        <v>5.4704521118188305E-2</v>
      </c>
      <c r="K15" s="299">
        <v>0.39400908906591536</v>
      </c>
      <c r="L15" s="299">
        <v>0.25860945057246726</v>
      </c>
      <c r="M15" s="300">
        <v>22.032</v>
      </c>
      <c r="N15" s="301">
        <v>0.60285468133101539</v>
      </c>
      <c r="O15" s="301">
        <v>38.527894634154897</v>
      </c>
      <c r="P15" s="302">
        <v>59</v>
      </c>
      <c r="Q15" s="303">
        <v>12</v>
      </c>
      <c r="R15" s="303">
        <v>836</v>
      </c>
    </row>
    <row r="16" spans="1:18" ht="16.5">
      <c r="A16" s="292" t="s">
        <v>118</v>
      </c>
      <c r="B16" s="293" t="s">
        <v>534</v>
      </c>
      <c r="C16" s="294" t="s">
        <v>67</v>
      </c>
      <c r="D16" s="295">
        <v>0.80730066857708616</v>
      </c>
      <c r="E16" s="296">
        <v>204</v>
      </c>
      <c r="F16" s="250" t="s">
        <v>120</v>
      </c>
      <c r="G16" s="297" t="s">
        <v>222</v>
      </c>
      <c r="H16" s="298">
        <v>13</v>
      </c>
      <c r="I16" s="251">
        <v>1613.721</v>
      </c>
      <c r="J16" s="299">
        <v>2.4024580924070189E-2</v>
      </c>
      <c r="K16" s="299">
        <v>0.36324736045608741</v>
      </c>
      <c r="L16" s="299">
        <v>0.22804437694000387</v>
      </c>
      <c r="M16" s="300">
        <v>19.143999999999998</v>
      </c>
      <c r="N16" s="301">
        <v>0</v>
      </c>
      <c r="O16" s="301">
        <v>18.838448529826408</v>
      </c>
      <c r="P16" s="302">
        <v>22</v>
      </c>
      <c r="Q16" s="303">
        <v>0</v>
      </c>
      <c r="R16" s="303">
        <v>323</v>
      </c>
    </row>
    <row r="17" spans="1:18" ht="16.5">
      <c r="A17" s="292" t="s">
        <v>118</v>
      </c>
      <c r="B17" s="293" t="s">
        <v>258</v>
      </c>
      <c r="C17" s="294" t="s">
        <v>70</v>
      </c>
      <c r="D17" s="295">
        <v>0.75936982557623223</v>
      </c>
      <c r="E17" s="296">
        <v>6975</v>
      </c>
      <c r="F17" s="250" t="s">
        <v>120</v>
      </c>
      <c r="G17" s="297" t="s">
        <v>218</v>
      </c>
      <c r="H17" s="298">
        <v>16</v>
      </c>
      <c r="I17" s="251">
        <v>1892.5240000000001</v>
      </c>
      <c r="J17" s="299">
        <v>4.8888809902280499E-2</v>
      </c>
      <c r="K17" s="299">
        <v>0.36951765840694012</v>
      </c>
      <c r="L17" s="299">
        <v>0.23563604123164628</v>
      </c>
      <c r="M17" s="300">
        <v>22.071999999999999</v>
      </c>
      <c r="N17" s="301">
        <v>0.10567897685841764</v>
      </c>
      <c r="O17" s="301">
        <v>24.887399050157356</v>
      </c>
      <c r="P17" s="302">
        <v>26</v>
      </c>
      <c r="Q17" s="303">
        <v>2</v>
      </c>
      <c r="R17" s="303">
        <v>493</v>
      </c>
    </row>
    <row r="18" spans="1:18" ht="16.5">
      <c r="A18" s="292" t="s">
        <v>118</v>
      </c>
      <c r="B18" s="293" t="s">
        <v>260</v>
      </c>
      <c r="C18" s="294" t="s">
        <v>67</v>
      </c>
      <c r="D18" s="295">
        <v>0.81360064487050054</v>
      </c>
      <c r="E18" s="296">
        <v>8671</v>
      </c>
      <c r="F18" s="250" t="s">
        <v>119</v>
      </c>
      <c r="G18" s="297" t="s">
        <v>205</v>
      </c>
      <c r="H18" s="298">
        <v>6</v>
      </c>
      <c r="I18" s="251">
        <v>2011.184</v>
      </c>
      <c r="J18" s="299">
        <v>3.3209830748103096E-2</v>
      </c>
      <c r="K18" s="299">
        <v>0.37843275260543707</v>
      </c>
      <c r="L18" s="299">
        <v>0.15065752313065339</v>
      </c>
      <c r="M18" s="300">
        <v>22.452999999999999</v>
      </c>
      <c r="N18" s="301">
        <v>0</v>
      </c>
      <c r="O18" s="301">
        <v>2.8838733800587115</v>
      </c>
      <c r="P18" s="302">
        <v>33</v>
      </c>
      <c r="Q18" s="303">
        <v>0</v>
      </c>
      <c r="R18" s="303">
        <v>95</v>
      </c>
    </row>
    <row r="19" spans="1:18" ht="16.5">
      <c r="A19" s="292" t="s">
        <v>118</v>
      </c>
      <c r="B19" s="293" t="s">
        <v>262</v>
      </c>
      <c r="C19" s="294" t="s">
        <v>67</v>
      </c>
      <c r="D19" s="295">
        <v>0.8341562965107675</v>
      </c>
      <c r="E19" s="296">
        <v>6369</v>
      </c>
      <c r="F19" s="250" t="s">
        <v>119</v>
      </c>
      <c r="G19" s="297" t="s">
        <v>462</v>
      </c>
      <c r="H19" s="298">
        <v>15</v>
      </c>
      <c r="I19" s="251">
        <v>1986.2659999999998</v>
      </c>
      <c r="J19" s="299">
        <v>1.899628232974376E-2</v>
      </c>
      <c r="K19" s="299">
        <v>0.37177577410751372</v>
      </c>
      <c r="L19" s="299">
        <v>0.23561798872859929</v>
      </c>
      <c r="M19" s="300">
        <v>17.940000000000001</v>
      </c>
      <c r="N19" s="301">
        <v>0.10069144817461509</v>
      </c>
      <c r="O19" s="301">
        <v>6.5449441313499808</v>
      </c>
      <c r="P19" s="302">
        <v>29</v>
      </c>
      <c r="Q19" s="303">
        <v>2</v>
      </c>
      <c r="R19" s="303">
        <v>140</v>
      </c>
    </row>
    <row r="20" spans="1:18" ht="16.5">
      <c r="A20" s="292" t="s">
        <v>118</v>
      </c>
      <c r="B20" s="293" t="s">
        <v>547</v>
      </c>
      <c r="C20" s="294" t="s">
        <v>70</v>
      </c>
      <c r="D20" s="295">
        <v>0.79749999999999999</v>
      </c>
      <c r="E20" s="296">
        <v>20</v>
      </c>
      <c r="F20" s="250" t="s">
        <v>120</v>
      </c>
      <c r="G20" s="297" t="s">
        <v>217</v>
      </c>
      <c r="H20" s="298">
        <v>1</v>
      </c>
      <c r="I20" s="251">
        <v>1999.317</v>
      </c>
      <c r="J20" s="299">
        <v>2.1025390945092155E-2</v>
      </c>
      <c r="K20" s="299">
        <v>0.39317865201085123</v>
      </c>
      <c r="L20" s="299">
        <v>0.30510419308193748</v>
      </c>
      <c r="M20" s="300">
        <v>22.68</v>
      </c>
      <c r="N20" s="301">
        <v>0.30010248499862702</v>
      </c>
      <c r="O20" s="301">
        <v>24.908506254886042</v>
      </c>
      <c r="P20" s="302">
        <v>59</v>
      </c>
      <c r="Q20" s="303">
        <v>6</v>
      </c>
      <c r="R20" s="303">
        <v>498</v>
      </c>
    </row>
    <row r="21" spans="1:18" ht="16.5">
      <c r="A21" s="292" t="s">
        <v>118</v>
      </c>
      <c r="B21" s="293" t="s">
        <v>264</v>
      </c>
      <c r="C21" s="294" t="s">
        <v>70</v>
      </c>
      <c r="D21" s="295">
        <v>0.79939876134844789</v>
      </c>
      <c r="E21" s="296">
        <v>1880</v>
      </c>
      <c r="F21" s="250" t="s">
        <v>119</v>
      </c>
      <c r="G21" s="297" t="s">
        <v>197</v>
      </c>
      <c r="H21" s="298">
        <v>12</v>
      </c>
      <c r="I21" s="251">
        <v>1546.7220000000002</v>
      </c>
      <c r="J21" s="299">
        <v>2.3266199812569745E-2</v>
      </c>
      <c r="K21" s="299">
        <v>0.39087267349015842</v>
      </c>
      <c r="L21" s="299">
        <v>0.23989920455468475</v>
      </c>
      <c r="M21" s="300">
        <v>19.673999999999999</v>
      </c>
      <c r="N21" s="301">
        <v>0</v>
      </c>
      <c r="O21" s="301">
        <v>37.95122846898149</v>
      </c>
      <c r="P21" s="302">
        <v>46</v>
      </c>
      <c r="Q21" s="303">
        <v>1</v>
      </c>
      <c r="R21" s="303">
        <v>637</v>
      </c>
    </row>
    <row r="22" spans="1:18" ht="16.5">
      <c r="A22" s="292" t="s">
        <v>118</v>
      </c>
      <c r="B22" s="293" t="s">
        <v>266</v>
      </c>
      <c r="C22" s="294" t="s">
        <v>67</v>
      </c>
      <c r="D22" s="295">
        <v>0.813115402004009</v>
      </c>
      <c r="E22" s="296">
        <v>5826</v>
      </c>
      <c r="F22" s="250" t="s">
        <v>119</v>
      </c>
      <c r="G22" s="297" t="s">
        <v>201</v>
      </c>
      <c r="H22" s="298">
        <v>8</v>
      </c>
      <c r="I22" s="251">
        <v>1411.329</v>
      </c>
      <c r="J22" s="299">
        <v>5.2540030958830496E-2</v>
      </c>
      <c r="K22" s="299">
        <v>0.38465134424921182</v>
      </c>
      <c r="L22" s="299">
        <v>0.14795642995721767</v>
      </c>
      <c r="M22" s="300">
        <v>20.597999999999999</v>
      </c>
      <c r="N22" s="301">
        <v>0</v>
      </c>
      <c r="O22" s="301">
        <v>19.201759476351722</v>
      </c>
      <c r="P22" s="302">
        <v>34</v>
      </c>
      <c r="Q22" s="303">
        <v>0</v>
      </c>
      <c r="R22" s="303">
        <v>295</v>
      </c>
    </row>
    <row r="23" spans="1:18" ht="16.5">
      <c r="A23" s="292" t="s">
        <v>118</v>
      </c>
      <c r="B23" s="293" t="s">
        <v>552</v>
      </c>
      <c r="C23" s="294" t="s">
        <v>70</v>
      </c>
      <c r="D23" s="295">
        <v>0.66715000000000013</v>
      </c>
      <c r="E23" s="296">
        <v>3194</v>
      </c>
      <c r="F23" s="250" t="s">
        <v>120</v>
      </c>
      <c r="G23" s="297" t="s">
        <v>230</v>
      </c>
      <c r="H23" s="298">
        <v>1</v>
      </c>
      <c r="I23" s="251">
        <v>1996.6780000000001</v>
      </c>
      <c r="J23" s="299">
        <v>1.8548003422152532E-2</v>
      </c>
      <c r="K23" s="299">
        <v>0.41907727890854529</v>
      </c>
      <c r="L23" s="299">
        <v>0.13121795301996617</v>
      </c>
      <c r="M23" s="300">
        <v>20.327999999999999</v>
      </c>
      <c r="N23" s="301">
        <v>5.0083188175559602E-2</v>
      </c>
      <c r="O23" s="301">
        <v>20.734439904681675</v>
      </c>
      <c r="P23" s="302">
        <v>103</v>
      </c>
      <c r="Q23" s="303">
        <v>1</v>
      </c>
      <c r="R23" s="303">
        <v>414</v>
      </c>
    </row>
    <row r="24" spans="1:18" ht="16.5">
      <c r="A24" s="292" t="s">
        <v>118</v>
      </c>
      <c r="B24" s="293" t="s">
        <v>268</v>
      </c>
      <c r="C24" s="294" t="s">
        <v>70</v>
      </c>
      <c r="D24" s="295">
        <v>0.78554420481902798</v>
      </c>
      <c r="E24" s="296">
        <v>5943</v>
      </c>
      <c r="F24" s="250" t="s">
        <v>120</v>
      </c>
      <c r="G24" s="297" t="s">
        <v>219</v>
      </c>
      <c r="H24" s="298">
        <v>5</v>
      </c>
      <c r="I24" s="251">
        <v>804.91699999999992</v>
      </c>
      <c r="J24" s="299">
        <v>2.6697816095630298E-2</v>
      </c>
      <c r="K24" s="299">
        <v>0.38884072349329807</v>
      </c>
      <c r="L24" s="299">
        <v>0.22983736211311229</v>
      </c>
      <c r="M24" s="300">
        <v>19.190000000000001</v>
      </c>
      <c r="N24" s="301">
        <v>0.24847282390606737</v>
      </c>
      <c r="O24" s="301">
        <v>11.678222723585167</v>
      </c>
      <c r="P24" s="302">
        <v>25</v>
      </c>
      <c r="Q24" s="303">
        <v>2</v>
      </c>
      <c r="R24" s="303">
        <v>94</v>
      </c>
    </row>
    <row r="25" spans="1:18" ht="16.5">
      <c r="A25" s="292" t="s">
        <v>118</v>
      </c>
      <c r="B25" s="293" t="s">
        <v>270</v>
      </c>
      <c r="C25" s="294" t="s">
        <v>67</v>
      </c>
      <c r="D25" s="295">
        <v>0.83339175966065615</v>
      </c>
      <c r="E25" s="296">
        <v>249</v>
      </c>
      <c r="F25" s="250" t="s">
        <v>119</v>
      </c>
      <c r="G25" s="297" t="s">
        <v>196</v>
      </c>
      <c r="H25" s="298">
        <v>4</v>
      </c>
      <c r="I25" s="251">
        <v>2049.4259999999995</v>
      </c>
      <c r="J25" s="299">
        <v>6.232086797253146E-2</v>
      </c>
      <c r="K25" s="299">
        <v>0.32834682791978498</v>
      </c>
      <c r="L25" s="299">
        <v>7.9534464772087407E-2</v>
      </c>
      <c r="M25" s="300">
        <v>16.292999999999999</v>
      </c>
      <c r="N25" s="301">
        <v>0</v>
      </c>
      <c r="O25" s="301">
        <v>1.0246771535054209</v>
      </c>
      <c r="P25" s="302">
        <v>15</v>
      </c>
      <c r="Q25" s="303">
        <v>0</v>
      </c>
      <c r="R25" s="303">
        <v>21</v>
      </c>
    </row>
    <row r="26" spans="1:18" ht="16.5">
      <c r="A26" s="292" t="s">
        <v>118</v>
      </c>
      <c r="B26" s="293" t="s">
        <v>559</v>
      </c>
      <c r="C26" s="294" t="s">
        <v>67</v>
      </c>
      <c r="D26" s="295">
        <v>0.80510262758796081</v>
      </c>
      <c r="E26" s="296">
        <v>4041</v>
      </c>
      <c r="F26" s="250" t="s">
        <v>119</v>
      </c>
      <c r="G26" s="297" t="s">
        <v>201</v>
      </c>
      <c r="H26" s="298">
        <v>11</v>
      </c>
      <c r="I26" s="251">
        <v>1584.9520000000002</v>
      </c>
      <c r="J26" s="299">
        <v>2.2388200473112383E-2</v>
      </c>
      <c r="K26" s="299">
        <v>0.38102451511478747</v>
      </c>
      <c r="L26" s="299">
        <v>0.20000605696576301</v>
      </c>
      <c r="M26" s="300">
        <v>18.202999999999999</v>
      </c>
      <c r="N26" s="301">
        <v>6.3093393364593992E-2</v>
      </c>
      <c r="O26" s="301">
        <v>28.139653440608924</v>
      </c>
      <c r="P26" s="302">
        <v>37</v>
      </c>
      <c r="Q26" s="303">
        <v>1</v>
      </c>
      <c r="R26" s="303">
        <v>446</v>
      </c>
    </row>
    <row r="27" spans="1:18" ht="16.5">
      <c r="A27" s="292" t="s">
        <v>118</v>
      </c>
      <c r="B27" s="293" t="s">
        <v>565</v>
      </c>
      <c r="C27" s="294" t="s">
        <v>70</v>
      </c>
      <c r="D27" s="295">
        <v>0.77794444444444444</v>
      </c>
      <c r="E27" s="296">
        <v>9928</v>
      </c>
      <c r="F27" s="250" t="s">
        <v>120</v>
      </c>
      <c r="G27" s="297" t="s">
        <v>217</v>
      </c>
      <c r="H27" s="298">
        <v>1</v>
      </c>
      <c r="I27" s="251">
        <v>2047.615</v>
      </c>
      <c r="J27" s="299">
        <v>5.5789624393952776E-2</v>
      </c>
      <c r="K27" s="299">
        <v>0.37868106453611772</v>
      </c>
      <c r="L27" s="299">
        <v>0.23100045662880961</v>
      </c>
      <c r="M27" s="300">
        <v>21.782</v>
      </c>
      <c r="N27" s="301">
        <v>0.29302383504711577</v>
      </c>
      <c r="O27" s="301">
        <v>28.862847752140905</v>
      </c>
      <c r="P27" s="302">
        <v>73</v>
      </c>
      <c r="Q27" s="303">
        <v>6</v>
      </c>
      <c r="R27" s="303">
        <v>591</v>
      </c>
    </row>
    <row r="28" spans="1:18" ht="16.5">
      <c r="A28" s="292" t="s">
        <v>118</v>
      </c>
      <c r="B28" s="293" t="s">
        <v>568</v>
      </c>
      <c r="C28" s="294" t="s">
        <v>70</v>
      </c>
      <c r="D28" s="295">
        <v>0.77373391838431971</v>
      </c>
      <c r="E28" s="296">
        <v>844</v>
      </c>
      <c r="F28" s="250" t="s">
        <v>120</v>
      </c>
      <c r="G28" s="297" t="s">
        <v>232</v>
      </c>
      <c r="H28" s="298">
        <v>2</v>
      </c>
      <c r="I28" s="251">
        <v>2176.2539999999999</v>
      </c>
      <c r="J28" s="299">
        <v>1.1548208072187345E-2</v>
      </c>
      <c r="K28" s="299">
        <v>0.33357316522262614</v>
      </c>
      <c r="L28" s="299">
        <v>0.23802368657335035</v>
      </c>
      <c r="M28" s="300">
        <v>16.975000000000001</v>
      </c>
      <c r="N28" s="301">
        <v>0</v>
      </c>
      <c r="O28" s="301">
        <v>2.57322904403622</v>
      </c>
      <c r="P28" s="302">
        <v>13</v>
      </c>
      <c r="Q28" s="303">
        <v>0</v>
      </c>
      <c r="R28" s="303">
        <v>56</v>
      </c>
    </row>
    <row r="29" spans="1:18" ht="16.5">
      <c r="A29" s="292" t="s">
        <v>118</v>
      </c>
      <c r="B29" s="293" t="s">
        <v>571</v>
      </c>
      <c r="C29" s="294" t="s">
        <v>70</v>
      </c>
      <c r="D29" s="295">
        <v>0.7626666666666666</v>
      </c>
      <c r="E29" s="296">
        <v>3023</v>
      </c>
      <c r="F29" s="250" t="s">
        <v>119</v>
      </c>
      <c r="G29" s="297" t="s">
        <v>463</v>
      </c>
      <c r="H29" s="298">
        <v>1</v>
      </c>
      <c r="I29" s="251">
        <v>2099.6010000000001</v>
      </c>
      <c r="J29" s="299">
        <v>1.7278642533785669E-2</v>
      </c>
      <c r="K29" s="299">
        <v>0.36229947385504663</v>
      </c>
      <c r="L29" s="299">
        <v>0.27814808623162207</v>
      </c>
      <c r="M29" s="300">
        <v>20.135999999999999</v>
      </c>
      <c r="N29" s="301">
        <v>0.38102477565975629</v>
      </c>
      <c r="O29" s="301">
        <v>7.8586359979824731</v>
      </c>
      <c r="P29" s="302">
        <v>22</v>
      </c>
      <c r="Q29" s="303">
        <v>8</v>
      </c>
      <c r="R29" s="303">
        <v>165</v>
      </c>
    </row>
    <row r="30" spans="1:18" ht="16.5">
      <c r="A30" s="292" t="s">
        <v>118</v>
      </c>
      <c r="B30" s="293" t="s">
        <v>575</v>
      </c>
      <c r="C30" s="294" t="s">
        <v>70</v>
      </c>
      <c r="D30" s="295">
        <v>0.74163795313823955</v>
      </c>
      <c r="E30" s="296">
        <v>8212</v>
      </c>
      <c r="F30" s="250" t="s">
        <v>121</v>
      </c>
      <c r="G30" s="297" t="s">
        <v>241</v>
      </c>
      <c r="H30" s="298">
        <v>12</v>
      </c>
      <c r="I30" s="251">
        <v>1491.7460000000001</v>
      </c>
      <c r="J30" s="299">
        <v>4.0820301533755619E-2</v>
      </c>
      <c r="K30" s="299">
        <v>0.47822435414196862</v>
      </c>
      <c r="L30" s="299">
        <v>0.26312118791291006</v>
      </c>
      <c r="M30" s="300">
        <v>26.475999999999999</v>
      </c>
      <c r="N30" s="301">
        <v>0.13407108180615199</v>
      </c>
      <c r="O30" s="301">
        <v>10.323473299073703</v>
      </c>
      <c r="P30" s="302">
        <v>76</v>
      </c>
      <c r="Q30" s="303">
        <v>10</v>
      </c>
      <c r="R30" s="303">
        <v>472</v>
      </c>
    </row>
    <row r="31" spans="1:18" ht="16.5">
      <c r="A31" s="292" t="s">
        <v>118</v>
      </c>
      <c r="B31" s="293" t="s">
        <v>286</v>
      </c>
      <c r="C31" s="294" t="s">
        <v>67</v>
      </c>
      <c r="D31" s="295">
        <v>0.82952894106092567</v>
      </c>
      <c r="E31" s="296">
        <v>8475</v>
      </c>
      <c r="F31" s="250" t="s">
        <v>119</v>
      </c>
      <c r="G31" s="297" t="s">
        <v>426</v>
      </c>
      <c r="H31" s="298">
        <v>15</v>
      </c>
      <c r="I31" s="251">
        <v>1921.3890000000001</v>
      </c>
      <c r="J31" s="299">
        <v>4.1819775704487215E-2</v>
      </c>
      <c r="K31" s="299">
        <v>0.37035040207965209</v>
      </c>
      <c r="L31" s="299">
        <v>0.19673267620455828</v>
      </c>
      <c r="M31" s="300">
        <v>17.792999999999999</v>
      </c>
      <c r="N31" s="301">
        <v>0.10409136307119485</v>
      </c>
      <c r="O31" s="301">
        <v>8.8998115425871589</v>
      </c>
      <c r="P31" s="302">
        <v>26</v>
      </c>
      <c r="Q31" s="303">
        <v>2</v>
      </c>
      <c r="R31" s="303">
        <v>171</v>
      </c>
    </row>
    <row r="32" spans="1:18" ht="16.5">
      <c r="A32" s="292" t="s">
        <v>118</v>
      </c>
      <c r="B32" s="293" t="s">
        <v>580</v>
      </c>
      <c r="C32" s="294" t="s">
        <v>70</v>
      </c>
      <c r="D32" s="295">
        <v>0.79431915549981602</v>
      </c>
      <c r="E32" s="296">
        <v>1759</v>
      </c>
      <c r="F32" s="250" t="s">
        <v>120</v>
      </c>
      <c r="G32" s="297" t="s">
        <v>210</v>
      </c>
      <c r="H32" s="298">
        <v>2</v>
      </c>
      <c r="I32" s="251">
        <v>1762.16</v>
      </c>
      <c r="J32" s="299">
        <v>2.8782283485092017E-2</v>
      </c>
      <c r="K32" s="299">
        <v>0.3445417373976693</v>
      </c>
      <c r="L32" s="299">
        <v>0.21564443637354155</v>
      </c>
      <c r="M32" s="300">
        <v>19.387</v>
      </c>
      <c r="N32" s="301">
        <v>0.22699414355109637</v>
      </c>
      <c r="O32" s="301">
        <v>17.138057838107777</v>
      </c>
      <c r="P32" s="302">
        <v>40</v>
      </c>
      <c r="Q32" s="303">
        <v>4</v>
      </c>
      <c r="R32" s="303">
        <v>302</v>
      </c>
    </row>
    <row r="33" spans="1:18" ht="16.5">
      <c r="A33" s="292" t="s">
        <v>118</v>
      </c>
      <c r="B33" s="293" t="s">
        <v>288</v>
      </c>
      <c r="C33" s="294" t="s">
        <v>70</v>
      </c>
      <c r="D33" s="295">
        <v>0.76217620393656771</v>
      </c>
      <c r="E33" s="296">
        <v>1052</v>
      </c>
      <c r="F33" s="250" t="s">
        <v>120</v>
      </c>
      <c r="G33" s="297" t="s">
        <v>216</v>
      </c>
      <c r="H33" s="298">
        <v>4</v>
      </c>
      <c r="I33" s="251">
        <v>1244.421</v>
      </c>
      <c r="J33" s="299">
        <v>1.3631413545073093E-2</v>
      </c>
      <c r="K33" s="299">
        <v>0.413557548291067</v>
      </c>
      <c r="L33" s="299">
        <v>9.1608868702794305E-2</v>
      </c>
      <c r="M33" s="300">
        <v>20.734000000000002</v>
      </c>
      <c r="N33" s="301">
        <v>8.0358656756837107E-2</v>
      </c>
      <c r="O33" s="301">
        <v>32.143462702734844</v>
      </c>
      <c r="P33" s="302">
        <v>37</v>
      </c>
      <c r="Q33" s="303">
        <v>1</v>
      </c>
      <c r="R33" s="303">
        <v>400</v>
      </c>
    </row>
    <row r="34" spans="1:18" ht="16.5">
      <c r="A34" s="292" t="s">
        <v>118</v>
      </c>
      <c r="B34" s="293" t="s">
        <v>584</v>
      </c>
      <c r="C34" s="294" t="s">
        <v>67</v>
      </c>
      <c r="D34" s="295">
        <v>0.80795830982573003</v>
      </c>
      <c r="E34" s="296">
        <v>4906</v>
      </c>
      <c r="F34" s="250" t="s">
        <v>120</v>
      </c>
      <c r="G34" s="297" t="s">
        <v>231</v>
      </c>
      <c r="H34" s="298">
        <v>2</v>
      </c>
      <c r="I34" s="251">
        <v>1698.623</v>
      </c>
      <c r="J34" s="299">
        <v>1.6016186396089864E-2</v>
      </c>
      <c r="K34" s="299">
        <v>0.39058140703600081</v>
      </c>
      <c r="L34" s="299">
        <v>0.24481815930076256</v>
      </c>
      <c r="M34" s="300">
        <v>20.608000000000001</v>
      </c>
      <c r="N34" s="301">
        <v>0.17661364528797738</v>
      </c>
      <c r="O34" s="301">
        <v>18.721046400525601</v>
      </c>
      <c r="P34" s="302">
        <v>36</v>
      </c>
      <c r="Q34" s="303">
        <v>3</v>
      </c>
      <c r="R34" s="303">
        <v>323</v>
      </c>
    </row>
    <row r="35" spans="1:18" ht="16.5">
      <c r="A35" s="292" t="s">
        <v>118</v>
      </c>
      <c r="B35" s="293" t="s">
        <v>587</v>
      </c>
      <c r="C35" s="294" t="s">
        <v>70</v>
      </c>
      <c r="D35" s="295">
        <v>0.69630000000000003</v>
      </c>
      <c r="E35" s="296">
        <v>8616</v>
      </c>
      <c r="F35" s="250" t="s">
        <v>120</v>
      </c>
      <c r="G35" s="297" t="s">
        <v>228</v>
      </c>
      <c r="H35" s="298">
        <v>1</v>
      </c>
      <c r="I35" s="251">
        <v>1921.9760000000001</v>
      </c>
      <c r="J35" s="299">
        <v>1.0438644424389725E-2</v>
      </c>
      <c r="K35" s="299">
        <v>0.42453278274821932</v>
      </c>
      <c r="L35" s="299">
        <v>0.20655825046722748</v>
      </c>
      <c r="M35" s="300">
        <v>23.254000000000001</v>
      </c>
      <c r="N35" s="301">
        <v>0.10405957202379218</v>
      </c>
      <c r="O35" s="301">
        <v>11.238433778569554</v>
      </c>
      <c r="P35" s="302">
        <v>79</v>
      </c>
      <c r="Q35" s="303">
        <v>2</v>
      </c>
      <c r="R35" s="303">
        <v>216</v>
      </c>
    </row>
    <row r="36" spans="1:18" ht="16.5">
      <c r="A36" s="292" t="s">
        <v>118</v>
      </c>
      <c r="B36" s="293" t="s">
        <v>592</v>
      </c>
      <c r="C36" s="294" t="s">
        <v>67</v>
      </c>
      <c r="D36" s="295">
        <v>0.83418388636958729</v>
      </c>
      <c r="E36" s="296">
        <v>3035</v>
      </c>
      <c r="F36" s="250" t="s">
        <v>120</v>
      </c>
      <c r="G36" s="297" t="s">
        <v>209</v>
      </c>
      <c r="H36" s="298">
        <v>14</v>
      </c>
      <c r="I36" s="251">
        <v>1963.1819999999996</v>
      </c>
      <c r="J36" s="299">
        <v>2.0760153899478627E-2</v>
      </c>
      <c r="K36" s="299">
        <v>0.34443380939243223</v>
      </c>
      <c r="L36" s="299">
        <v>0.22616344281885226</v>
      </c>
      <c r="M36" s="300">
        <v>17.826000000000001</v>
      </c>
      <c r="N36" s="301">
        <v>5.0937712346588358E-2</v>
      </c>
      <c r="O36" s="301">
        <v>13.855057758272032</v>
      </c>
      <c r="P36" s="302">
        <v>17</v>
      </c>
      <c r="Q36" s="303">
        <v>1</v>
      </c>
      <c r="R36" s="303">
        <v>272</v>
      </c>
    </row>
    <row r="37" spans="1:18" ht="16.5">
      <c r="A37" s="292" t="s">
        <v>118</v>
      </c>
      <c r="B37" s="293" t="s">
        <v>595</v>
      </c>
      <c r="C37" s="294" t="s">
        <v>67</v>
      </c>
      <c r="D37" s="295">
        <v>0.84075904890153419</v>
      </c>
      <c r="E37" s="296">
        <v>9799</v>
      </c>
      <c r="F37" s="250" t="s">
        <v>119</v>
      </c>
      <c r="G37" s="297" t="s">
        <v>207</v>
      </c>
      <c r="H37" s="298">
        <v>6</v>
      </c>
      <c r="I37" s="251">
        <v>1794.992</v>
      </c>
      <c r="J37" s="299">
        <v>4.9999690775907692E-2</v>
      </c>
      <c r="K37" s="299">
        <v>0.3622505585825736</v>
      </c>
      <c r="L37" s="299">
        <v>0.17437403620740372</v>
      </c>
      <c r="M37" s="300">
        <v>23.041</v>
      </c>
      <c r="N37" s="301">
        <v>0</v>
      </c>
      <c r="O37" s="301">
        <v>5.9610293527770599</v>
      </c>
      <c r="P37" s="302">
        <v>37</v>
      </c>
      <c r="Q37" s="303">
        <v>0</v>
      </c>
      <c r="R37" s="303">
        <v>183</v>
      </c>
    </row>
    <row r="38" spans="1:18" ht="16.5">
      <c r="A38" s="292" t="s">
        <v>118</v>
      </c>
      <c r="B38" s="293" t="s">
        <v>294</v>
      </c>
      <c r="C38" s="294" t="s">
        <v>67</v>
      </c>
      <c r="D38" s="295">
        <v>0.81926254354917949</v>
      </c>
      <c r="E38" s="296">
        <v>6728</v>
      </c>
      <c r="F38" s="250" t="s">
        <v>120</v>
      </c>
      <c r="G38" s="297" t="s">
        <v>221</v>
      </c>
      <c r="H38" s="298">
        <v>2</v>
      </c>
      <c r="I38" s="251">
        <v>2069.0619999999999</v>
      </c>
      <c r="J38" s="299">
        <v>3.3326418023402374E-2</v>
      </c>
      <c r="K38" s="299">
        <v>0.40739186378284103</v>
      </c>
      <c r="L38" s="299">
        <v>0.1614258055099364</v>
      </c>
      <c r="M38" s="300">
        <v>19.338000000000001</v>
      </c>
      <c r="N38" s="301">
        <v>0</v>
      </c>
      <c r="O38" s="301">
        <v>18.607465605187279</v>
      </c>
      <c r="P38" s="302">
        <v>86</v>
      </c>
      <c r="Q38" s="303">
        <v>0</v>
      </c>
      <c r="R38" s="303">
        <v>385</v>
      </c>
    </row>
    <row r="39" spans="1:18" ht="16.5">
      <c r="A39" s="292" t="s">
        <v>118</v>
      </c>
      <c r="B39" s="293" t="s">
        <v>599</v>
      </c>
      <c r="C39" s="294" t="s">
        <v>70</v>
      </c>
      <c r="D39" s="295">
        <v>0.75166666666666659</v>
      </c>
      <c r="E39" s="296">
        <v>2871</v>
      </c>
      <c r="F39" s="250" t="s">
        <v>119</v>
      </c>
      <c r="G39" s="297" t="s">
        <v>463</v>
      </c>
      <c r="H39" s="298">
        <v>1</v>
      </c>
      <c r="I39" s="251">
        <v>1926.5029999999999</v>
      </c>
      <c r="J39" s="299">
        <v>2.481363253759342E-2</v>
      </c>
      <c r="K39" s="299">
        <v>0.37576253118421776</v>
      </c>
      <c r="L39" s="299">
        <v>0.2808197028501902</v>
      </c>
      <c r="M39" s="300">
        <v>19.238</v>
      </c>
      <c r="N39" s="301">
        <v>0</v>
      </c>
      <c r="O39" s="301">
        <v>3.5816191306216498</v>
      </c>
      <c r="P39" s="302">
        <v>42</v>
      </c>
      <c r="Q39" s="303">
        <v>0</v>
      </c>
      <c r="R39" s="303">
        <v>69</v>
      </c>
    </row>
    <row r="40" spans="1:18" ht="16.5">
      <c r="A40" s="292" t="s">
        <v>118</v>
      </c>
      <c r="B40" s="293" t="s">
        <v>302</v>
      </c>
      <c r="C40" s="294" t="s">
        <v>70</v>
      </c>
      <c r="D40" s="295">
        <v>0.78640340546656529</v>
      </c>
      <c r="E40" s="296">
        <v>4341</v>
      </c>
      <c r="F40" s="250" t="s">
        <v>120</v>
      </c>
      <c r="G40" s="297" t="s">
        <v>220</v>
      </c>
      <c r="H40" s="298">
        <v>6</v>
      </c>
      <c r="I40" s="251">
        <v>1999.548</v>
      </c>
      <c r="J40" s="299">
        <v>2.8479304144759656E-2</v>
      </c>
      <c r="K40" s="299">
        <v>0.32463349032363142</v>
      </c>
      <c r="L40" s="299">
        <v>0.17653989801695183</v>
      </c>
      <c r="M40" s="300">
        <v>17.988</v>
      </c>
      <c r="N40" s="301">
        <v>0</v>
      </c>
      <c r="O40" s="301">
        <v>7.6017179882653476</v>
      </c>
      <c r="P40" s="302">
        <v>35</v>
      </c>
      <c r="Q40" s="303">
        <v>0</v>
      </c>
      <c r="R40" s="303">
        <v>152</v>
      </c>
    </row>
    <row r="41" spans="1:18" ht="16.5">
      <c r="A41" s="292" t="s">
        <v>118</v>
      </c>
      <c r="B41" s="293" t="s">
        <v>606</v>
      </c>
      <c r="C41" s="294" t="s">
        <v>70</v>
      </c>
      <c r="D41" s="295">
        <v>0.71326935974268124</v>
      </c>
      <c r="E41" s="296">
        <v>4458</v>
      </c>
      <c r="F41" s="250" t="s">
        <v>120</v>
      </c>
      <c r="G41" s="297" t="s">
        <v>234</v>
      </c>
      <c r="H41" s="298">
        <v>6</v>
      </c>
      <c r="I41" s="251">
        <v>1657.4670000000001</v>
      </c>
      <c r="J41" s="299">
        <v>5.233846620597668E-2</v>
      </c>
      <c r="K41" s="299">
        <v>0.39503242018929186</v>
      </c>
      <c r="L41" s="299">
        <v>0.19547900501186447</v>
      </c>
      <c r="M41" s="300">
        <v>25.959</v>
      </c>
      <c r="N41" s="301">
        <v>0.12066605247645955</v>
      </c>
      <c r="O41" s="301">
        <v>13.75592998231639</v>
      </c>
      <c r="P41" s="302">
        <v>65</v>
      </c>
      <c r="Q41" s="303">
        <v>3</v>
      </c>
      <c r="R41" s="303">
        <v>528</v>
      </c>
    </row>
    <row r="42" spans="1:18" ht="16.5">
      <c r="A42" s="292" t="s">
        <v>118</v>
      </c>
      <c r="B42" s="293" t="s">
        <v>609</v>
      </c>
      <c r="C42" s="294" t="s">
        <v>70</v>
      </c>
      <c r="D42" s="295">
        <v>0.76877777777777778</v>
      </c>
      <c r="E42" s="296">
        <v>9198</v>
      </c>
      <c r="F42" s="250" t="s">
        <v>119</v>
      </c>
      <c r="G42" s="297" t="s">
        <v>442</v>
      </c>
      <c r="H42" s="298">
        <v>1</v>
      </c>
      <c r="I42" s="251">
        <v>1995.385</v>
      </c>
      <c r="J42" s="299">
        <v>1.7723084268553971E-2</v>
      </c>
      <c r="K42" s="299">
        <v>0.37766495437009223</v>
      </c>
      <c r="L42" s="299">
        <v>0.35481874425236232</v>
      </c>
      <c r="M42" s="300">
        <v>20.347000000000001</v>
      </c>
      <c r="N42" s="301">
        <v>5.0115641843554E-2</v>
      </c>
      <c r="O42" s="301">
        <v>6.4649177978184662</v>
      </c>
      <c r="P42" s="302">
        <v>16</v>
      </c>
      <c r="Q42" s="303">
        <v>1</v>
      </c>
      <c r="R42" s="303">
        <v>129</v>
      </c>
    </row>
    <row r="43" spans="1:18" ht="16.5">
      <c r="A43" s="292" t="s">
        <v>118</v>
      </c>
      <c r="B43" s="293" t="s">
        <v>612</v>
      </c>
      <c r="C43" s="294" t="s">
        <v>70</v>
      </c>
      <c r="D43" s="295">
        <v>0.79383333333333339</v>
      </c>
      <c r="E43" s="296">
        <v>1834</v>
      </c>
      <c r="F43" s="250" t="s">
        <v>119</v>
      </c>
      <c r="G43" s="297" t="s">
        <v>426</v>
      </c>
      <c r="H43" s="298">
        <v>1</v>
      </c>
      <c r="I43" s="251">
        <v>1933.547</v>
      </c>
      <c r="J43" s="299">
        <v>2.2725420321642629E-2</v>
      </c>
      <c r="K43" s="299">
        <v>0.41921115036436785</v>
      </c>
      <c r="L43" s="299">
        <v>0.16549895089180661</v>
      </c>
      <c r="M43" s="300">
        <v>19.184999999999999</v>
      </c>
      <c r="N43" s="301">
        <v>0</v>
      </c>
      <c r="O43" s="301">
        <v>1.9653000418402036</v>
      </c>
      <c r="P43" s="302">
        <v>80</v>
      </c>
      <c r="Q43" s="303">
        <v>0</v>
      </c>
      <c r="R43" s="303">
        <v>38</v>
      </c>
    </row>
    <row r="44" spans="1:18" ht="16.5">
      <c r="A44" s="292" t="s">
        <v>118</v>
      </c>
      <c r="B44" s="293" t="s">
        <v>306</v>
      </c>
      <c r="C44" s="294" t="s">
        <v>67</v>
      </c>
      <c r="D44" s="295">
        <v>0.80972222222222223</v>
      </c>
      <c r="E44" s="296">
        <v>1322</v>
      </c>
      <c r="F44" s="250" t="s">
        <v>120</v>
      </c>
      <c r="G44" s="297" t="s">
        <v>210</v>
      </c>
      <c r="H44" s="298">
        <v>1</v>
      </c>
      <c r="I44" s="251">
        <v>1613.3810000000001</v>
      </c>
      <c r="J44" s="299">
        <v>5.7692608787591176E-3</v>
      </c>
      <c r="K44" s="299">
        <v>0.36044731919695588</v>
      </c>
      <c r="L44" s="299">
        <v>0.21507629010134616</v>
      </c>
      <c r="M44" s="300">
        <v>18.669</v>
      </c>
      <c r="N44" s="301">
        <v>0.12396327959731768</v>
      </c>
      <c r="O44" s="301">
        <v>16.859006025235203</v>
      </c>
      <c r="P44" s="302">
        <v>15</v>
      </c>
      <c r="Q44" s="303">
        <v>2</v>
      </c>
      <c r="R44" s="303">
        <v>272</v>
      </c>
    </row>
    <row r="45" spans="1:18" ht="16.5">
      <c r="A45" s="292" t="s">
        <v>118</v>
      </c>
      <c r="B45" s="293" t="s">
        <v>617</v>
      </c>
      <c r="C45" s="294" t="s">
        <v>70</v>
      </c>
      <c r="D45" s="295">
        <v>0.78894444444444445</v>
      </c>
      <c r="E45" s="296">
        <v>3345</v>
      </c>
      <c r="F45" s="250" t="s">
        <v>120</v>
      </c>
      <c r="G45" s="297" t="s">
        <v>227</v>
      </c>
      <c r="H45" s="298">
        <v>1</v>
      </c>
      <c r="I45" s="251">
        <v>1840.47</v>
      </c>
      <c r="J45" s="299">
        <v>5.7654817877064125E-3</v>
      </c>
      <c r="K45" s="299">
        <v>0.34987379344882036</v>
      </c>
      <c r="L45" s="299">
        <v>0.27818981021152206</v>
      </c>
      <c r="M45" s="300">
        <v>18.722999999999999</v>
      </c>
      <c r="N45" s="301">
        <v>0.1086678946138758</v>
      </c>
      <c r="O45" s="301">
        <v>2.3906936815052675</v>
      </c>
      <c r="P45" s="302">
        <v>10</v>
      </c>
      <c r="Q45" s="303">
        <v>2</v>
      </c>
      <c r="R45" s="303">
        <v>44</v>
      </c>
    </row>
    <row r="46" spans="1:18" ht="16.5">
      <c r="A46" s="292" t="s">
        <v>118</v>
      </c>
      <c r="B46" s="293" t="s">
        <v>310</v>
      </c>
      <c r="C46" s="294" t="s">
        <v>70</v>
      </c>
      <c r="D46" s="295">
        <v>0.75930640835902286</v>
      </c>
      <c r="E46" s="296">
        <v>2031</v>
      </c>
      <c r="F46" s="250" t="s">
        <v>120</v>
      </c>
      <c r="G46" s="297" t="s">
        <v>237</v>
      </c>
      <c r="H46" s="298">
        <v>3</v>
      </c>
      <c r="I46" s="251">
        <v>1951.4480000000001</v>
      </c>
      <c r="J46" s="299">
        <v>2.9041217758021629E-2</v>
      </c>
      <c r="K46" s="299">
        <v>0.3594838716396202</v>
      </c>
      <c r="L46" s="299">
        <v>0.18191619761325947</v>
      </c>
      <c r="M46" s="300">
        <v>16.675000000000001</v>
      </c>
      <c r="N46" s="301">
        <v>0.20497599731071492</v>
      </c>
      <c r="O46" s="301">
        <v>5.9443039220107323</v>
      </c>
      <c r="P46" s="302">
        <v>33</v>
      </c>
      <c r="Q46" s="303">
        <v>4</v>
      </c>
      <c r="R46" s="303">
        <v>128</v>
      </c>
    </row>
    <row r="47" spans="1:18" ht="16.5">
      <c r="A47" s="292" t="s">
        <v>118</v>
      </c>
      <c r="B47" s="293" t="s">
        <v>312</v>
      </c>
      <c r="C47" s="294" t="s">
        <v>70</v>
      </c>
      <c r="D47" s="295">
        <v>0.77885376193337286</v>
      </c>
      <c r="E47" s="296">
        <v>5086</v>
      </c>
      <c r="F47" s="250" t="s">
        <v>120</v>
      </c>
      <c r="G47" s="297" t="s">
        <v>223</v>
      </c>
      <c r="H47" s="298">
        <v>15</v>
      </c>
      <c r="I47" s="251">
        <v>1973.4549999999999</v>
      </c>
      <c r="J47" s="299">
        <v>3.6467069234127E-2</v>
      </c>
      <c r="K47" s="299">
        <v>0.38652048855880783</v>
      </c>
      <c r="L47" s="299">
        <v>0.16012526254715714</v>
      </c>
      <c r="M47" s="300">
        <v>20.786999999999999</v>
      </c>
      <c r="N47" s="301">
        <v>0.20269020575589514</v>
      </c>
      <c r="O47" s="301">
        <v>2.4829550205097153</v>
      </c>
      <c r="P47" s="302">
        <v>41</v>
      </c>
      <c r="Q47" s="303">
        <v>4</v>
      </c>
      <c r="R47" s="303">
        <v>58</v>
      </c>
    </row>
    <row r="48" spans="1:18" ht="16.5">
      <c r="A48" s="292" t="s">
        <v>118</v>
      </c>
      <c r="B48" s="293" t="s">
        <v>623</v>
      </c>
      <c r="C48" s="294" t="s">
        <v>70</v>
      </c>
      <c r="D48" s="295">
        <v>0.68933333333333335</v>
      </c>
      <c r="E48" s="296">
        <v>6186</v>
      </c>
      <c r="F48" s="250" t="s">
        <v>120</v>
      </c>
      <c r="G48" s="297" t="s">
        <v>443</v>
      </c>
      <c r="H48" s="298">
        <v>1</v>
      </c>
      <c r="I48" s="251">
        <v>1869.173</v>
      </c>
      <c r="J48" s="299">
        <v>1.5106464567093756E-2</v>
      </c>
      <c r="K48" s="299">
        <v>0.42640677225319273</v>
      </c>
      <c r="L48" s="299">
        <v>0.2225583185719032</v>
      </c>
      <c r="M48" s="300">
        <v>20.765999999999998</v>
      </c>
      <c r="N48" s="301">
        <v>5.3499595810553649E-2</v>
      </c>
      <c r="O48" s="301">
        <v>16.638374297082187</v>
      </c>
      <c r="P48" s="302">
        <v>76</v>
      </c>
      <c r="Q48" s="303">
        <v>1</v>
      </c>
      <c r="R48" s="303">
        <v>311</v>
      </c>
    </row>
    <row r="49" spans="1:18" ht="16.5">
      <c r="A49" s="292" t="s">
        <v>118</v>
      </c>
      <c r="B49" s="293" t="s">
        <v>314</v>
      </c>
      <c r="C49" s="294" t="s">
        <v>67</v>
      </c>
      <c r="D49" s="295">
        <v>0.84030031872080235</v>
      </c>
      <c r="E49" s="296">
        <v>3016</v>
      </c>
      <c r="F49" s="250" t="s">
        <v>119</v>
      </c>
      <c r="G49" s="297" t="s">
        <v>198</v>
      </c>
      <c r="H49" s="298">
        <v>3</v>
      </c>
      <c r="I49" s="251">
        <v>2085.9949999999999</v>
      </c>
      <c r="J49" s="299">
        <v>4.5481880033565014E-2</v>
      </c>
      <c r="K49" s="299">
        <v>0.3598290936191601</v>
      </c>
      <c r="L49" s="299">
        <v>0.19511072653577791</v>
      </c>
      <c r="M49" s="300">
        <v>17.2</v>
      </c>
      <c r="N49" s="301">
        <v>4.7938753448594079E-2</v>
      </c>
      <c r="O49" s="301">
        <v>25.743110601895019</v>
      </c>
      <c r="P49" s="302">
        <v>10</v>
      </c>
      <c r="Q49" s="303">
        <v>1</v>
      </c>
      <c r="R49" s="303">
        <v>537</v>
      </c>
    </row>
    <row r="50" spans="1:18" ht="16.5">
      <c r="A50" s="292" t="s">
        <v>118</v>
      </c>
      <c r="B50" s="293" t="s">
        <v>627</v>
      </c>
      <c r="C50" s="294" t="s">
        <v>70</v>
      </c>
      <c r="D50" s="295">
        <v>0.77462296954001153</v>
      </c>
      <c r="E50" s="296">
        <v>6845</v>
      </c>
      <c r="F50" s="250" t="s">
        <v>120</v>
      </c>
      <c r="G50" s="297" t="s">
        <v>212</v>
      </c>
      <c r="H50" s="298">
        <v>13</v>
      </c>
      <c r="I50" s="251">
        <v>1822.8740000000003</v>
      </c>
      <c r="J50" s="299">
        <v>2.2197379242175314E-2</v>
      </c>
      <c r="K50" s="299">
        <v>0.3945871321941023</v>
      </c>
      <c r="L50" s="299">
        <v>0.24137707817435544</v>
      </c>
      <c r="M50" s="300">
        <v>19.381</v>
      </c>
      <c r="N50" s="301">
        <v>0.1097168537156161</v>
      </c>
      <c r="O50" s="301">
        <v>10.258525822410105</v>
      </c>
      <c r="P50" s="302">
        <v>36</v>
      </c>
      <c r="Q50" s="303">
        <v>2</v>
      </c>
      <c r="R50" s="303">
        <v>216</v>
      </c>
    </row>
    <row r="51" spans="1:18" ht="16.5">
      <c r="A51" s="292" t="s">
        <v>118</v>
      </c>
      <c r="B51" s="293" t="s">
        <v>316</v>
      </c>
      <c r="C51" s="294" t="s">
        <v>67</v>
      </c>
      <c r="D51" s="295">
        <v>0.81921444046579517</v>
      </c>
      <c r="E51" s="296">
        <v>4205</v>
      </c>
      <c r="F51" s="250" t="s">
        <v>119</v>
      </c>
      <c r="G51" s="297" t="s">
        <v>205</v>
      </c>
      <c r="H51" s="298">
        <v>5</v>
      </c>
      <c r="I51" s="251">
        <v>1853.2840000000001</v>
      </c>
      <c r="J51" s="299">
        <v>1.2677033132365689E-2</v>
      </c>
      <c r="K51" s="299">
        <v>0.33248073265480366</v>
      </c>
      <c r="L51" s="299">
        <v>9.6045722080371917E-2</v>
      </c>
      <c r="M51" s="300">
        <v>17.417000000000002</v>
      </c>
      <c r="N51" s="301">
        <v>0</v>
      </c>
      <c r="O51" s="301">
        <v>2.3741639165934632</v>
      </c>
      <c r="P51" s="302">
        <v>4</v>
      </c>
      <c r="Q51" s="303">
        <v>0</v>
      </c>
      <c r="R51" s="303">
        <v>44</v>
      </c>
    </row>
    <row r="52" spans="1:18" ht="16.5">
      <c r="A52" s="292" t="s">
        <v>118</v>
      </c>
      <c r="B52" s="293" t="s">
        <v>318</v>
      </c>
      <c r="C52" s="294" t="s">
        <v>70</v>
      </c>
      <c r="D52" s="295">
        <v>0.79635333777843931</v>
      </c>
      <c r="E52" s="296">
        <v>8732</v>
      </c>
      <c r="F52" s="250" t="s">
        <v>120</v>
      </c>
      <c r="G52" s="297" t="s">
        <v>233</v>
      </c>
      <c r="H52" s="298">
        <v>6</v>
      </c>
      <c r="I52" s="251">
        <v>1515.4059999999999</v>
      </c>
      <c r="J52" s="299">
        <v>3.4136910664842313E-2</v>
      </c>
      <c r="K52" s="299">
        <v>0.3792156025452505</v>
      </c>
      <c r="L52" s="299">
        <v>0.19664697117472149</v>
      </c>
      <c r="M52" s="300">
        <v>20.428000000000001</v>
      </c>
      <c r="N52" s="301">
        <v>1.5177450795364411</v>
      </c>
      <c r="O52" s="301">
        <v>22.106287028030774</v>
      </c>
      <c r="P52" s="302">
        <v>20</v>
      </c>
      <c r="Q52" s="303">
        <v>23</v>
      </c>
      <c r="R52" s="303">
        <v>335</v>
      </c>
    </row>
    <row r="53" spans="1:18" ht="16.5">
      <c r="A53" s="292" t="s">
        <v>118</v>
      </c>
      <c r="B53" s="293" t="s">
        <v>633</v>
      </c>
      <c r="C53" s="294" t="s">
        <v>70</v>
      </c>
      <c r="D53" s="295">
        <v>0.69911111111111113</v>
      </c>
      <c r="E53" s="296">
        <v>76</v>
      </c>
      <c r="F53" s="250" t="s">
        <v>120</v>
      </c>
      <c r="G53" s="297" t="s">
        <v>226</v>
      </c>
      <c r="H53" s="298">
        <v>1</v>
      </c>
      <c r="I53" s="251">
        <v>2079.674</v>
      </c>
      <c r="J53" s="299">
        <v>2.8773221682354615E-2</v>
      </c>
      <c r="K53" s="299">
        <v>0.42189443435949747</v>
      </c>
      <c r="L53" s="299">
        <v>0.21830344563619106</v>
      </c>
      <c r="M53" s="300">
        <v>24.359000000000002</v>
      </c>
      <c r="N53" s="301">
        <v>0.9616891878246302</v>
      </c>
      <c r="O53" s="301">
        <v>28.802591175347676</v>
      </c>
      <c r="P53" s="302">
        <v>106</v>
      </c>
      <c r="Q53" s="303">
        <v>20</v>
      </c>
      <c r="R53" s="303">
        <v>599</v>
      </c>
    </row>
    <row r="54" spans="1:18" ht="16.5">
      <c r="A54" s="292" t="s">
        <v>118</v>
      </c>
      <c r="B54" s="293" t="s">
        <v>319</v>
      </c>
      <c r="C54" s="294" t="s">
        <v>70</v>
      </c>
      <c r="D54" s="295">
        <v>0.71025232064813115</v>
      </c>
      <c r="E54" s="296">
        <v>6015</v>
      </c>
      <c r="F54" s="250" t="s">
        <v>119</v>
      </c>
      <c r="G54" s="297" t="s">
        <v>206</v>
      </c>
      <c r="H54" s="298">
        <v>3</v>
      </c>
      <c r="I54" s="251">
        <v>1775.4019999999998</v>
      </c>
      <c r="J54" s="299">
        <v>5.8551100605395326E-2</v>
      </c>
      <c r="K54" s="299">
        <v>0.39089286814408469</v>
      </c>
      <c r="L54" s="299">
        <v>0.15827401343470379</v>
      </c>
      <c r="M54" s="300">
        <v>23.126999999999999</v>
      </c>
      <c r="N54" s="301">
        <v>0</v>
      </c>
      <c r="O54" s="301">
        <v>10.363849990030428</v>
      </c>
      <c r="P54" s="302">
        <v>42</v>
      </c>
      <c r="Q54" s="303">
        <v>0</v>
      </c>
      <c r="R54" s="303">
        <v>184</v>
      </c>
    </row>
    <row r="55" spans="1:18" ht="16.5">
      <c r="A55" s="292" t="s">
        <v>118</v>
      </c>
      <c r="B55" s="293" t="s">
        <v>638</v>
      </c>
      <c r="C55" s="294" t="s">
        <v>70</v>
      </c>
      <c r="D55" s="295">
        <v>0.72956689185209334</v>
      </c>
      <c r="E55" s="296">
        <v>4546</v>
      </c>
      <c r="F55" s="250" t="s">
        <v>120</v>
      </c>
      <c r="G55" s="297" t="s">
        <v>233</v>
      </c>
      <c r="H55" s="298">
        <v>6</v>
      </c>
      <c r="I55" s="251">
        <v>1774.6830000000002</v>
      </c>
      <c r="J55" s="299">
        <v>3.4909347015943726E-2</v>
      </c>
      <c r="K55" s="299">
        <v>0.40028856327490336</v>
      </c>
      <c r="L55" s="299">
        <v>0.18087737359291772</v>
      </c>
      <c r="M55" s="300">
        <v>23.623000000000001</v>
      </c>
      <c r="N55" s="301">
        <v>0.84522137192952196</v>
      </c>
      <c r="O55" s="301">
        <v>17.298864078824217</v>
      </c>
      <c r="P55" s="302">
        <v>42</v>
      </c>
      <c r="Q55" s="303">
        <v>15</v>
      </c>
      <c r="R55" s="303">
        <v>307</v>
      </c>
    </row>
    <row r="56" spans="1:18" ht="16.5">
      <c r="A56" s="292" t="s">
        <v>118</v>
      </c>
      <c r="B56" s="293" t="s">
        <v>641</v>
      </c>
      <c r="C56" s="294" t="s">
        <v>70</v>
      </c>
      <c r="D56" s="295">
        <v>0.75288486791077325</v>
      </c>
      <c r="E56" s="296">
        <v>1212</v>
      </c>
      <c r="F56" s="250" t="s">
        <v>120</v>
      </c>
      <c r="G56" s="297" t="s">
        <v>237</v>
      </c>
      <c r="H56" s="298">
        <v>3</v>
      </c>
      <c r="I56" s="251">
        <v>1802.1320000000001</v>
      </c>
      <c r="J56" s="299">
        <v>2.2422874401406851E-2</v>
      </c>
      <c r="K56" s="299">
        <v>0.42486983225022362</v>
      </c>
      <c r="L56" s="299">
        <v>0.17312827251277929</v>
      </c>
      <c r="M56" s="300">
        <v>18.138999999999999</v>
      </c>
      <c r="N56" s="301">
        <v>0.27744915466791553</v>
      </c>
      <c r="O56" s="301">
        <v>7.7130864997680524</v>
      </c>
      <c r="P56" s="302">
        <v>73</v>
      </c>
      <c r="Q56" s="303">
        <v>5</v>
      </c>
      <c r="R56" s="303">
        <v>139</v>
      </c>
    </row>
    <row r="57" spans="1:18" ht="16.5">
      <c r="A57" s="292" t="s">
        <v>118</v>
      </c>
      <c r="B57" s="293" t="s">
        <v>644</v>
      </c>
      <c r="C57" s="294" t="s">
        <v>70</v>
      </c>
      <c r="D57" s="295">
        <v>0.79324766788468715</v>
      </c>
      <c r="E57" s="296">
        <v>8485</v>
      </c>
      <c r="F57" s="250" t="s">
        <v>120</v>
      </c>
      <c r="G57" s="297" t="s">
        <v>238</v>
      </c>
      <c r="H57" s="298">
        <v>7</v>
      </c>
      <c r="I57" s="251">
        <v>1619.6020000000001</v>
      </c>
      <c r="J57" s="299">
        <v>3.6867236996721564E-2</v>
      </c>
      <c r="K57" s="299">
        <v>0.39071145634322468</v>
      </c>
      <c r="L57" s="299">
        <v>0.21797187246996932</v>
      </c>
      <c r="M57" s="300">
        <v>23.853000000000002</v>
      </c>
      <c r="N57" s="301">
        <v>0.55569207743630844</v>
      </c>
      <c r="O57" s="301">
        <v>40.565521652850514</v>
      </c>
      <c r="P57" s="302">
        <v>30</v>
      </c>
      <c r="Q57" s="303">
        <v>9</v>
      </c>
      <c r="R57" s="303">
        <v>706</v>
      </c>
    </row>
    <row r="58" spans="1:18" ht="16.5">
      <c r="A58" s="292" t="s">
        <v>118</v>
      </c>
      <c r="B58" s="293" t="s">
        <v>335</v>
      </c>
      <c r="C58" s="294" t="s">
        <v>70</v>
      </c>
      <c r="D58" s="295">
        <v>0.75645140733614369</v>
      </c>
      <c r="E58" s="296">
        <v>5548</v>
      </c>
      <c r="F58" s="250" t="s">
        <v>119</v>
      </c>
      <c r="G58" s="297" t="s">
        <v>196</v>
      </c>
      <c r="H58" s="298">
        <v>5</v>
      </c>
      <c r="I58" s="251">
        <v>2103.366</v>
      </c>
      <c r="J58" s="299">
        <v>4.7231126840853094E-2</v>
      </c>
      <c r="K58" s="299">
        <v>0.38230690775423326</v>
      </c>
      <c r="L58" s="299">
        <v>0.1359725316468936</v>
      </c>
      <c r="M58" s="300">
        <v>18.456</v>
      </c>
      <c r="N58" s="301">
        <v>0</v>
      </c>
      <c r="O58" s="301">
        <v>3.3755418695557502</v>
      </c>
      <c r="P58" s="302">
        <v>60</v>
      </c>
      <c r="Q58" s="303">
        <v>0</v>
      </c>
      <c r="R58" s="303">
        <v>71</v>
      </c>
    </row>
    <row r="59" spans="1:18" ht="16.5">
      <c r="A59" s="292" t="s">
        <v>118</v>
      </c>
      <c r="B59" s="293" t="s">
        <v>427</v>
      </c>
      <c r="C59" s="294" t="s">
        <v>70</v>
      </c>
      <c r="D59" s="295">
        <v>0.72170888562748192</v>
      </c>
      <c r="E59" s="296">
        <v>8015</v>
      </c>
      <c r="F59" s="250" t="s">
        <v>119</v>
      </c>
      <c r="G59" s="297" t="s">
        <v>202</v>
      </c>
      <c r="H59" s="298">
        <v>4</v>
      </c>
      <c r="I59" s="251">
        <v>1952.8220000000001</v>
      </c>
      <c r="J59" s="299">
        <v>2.8885320529636774E-2</v>
      </c>
      <c r="K59" s="299">
        <v>0.36231271210424365</v>
      </c>
      <c r="L59" s="299">
        <v>0.1674499775197125</v>
      </c>
      <c r="M59" s="300">
        <v>19.231000000000002</v>
      </c>
      <c r="N59" s="301">
        <v>0</v>
      </c>
      <c r="O59" s="301">
        <v>4.3526752566286122</v>
      </c>
      <c r="P59" s="302">
        <v>38</v>
      </c>
      <c r="Q59" s="303">
        <v>0</v>
      </c>
      <c r="R59" s="303">
        <v>85</v>
      </c>
    </row>
    <row r="60" spans="1:18" ht="16.5">
      <c r="A60" s="292" t="s">
        <v>118</v>
      </c>
      <c r="B60" s="293" t="s">
        <v>339</v>
      </c>
      <c r="C60" s="294" t="s">
        <v>70</v>
      </c>
      <c r="D60" s="295">
        <v>0.72702273695665431</v>
      </c>
      <c r="E60" s="296">
        <v>101</v>
      </c>
      <c r="F60" s="250" t="s">
        <v>119</v>
      </c>
      <c r="G60" s="297" t="s">
        <v>202</v>
      </c>
      <c r="H60" s="298">
        <v>5</v>
      </c>
      <c r="I60" s="251">
        <v>1681.0919999999999</v>
      </c>
      <c r="J60" s="299">
        <v>3.0857421822870414E-2</v>
      </c>
      <c r="K60" s="299">
        <v>0.35031596195972664</v>
      </c>
      <c r="L60" s="299">
        <v>0.1957061243525042</v>
      </c>
      <c r="M60" s="300">
        <v>20.832999999999998</v>
      </c>
      <c r="N60" s="301">
        <v>5.9485144180092465E-2</v>
      </c>
      <c r="O60" s="301">
        <v>8.1494647526726673</v>
      </c>
      <c r="P60" s="302">
        <v>42</v>
      </c>
      <c r="Q60" s="303">
        <v>1</v>
      </c>
      <c r="R60" s="303">
        <v>137</v>
      </c>
    </row>
    <row r="61" spans="1:18" ht="16.5">
      <c r="A61" s="292" t="s">
        <v>118</v>
      </c>
      <c r="B61" s="293" t="s">
        <v>343</v>
      </c>
      <c r="C61" s="294" t="s">
        <v>67</v>
      </c>
      <c r="D61" s="295">
        <v>0.81755899214442707</v>
      </c>
      <c r="E61" s="296">
        <v>2741</v>
      </c>
      <c r="F61" s="250" t="s">
        <v>120</v>
      </c>
      <c r="G61" s="297" t="s">
        <v>222</v>
      </c>
      <c r="H61" s="298">
        <v>14</v>
      </c>
      <c r="I61" s="251">
        <v>1850.9410000000003</v>
      </c>
      <c r="J61" s="299">
        <v>5.8139990370032237E-2</v>
      </c>
      <c r="K61" s="299">
        <v>0.36700489593064484</v>
      </c>
      <c r="L61" s="299">
        <v>0.20837332015579749</v>
      </c>
      <c r="M61" s="300">
        <v>19.773</v>
      </c>
      <c r="N61" s="301">
        <v>0</v>
      </c>
      <c r="O61" s="301">
        <v>10.048942672943113</v>
      </c>
      <c r="P61" s="302">
        <v>45</v>
      </c>
      <c r="Q61" s="303">
        <v>0</v>
      </c>
      <c r="R61" s="303">
        <v>188</v>
      </c>
    </row>
    <row r="62" spans="1:18" ht="16.5">
      <c r="A62" s="292" t="s">
        <v>118</v>
      </c>
      <c r="B62" s="293" t="s">
        <v>662</v>
      </c>
      <c r="C62" s="294" t="s">
        <v>67</v>
      </c>
      <c r="D62" s="295">
        <v>0.82622222222222241</v>
      </c>
      <c r="E62" s="296">
        <v>3810</v>
      </c>
      <c r="F62" s="250" t="s">
        <v>120</v>
      </c>
      <c r="G62" s="297" t="s">
        <v>226</v>
      </c>
      <c r="H62" s="298">
        <v>1</v>
      </c>
      <c r="I62" s="251">
        <v>1863.6469999999999</v>
      </c>
      <c r="J62" s="299">
        <v>2.6844267265673519E-2</v>
      </c>
      <c r="K62" s="299">
        <v>0.41096747595634592</v>
      </c>
      <c r="L62" s="299">
        <v>0.22965722585875975</v>
      </c>
      <c r="M62" s="300">
        <v>21.388000000000002</v>
      </c>
      <c r="N62" s="301">
        <v>5.3658230340831718E-2</v>
      </c>
      <c r="O62" s="301">
        <v>24.575469496100926</v>
      </c>
      <c r="P62" s="302">
        <v>66</v>
      </c>
      <c r="Q62" s="303">
        <v>1</v>
      </c>
      <c r="R62" s="303">
        <v>458</v>
      </c>
    </row>
    <row r="63" spans="1:18" ht="16.5">
      <c r="A63" s="292" t="s">
        <v>118</v>
      </c>
      <c r="B63" s="293" t="s">
        <v>347</v>
      </c>
      <c r="C63" s="294" t="s">
        <v>67</v>
      </c>
      <c r="D63" s="295">
        <v>0.8133026706893659</v>
      </c>
      <c r="E63" s="296">
        <v>1145</v>
      </c>
      <c r="F63" s="250" t="s">
        <v>120</v>
      </c>
      <c r="G63" s="297" t="s">
        <v>215</v>
      </c>
      <c r="H63" s="298">
        <v>14</v>
      </c>
      <c r="I63" s="251">
        <v>1781.8029999999999</v>
      </c>
      <c r="J63" s="299">
        <v>2.0976206891471422E-2</v>
      </c>
      <c r="K63" s="299">
        <v>0.3727343403017675</v>
      </c>
      <c r="L63" s="299">
        <v>0.21102220615859327</v>
      </c>
      <c r="M63" s="300">
        <v>18.163</v>
      </c>
      <c r="N63" s="301">
        <v>5.6122927169838646E-2</v>
      </c>
      <c r="O63" s="301">
        <v>10.943970798118535</v>
      </c>
      <c r="P63" s="302">
        <v>29</v>
      </c>
      <c r="Q63" s="303">
        <v>1</v>
      </c>
      <c r="R63" s="303">
        <v>208</v>
      </c>
    </row>
    <row r="64" spans="1:18" ht="16.5">
      <c r="A64" s="292" t="s">
        <v>118</v>
      </c>
      <c r="B64" s="293" t="s">
        <v>667</v>
      </c>
      <c r="C64" s="294" t="s">
        <v>70</v>
      </c>
      <c r="D64" s="295">
        <v>0.71847368421052649</v>
      </c>
      <c r="E64" s="296">
        <v>8140</v>
      </c>
      <c r="F64" s="250" t="s">
        <v>119</v>
      </c>
      <c r="G64" s="297" t="s">
        <v>462</v>
      </c>
      <c r="H64" s="298">
        <v>1</v>
      </c>
      <c r="I64" s="251">
        <v>2483.2069999999999</v>
      </c>
      <c r="J64" s="299">
        <v>5.0694665931265925E-2</v>
      </c>
      <c r="K64" s="299">
        <v>0.36811351298397671</v>
      </c>
      <c r="L64" s="299">
        <v>0.24363655547040583</v>
      </c>
      <c r="M64" s="300">
        <v>20.256</v>
      </c>
      <c r="N64" s="301">
        <v>0</v>
      </c>
      <c r="O64" s="301">
        <v>11.920069490783492</v>
      </c>
      <c r="P64" s="302">
        <v>33</v>
      </c>
      <c r="Q64" s="303">
        <v>0</v>
      </c>
      <c r="R64" s="303">
        <v>296</v>
      </c>
    </row>
    <row r="65" spans="1:18" ht="16.5">
      <c r="A65" s="292" t="s">
        <v>118</v>
      </c>
      <c r="B65" s="293" t="s">
        <v>670</v>
      </c>
      <c r="C65" s="294" t="s">
        <v>67</v>
      </c>
      <c r="D65" s="295">
        <v>0.82927777777777778</v>
      </c>
      <c r="E65" s="296">
        <v>3027</v>
      </c>
      <c r="F65" s="250" t="s">
        <v>120</v>
      </c>
      <c r="G65" s="297" t="s">
        <v>215</v>
      </c>
      <c r="H65" s="298">
        <v>1</v>
      </c>
      <c r="I65" s="251">
        <v>1530.451</v>
      </c>
      <c r="J65" s="299">
        <v>3.3624257695604606E-2</v>
      </c>
      <c r="K65" s="299">
        <v>0.34803586973482442</v>
      </c>
      <c r="L65" s="299">
        <v>0.23718498664772672</v>
      </c>
      <c r="M65" s="300">
        <v>20.446999999999999</v>
      </c>
      <c r="N65" s="301">
        <v>0.45738151695153911</v>
      </c>
      <c r="O65" s="301">
        <v>37.505284390026205</v>
      </c>
      <c r="P65" s="302">
        <v>28</v>
      </c>
      <c r="Q65" s="303">
        <v>7</v>
      </c>
      <c r="R65" s="303">
        <v>574</v>
      </c>
    </row>
    <row r="66" spans="1:18" ht="16.5">
      <c r="A66" s="292" t="s">
        <v>118</v>
      </c>
      <c r="B66" s="293" t="s">
        <v>673</v>
      </c>
      <c r="C66" s="294" t="s">
        <v>70</v>
      </c>
      <c r="D66" s="295">
        <v>0.70216666666666672</v>
      </c>
      <c r="E66" s="296">
        <v>3339</v>
      </c>
      <c r="F66" s="250" t="s">
        <v>119</v>
      </c>
      <c r="G66" s="297" t="s">
        <v>429</v>
      </c>
      <c r="H66" s="298">
        <v>1</v>
      </c>
      <c r="I66" s="251">
        <v>1308.489</v>
      </c>
      <c r="J66" s="299">
        <v>2.5730184594850682E-2</v>
      </c>
      <c r="K66" s="299">
        <v>0.40032663709138017</v>
      </c>
      <c r="L66" s="299">
        <v>0.2904113064764014</v>
      </c>
      <c r="M66" s="300">
        <v>24.44</v>
      </c>
      <c r="N66" s="301">
        <v>0.22927208406031691</v>
      </c>
      <c r="O66" s="301">
        <v>15.896197828181972</v>
      </c>
      <c r="P66" s="302">
        <v>35</v>
      </c>
      <c r="Q66" s="303">
        <v>3</v>
      </c>
      <c r="R66" s="303">
        <v>208</v>
      </c>
    </row>
    <row r="67" spans="1:18" ht="16.5">
      <c r="A67" s="292" t="s">
        <v>118</v>
      </c>
      <c r="B67" s="293" t="s">
        <v>349</v>
      </c>
      <c r="C67" s="294" t="s">
        <v>70</v>
      </c>
      <c r="D67" s="295">
        <v>0.67498590237061062</v>
      </c>
      <c r="E67" s="296">
        <v>7247</v>
      </c>
      <c r="F67" s="250" t="s">
        <v>120</v>
      </c>
      <c r="G67" s="297" t="s">
        <v>234</v>
      </c>
      <c r="H67" s="298">
        <v>5</v>
      </c>
      <c r="I67" s="251">
        <v>1556.229</v>
      </c>
      <c r="J67" s="299">
        <v>3.246886313762011E-2</v>
      </c>
      <c r="K67" s="299">
        <v>0.41307029961118757</v>
      </c>
      <c r="L67" s="299">
        <v>0.183319662566688</v>
      </c>
      <c r="M67" s="300">
        <v>25.593</v>
      </c>
      <c r="N67" s="301">
        <v>0.12851579041387867</v>
      </c>
      <c r="O67" s="301">
        <v>36.048679211092967</v>
      </c>
      <c r="P67" s="302">
        <v>49</v>
      </c>
      <c r="Q67" s="303">
        <v>2</v>
      </c>
      <c r="R67" s="303">
        <v>645</v>
      </c>
    </row>
    <row r="68" spans="1:18" ht="16.5">
      <c r="A68" s="292" t="s">
        <v>118</v>
      </c>
      <c r="B68" s="293" t="s">
        <v>351</v>
      </c>
      <c r="C68" s="294" t="s">
        <v>70</v>
      </c>
      <c r="D68" s="295">
        <v>0.72984079192401596</v>
      </c>
      <c r="E68" s="296">
        <v>2459</v>
      </c>
      <c r="F68" s="250" t="s">
        <v>120</v>
      </c>
      <c r="G68" s="297" t="s">
        <v>236</v>
      </c>
      <c r="H68" s="298">
        <v>5</v>
      </c>
      <c r="I68" s="251">
        <v>1984.796</v>
      </c>
      <c r="J68" s="299">
        <v>4.6121341940662523E-2</v>
      </c>
      <c r="K68" s="299">
        <v>0.3744995044001922</v>
      </c>
      <c r="L68" s="299">
        <v>0.16324095776089834</v>
      </c>
      <c r="M68" s="300">
        <v>20.855</v>
      </c>
      <c r="N68" s="301">
        <v>0</v>
      </c>
      <c r="O68" s="301">
        <v>12.797284960267957</v>
      </c>
      <c r="P68" s="302">
        <v>29</v>
      </c>
      <c r="Q68" s="303">
        <v>0</v>
      </c>
      <c r="R68" s="303">
        <v>254</v>
      </c>
    </row>
    <row r="69" spans="1:18" ht="16.5">
      <c r="A69" s="292" t="s">
        <v>118</v>
      </c>
      <c r="B69" s="293" t="s">
        <v>679</v>
      </c>
      <c r="C69" s="294" t="s">
        <v>70</v>
      </c>
      <c r="D69" s="295">
        <v>0.73333333333333339</v>
      </c>
      <c r="E69" s="296">
        <v>3058</v>
      </c>
      <c r="F69" s="250" t="s">
        <v>119</v>
      </c>
      <c r="G69" s="297" t="s">
        <v>200</v>
      </c>
      <c r="H69" s="298">
        <v>1</v>
      </c>
      <c r="I69" s="251">
        <v>1865.068</v>
      </c>
      <c r="J69" s="299">
        <v>9.5752173493927895E-3</v>
      </c>
      <c r="K69" s="299">
        <v>0.40542677684074624</v>
      </c>
      <c r="L69" s="299">
        <v>0.25682709692086292</v>
      </c>
      <c r="M69" s="300">
        <v>23.187000000000001</v>
      </c>
      <c r="N69" s="301">
        <v>0.21446939200072063</v>
      </c>
      <c r="O69" s="301">
        <v>22.840990248076746</v>
      </c>
      <c r="P69" s="302">
        <v>39</v>
      </c>
      <c r="Q69" s="303">
        <v>4</v>
      </c>
      <c r="R69" s="303">
        <v>426</v>
      </c>
    </row>
    <row r="70" spans="1:18" ht="16.5">
      <c r="A70" s="292" t="s">
        <v>118</v>
      </c>
      <c r="B70" s="293" t="s">
        <v>683</v>
      </c>
      <c r="C70" s="294" t="s">
        <v>70</v>
      </c>
      <c r="D70" s="295">
        <v>0.74127777777777792</v>
      </c>
      <c r="E70" s="296">
        <v>9989</v>
      </c>
      <c r="F70" s="250" t="s">
        <v>120</v>
      </c>
      <c r="G70" s="297" t="s">
        <v>227</v>
      </c>
      <c r="H70" s="298">
        <v>1</v>
      </c>
      <c r="I70" s="251">
        <v>1779.085</v>
      </c>
      <c r="J70" s="299">
        <v>3.5434529005120306E-2</v>
      </c>
      <c r="K70" s="299">
        <v>0.38202939940750102</v>
      </c>
      <c r="L70" s="299">
        <v>0.22314841618022746</v>
      </c>
      <c r="M70" s="300">
        <v>21.21</v>
      </c>
      <c r="N70" s="301">
        <v>0</v>
      </c>
      <c r="O70" s="301">
        <v>10.960690467290769</v>
      </c>
      <c r="P70" s="302">
        <v>47</v>
      </c>
      <c r="Q70" s="303">
        <v>0</v>
      </c>
      <c r="R70" s="303">
        <v>195</v>
      </c>
    </row>
    <row r="71" spans="1:18" ht="16.5">
      <c r="A71" s="292" t="s">
        <v>118</v>
      </c>
      <c r="B71" s="293" t="s">
        <v>686</v>
      </c>
      <c r="C71" s="294" t="s">
        <v>70</v>
      </c>
      <c r="D71" s="295">
        <v>0.66715000000000013</v>
      </c>
      <c r="E71" s="296">
        <v>5314</v>
      </c>
      <c r="F71" s="250" t="s">
        <v>120</v>
      </c>
      <c r="G71" s="297" t="s">
        <v>229</v>
      </c>
      <c r="H71" s="298">
        <v>1</v>
      </c>
      <c r="I71" s="251">
        <v>1771.8309999999999</v>
      </c>
      <c r="J71" s="299">
        <v>2.9113781373823502E-2</v>
      </c>
      <c r="K71" s="299">
        <v>0.3921642791573281</v>
      </c>
      <c r="L71" s="299">
        <v>0.25792527616911548</v>
      </c>
      <c r="M71" s="300">
        <v>21.657</v>
      </c>
      <c r="N71" s="301">
        <v>0.8465818692640551</v>
      </c>
      <c r="O71" s="301">
        <v>35.7821936742274</v>
      </c>
      <c r="P71" s="302">
        <v>44</v>
      </c>
      <c r="Q71" s="303">
        <v>15</v>
      </c>
      <c r="R71" s="303">
        <v>634</v>
      </c>
    </row>
    <row r="72" spans="1:18" ht="16.5">
      <c r="A72" s="292" t="s">
        <v>118</v>
      </c>
      <c r="B72" s="293" t="s">
        <v>357</v>
      </c>
      <c r="C72" s="294" t="s">
        <v>67</v>
      </c>
      <c r="D72" s="295">
        <v>0.8191538424142828</v>
      </c>
      <c r="E72" s="296">
        <v>4777</v>
      </c>
      <c r="F72" s="250" t="s">
        <v>120</v>
      </c>
      <c r="G72" s="297" t="s">
        <v>235</v>
      </c>
      <c r="H72" s="298">
        <v>4</v>
      </c>
      <c r="I72" s="251">
        <v>1389.8510000000001</v>
      </c>
      <c r="J72" s="299">
        <v>3.5892528899811427E-2</v>
      </c>
      <c r="K72" s="299">
        <v>0.37973662192131558</v>
      </c>
      <c r="L72" s="299">
        <v>0.17483888560716218</v>
      </c>
      <c r="M72" s="300">
        <v>17.824000000000002</v>
      </c>
      <c r="N72" s="301">
        <v>0.50365111080252478</v>
      </c>
      <c r="O72" s="301">
        <v>13.598579991668171</v>
      </c>
      <c r="P72" s="302">
        <v>44</v>
      </c>
      <c r="Q72" s="303">
        <v>7</v>
      </c>
      <c r="R72" s="303">
        <v>189</v>
      </c>
    </row>
    <row r="73" spans="1:18" ht="16.5">
      <c r="A73" s="292" t="s">
        <v>118</v>
      </c>
      <c r="B73" s="293" t="s">
        <v>691</v>
      </c>
      <c r="C73" s="294" t="s">
        <v>70</v>
      </c>
      <c r="D73" s="295">
        <v>0.71610000000000007</v>
      </c>
      <c r="E73" s="296">
        <v>2255</v>
      </c>
      <c r="F73" s="250" t="s">
        <v>120</v>
      </c>
      <c r="G73" s="297" t="s">
        <v>228</v>
      </c>
      <c r="H73" s="298">
        <v>1</v>
      </c>
      <c r="I73" s="251">
        <v>2045.2660000000001</v>
      </c>
      <c r="J73" s="299">
        <v>3.3451562594712006E-2</v>
      </c>
      <c r="K73" s="299">
        <v>0.36280710085618106</v>
      </c>
      <c r="L73" s="299">
        <v>0.13543470629248225</v>
      </c>
      <c r="M73" s="300">
        <v>20.388999999999999</v>
      </c>
      <c r="N73" s="301">
        <v>0.29336037464075576</v>
      </c>
      <c r="O73" s="301">
        <v>8.8008112392226732</v>
      </c>
      <c r="P73" s="302">
        <v>47</v>
      </c>
      <c r="Q73" s="303">
        <v>6</v>
      </c>
      <c r="R73" s="303">
        <v>180</v>
      </c>
    </row>
    <row r="74" spans="1:18" ht="16.5">
      <c r="A74" s="292" t="s">
        <v>118</v>
      </c>
      <c r="B74" s="293" t="s">
        <v>363</v>
      </c>
      <c r="C74" s="294" t="s">
        <v>67</v>
      </c>
      <c r="D74" s="295">
        <v>0.82360628482093912</v>
      </c>
      <c r="E74" s="296">
        <v>1397</v>
      </c>
      <c r="F74" s="250" t="s">
        <v>120</v>
      </c>
      <c r="G74" s="297" t="s">
        <v>219</v>
      </c>
      <c r="H74" s="298">
        <v>13</v>
      </c>
      <c r="I74" s="251">
        <v>2031.473</v>
      </c>
      <c r="J74" s="299">
        <v>2.5161538579277266E-2</v>
      </c>
      <c r="K74" s="299">
        <v>0.34385764520347423</v>
      </c>
      <c r="L74" s="299">
        <v>0.20736311874130586</v>
      </c>
      <c r="M74" s="300">
        <v>16.777999999999999</v>
      </c>
      <c r="N74" s="301">
        <v>0.19690146017200327</v>
      </c>
      <c r="O74" s="301">
        <v>11.715636880234195</v>
      </c>
      <c r="P74" s="302">
        <v>23</v>
      </c>
      <c r="Q74" s="303">
        <v>4</v>
      </c>
      <c r="R74" s="303">
        <v>239</v>
      </c>
    </row>
    <row r="75" spans="1:18" ht="16.5">
      <c r="A75" s="292" t="s">
        <v>118</v>
      </c>
      <c r="B75" s="293" t="s">
        <v>696</v>
      </c>
      <c r="C75" s="294" t="s">
        <v>70</v>
      </c>
      <c r="D75" s="295">
        <v>0.75503473709843327</v>
      </c>
      <c r="E75" s="296">
        <v>1090</v>
      </c>
      <c r="F75" s="250" t="s">
        <v>120</v>
      </c>
      <c r="G75" s="297" t="s">
        <v>234</v>
      </c>
      <c r="H75" s="298">
        <v>12</v>
      </c>
      <c r="I75" s="251">
        <v>1670.633</v>
      </c>
      <c r="J75" s="299">
        <v>3.9591134766188273E-2</v>
      </c>
      <c r="K75" s="299">
        <v>0.39879891861113048</v>
      </c>
      <c r="L75" s="299">
        <v>0.20651511304508582</v>
      </c>
      <c r="M75" s="300">
        <v>22.54</v>
      </c>
      <c r="N75" s="301">
        <v>0.11971510200025978</v>
      </c>
      <c r="O75" s="301">
        <v>12.929231016028057</v>
      </c>
      <c r="P75" s="302">
        <v>58</v>
      </c>
      <c r="Q75" s="303">
        <v>8</v>
      </c>
      <c r="R75" s="303">
        <v>279</v>
      </c>
    </row>
    <row r="76" spans="1:18" ht="16.5">
      <c r="A76" s="292" t="s">
        <v>118</v>
      </c>
      <c r="B76" s="293" t="s">
        <v>365</v>
      </c>
      <c r="C76" s="294" t="s">
        <v>67</v>
      </c>
      <c r="D76" s="295">
        <v>0.81280899327031286</v>
      </c>
      <c r="E76" s="296">
        <v>7719</v>
      </c>
      <c r="F76" s="250" t="s">
        <v>120</v>
      </c>
      <c r="G76" s="297" t="s">
        <v>238</v>
      </c>
      <c r="H76" s="298">
        <v>15</v>
      </c>
      <c r="I76" s="251">
        <v>2094.6859999999997</v>
      </c>
      <c r="J76" s="299">
        <v>3.6803663954009899E-2</v>
      </c>
      <c r="K76" s="299">
        <v>0.37547860447633846</v>
      </c>
      <c r="L76" s="299">
        <v>0.23297047863020995</v>
      </c>
      <c r="M76" s="300">
        <v>18.41</v>
      </c>
      <c r="N76" s="301">
        <v>0.14321955653496515</v>
      </c>
      <c r="O76" s="301">
        <v>7.3519372354615449</v>
      </c>
      <c r="P76" s="302">
        <v>46</v>
      </c>
      <c r="Q76" s="303">
        <v>3</v>
      </c>
      <c r="R76" s="303">
        <v>157</v>
      </c>
    </row>
    <row r="77" spans="1:18" ht="16.5">
      <c r="A77" s="292" t="s">
        <v>118</v>
      </c>
      <c r="B77" s="293" t="s">
        <v>369</v>
      </c>
      <c r="C77" s="294" t="s">
        <v>70</v>
      </c>
      <c r="D77" s="295">
        <v>0.73412006449720413</v>
      </c>
      <c r="E77" s="296">
        <v>7094</v>
      </c>
      <c r="F77" s="250" t="s">
        <v>119</v>
      </c>
      <c r="G77" s="297" t="s">
        <v>207</v>
      </c>
      <c r="H77" s="298">
        <v>4</v>
      </c>
      <c r="I77" s="251">
        <v>1760.8409999999999</v>
      </c>
      <c r="J77" s="299">
        <v>5.5501522728339234E-2</v>
      </c>
      <c r="K77" s="299">
        <v>0.36733793455145186</v>
      </c>
      <c r="L77" s="299">
        <v>0.13857014915032079</v>
      </c>
      <c r="M77" s="300">
        <v>19.632000000000001</v>
      </c>
      <c r="N77" s="301">
        <v>0</v>
      </c>
      <c r="O77" s="301">
        <v>5.7358955181075411</v>
      </c>
      <c r="P77" s="302">
        <v>37</v>
      </c>
      <c r="Q77" s="303">
        <v>0</v>
      </c>
      <c r="R77" s="303">
        <v>101</v>
      </c>
    </row>
    <row r="78" spans="1:18" ht="16.5">
      <c r="A78" s="292" t="s">
        <v>118</v>
      </c>
      <c r="B78" s="293" t="s">
        <v>371</v>
      </c>
      <c r="C78" s="294" t="s">
        <v>70</v>
      </c>
      <c r="D78" s="295">
        <v>0.76560870563629235</v>
      </c>
      <c r="E78" s="296">
        <v>9788</v>
      </c>
      <c r="F78" s="250" t="s">
        <v>120</v>
      </c>
      <c r="G78" s="297" t="s">
        <v>238</v>
      </c>
      <c r="H78" s="298">
        <v>8</v>
      </c>
      <c r="I78" s="251">
        <v>2266.7550000000001</v>
      </c>
      <c r="J78" s="299">
        <v>2.1561765801650146E-2</v>
      </c>
      <c r="K78" s="299">
        <v>0.42262129982067131</v>
      </c>
      <c r="L78" s="299">
        <v>0.16102313659835316</v>
      </c>
      <c r="M78" s="300">
        <v>21.239000000000001</v>
      </c>
      <c r="N78" s="301">
        <v>0.35292742268132193</v>
      </c>
      <c r="O78" s="301">
        <v>28.322425670176088</v>
      </c>
      <c r="P78" s="302">
        <v>68</v>
      </c>
      <c r="Q78" s="303">
        <v>8</v>
      </c>
      <c r="R78" s="303">
        <v>709</v>
      </c>
    </row>
    <row r="79" spans="1:18" ht="16.5">
      <c r="A79" s="292" t="s">
        <v>118</v>
      </c>
      <c r="B79" s="293" t="s">
        <v>706</v>
      </c>
      <c r="C79" s="294" t="s">
        <v>70</v>
      </c>
      <c r="D79" s="295">
        <v>0.72857456012447419</v>
      </c>
      <c r="E79" s="296">
        <v>994</v>
      </c>
      <c r="F79" s="250" t="s">
        <v>120</v>
      </c>
      <c r="G79" s="297" t="s">
        <v>228</v>
      </c>
      <c r="H79" s="298">
        <v>11</v>
      </c>
      <c r="I79" s="251">
        <v>1487.3969999999999</v>
      </c>
      <c r="J79" s="299">
        <v>5.9481714214441775E-2</v>
      </c>
      <c r="K79" s="299">
        <v>0.39774886466682741</v>
      </c>
      <c r="L79" s="299">
        <v>0.23934430417702873</v>
      </c>
      <c r="M79" s="300">
        <v>21.808</v>
      </c>
      <c r="N79" s="301">
        <v>0</v>
      </c>
      <c r="O79" s="301">
        <v>13.379077677311438</v>
      </c>
      <c r="P79" s="302">
        <v>34</v>
      </c>
      <c r="Q79" s="303">
        <v>0</v>
      </c>
      <c r="R79" s="303">
        <v>229</v>
      </c>
    </row>
    <row r="80" spans="1:18" ht="16.5">
      <c r="A80" s="292" t="s">
        <v>118</v>
      </c>
      <c r="B80" s="293" t="s">
        <v>373</v>
      </c>
      <c r="C80" s="294" t="s">
        <v>67</v>
      </c>
      <c r="D80" s="295">
        <v>0.80291025487099721</v>
      </c>
      <c r="E80" s="296">
        <v>5179</v>
      </c>
      <c r="F80" s="250" t="s">
        <v>121</v>
      </c>
      <c r="G80" s="297" t="s">
        <v>241</v>
      </c>
      <c r="H80" s="298">
        <v>12</v>
      </c>
      <c r="I80" s="251">
        <v>1855.221</v>
      </c>
      <c r="J80" s="299">
        <v>1.9569302794166205E-2</v>
      </c>
      <c r="K80" s="299">
        <v>0.38772453598166373</v>
      </c>
      <c r="L80" s="299">
        <v>0.20698342677233603</v>
      </c>
      <c r="M80" s="300">
        <v>18.928999999999998</v>
      </c>
      <c r="N80" s="301">
        <v>0.43121547244236669</v>
      </c>
      <c r="O80" s="301">
        <v>22.638812303224253</v>
      </c>
      <c r="P80" s="302">
        <v>43</v>
      </c>
      <c r="Q80" s="303">
        <v>8</v>
      </c>
      <c r="R80" s="303">
        <v>420</v>
      </c>
    </row>
    <row r="81" spans="1:18" ht="16.5">
      <c r="A81" s="292" t="s">
        <v>118</v>
      </c>
      <c r="B81" s="293" t="s">
        <v>375</v>
      </c>
      <c r="C81" s="294" t="s">
        <v>67</v>
      </c>
      <c r="D81" s="295">
        <v>0.80192977592826842</v>
      </c>
      <c r="E81" s="296">
        <v>7982</v>
      </c>
      <c r="F81" s="250" t="s">
        <v>119</v>
      </c>
      <c r="G81" s="297" t="s">
        <v>199</v>
      </c>
      <c r="H81" s="298">
        <v>12</v>
      </c>
      <c r="I81" s="251">
        <v>1379.433</v>
      </c>
      <c r="J81" s="299">
        <v>2.1522781255640371E-2</v>
      </c>
      <c r="K81" s="299">
        <v>0.41971058455341714</v>
      </c>
      <c r="L81" s="299">
        <v>0.22835469355887528</v>
      </c>
      <c r="M81" s="300">
        <v>20.059999999999999</v>
      </c>
      <c r="N81" s="301">
        <v>7.2493553510754052E-2</v>
      </c>
      <c r="O81" s="301">
        <v>9.9316168309733062</v>
      </c>
      <c r="P81" s="302">
        <v>43</v>
      </c>
      <c r="Q81" s="303">
        <v>1</v>
      </c>
      <c r="R81" s="303">
        <v>184</v>
      </c>
    </row>
    <row r="82" spans="1:18" ht="16.5">
      <c r="A82" s="292" t="s">
        <v>118</v>
      </c>
      <c r="B82" s="293" t="s">
        <v>379</v>
      </c>
      <c r="C82" s="294" t="s">
        <v>67</v>
      </c>
      <c r="D82" s="295">
        <v>0.83399999999999996</v>
      </c>
      <c r="E82" s="296">
        <v>1478</v>
      </c>
      <c r="F82" s="250" t="s">
        <v>119</v>
      </c>
      <c r="G82" s="297" t="s">
        <v>204</v>
      </c>
      <c r="H82" s="298">
        <v>1</v>
      </c>
      <c r="I82" s="251">
        <v>2348.223</v>
      </c>
      <c r="J82" s="299">
        <v>7.4474029654845418E-3</v>
      </c>
      <c r="K82" s="299">
        <v>0.34138372909068038</v>
      </c>
      <c r="L82" s="299">
        <v>0.25849333730229201</v>
      </c>
      <c r="M82" s="300">
        <v>14.952</v>
      </c>
      <c r="N82" s="301">
        <v>8.5170786590541017E-2</v>
      </c>
      <c r="O82" s="301">
        <v>1.2775617988581154</v>
      </c>
      <c r="P82" s="302">
        <v>22</v>
      </c>
      <c r="Q82" s="303">
        <v>2</v>
      </c>
      <c r="R82" s="303">
        <v>30</v>
      </c>
    </row>
    <row r="83" spans="1:18" ht="16.5">
      <c r="A83" s="292" t="s">
        <v>118</v>
      </c>
      <c r="B83" s="293" t="s">
        <v>383</v>
      </c>
      <c r="C83" s="294" t="s">
        <v>67</v>
      </c>
      <c r="D83" s="295">
        <v>0.83717983437416121</v>
      </c>
      <c r="E83" s="296">
        <v>4163</v>
      </c>
      <c r="F83" s="250" t="s">
        <v>120</v>
      </c>
      <c r="G83" s="297" t="s">
        <v>218</v>
      </c>
      <c r="H83" s="298">
        <v>11</v>
      </c>
      <c r="I83" s="251">
        <v>1480.7930000000001</v>
      </c>
      <c r="J83" s="299">
        <v>4.1499037404486912E-2</v>
      </c>
      <c r="K83" s="299">
        <v>0.38750021549090446</v>
      </c>
      <c r="L83" s="299">
        <v>0.26945022025360738</v>
      </c>
      <c r="M83" s="300">
        <v>17.978000000000002</v>
      </c>
      <c r="N83" s="301">
        <v>6.7531383522207347E-2</v>
      </c>
      <c r="O83" s="301">
        <v>12.830962869219396</v>
      </c>
      <c r="P83" s="302">
        <v>44</v>
      </c>
      <c r="Q83" s="303">
        <v>1</v>
      </c>
      <c r="R83" s="303">
        <v>190</v>
      </c>
    </row>
    <row r="84" spans="1:18" ht="16.5">
      <c r="A84" s="292" t="s">
        <v>118</v>
      </c>
      <c r="B84" s="293" t="s">
        <v>718</v>
      </c>
      <c r="C84" s="294" t="s">
        <v>70</v>
      </c>
      <c r="D84" s="295">
        <v>0.66</v>
      </c>
      <c r="E84" s="296">
        <v>9738</v>
      </c>
      <c r="F84" s="250" t="s">
        <v>120</v>
      </c>
      <c r="G84" s="297" t="s">
        <v>464</v>
      </c>
      <c r="H84" s="298">
        <v>1</v>
      </c>
      <c r="I84" s="251">
        <v>824.04200000000003</v>
      </c>
      <c r="J84" s="299">
        <v>4.6575022982841136E-2</v>
      </c>
      <c r="K84" s="299">
        <v>0.30517149238143559</v>
      </c>
      <c r="L84" s="299">
        <v>0.27183080474053506</v>
      </c>
      <c r="M84" s="300">
        <v>22.061</v>
      </c>
      <c r="N84" s="301">
        <v>0.48541215132238402</v>
      </c>
      <c r="O84" s="301">
        <v>20.630016431201323</v>
      </c>
      <c r="P84" s="302">
        <v>7</v>
      </c>
      <c r="Q84" s="303">
        <v>4</v>
      </c>
      <c r="R84" s="303">
        <v>170</v>
      </c>
    </row>
    <row r="85" spans="1:18" ht="16.5">
      <c r="A85" s="292" t="s">
        <v>118</v>
      </c>
      <c r="B85" s="293" t="s">
        <v>391</v>
      </c>
      <c r="C85" s="294" t="s">
        <v>67</v>
      </c>
      <c r="D85" s="295">
        <v>0.8217000000000001</v>
      </c>
      <c r="E85" s="296">
        <v>7157</v>
      </c>
      <c r="F85" s="250" t="s">
        <v>120</v>
      </c>
      <c r="G85" s="297" t="s">
        <v>221</v>
      </c>
      <c r="H85" s="298">
        <v>1</v>
      </c>
      <c r="I85" s="251">
        <v>1659.951</v>
      </c>
      <c r="J85" s="299">
        <v>7.1675034123632589E-2</v>
      </c>
      <c r="K85" s="299">
        <v>0.38177963430668865</v>
      </c>
      <c r="L85" s="299">
        <v>0.13855830684158749</v>
      </c>
      <c r="M85" s="300">
        <v>18.431000000000001</v>
      </c>
      <c r="N85" s="301">
        <v>0.42169919473526629</v>
      </c>
      <c r="O85" s="301">
        <v>30.723798473569399</v>
      </c>
      <c r="P85" s="302">
        <v>68</v>
      </c>
      <c r="Q85" s="303">
        <v>7</v>
      </c>
      <c r="R85" s="303">
        <v>510</v>
      </c>
    </row>
    <row r="86" spans="1:18" ht="16.5">
      <c r="A86" s="292" t="s">
        <v>118</v>
      </c>
      <c r="B86" s="293" t="s">
        <v>722</v>
      </c>
      <c r="C86" s="294" t="s">
        <v>70</v>
      </c>
      <c r="D86" s="295">
        <v>0.7190526315789475</v>
      </c>
      <c r="E86" s="296">
        <v>1956</v>
      </c>
      <c r="F86" s="250" t="s">
        <v>120</v>
      </c>
      <c r="G86" s="297" t="s">
        <v>214</v>
      </c>
      <c r="H86" s="298">
        <v>1</v>
      </c>
      <c r="I86" s="251">
        <v>1984.588</v>
      </c>
      <c r="J86" s="299">
        <v>3.0190841209739225E-2</v>
      </c>
      <c r="K86" s="299">
        <v>0.39564523406667351</v>
      </c>
      <c r="L86" s="299">
        <v>0.24992592921049608</v>
      </c>
      <c r="M86" s="300">
        <v>21.573</v>
      </c>
      <c r="N86" s="301">
        <v>0</v>
      </c>
      <c r="O86" s="301">
        <v>4.2326165430809821</v>
      </c>
      <c r="P86" s="302">
        <v>66</v>
      </c>
      <c r="Q86" s="303">
        <v>0</v>
      </c>
      <c r="R86" s="303">
        <v>84</v>
      </c>
    </row>
    <row r="87" spans="1:18" ht="16.5">
      <c r="A87" s="292" t="s">
        <v>118</v>
      </c>
      <c r="B87" s="293" t="s">
        <v>728</v>
      </c>
      <c r="C87" s="294" t="s">
        <v>70</v>
      </c>
      <c r="D87" s="295">
        <v>0.78588888888888886</v>
      </c>
      <c r="E87" s="296">
        <v>6874</v>
      </c>
      <c r="F87" s="250" t="s">
        <v>119</v>
      </c>
      <c r="G87" s="297" t="s">
        <v>426</v>
      </c>
      <c r="H87" s="298">
        <v>1</v>
      </c>
      <c r="I87" s="251">
        <v>2190.13</v>
      </c>
      <c r="J87" s="299">
        <v>1.4929196922479088E-2</v>
      </c>
      <c r="K87" s="299">
        <v>0.37794275259909055</v>
      </c>
      <c r="L87" s="299">
        <v>0.25843214786336882</v>
      </c>
      <c r="M87" s="300">
        <v>20.472000000000001</v>
      </c>
      <c r="N87" s="301">
        <v>0.22829695040933642</v>
      </c>
      <c r="O87" s="301">
        <v>32.372507568043908</v>
      </c>
      <c r="P87" s="302">
        <v>31</v>
      </c>
      <c r="Q87" s="303">
        <v>5</v>
      </c>
      <c r="R87" s="303">
        <v>709</v>
      </c>
    </row>
    <row r="88" spans="1:18" ht="16.5">
      <c r="A88" s="292" t="s">
        <v>118</v>
      </c>
      <c r="B88" s="293" t="s">
        <v>731</v>
      </c>
      <c r="C88" s="294" t="s">
        <v>67</v>
      </c>
      <c r="D88" s="295">
        <v>0.83115681294974642</v>
      </c>
      <c r="E88" s="296">
        <v>4112</v>
      </c>
      <c r="F88" s="250" t="s">
        <v>120</v>
      </c>
      <c r="G88" s="297" t="s">
        <v>231</v>
      </c>
      <c r="H88" s="298">
        <v>2</v>
      </c>
      <c r="I88" s="251">
        <v>2266.663</v>
      </c>
      <c r="J88" s="299">
        <v>3.3677338189112803E-2</v>
      </c>
      <c r="K88" s="299">
        <v>0.38909148208175759</v>
      </c>
      <c r="L88" s="299">
        <v>0.23735332513037888</v>
      </c>
      <c r="M88" s="300">
        <v>18.395</v>
      </c>
      <c r="N88" s="301">
        <v>4.411771842572098E-2</v>
      </c>
      <c r="O88" s="301">
        <v>4.544124997849261</v>
      </c>
      <c r="P88" s="302">
        <v>78</v>
      </c>
      <c r="Q88" s="303">
        <v>1</v>
      </c>
      <c r="R88" s="303">
        <v>103</v>
      </c>
    </row>
    <row r="89" spans="1:18" ht="16.5">
      <c r="A89" s="292" t="s">
        <v>118</v>
      </c>
      <c r="B89" s="293" t="s">
        <v>734</v>
      </c>
      <c r="C89" s="294" t="s">
        <v>70</v>
      </c>
      <c r="D89" s="295">
        <v>0.78215789473684227</v>
      </c>
      <c r="E89" s="296">
        <v>5623</v>
      </c>
      <c r="F89" s="250" t="s">
        <v>120</v>
      </c>
      <c r="G89" s="297" t="s">
        <v>214</v>
      </c>
      <c r="H89" s="298">
        <v>1</v>
      </c>
      <c r="I89" s="251">
        <v>1929.2270000000001</v>
      </c>
      <c r="J89" s="299">
        <v>2.3066788391588343E-2</v>
      </c>
      <c r="K89" s="299">
        <v>0.39934130726345962</v>
      </c>
      <c r="L89" s="299">
        <v>0.2524327100958052</v>
      </c>
      <c r="M89" s="300">
        <v>18.757999999999999</v>
      </c>
      <c r="N89" s="301">
        <v>0</v>
      </c>
      <c r="O89" s="301">
        <v>2.6953800667313903</v>
      </c>
      <c r="P89" s="302">
        <v>62</v>
      </c>
      <c r="Q89" s="303">
        <v>0</v>
      </c>
      <c r="R89" s="303">
        <v>52</v>
      </c>
    </row>
    <row r="90" spans="1:18" ht="16.5">
      <c r="A90" s="292" t="s">
        <v>118</v>
      </c>
      <c r="B90" s="293" t="s">
        <v>737</v>
      </c>
      <c r="C90" s="294" t="s">
        <v>70</v>
      </c>
      <c r="D90" s="295">
        <v>0.73272222222222227</v>
      </c>
      <c r="E90" s="296">
        <v>643</v>
      </c>
      <c r="F90" s="250" t="s">
        <v>119</v>
      </c>
      <c r="G90" s="297" t="s">
        <v>442</v>
      </c>
      <c r="H90" s="298">
        <v>1</v>
      </c>
      <c r="I90" s="251">
        <v>2110.4209999999998</v>
      </c>
      <c r="J90" s="299">
        <v>2.8993250180196006E-2</v>
      </c>
      <c r="K90" s="299">
        <v>0.38330422815515625</v>
      </c>
      <c r="L90" s="299">
        <v>0.27577435971306202</v>
      </c>
      <c r="M90" s="300">
        <v>20.655999999999999</v>
      </c>
      <c r="N90" s="301">
        <v>0.33168737422533234</v>
      </c>
      <c r="O90" s="301">
        <v>15.636690499194238</v>
      </c>
      <c r="P90" s="302">
        <v>33</v>
      </c>
      <c r="Q90" s="303">
        <v>7</v>
      </c>
      <c r="R90" s="303">
        <v>330</v>
      </c>
    </row>
    <row r="91" spans="1:18" ht="16.5">
      <c r="A91" s="292" t="s">
        <v>118</v>
      </c>
      <c r="B91" s="293" t="s">
        <v>395</v>
      </c>
      <c r="C91" s="294" t="s">
        <v>70</v>
      </c>
      <c r="D91" s="295">
        <v>0.79956640764106723</v>
      </c>
      <c r="E91" s="296">
        <v>723</v>
      </c>
      <c r="F91" s="250" t="s">
        <v>119</v>
      </c>
      <c r="G91" s="297" t="s">
        <v>208</v>
      </c>
      <c r="H91" s="298">
        <v>4</v>
      </c>
      <c r="I91" s="251">
        <v>1658.3239999999998</v>
      </c>
      <c r="J91" s="299">
        <v>3.8112869663198067E-2</v>
      </c>
      <c r="K91" s="299">
        <v>0.41491762970275908</v>
      </c>
      <c r="L91" s="299">
        <v>0.14472443261992227</v>
      </c>
      <c r="M91" s="300">
        <v>17.846</v>
      </c>
      <c r="N91" s="301">
        <v>6.0301846924967623E-2</v>
      </c>
      <c r="O91" s="301">
        <v>9.4673899672199173</v>
      </c>
      <c r="P91" s="302">
        <v>68</v>
      </c>
      <c r="Q91" s="303">
        <v>1</v>
      </c>
      <c r="R91" s="303">
        <v>159</v>
      </c>
    </row>
    <row r="92" spans="1:18" ht="16.5">
      <c r="A92" s="292" t="s">
        <v>118</v>
      </c>
      <c r="B92" s="293" t="s">
        <v>742</v>
      </c>
      <c r="C92" s="294" t="s">
        <v>67</v>
      </c>
      <c r="D92" s="295">
        <v>0.81009357035902074</v>
      </c>
      <c r="E92" s="296">
        <v>2876</v>
      </c>
      <c r="F92" s="250" t="s">
        <v>120</v>
      </c>
      <c r="G92" s="297" t="s">
        <v>211</v>
      </c>
      <c r="H92" s="298">
        <v>6</v>
      </c>
      <c r="I92" s="251">
        <v>2044.2250000000001</v>
      </c>
      <c r="J92" s="299">
        <v>2.459091042060781E-2</v>
      </c>
      <c r="K92" s="299">
        <v>0.4348524271533295</v>
      </c>
      <c r="L92" s="299">
        <v>0.24801575169073856</v>
      </c>
      <c r="M92" s="300">
        <v>19.376000000000001</v>
      </c>
      <c r="N92" s="301">
        <v>0.24459147109540288</v>
      </c>
      <c r="O92" s="301">
        <v>25.290758111264658</v>
      </c>
      <c r="P92" s="302">
        <v>75</v>
      </c>
      <c r="Q92" s="303">
        <v>8</v>
      </c>
      <c r="R92" s="303">
        <v>579</v>
      </c>
    </row>
    <row r="93" spans="1:18" ht="16.5">
      <c r="A93" s="292" t="s">
        <v>118</v>
      </c>
      <c r="B93" s="293" t="s">
        <v>745</v>
      </c>
      <c r="C93" s="294" t="s">
        <v>70</v>
      </c>
      <c r="D93" s="295">
        <v>0.79142105263157903</v>
      </c>
      <c r="E93" s="296">
        <v>2131</v>
      </c>
      <c r="F93" s="250" t="s">
        <v>119</v>
      </c>
      <c r="G93" s="297" t="s">
        <v>197</v>
      </c>
      <c r="H93" s="298">
        <v>1</v>
      </c>
      <c r="I93" s="251">
        <v>2328.7829999999999</v>
      </c>
      <c r="J93" s="299">
        <v>1.751354098144144E-2</v>
      </c>
      <c r="K93" s="299">
        <v>0.38383307971588798</v>
      </c>
      <c r="L93" s="299">
        <v>0.27997456182048736</v>
      </c>
      <c r="M93" s="300">
        <v>23.11</v>
      </c>
      <c r="N93" s="301">
        <v>8.5881767429597355E-2</v>
      </c>
      <c r="O93" s="301">
        <v>35.683874366997699</v>
      </c>
      <c r="P93" s="302">
        <v>35</v>
      </c>
      <c r="Q93" s="303">
        <v>2</v>
      </c>
      <c r="R93" s="303">
        <v>831</v>
      </c>
    </row>
    <row r="94" spans="1:18" ht="16.5">
      <c r="A94" s="292" t="s">
        <v>118</v>
      </c>
      <c r="B94" s="293" t="s">
        <v>399</v>
      </c>
      <c r="C94" s="294" t="s">
        <v>70</v>
      </c>
      <c r="D94" s="295">
        <v>0.77482563885583278</v>
      </c>
      <c r="E94" s="296">
        <v>3354</v>
      </c>
      <c r="F94" s="250" t="s">
        <v>121</v>
      </c>
      <c r="G94" s="297" t="s">
        <v>241</v>
      </c>
      <c r="H94" s="298">
        <v>11</v>
      </c>
      <c r="I94" s="251">
        <v>1815.2469999999998</v>
      </c>
      <c r="J94" s="299">
        <v>1.7195102688995323E-2</v>
      </c>
      <c r="K94" s="299">
        <v>0.39104077262696574</v>
      </c>
      <c r="L94" s="299">
        <v>0.23885203091002111</v>
      </c>
      <c r="M94" s="300">
        <v>20.173999999999999</v>
      </c>
      <c r="N94" s="301">
        <v>0.11017784356619238</v>
      </c>
      <c r="O94" s="301">
        <v>13.606963680424759</v>
      </c>
      <c r="P94" s="302">
        <v>45</v>
      </c>
      <c r="Q94" s="303">
        <v>2</v>
      </c>
      <c r="R94" s="303">
        <v>258</v>
      </c>
    </row>
    <row r="95" spans="1:18" ht="16.5">
      <c r="A95" s="292" t="s">
        <v>118</v>
      </c>
      <c r="B95" s="293" t="s">
        <v>750</v>
      </c>
      <c r="C95" s="294" t="s">
        <v>70</v>
      </c>
      <c r="D95" s="295">
        <v>0.74085000000000001</v>
      </c>
      <c r="E95" s="296">
        <v>4391</v>
      </c>
      <c r="F95" s="250" t="s">
        <v>120</v>
      </c>
      <c r="G95" s="297" t="s">
        <v>230</v>
      </c>
      <c r="H95" s="298">
        <v>1</v>
      </c>
      <c r="I95" s="251">
        <v>1803.682</v>
      </c>
      <c r="J95" s="299">
        <v>4.6523135890829563E-2</v>
      </c>
      <c r="K95" s="299">
        <v>0.33432178765392379</v>
      </c>
      <c r="L95" s="299">
        <v>0.12474482752502936</v>
      </c>
      <c r="M95" s="300">
        <v>19.297000000000001</v>
      </c>
      <c r="N95" s="301">
        <v>0.27721072783339856</v>
      </c>
      <c r="O95" s="301">
        <v>8.5380904172686751</v>
      </c>
      <c r="P95" s="302">
        <v>40</v>
      </c>
      <c r="Q95" s="303">
        <v>5</v>
      </c>
      <c r="R95" s="303">
        <v>154</v>
      </c>
    </row>
    <row r="96" spans="1:18" ht="16.5">
      <c r="A96" s="292" t="s">
        <v>118</v>
      </c>
      <c r="B96" s="293" t="s">
        <v>407</v>
      </c>
      <c r="C96" s="294" t="s">
        <v>70</v>
      </c>
      <c r="D96" s="295">
        <v>0.74799890440470662</v>
      </c>
      <c r="E96" s="296">
        <v>1066</v>
      </c>
      <c r="F96" s="250" t="s">
        <v>119</v>
      </c>
      <c r="G96" s="297" t="s">
        <v>208</v>
      </c>
      <c r="H96" s="298">
        <v>3</v>
      </c>
      <c r="I96" s="251">
        <v>2312.9209999999998</v>
      </c>
      <c r="J96" s="299">
        <v>2.6767080452365716E-2</v>
      </c>
      <c r="K96" s="299">
        <v>0.38226215409598163</v>
      </c>
      <c r="L96" s="299">
        <v>0.12365316411585178</v>
      </c>
      <c r="M96" s="300">
        <v>19.757999999999999</v>
      </c>
      <c r="N96" s="301">
        <v>0</v>
      </c>
      <c r="O96" s="301">
        <v>5.2314800202860372</v>
      </c>
      <c r="P96" s="302">
        <v>49</v>
      </c>
      <c r="Q96" s="303">
        <v>0</v>
      </c>
      <c r="R96" s="303">
        <v>121</v>
      </c>
    </row>
    <row r="97" spans="1:18" ht="16.5">
      <c r="A97" s="292" t="s">
        <v>118</v>
      </c>
      <c r="B97" s="293" t="s">
        <v>757</v>
      </c>
      <c r="C97" s="294" t="s">
        <v>70</v>
      </c>
      <c r="D97" s="295">
        <v>0.67910526315789488</v>
      </c>
      <c r="E97" s="296">
        <v>2731</v>
      </c>
      <c r="F97" s="250" t="s">
        <v>119</v>
      </c>
      <c r="G97" s="297" t="s">
        <v>462</v>
      </c>
      <c r="H97" s="298">
        <v>1</v>
      </c>
      <c r="I97" s="251">
        <v>1597.4770000000001</v>
      </c>
      <c r="J97" s="299">
        <v>2.6189001697573273E-2</v>
      </c>
      <c r="K97" s="299">
        <v>0.40663916170998521</v>
      </c>
      <c r="L97" s="299">
        <v>0.32864322929219009</v>
      </c>
      <c r="M97" s="300">
        <v>22.872</v>
      </c>
      <c r="N97" s="301">
        <v>0</v>
      </c>
      <c r="O97" s="301">
        <v>11.205169151105148</v>
      </c>
      <c r="P97" s="302">
        <v>33</v>
      </c>
      <c r="Q97" s="303">
        <v>0</v>
      </c>
      <c r="R97" s="303">
        <v>179</v>
      </c>
    </row>
    <row r="98" spans="1:18" ht="16.5">
      <c r="A98" s="292" t="s">
        <v>118</v>
      </c>
      <c r="B98" s="293" t="s">
        <v>761</v>
      </c>
      <c r="C98" s="294" t="s">
        <v>70</v>
      </c>
      <c r="D98" s="295">
        <v>0.73333333333333339</v>
      </c>
      <c r="E98" s="296">
        <v>4315</v>
      </c>
      <c r="F98" s="250" t="s">
        <v>119</v>
      </c>
      <c r="G98" s="297" t="s">
        <v>429</v>
      </c>
      <c r="H98" s="298">
        <v>1</v>
      </c>
      <c r="I98" s="251">
        <v>1732.9159999999999</v>
      </c>
      <c r="J98" s="299">
        <v>2.9913887230161099E-2</v>
      </c>
      <c r="K98" s="299">
        <v>0.40334177456211323</v>
      </c>
      <c r="L98" s="299">
        <v>0.23140186829598203</v>
      </c>
      <c r="M98" s="300">
        <v>20.838999999999999</v>
      </c>
      <c r="N98" s="301">
        <v>0.46164961256056269</v>
      </c>
      <c r="O98" s="301">
        <v>16.215442641189764</v>
      </c>
      <c r="P98" s="302">
        <v>57</v>
      </c>
      <c r="Q98" s="303">
        <v>8</v>
      </c>
      <c r="R98" s="303">
        <v>281</v>
      </c>
    </row>
    <row r="99" spans="1:18" ht="16.5">
      <c r="A99" s="292" t="s">
        <v>118</v>
      </c>
      <c r="B99" s="293" t="s">
        <v>413</v>
      </c>
      <c r="C99" s="294" t="s">
        <v>67</v>
      </c>
      <c r="D99" s="295">
        <v>0.83400487093042752</v>
      </c>
      <c r="E99" s="296">
        <v>7263</v>
      </c>
      <c r="F99" s="250" t="s">
        <v>120</v>
      </c>
      <c r="G99" s="297" t="s">
        <v>219</v>
      </c>
      <c r="H99" s="298">
        <v>4</v>
      </c>
      <c r="I99" s="251">
        <v>1688.3529999999998</v>
      </c>
      <c r="J99" s="299">
        <v>2.1748522982019951E-2</v>
      </c>
      <c r="K99" s="299">
        <v>0.31397849114218568</v>
      </c>
      <c r="L99" s="299">
        <v>0.20755164220178182</v>
      </c>
      <c r="M99" s="300">
        <v>16.12</v>
      </c>
      <c r="N99" s="301">
        <v>0.11845863986974289</v>
      </c>
      <c r="O99" s="301">
        <v>2.9022366768087009</v>
      </c>
      <c r="P99" s="302">
        <v>5</v>
      </c>
      <c r="Q99" s="303">
        <v>2</v>
      </c>
      <c r="R99" s="303">
        <v>55</v>
      </c>
    </row>
    <row r="100" spans="1:18" ht="16.5">
      <c r="A100" s="292" t="s">
        <v>118</v>
      </c>
      <c r="B100" s="293" t="s">
        <v>766</v>
      </c>
      <c r="C100" s="294" t="s">
        <v>67</v>
      </c>
      <c r="D100" s="295">
        <v>0.84624656395188647</v>
      </c>
      <c r="E100" s="296">
        <v>6580</v>
      </c>
      <c r="F100" s="250" t="s">
        <v>120</v>
      </c>
      <c r="G100" s="297" t="s">
        <v>218</v>
      </c>
      <c r="H100" s="298">
        <v>2</v>
      </c>
      <c r="I100" s="251">
        <v>1948.2809999999999</v>
      </c>
      <c r="J100" s="299">
        <v>2.2753689448786099E-2</v>
      </c>
      <c r="K100" s="299">
        <v>0.42112934261942986</v>
      </c>
      <c r="L100" s="299">
        <v>0.18888445763213829</v>
      </c>
      <c r="M100" s="300">
        <v>21.838000000000001</v>
      </c>
      <c r="N100" s="301">
        <v>0</v>
      </c>
      <c r="O100" s="301">
        <v>20.890210395728339</v>
      </c>
      <c r="P100" s="302">
        <v>97</v>
      </c>
      <c r="Q100" s="303">
        <v>0</v>
      </c>
      <c r="R100" s="303">
        <v>407</v>
      </c>
    </row>
    <row r="101" spans="1:18" ht="16.5">
      <c r="A101" s="292" t="s">
        <v>118</v>
      </c>
      <c r="B101" s="293" t="s">
        <v>415</v>
      </c>
      <c r="C101" s="294" t="s">
        <v>70</v>
      </c>
      <c r="D101" s="295">
        <v>0.78088437552541945</v>
      </c>
      <c r="E101" s="296">
        <v>602</v>
      </c>
      <c r="F101" s="250" t="s">
        <v>120</v>
      </c>
      <c r="G101" s="297" t="s">
        <v>225</v>
      </c>
      <c r="H101" s="298">
        <v>12</v>
      </c>
      <c r="I101" s="251">
        <v>1999.4399999999998</v>
      </c>
      <c r="J101" s="299">
        <v>1.5489075074219099E-2</v>
      </c>
      <c r="K101" s="299">
        <v>0.41628011393355796</v>
      </c>
      <c r="L101" s="299">
        <v>0.24139976537120364</v>
      </c>
      <c r="M101" s="300">
        <v>21.010999999999999</v>
      </c>
      <c r="N101" s="301">
        <v>0.30008402352658747</v>
      </c>
      <c r="O101" s="301">
        <v>11.103108870483737</v>
      </c>
      <c r="P101" s="302">
        <v>58</v>
      </c>
      <c r="Q101" s="303">
        <v>6</v>
      </c>
      <c r="R101" s="303">
        <v>261</v>
      </c>
    </row>
  </sheetData>
  <phoneticPr fontId="2" type="noConversion"/>
  <conditionalFormatting sqref="C14:D10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687-F9D7-4B05-8679-B28B9ABC7EC1}">
  <sheetPr>
    <tabColor rgb="FFFF0000"/>
  </sheetPr>
  <dimension ref="A1:M18"/>
  <sheetViews>
    <sheetView showGridLines="0" workbookViewId="0">
      <selection activeCell="A9" sqref="A9:M18"/>
    </sheetView>
  </sheetViews>
  <sheetFormatPr defaultRowHeight="13.5"/>
  <cols>
    <col min="1" max="11" width="9.140625" style="266"/>
    <col min="12" max="12" width="0" style="266" hidden="1" customWidth="1"/>
    <col min="13" max="16384" width="9.140625" style="266"/>
  </cols>
  <sheetData>
    <row r="1" spans="1:13">
      <c r="A1" s="261"/>
      <c r="B1" s="262"/>
      <c r="C1" s="263"/>
      <c r="D1" s="264"/>
      <c r="E1" s="264"/>
      <c r="F1" s="265"/>
      <c r="G1" s="264"/>
      <c r="H1" s="264"/>
      <c r="I1" s="264"/>
      <c r="J1" s="264"/>
      <c r="K1" s="264"/>
      <c r="L1" s="264"/>
      <c r="M1" s="264"/>
    </row>
    <row r="2" spans="1:13" ht="41.25">
      <c r="A2" s="317" t="s">
        <v>425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</row>
    <row r="4" spans="1:13" ht="17.25">
      <c r="A4" s="267" t="s">
        <v>421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</row>
    <row r="5" spans="1:13" ht="26.25">
      <c r="A5" s="269" t="s">
        <v>422</v>
      </c>
    </row>
    <row r="6" spans="1:13" ht="26.25">
      <c r="A6" s="269" t="s">
        <v>423</v>
      </c>
    </row>
    <row r="7" spans="1:13" ht="26.25">
      <c r="A7" s="269"/>
    </row>
    <row r="8" spans="1:13" ht="17.25">
      <c r="A8" s="270" t="s">
        <v>424</v>
      </c>
    </row>
    <row r="9" spans="1:13" ht="40.5">
      <c r="A9" s="253" t="s">
        <v>0</v>
      </c>
      <c r="B9" s="254" t="s">
        <v>74</v>
      </c>
      <c r="C9" s="246" t="s">
        <v>65</v>
      </c>
      <c r="D9" s="246" t="s">
        <v>157</v>
      </c>
      <c r="E9" s="255" t="s">
        <v>143</v>
      </c>
      <c r="F9" s="254" t="s">
        <v>148</v>
      </c>
      <c r="G9" s="255" t="s">
        <v>146</v>
      </c>
      <c r="H9" s="255" t="s">
        <v>150</v>
      </c>
      <c r="I9" s="247" t="s">
        <v>152</v>
      </c>
      <c r="J9" s="255" t="s">
        <v>11</v>
      </c>
      <c r="K9" s="255" t="s">
        <v>12</v>
      </c>
      <c r="L9" s="255" t="s">
        <v>13</v>
      </c>
      <c r="M9" s="255" t="s">
        <v>178</v>
      </c>
    </row>
    <row r="10" spans="1:13" ht="16.5">
      <c r="A10" s="256" t="s">
        <v>118</v>
      </c>
      <c r="B10" s="257" t="s">
        <v>272</v>
      </c>
      <c r="C10" s="248" t="s">
        <v>67</v>
      </c>
      <c r="D10" s="249">
        <v>0.84636363636363632</v>
      </c>
      <c r="E10" s="258">
        <v>4002</v>
      </c>
      <c r="F10" s="250" t="s">
        <v>120</v>
      </c>
      <c r="G10" s="259" t="s">
        <v>236</v>
      </c>
      <c r="H10" s="260">
        <v>1</v>
      </c>
      <c r="I10" s="251">
        <v>1727.806</v>
      </c>
      <c r="J10" s="252">
        <v>3.9599943221187893E-2</v>
      </c>
      <c r="K10" s="252">
        <v>0.30041240962518712</v>
      </c>
      <c r="L10" s="252">
        <v>0.11772163361405415</v>
      </c>
      <c r="M10" s="271">
        <v>31</v>
      </c>
    </row>
    <row r="11" spans="1:13" ht="16.5">
      <c r="A11" s="256" t="s">
        <v>118</v>
      </c>
      <c r="B11" s="257" t="s">
        <v>318</v>
      </c>
      <c r="C11" s="248" t="s">
        <v>70</v>
      </c>
      <c r="D11" s="249">
        <v>0.78302617877839353</v>
      </c>
      <c r="E11" s="258">
        <v>8732</v>
      </c>
      <c r="F11" s="250" t="s">
        <v>120</v>
      </c>
      <c r="G11" s="259" t="s">
        <v>233</v>
      </c>
      <c r="H11" s="260">
        <v>4</v>
      </c>
      <c r="I11" s="251">
        <v>1769.6380000000001</v>
      </c>
      <c r="J11" s="252">
        <v>5.9474597110370814E-2</v>
      </c>
      <c r="K11" s="252">
        <v>0.36696651889180865</v>
      </c>
      <c r="L11" s="252">
        <v>0.16415895092773949</v>
      </c>
      <c r="M11" s="271">
        <v>32</v>
      </c>
    </row>
    <row r="12" spans="1:13" ht="16.5">
      <c r="A12" s="256" t="s">
        <v>118</v>
      </c>
      <c r="B12" s="257" t="s">
        <v>331</v>
      </c>
      <c r="C12" s="248" t="s">
        <v>67</v>
      </c>
      <c r="D12" s="249">
        <v>0.81045454545454532</v>
      </c>
      <c r="E12" s="258">
        <v>9440</v>
      </c>
      <c r="F12" s="250" t="s">
        <v>119</v>
      </c>
      <c r="G12" s="259" t="s">
        <v>199</v>
      </c>
      <c r="H12" s="260">
        <v>1</v>
      </c>
      <c r="I12" s="251">
        <v>1597.605</v>
      </c>
      <c r="J12" s="252">
        <v>1.9341478866952217E-2</v>
      </c>
      <c r="K12" s="252">
        <v>0.39792333084280751</v>
      </c>
      <c r="L12" s="252">
        <v>0.23034479736856106</v>
      </c>
      <c r="M12" s="271">
        <v>45</v>
      </c>
    </row>
    <row r="13" spans="1:13" ht="16.5">
      <c r="A13" s="256" t="s">
        <v>118</v>
      </c>
      <c r="B13" s="257" t="s">
        <v>339</v>
      </c>
      <c r="C13" s="248" t="s">
        <v>70</v>
      </c>
      <c r="D13" s="249">
        <v>0.75201719022347591</v>
      </c>
      <c r="E13" s="258">
        <v>101</v>
      </c>
      <c r="F13" s="250" t="s">
        <v>119</v>
      </c>
      <c r="G13" s="259" t="s">
        <v>202</v>
      </c>
      <c r="H13" s="260">
        <v>3</v>
      </c>
      <c r="I13" s="251">
        <v>1010.1389999999999</v>
      </c>
      <c r="J13" s="252">
        <v>3.4001577400090563E-2</v>
      </c>
      <c r="K13" s="252">
        <v>0.31993898641808521</v>
      </c>
      <c r="L13" s="252">
        <v>0.18278352453414023</v>
      </c>
      <c r="M13" s="271">
        <v>31</v>
      </c>
    </row>
    <row r="14" spans="1:13" ht="16.5">
      <c r="A14" s="256" t="s">
        <v>118</v>
      </c>
      <c r="B14" s="257" t="s">
        <v>361</v>
      </c>
      <c r="C14" s="248" t="s">
        <v>67</v>
      </c>
      <c r="D14" s="249">
        <v>0.81018962563575758</v>
      </c>
      <c r="E14" s="258">
        <v>3335</v>
      </c>
      <c r="F14" s="250" t="s">
        <v>121</v>
      </c>
      <c r="G14" s="259" t="s">
        <v>243</v>
      </c>
      <c r="H14" s="260">
        <v>7</v>
      </c>
      <c r="I14" s="251">
        <v>4751.3530000000001</v>
      </c>
      <c r="J14" s="252">
        <v>6.5026056960812345E-2</v>
      </c>
      <c r="K14" s="252">
        <v>0.26461596216618061</v>
      </c>
      <c r="L14" s="252">
        <v>0.26434575582997094</v>
      </c>
      <c r="M14" s="271">
        <v>35</v>
      </c>
    </row>
    <row r="15" spans="1:13" ht="16.5">
      <c r="A15" s="256" t="s">
        <v>118</v>
      </c>
      <c r="B15" s="257" t="s">
        <v>381</v>
      </c>
      <c r="C15" s="248" t="s">
        <v>67</v>
      </c>
      <c r="D15" s="249">
        <v>0.80181818181818176</v>
      </c>
      <c r="E15" s="258">
        <v>6044</v>
      </c>
      <c r="F15" s="250" t="s">
        <v>119</v>
      </c>
      <c r="G15" s="259" t="s">
        <v>204</v>
      </c>
      <c r="H15" s="260">
        <v>1</v>
      </c>
      <c r="I15" s="251">
        <v>2333.1280000000002</v>
      </c>
      <c r="J15" s="252">
        <v>2.7573805769878876E-2</v>
      </c>
      <c r="K15" s="252">
        <v>0.37986280391126559</v>
      </c>
      <c r="L15" s="252">
        <v>0.20814892350249245</v>
      </c>
      <c r="M15" s="271">
        <v>46</v>
      </c>
    </row>
    <row r="16" spans="1:13" ht="16.5">
      <c r="A16" s="256" t="s">
        <v>118</v>
      </c>
      <c r="B16" s="257" t="s">
        <v>409</v>
      </c>
      <c r="C16" s="248" t="s">
        <v>67</v>
      </c>
      <c r="D16" s="249">
        <v>0.82389245527606747</v>
      </c>
      <c r="E16" s="258">
        <v>5705</v>
      </c>
      <c r="F16" s="250" t="s">
        <v>119</v>
      </c>
      <c r="G16" s="259" t="s">
        <v>199</v>
      </c>
      <c r="H16" s="260">
        <v>2</v>
      </c>
      <c r="I16" s="251">
        <v>2454.2280000000001</v>
      </c>
      <c r="J16" s="252">
        <v>7.5891487778161921E-3</v>
      </c>
      <c r="K16" s="252">
        <v>0.39167638009050232</v>
      </c>
      <c r="L16" s="252">
        <v>0.12305295188548089</v>
      </c>
      <c r="M16" s="271">
        <v>38</v>
      </c>
    </row>
    <row r="17" spans="1:13" ht="16.5">
      <c r="A17" s="256" t="s">
        <v>118</v>
      </c>
      <c r="B17" s="257" t="s">
        <v>415</v>
      </c>
      <c r="C17" s="248" t="s">
        <v>67</v>
      </c>
      <c r="D17" s="249">
        <v>0.81929572647426996</v>
      </c>
      <c r="E17" s="258">
        <v>602</v>
      </c>
      <c r="F17" s="250" t="s">
        <v>121</v>
      </c>
      <c r="G17" s="259" t="s">
        <v>241</v>
      </c>
      <c r="H17" s="260">
        <v>8</v>
      </c>
      <c r="I17" s="251">
        <v>957.83199999999999</v>
      </c>
      <c r="J17" s="252">
        <v>1.7258989252159473E-2</v>
      </c>
      <c r="K17" s="252">
        <v>0.37782163152923465</v>
      </c>
      <c r="L17" s="252">
        <v>0.16444865090875374</v>
      </c>
      <c r="M17" s="271">
        <v>30</v>
      </c>
    </row>
    <row r="18" spans="1:13" ht="16.5">
      <c r="A18" s="256" t="s">
        <v>118</v>
      </c>
      <c r="B18" s="257" t="s">
        <v>419</v>
      </c>
      <c r="C18" s="248" t="s">
        <v>67</v>
      </c>
      <c r="D18" s="249">
        <v>0.83219572240273154</v>
      </c>
      <c r="E18" s="258">
        <v>9060</v>
      </c>
      <c r="F18" s="250" t="s">
        <v>120</v>
      </c>
      <c r="G18" s="259" t="s">
        <v>232</v>
      </c>
      <c r="H18" s="260">
        <v>3</v>
      </c>
      <c r="I18" s="251">
        <v>1412.67</v>
      </c>
      <c r="J18" s="252">
        <v>4.011567508598568E-2</v>
      </c>
      <c r="K18" s="252">
        <v>0.37706416266512832</v>
      </c>
      <c r="L18" s="252">
        <v>0.21228934762380675</v>
      </c>
      <c r="M18" s="271">
        <v>41</v>
      </c>
    </row>
  </sheetData>
  <mergeCells count="1">
    <mergeCell ref="A2:M2"/>
  </mergeCells>
  <phoneticPr fontId="2" type="noConversion"/>
  <conditionalFormatting sqref="C10:D18">
    <cfRule type="containsText" dxfId="18" priority="1" operator="containsText" text="F">
      <formula>NOT(ISERROR(SEARCH("F",C10)))</formula>
    </cfRule>
    <cfRule type="containsText" dxfId="17" priority="2" operator="containsText" text="D">
      <formula>NOT(ISERROR(SEARCH("D",C10)))</formula>
    </cfRule>
    <cfRule type="containsText" dxfId="16" priority="3" operator="containsText" text="C">
      <formula>NOT(ISERROR(SEARCH("C",C10)))</formula>
    </cfRule>
    <cfRule type="containsText" dxfId="15" priority="4" operator="containsText" text="B">
      <formula>NOT(ISERROR(SEARCH("B",C10)))</formula>
    </cfRule>
    <cfRule type="containsText" dxfId="14" priority="5" operator="containsText" text="A">
      <formula>NOT(ISERROR(SEARCH("A",C10)))</formula>
    </cfRule>
    <cfRule type="containsText" dxfId="13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2024-10-02T05:44:20Z</dcterms:modified>
</cp:coreProperties>
</file>