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9월\"/>
    </mc:Choice>
  </mc:AlternateContent>
  <xr:revisionPtr revIDLastSave="0" documentId="13_ncr:1_{DF83BF0B-5EE7-40BD-BCA3-9EB15222F00F}" xr6:coauthVersionLast="47" xr6:coauthVersionMax="47" xr10:uidLastSave="{00000000-0000-0000-0000-000000000000}"/>
  <bookViews>
    <workbookView xWindow="-105" yWindow="0" windowWidth="14610" windowHeight="15585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6" hidden="1">'D,F등급 명단'!$A$13:$R$56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운전자별!$A$1:$R$88</definedName>
    <definedName name="_xlnm.Print_Area" localSheetId="1">종합!$A$1:$L$143</definedName>
    <definedName name="_xlnm.Print_Area" localSheetId="3">차량별!$A$1:$T$44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7" l="1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5" i="7"/>
  <c r="I6" i="7"/>
  <c r="I7" i="7"/>
  <c r="I8" i="7"/>
  <c r="I9" i="7"/>
  <c r="I10" i="7"/>
  <c r="I11" i="7"/>
  <c r="I12" i="7"/>
  <c r="I13" i="7"/>
  <c r="I14" i="7"/>
  <c r="L14" i="7" s="1"/>
  <c r="I15" i="7"/>
  <c r="L15" i="7" s="1"/>
  <c r="I16" i="7"/>
  <c r="L16" i="7" s="1"/>
  <c r="I17" i="7"/>
  <c r="L17" i="7" s="1"/>
  <c r="I18" i="7"/>
  <c r="L18" i="7" s="1"/>
  <c r="I19" i="7"/>
  <c r="L19" i="7" s="1"/>
  <c r="I20" i="7"/>
  <c r="L20" i="7" s="1"/>
  <c r="I21" i="7"/>
  <c r="L21" i="7" s="1"/>
  <c r="I22" i="7"/>
  <c r="I23" i="7"/>
  <c r="L23" i="7" s="1"/>
  <c r="I24" i="7"/>
  <c r="L24" i="7" s="1"/>
  <c r="I25" i="7"/>
  <c r="L25" i="7" s="1"/>
  <c r="I26" i="7"/>
  <c r="L26" i="7" s="1"/>
  <c r="I27" i="7"/>
  <c r="L27" i="7" s="1"/>
  <c r="I28" i="7"/>
  <c r="L28" i="7" s="1"/>
  <c r="I29" i="7"/>
  <c r="L29" i="7" s="1"/>
  <c r="I30" i="7"/>
  <c r="I31" i="7"/>
  <c r="L31" i="7" s="1"/>
  <c r="I32" i="7"/>
  <c r="L32" i="7" s="1"/>
  <c r="I33" i="7"/>
  <c r="L33" i="7" s="1"/>
  <c r="I34" i="7"/>
  <c r="L34" i="7" s="1"/>
  <c r="I35" i="7"/>
  <c r="L35" i="7" s="1"/>
  <c r="I36" i="7"/>
  <c r="L36" i="7" s="1"/>
  <c r="I37" i="7"/>
  <c r="L37" i="7" s="1"/>
  <c r="I38" i="7"/>
  <c r="L38" i="7" s="1"/>
  <c r="I39" i="7"/>
  <c r="L39" i="7" s="1"/>
  <c r="I40" i="7"/>
  <c r="L40" i="7" s="1"/>
  <c r="I41" i="7"/>
  <c r="L41" i="7" s="1"/>
  <c r="I42" i="7"/>
  <c r="L42" i="7" s="1"/>
  <c r="I43" i="7"/>
  <c r="L43" i="7" s="1"/>
  <c r="I44" i="7"/>
  <c r="L44" i="7" s="1"/>
  <c r="I45" i="7"/>
  <c r="L45" i="7" s="1"/>
  <c r="I46" i="7"/>
  <c r="I47" i="7"/>
  <c r="L47" i="7" s="1"/>
  <c r="I48" i="7"/>
  <c r="L48" i="7" s="1"/>
  <c r="I49" i="7"/>
  <c r="L49" i="7" s="1"/>
  <c r="I50" i="7"/>
  <c r="L50" i="7" s="1"/>
  <c r="I51" i="7"/>
  <c r="L51" i="7" s="1"/>
  <c r="I52" i="7"/>
  <c r="L52" i="7" s="1"/>
  <c r="I53" i="7"/>
  <c r="L53" i="7" s="1"/>
  <c r="I54" i="7"/>
  <c r="I55" i="7"/>
  <c r="L55" i="7" s="1"/>
  <c r="I56" i="7"/>
  <c r="L56" i="7" s="1"/>
  <c r="I57" i="7"/>
  <c r="L57" i="7" s="1"/>
  <c r="I58" i="7"/>
  <c r="L58" i="7" s="1"/>
  <c r="I59" i="7"/>
  <c r="L59" i="7" s="1"/>
  <c r="I60" i="7"/>
  <c r="L60" i="7" s="1"/>
  <c r="I61" i="7"/>
  <c r="I62" i="7"/>
  <c r="L62" i="7" s="1"/>
  <c r="I63" i="7"/>
  <c r="L63" i="7" s="1"/>
  <c r="I64" i="7"/>
  <c r="L64" i="7" s="1"/>
  <c r="I65" i="7"/>
  <c r="L65" i="7" s="1"/>
  <c r="I66" i="7"/>
  <c r="L66" i="7" s="1"/>
  <c r="I67" i="7"/>
  <c r="L67" i="7" s="1"/>
  <c r="I68" i="7"/>
  <c r="L68" i="7" s="1"/>
  <c r="I69" i="7"/>
  <c r="L69" i="7" s="1"/>
  <c r="I70" i="7"/>
  <c r="L70" i="7" s="1"/>
  <c r="I71" i="7"/>
  <c r="L71" i="7" s="1"/>
  <c r="I72" i="7"/>
  <c r="L72" i="7" s="1"/>
  <c r="I73" i="7"/>
  <c r="L73" i="7" s="1"/>
  <c r="I74" i="7"/>
  <c r="L74" i="7" s="1"/>
  <c r="I75" i="7"/>
  <c r="L75" i="7" s="1"/>
  <c r="I76" i="7"/>
  <c r="L76" i="7" s="1"/>
  <c r="I77" i="7"/>
  <c r="L77" i="7" s="1"/>
  <c r="I78" i="7"/>
  <c r="I79" i="7"/>
  <c r="L79" i="7" s="1"/>
  <c r="I80" i="7"/>
  <c r="L80" i="7" s="1"/>
  <c r="I81" i="7"/>
  <c r="L81" i="7" s="1"/>
  <c r="I82" i="7"/>
  <c r="L82" i="7" s="1"/>
  <c r="I83" i="7"/>
  <c r="L83" i="7" s="1"/>
  <c r="I84" i="7"/>
  <c r="L84" i="7" s="1"/>
  <c r="I85" i="7"/>
  <c r="L85" i="7" s="1"/>
  <c r="I86" i="7"/>
  <c r="I87" i="7"/>
  <c r="L87" i="7" s="1"/>
  <c r="I88" i="7"/>
  <c r="L88" i="7" s="1"/>
  <c r="I5" i="7"/>
  <c r="A14" i="7"/>
  <c r="C14" i="7"/>
  <c r="D14" i="7"/>
  <c r="E14" i="7"/>
  <c r="F14" i="7"/>
  <c r="G14" i="7"/>
  <c r="H14" i="7"/>
  <c r="J14" i="7"/>
  <c r="K14" i="7"/>
  <c r="M14" i="7"/>
  <c r="N14" i="7"/>
  <c r="O14" i="7"/>
  <c r="P14" i="7"/>
  <c r="Q14" i="7"/>
  <c r="R14" i="7"/>
  <c r="A15" i="7"/>
  <c r="C15" i="7"/>
  <c r="D15" i="7"/>
  <c r="E15" i="7"/>
  <c r="F15" i="7"/>
  <c r="G15" i="7"/>
  <c r="H15" i="7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L22" i="7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L30" i="7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L46" i="7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L54" i="7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L61" i="7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L78" i="7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L86" i="7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J88" i="7"/>
  <c r="K88" i="7"/>
  <c r="M88" i="7"/>
  <c r="N88" i="7"/>
  <c r="O88" i="7"/>
  <c r="P88" i="7"/>
  <c r="Q88" i="7"/>
  <c r="R88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F33" i="60" l="1"/>
  <c r="F22" i="60"/>
  <c r="F14" i="60"/>
  <c r="F25" i="60"/>
  <c r="F30" i="60"/>
  <c r="F38" i="60"/>
  <c r="F42" i="60"/>
  <c r="F34" i="60"/>
  <c r="F26" i="60"/>
  <c r="F18" i="60"/>
  <c r="F41" i="60"/>
  <c r="F24" i="60"/>
  <c r="F16" i="60"/>
  <c r="F37" i="60"/>
  <c r="F29" i="60"/>
  <c r="F21" i="60"/>
  <c r="F13" i="60"/>
  <c r="F43" i="60"/>
  <c r="F35" i="60"/>
  <c r="F27" i="60"/>
  <c r="F19" i="60"/>
  <c r="F11" i="60"/>
  <c r="F40" i="60"/>
  <c r="F39" i="60"/>
  <c r="F15" i="60"/>
  <c r="F44" i="60"/>
  <c r="F36" i="60"/>
  <c r="F28" i="60"/>
  <c r="F20" i="60"/>
  <c r="F12" i="60"/>
  <c r="F32" i="60"/>
  <c r="F31" i="60"/>
  <c r="F23" i="60"/>
  <c r="F17" i="60"/>
  <c r="J51" i="12" a="1"/>
  <c r="J51" i="12" l="1"/>
  <c r="A7" i="7"/>
  <c r="C7" i="7"/>
  <c r="D7" i="7"/>
  <c r="E7" i="7"/>
  <c r="F7" i="7"/>
  <c r="G7" i="7"/>
  <c r="H7" i="7"/>
  <c r="L7" i="7"/>
  <c r="J7" i="7"/>
  <c r="K7" i="7"/>
  <c r="M7" i="7"/>
  <c r="N7" i="7"/>
  <c r="O7" i="7"/>
  <c r="P7" i="7"/>
  <c r="Q7" i="7"/>
  <c r="R7" i="7"/>
  <c r="A8" i="7"/>
  <c r="C8" i="7"/>
  <c r="D8" i="7"/>
  <c r="E8" i="7"/>
  <c r="F8" i="7"/>
  <c r="G8" i="7"/>
  <c r="H8" i="7"/>
  <c r="L8" i="7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L9" i="7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L10" i="7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L11" i="7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L12" i="7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L13" i="7"/>
  <c r="J13" i="7"/>
  <c r="K13" i="7"/>
  <c r="M13" i="7"/>
  <c r="N13" i="7"/>
  <c r="O13" i="7"/>
  <c r="P13" i="7"/>
  <c r="Q13" i="7"/>
  <c r="R13" i="7"/>
  <c r="A6" i="7"/>
  <c r="A5" i="7"/>
  <c r="C6" i="7"/>
  <c r="D6" i="7"/>
  <c r="E6" i="7"/>
  <c r="F6" i="7"/>
  <c r="G6" i="7"/>
  <c r="H6" i="7"/>
  <c r="L6" i="7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L5" i="7"/>
  <c r="H5" i="7"/>
  <c r="G5" i="7"/>
  <c r="F5" i="7"/>
  <c r="E5" i="7"/>
  <c r="D5" i="7"/>
  <c r="C5" i="7"/>
  <c r="B134" i="12" l="1"/>
  <c r="B135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H134" i="12" l="1"/>
  <c r="I134" i="12"/>
  <c r="F10" i="60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30" i="12" l="1"/>
  <c r="B131" i="12" l="1"/>
  <c r="B132" i="12"/>
  <c r="I132" i="12" s="1"/>
  <c r="B133" i="12"/>
  <c r="J10" i="12" l="1"/>
  <c r="J31" i="12" s="1"/>
  <c r="K27" i="12"/>
  <c r="D27" i="12" l="1"/>
  <c r="E51" i="12" a="1"/>
  <c r="F51" i="12" a="1"/>
  <c r="G51" i="12" a="1"/>
  <c r="D51" i="12" a="1"/>
  <c r="N51" i="12" a="1"/>
  <c r="H51" i="12" a="1"/>
  <c r="I51" i="12" a="1"/>
  <c r="N51" i="12" l="1"/>
  <c r="K51" i="12" s="1" a="1"/>
  <c r="K51" i="12" s="1"/>
  <c r="E51" i="12"/>
  <c r="F51" i="12"/>
  <c r="G51" i="12"/>
  <c r="D51" i="12"/>
  <c r="I51" i="12"/>
  <c r="H51" i="12"/>
  <c r="E27" i="12" l="1"/>
  <c r="F27" i="12" l="1"/>
  <c r="G27" i="12" l="1"/>
  <c r="H27" i="12" l="1"/>
  <c r="I27" i="12" l="1"/>
  <c r="J27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J130" i="12" l="1"/>
  <c r="F135" i="12"/>
  <c r="G131" i="12"/>
  <c r="F130" i="12"/>
  <c r="D130" i="12"/>
  <c r="G133" i="12"/>
  <c r="D133" i="12"/>
  <c r="F134" i="12"/>
  <c r="E131" i="12"/>
  <c r="D135" i="12"/>
  <c r="H135" i="12"/>
  <c r="I135" i="12"/>
  <c r="J133" i="12"/>
  <c r="E133" i="12"/>
  <c r="E135" i="12"/>
  <c r="F131" i="12"/>
  <c r="E134" i="12"/>
  <c r="F133" i="12"/>
  <c r="D134" i="12"/>
  <c r="H131" i="12"/>
  <c r="G132" i="12"/>
  <c r="H133" i="12"/>
  <c r="J132" i="12"/>
  <c r="I133" i="12"/>
  <c r="J131" i="12"/>
  <c r="I130" i="12"/>
  <c r="F132" i="12"/>
  <c r="D132" i="12"/>
  <c r="E132" i="12"/>
  <c r="J135" i="12"/>
  <c r="J134" i="12"/>
  <c r="G134" i="12"/>
  <c r="I131" i="12"/>
  <c r="G130" i="12"/>
  <c r="E130" i="12"/>
  <c r="G135" i="12"/>
  <c r="D131" i="12"/>
  <c r="H132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<sst xmlns="http://schemas.openxmlformats.org/spreadsheetml/2006/main" count="2478" uniqueCount="570">
  <si>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</si>
  <si>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</si>
  <si>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</si>
  <si>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</si>
  <si>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</si>
  <si>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</si>
  <si>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</si>
  <si>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</si>
  <si>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</si>
  <si>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</si>
  <si>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</si>
  <si>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</si>
  <si>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</si>
  <si>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</si>
  <si>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</si>
  <si>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</si>
  <si>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</si>
  <si>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</si>
  <si>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</si>
  <si>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</si>
  <si>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</si>
  <si>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</si>
  <si>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</si>
  <si>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</si>
  <si>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</si>
  <si>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</si>
  <si>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</si>
  <si>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</si>
  <si>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</si>
  <si>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</si>
  <si>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</si>
  <si>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</si>
  <si>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</si>
  <si>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</si>
  <si>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</si>
  <si>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</si>
  <si>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</si>
  <si>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</si>
  <si>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</si>
  <si>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</si>
  <si>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</si>
  <si>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</si>
  <si>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</si>
  <si>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</si>
  <si>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</si>
  <si>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</si>
  <si>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</si>
  <si>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</si>
  <si>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</si>
  <si>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</si>
  <si>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</si>
  <si>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</si>
  <si>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</si>
  <si>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</si>
  <si>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</si>
  <si>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</si>
  <si>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</si>
  <si>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</si>
  <si>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</si>
  <si>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</si>
  <si>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</si>
  <si>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</si>
  <si>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</si>
  <si>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</si>
  <si>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</si>
  <si>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</si>
  <si>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</si>
  <si>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</si>
  <si>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</si>
  <si>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</si>
  <si>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</si>
  <si>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</si>
  <si>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</si>
  <si>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</si>
  <si>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</si>
  <si>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</si>
  <si>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</si>
  <si>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</si>
  <si>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</si>
  <si>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</si>
  <si>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</si>
  <si>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</si>
  <si>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</si>
  <si>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</si>
  <si>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</si>
  <si>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</si>
  <si>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</si>
  <si>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</si>
  <si>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</si>
  <si>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</si>
  <si>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</si>
  <si>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</si>
  <si>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</si>
  <si>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</si>
  <si>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</si>
  <si>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</si>
  <si>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</si>
  <si>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</si>
  <si>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</si>
  <si>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</si>
  <si>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</si>
  <si>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</si>
  <si>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</si>
  <si>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</si>
  <si>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</si>
  <si>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</si>
  <si>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</si>
  <si>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</si>
  <si>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</si>
  <si>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</si>
  <si>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</si>
  <si>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</si>
  <si>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</si>
  <si>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</si>
  <si>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</si>
  <si>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</si>
  <si>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</si>
  <si>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삼환운수</t>
  </si>
  <si>
    <t>510</t>
  </si>
  <si>
    <t>532</t>
  </si>
  <si>
    <t>540</t>
  </si>
  <si>
    <t>566</t>
  </si>
  <si>
    <t>567</t>
  </si>
  <si>
    <t>순환56</t>
  </si>
  <si>
    <t>이상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</si>
  <si>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</si>
  <si>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</si>
  <si>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</si>
  <si>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</si>
  <si>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</si>
  <si>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</si>
  <si>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</si>
  <si>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</si>
  <si>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</si>
  <si>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</si>
  <si>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</si>
  <si>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</si>
  <si>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</si>
  <si>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</si>
  <si>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</si>
  <si>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</si>
  <si>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</si>
  <si>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</si>
  <si>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</si>
  <si>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</si>
  <si>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</si>
  <si>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</si>
  <si>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</si>
  <si>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</si>
  <si>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</si>
  <si>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</si>
  <si>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</si>
  <si>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</si>
  <si>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</si>
  <si>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</si>
  <si>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</si>
  <si>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</si>
  <si>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</si>
  <si>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</si>
  <si>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</si>
  <si>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</si>
  <si>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</si>
  <si>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</si>
  <si>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</si>
  <si>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</si>
  <si>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</si>
  <si>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</si>
  <si>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</si>
  <si>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</si>
  <si>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</si>
  <si>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</si>
  <si>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</si>
  <si>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</si>
  <si>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</si>
  <si>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</si>
  <si>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</si>
  <si>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</si>
  <si>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</si>
  <si>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</si>
  <si>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</si>
  <si>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</si>
  <si>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</si>
  <si>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</si>
  <si>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</si>
  <si>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</si>
  <si>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</si>
  <si>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</si>
  <si>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</si>
  <si>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</si>
  <si>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</si>
  <si>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</si>
  <si>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</si>
  <si>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</si>
  <si>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</si>
  <si>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중형</t>
  </si>
  <si>
    <t>삼환운수</t>
    <phoneticPr fontId="2" type="noConversion"/>
  </si>
  <si>
    <t>71바6213</t>
  </si>
  <si>
    <t>510510</t>
  </si>
  <si>
    <t>HD</t>
  </si>
  <si>
    <t>71바7107</t>
  </si>
  <si>
    <t>71바7117</t>
  </si>
  <si>
    <t>71바6201</t>
  </si>
  <si>
    <t>532532</t>
  </si>
  <si>
    <t>71바6202</t>
  </si>
  <si>
    <t>71바6203</t>
  </si>
  <si>
    <t>71바6204</t>
  </si>
  <si>
    <t>71바6205</t>
  </si>
  <si>
    <t>71바6206</t>
  </si>
  <si>
    <t>71바6207</t>
  </si>
  <si>
    <t>71바6208</t>
  </si>
  <si>
    <t>71바6209</t>
  </si>
  <si>
    <t>71바6214</t>
  </si>
  <si>
    <t>71바6216</t>
  </si>
  <si>
    <t>71바6217</t>
  </si>
  <si>
    <t>71바6218</t>
  </si>
  <si>
    <t>71바6219</t>
  </si>
  <si>
    <t>71바6221</t>
  </si>
  <si>
    <t>71바6222</t>
  </si>
  <si>
    <t>71바6452</t>
  </si>
  <si>
    <t>540540</t>
  </si>
  <si>
    <t>71바6453</t>
  </si>
  <si>
    <t>71바6456</t>
  </si>
  <si>
    <t>71바6458</t>
  </si>
  <si>
    <t>71바6461</t>
  </si>
  <si>
    <t>71바6462</t>
  </si>
  <si>
    <t>72바1511</t>
  </si>
  <si>
    <t>566566</t>
  </si>
  <si>
    <t>72바1512</t>
  </si>
  <si>
    <t>72바1517</t>
  </si>
  <si>
    <t>72바1520</t>
  </si>
  <si>
    <t>71바6459</t>
  </si>
  <si>
    <t>WC</t>
  </si>
  <si>
    <t>72바1513</t>
  </si>
  <si>
    <t>72바1514</t>
  </si>
  <si>
    <t>72바1515</t>
  </si>
  <si>
    <t>72바1516</t>
  </si>
  <si>
    <t>72바1519</t>
  </si>
  <si>
    <t>71바6210</t>
  </si>
  <si>
    <t>71바6212</t>
  </si>
  <si>
    <t>71바6220</t>
  </si>
  <si>
    <t>71바7110</t>
  </si>
  <si>
    <t>강금백</t>
  </si>
  <si>
    <t>5155841</t>
  </si>
  <si>
    <t>김경수</t>
  </si>
  <si>
    <t>5155550</t>
  </si>
  <si>
    <t>김동국</t>
  </si>
  <si>
    <t>5151771</t>
  </si>
  <si>
    <t>김병경</t>
  </si>
  <si>
    <t>515377</t>
  </si>
  <si>
    <t>김상기</t>
  </si>
  <si>
    <t>5154510</t>
  </si>
  <si>
    <t>김선원</t>
  </si>
  <si>
    <t>5156517</t>
  </si>
  <si>
    <t>김영수</t>
  </si>
  <si>
    <t>5156670</t>
  </si>
  <si>
    <t>김영호</t>
  </si>
  <si>
    <t>5151078</t>
  </si>
  <si>
    <t>김욱배</t>
  </si>
  <si>
    <t>5154215</t>
  </si>
  <si>
    <t>김은숙</t>
  </si>
  <si>
    <t>5154499</t>
  </si>
  <si>
    <t>김인권</t>
  </si>
  <si>
    <t>5153107</t>
  </si>
  <si>
    <t>김정태</t>
  </si>
  <si>
    <t>5158701</t>
  </si>
  <si>
    <t>김태희</t>
  </si>
  <si>
    <t>5157123</t>
  </si>
  <si>
    <t>민동인</t>
  </si>
  <si>
    <t>5152861</t>
  </si>
  <si>
    <t>박선영</t>
  </si>
  <si>
    <t>5159810</t>
  </si>
  <si>
    <t>박찬일</t>
  </si>
  <si>
    <t>5154916</t>
  </si>
  <si>
    <t>박창성</t>
  </si>
  <si>
    <t>5159292</t>
  </si>
  <si>
    <t>박홍선</t>
  </si>
  <si>
    <t>5155611</t>
  </si>
  <si>
    <t>변상희</t>
  </si>
  <si>
    <t>5155319</t>
  </si>
  <si>
    <t>서강익</t>
  </si>
  <si>
    <t>5154780</t>
  </si>
  <si>
    <t>서도원</t>
  </si>
  <si>
    <t>5157449</t>
  </si>
  <si>
    <t>서영윤</t>
  </si>
  <si>
    <t>5158523</t>
  </si>
  <si>
    <t>서정룡</t>
  </si>
  <si>
    <t>5152076</t>
  </si>
  <si>
    <t>성진천</t>
  </si>
  <si>
    <t>5151213</t>
  </si>
  <si>
    <t>송성일</t>
  </si>
  <si>
    <t>5155481</t>
  </si>
  <si>
    <t>심언삼</t>
  </si>
  <si>
    <t>5151869</t>
  </si>
  <si>
    <t>안경원</t>
  </si>
  <si>
    <t>5152368</t>
  </si>
  <si>
    <t>안명환</t>
  </si>
  <si>
    <t>5155526</t>
  </si>
  <si>
    <t>안선회</t>
  </si>
  <si>
    <t>5152548</t>
  </si>
  <si>
    <t>오민환</t>
  </si>
  <si>
    <t>5158111</t>
  </si>
  <si>
    <t>오인석</t>
  </si>
  <si>
    <t>5153557</t>
  </si>
  <si>
    <t>오주용</t>
  </si>
  <si>
    <t>5158018</t>
  </si>
  <si>
    <t>원종연</t>
  </si>
  <si>
    <t>5151918</t>
  </si>
  <si>
    <t>유제훈</t>
  </si>
  <si>
    <t>515751</t>
  </si>
  <si>
    <t>유준식</t>
  </si>
  <si>
    <t>5151590</t>
  </si>
  <si>
    <t>유해득</t>
  </si>
  <si>
    <t>5155915</t>
  </si>
  <si>
    <t>윤송환</t>
  </si>
  <si>
    <t>515332</t>
  </si>
  <si>
    <t>윤정섭</t>
  </si>
  <si>
    <t>5158421</t>
  </si>
  <si>
    <t>이강철</t>
  </si>
  <si>
    <t>5153302</t>
  </si>
  <si>
    <t>이범석</t>
  </si>
  <si>
    <t>5152820</t>
  </si>
  <si>
    <t>이상구</t>
  </si>
  <si>
    <t>515540</t>
  </si>
  <si>
    <t>이상봉</t>
  </si>
  <si>
    <t>515965</t>
  </si>
  <si>
    <t>이상천</t>
  </si>
  <si>
    <t>5154232</t>
  </si>
  <si>
    <t>이선교</t>
  </si>
  <si>
    <t>5158282</t>
  </si>
  <si>
    <t>이영자</t>
  </si>
  <si>
    <t>5152915</t>
  </si>
  <si>
    <t>이우찬</t>
  </si>
  <si>
    <t>5155901</t>
  </si>
  <si>
    <t>이인형</t>
  </si>
  <si>
    <t>515590</t>
  </si>
  <si>
    <t>이재은</t>
  </si>
  <si>
    <t>5155342</t>
  </si>
  <si>
    <t>이춘우</t>
  </si>
  <si>
    <t>5159962</t>
  </si>
  <si>
    <t>임기철</t>
  </si>
  <si>
    <t>515658</t>
  </si>
  <si>
    <t>임봉수</t>
  </si>
  <si>
    <t>5158131</t>
  </si>
  <si>
    <t>임진칠</t>
  </si>
  <si>
    <t>5151714</t>
  </si>
  <si>
    <t>임현정</t>
  </si>
  <si>
    <t>5156115</t>
  </si>
  <si>
    <t>장명철</t>
  </si>
  <si>
    <t>5158998</t>
  </si>
  <si>
    <t>장성녀</t>
  </si>
  <si>
    <t>5153847</t>
  </si>
  <si>
    <t>장순만</t>
  </si>
  <si>
    <t>5159150</t>
  </si>
  <si>
    <t>전장희</t>
  </si>
  <si>
    <t>5153371</t>
  </si>
  <si>
    <t>정훈석</t>
  </si>
  <si>
    <t>5154011</t>
  </si>
  <si>
    <t>조햇님</t>
  </si>
  <si>
    <t>5155017</t>
  </si>
  <si>
    <t>차호섭</t>
  </si>
  <si>
    <t>5155610</t>
  </si>
  <si>
    <t>채희석</t>
  </si>
  <si>
    <t>5155419</t>
  </si>
  <si>
    <t>천상일</t>
  </si>
  <si>
    <t>5151031</t>
  </si>
  <si>
    <t>최영만</t>
  </si>
  <si>
    <t>5155246</t>
  </si>
  <si>
    <t>최영묵</t>
  </si>
  <si>
    <t>5157692</t>
  </si>
  <si>
    <t>한경희</t>
  </si>
  <si>
    <t>5155269</t>
  </si>
  <si>
    <t>한만희</t>
  </si>
  <si>
    <t>5157913</t>
  </si>
  <si>
    <t>황은식</t>
  </si>
  <si>
    <t>5156883</t>
  </si>
  <si>
    <t>황익주</t>
  </si>
  <si>
    <t>5159501</t>
  </si>
  <si>
    <t>황정찬</t>
  </si>
  <si>
    <t>5154801</t>
  </si>
  <si>
    <t>황현용</t>
  </si>
  <si>
    <t>5156737</t>
  </si>
  <si>
    <t>삼환운수532D1</t>
  </si>
  <si>
    <t>김선호</t>
  </si>
  <si>
    <t>5154945</t>
  </si>
  <si>
    <t>신영진</t>
  </si>
  <si>
    <t>5153648</t>
  </si>
  <si>
    <t>이우철</t>
  </si>
  <si>
    <t>5159026</t>
  </si>
  <si>
    <t>장호</t>
  </si>
  <si>
    <t>515505</t>
  </si>
  <si>
    <t>삼환운수532D2</t>
  </si>
  <si>
    <t>삼환운수532이상1</t>
  </si>
  <si>
    <t>삼환운수532F1</t>
  </si>
  <si>
    <t>삼환운수532F4</t>
  </si>
  <si>
    <t>삼환운수532F3</t>
  </si>
  <si>
    <t>김종석</t>
  </si>
  <si>
    <t>5153744</t>
  </si>
  <si>
    <t>김진배</t>
  </si>
  <si>
    <t>5159631</t>
  </si>
  <si>
    <t>유만근</t>
  </si>
  <si>
    <t>5152240</t>
  </si>
  <si>
    <t>=</t>
  </si>
  <si>
    <t>삼환운수532D4</t>
  </si>
  <si>
    <t>삼환운수532D3</t>
  </si>
  <si>
    <t>삼환운수540A1</t>
  </si>
  <si>
    <t>삼환운수540B2</t>
  </si>
  <si>
    <t>삼환운수540B1</t>
  </si>
  <si>
    <t>삼환운수540S1</t>
  </si>
  <si>
    <t>김학선</t>
  </si>
  <si>
    <t>5153901</t>
  </si>
  <si>
    <t>14%(1명)</t>
  </si>
  <si>
    <t>0%(0명)</t>
  </si>
  <si>
    <t>17%(1명)</t>
  </si>
  <si>
    <t>75%(3명)</t>
  </si>
  <si>
    <t>25%(1명)</t>
  </si>
  <si>
    <t>개선율(유카전)</t>
  </si>
  <si>
    <t>조준구</t>
  </si>
  <si>
    <t>5154023</t>
  </si>
  <si>
    <t>삼환운수510F1</t>
  </si>
  <si>
    <t>삼환운수510F2</t>
  </si>
  <si>
    <t>삼환운수532F7</t>
  </si>
  <si>
    <t>삼환운수532F2</t>
  </si>
  <si>
    <t>삼환운수532F6</t>
  </si>
  <si>
    <t>삼환운수532F8</t>
  </si>
  <si>
    <t>삼환운수532F5</t>
  </si>
  <si>
    <t>삼환운수540B3</t>
  </si>
  <si>
    <t>567567</t>
  </si>
  <si>
    <t>삼환운수567C2</t>
  </si>
  <si>
    <t>삼환운수567C1</t>
  </si>
  <si>
    <t>삼환운수567B1</t>
  </si>
  <si>
    <t>삼환운수567D1</t>
  </si>
  <si>
    <t>순환56순환56</t>
  </si>
  <si>
    <t>삼환운수순환56D1</t>
  </si>
  <si>
    <t>순위</t>
  </si>
  <si>
    <t>인천전체</t>
  </si>
  <si>
    <t>100%(4명)</t>
  </si>
  <si>
    <t>24'09</t>
    <phoneticPr fontId="2" type="noConversion"/>
  </si>
  <si>
    <t>67%(4명)</t>
  </si>
  <si>
    <t>29%(2명)</t>
  </si>
  <si>
    <t>43%(3명)</t>
  </si>
  <si>
    <t>44%(7명)</t>
  </si>
  <si>
    <t>33%(1명)</t>
  </si>
  <si>
    <t>50%(8명)</t>
  </si>
  <si>
    <t>67%(2명)</t>
  </si>
  <si>
    <t>5%(4명)</t>
  </si>
  <si>
    <t>7%(6명)</t>
  </si>
  <si>
    <t>18%(15명)</t>
  </si>
  <si>
    <t>19%(16명)</t>
  </si>
  <si>
    <t>25%(21명)</t>
  </si>
  <si>
    <t>27%(22명)</t>
  </si>
  <si>
    <t>14위/(32개사)</t>
  </si>
  <si>
    <t>-</t>
    <phoneticPr fontId="2" type="noConversion"/>
  </si>
  <si>
    <t>분석기간: 24.09.01-24.09.30</t>
    <phoneticPr fontId="2" type="noConversion"/>
  </si>
  <si>
    <t>삼환운수510D1</t>
  </si>
  <si>
    <t>▲</t>
  </si>
  <si>
    <t>삼환운수532D5</t>
  </si>
  <si>
    <t>삼환운수532D7</t>
  </si>
  <si>
    <t>삼환운수532D6</t>
  </si>
  <si>
    <t>삼환운수540B4</t>
  </si>
  <si>
    <t>삼환운수566B3</t>
  </si>
  <si>
    <t>삼환운수566B2</t>
  </si>
  <si>
    <t>삼환운수566A1</t>
  </si>
  <si>
    <t>삼환운수566B1</t>
  </si>
  <si>
    <t>삼환운수567C3</t>
  </si>
  <si>
    <t>삼환운수567A1</t>
  </si>
  <si>
    <t>72바1518</t>
  </si>
  <si>
    <t>삼환운수567B2</t>
  </si>
  <si>
    <t>삼환운수순환56D4</t>
  </si>
  <si>
    <t>삼환운수순환56D2</t>
  </si>
  <si>
    <t>삼환운수순환56D3</t>
  </si>
  <si>
    <t>5155841277.036</t>
  </si>
  <si>
    <t>5155550280.043</t>
  </si>
  <si>
    <t>51517711253.961</t>
  </si>
  <si>
    <t>5153771429.121</t>
  </si>
  <si>
    <t>(최우수)</t>
  </si>
  <si>
    <t>김상겸</t>
  </si>
  <si>
    <t>5157559</t>
  </si>
  <si>
    <t>5157559540.637</t>
  </si>
  <si>
    <t>5154510925.233</t>
  </si>
  <si>
    <t>51565171701.392</t>
  </si>
  <si>
    <t>5154945258.066</t>
  </si>
  <si>
    <t>김성오</t>
  </si>
  <si>
    <t>5152003</t>
  </si>
  <si>
    <t>51520031650.597</t>
  </si>
  <si>
    <t>51566701627.95</t>
  </si>
  <si>
    <t>5151078334.383</t>
  </si>
  <si>
    <t>5154215924.124</t>
  </si>
  <si>
    <t>51544991229.227</t>
  </si>
  <si>
    <t>51531071832.818</t>
  </si>
  <si>
    <t>51587011819.816</t>
  </si>
  <si>
    <t>5153744320.323</t>
  </si>
  <si>
    <t>51596314156.779</t>
  </si>
  <si>
    <t>51571231657.28</t>
  </si>
  <si>
    <t>5153901611.365</t>
  </si>
  <si>
    <t>51528611251.071</t>
  </si>
  <si>
    <t>51598102389.138</t>
  </si>
  <si>
    <t>5154916985.895</t>
  </si>
  <si>
    <t>5159292877.42</t>
  </si>
  <si>
    <t>51556111513.139</t>
  </si>
  <si>
    <t>51553191015.838</t>
  </si>
  <si>
    <t>51547801072.286</t>
  </si>
  <si>
    <t>51574491109.197</t>
  </si>
  <si>
    <t>51585231470.82</t>
  </si>
  <si>
    <t>51520761327.61</t>
  </si>
  <si>
    <t>51512131146.532</t>
  </si>
  <si>
    <t>5155481396.038</t>
  </si>
  <si>
    <t>5153648371.901</t>
  </si>
  <si>
    <t>5151869464.474</t>
  </si>
  <si>
    <t>51523681597.63</t>
  </si>
  <si>
    <t>5155526846.864</t>
  </si>
  <si>
    <t>5152548854.22</t>
  </si>
  <si>
    <t>안성식</t>
  </si>
  <si>
    <t>5156133</t>
  </si>
  <si>
    <t>51561331348.961</t>
  </si>
  <si>
    <t>5158111387.638</t>
  </si>
  <si>
    <t>5153557825.948</t>
  </si>
  <si>
    <t>5158018680.944</t>
  </si>
  <si>
    <t>51519181209.525</t>
  </si>
  <si>
    <t>5152240155.051</t>
  </si>
  <si>
    <t>유승환</t>
  </si>
  <si>
    <t>5153326</t>
  </si>
  <si>
    <t>51533261476.409</t>
  </si>
  <si>
    <t>515751397.333</t>
  </si>
  <si>
    <t>51515901906.492</t>
  </si>
  <si>
    <t>5155915856.707</t>
  </si>
  <si>
    <t>5153321694.283</t>
  </si>
  <si>
    <t>윤수영</t>
  </si>
  <si>
    <t>5152640</t>
  </si>
  <si>
    <t>5152640475.425</t>
  </si>
  <si>
    <t>51584211608.894</t>
  </si>
  <si>
    <t>5153302470.591</t>
  </si>
  <si>
    <t>51528201766.75</t>
  </si>
  <si>
    <t>5155401412.036</t>
  </si>
  <si>
    <t>5159651498.227</t>
  </si>
  <si>
    <t>5154232510.707</t>
  </si>
  <si>
    <t>51582821654.231</t>
  </si>
  <si>
    <t>51529151458.48</t>
  </si>
  <si>
    <t>51559011382.499</t>
  </si>
  <si>
    <t>51590261316.936</t>
  </si>
  <si>
    <t>5155901407.491</t>
  </si>
  <si>
    <t>5155342626.175</t>
  </si>
  <si>
    <t>5159962741.741</t>
  </si>
  <si>
    <t>515658234.134</t>
  </si>
  <si>
    <t>51581311476.486</t>
  </si>
  <si>
    <t>51517141513.749</t>
  </si>
  <si>
    <t>5156115857.094</t>
  </si>
  <si>
    <t>5158998466.53</t>
  </si>
  <si>
    <t>51538471274.579</t>
  </si>
  <si>
    <t>51591501581.008</t>
  </si>
  <si>
    <t>5155051861.326</t>
  </si>
  <si>
    <t>5153371252.757</t>
  </si>
  <si>
    <t>51540111578.254</t>
  </si>
  <si>
    <t>5154023448.036</t>
  </si>
  <si>
    <t>5155017192.338</t>
  </si>
  <si>
    <t>5155610887.65</t>
  </si>
  <si>
    <t>5155419287.053</t>
  </si>
  <si>
    <t>51510312229.372</t>
  </si>
  <si>
    <t>51552461479.328</t>
  </si>
  <si>
    <t>5157692747.745</t>
  </si>
  <si>
    <t>5155269346.973</t>
  </si>
  <si>
    <t>51579131476.889</t>
  </si>
  <si>
    <t>51568831100.364</t>
  </si>
  <si>
    <t>5159501247.379</t>
  </si>
  <si>
    <t>51548011429.198</t>
  </si>
  <si>
    <t>5156737620.796</t>
  </si>
  <si>
    <t>[24년 10월] 특별관리 운행사원 명단</t>
  </si>
  <si>
    <t>사원님, 10월에는 꼭 "C등급" 이상 달성 바랍니다.</t>
  </si>
  <si>
    <t>9~10 9월 연속 ,D/F 등급시 11월초, 대면교육대상입니다.</t>
  </si>
  <si>
    <t>[24.09월 D,F 등급 운행사원]</t>
  </si>
  <si>
    <t>10월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</si>
</sst>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295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6" fillId="14" borderId="0" xfId="0" applyNumberFormat="1" applyFont="1" applyFill="1" applyAlignment="1">
      <alignment horizontal="center" vertical="center" wrapText="1"/>
    </xf>
    <xf numFmtId="41" fontId="29" fillId="0" borderId="0" xfId="1" applyFont="1" applyFill="1" applyBorder="1">
      <alignment vertical="center"/>
    </xf>
    <xf numFmtId="188" fontId="29" fillId="0" borderId="0" xfId="2" applyNumberFormat="1" applyFont="1">
      <alignment vertical="center"/>
    </xf>
    <xf numFmtId="9" fontId="29" fillId="0" borderId="0" xfId="0" applyNumberFormat="1" applyFont="1" applyAlignment="1">
      <alignment horizontal="left" vertical="center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41" fontId="65" fillId="15" borderId="0" xfId="4" applyFont="1" applyFill="1" applyBorder="1" applyAlignment="1">
      <alignment horizontal="center" vertical="center" wrapText="1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93" fontId="77" fillId="17" borderId="42" xfId="562" applyNumberFormat="1" applyFont="1" applyFill="1" applyBorder="1" applyAlignment="1">
      <alignment horizontal="center" vertical="center"/>
    </xf>
    <xf numFmtId="177" fontId="78" fillId="0" borderId="43" xfId="4" applyNumberFormat="1" applyFont="1" applyFill="1" applyBorder="1" applyAlignment="1">
      <alignment horizontal="center" vertical="center" wrapText="1"/>
    </xf>
    <xf numFmtId="177" fontId="79" fillId="18" borderId="43" xfId="4" applyNumberFormat="1" applyFont="1" applyFill="1" applyBorder="1" applyAlignment="1">
      <alignment horizontal="center" vertical="center" wrapText="1"/>
    </xf>
    <xf numFmtId="9" fontId="79" fillId="0" borderId="44" xfId="563" applyFont="1" applyFill="1" applyBorder="1" applyAlignment="1">
      <alignment horizontal="center" vertical="center"/>
    </xf>
    <xf numFmtId="194" fontId="77" fillId="17" borderId="45" xfId="562" applyNumberFormat="1" applyFont="1" applyFill="1" applyBorder="1" applyAlignment="1">
      <alignment horizontal="center" vertical="center"/>
    </xf>
    <xf numFmtId="9" fontId="80" fillId="0" borderId="46" xfId="563" applyFont="1" applyFill="1" applyBorder="1" applyAlignment="1">
      <alignment horizontal="center" vertical="center"/>
    </xf>
    <xf numFmtId="178" fontId="80" fillId="0" borderId="46" xfId="563" applyNumberFormat="1" applyFont="1" applyFill="1" applyBorder="1" applyAlignment="1">
      <alignment horizontal="center" vertical="center"/>
    </xf>
    <xf numFmtId="0" fontId="81" fillId="17" borderId="45" xfId="562" applyNumberFormat="1" applyFont="1" applyFill="1" applyBorder="1" applyAlignment="1">
      <alignment horizontal="center" vertical="center"/>
    </xf>
    <xf numFmtId="178" fontId="78" fillId="0" borderId="47" xfId="563" applyNumberFormat="1" applyFont="1" applyFill="1" applyBorder="1" applyAlignment="1">
      <alignment horizontal="right" vertical="center" wrapText="1"/>
    </xf>
    <xf numFmtId="10" fontId="79" fillId="18" borderId="47" xfId="563" applyNumberFormat="1" applyFont="1" applyFill="1" applyBorder="1" applyAlignment="1">
      <alignment horizontal="center" vertical="center" wrapText="1"/>
    </xf>
    <xf numFmtId="178" fontId="79" fillId="0" borderId="46" xfId="563" applyNumberFormat="1" applyFont="1" applyFill="1" applyBorder="1" applyAlignment="1">
      <alignment horizontal="right" vertical="center"/>
    </xf>
    <xf numFmtId="0" fontId="77" fillId="17" borderId="48" xfId="562" applyNumberFormat="1" applyFont="1" applyFill="1" applyBorder="1" applyAlignment="1">
      <alignment horizontal="center" vertical="center"/>
    </xf>
    <xf numFmtId="10" fontId="78" fillId="0" borderId="49" xfId="563" applyNumberFormat="1" applyFont="1" applyFill="1" applyBorder="1" applyAlignment="1">
      <alignment horizontal="center" vertical="center" wrapText="1"/>
    </xf>
    <xf numFmtId="187" fontId="82" fillId="18" borderId="49" xfId="563" applyNumberFormat="1" applyFont="1" applyFill="1" applyBorder="1" applyAlignment="1">
      <alignment horizontal="centerContinuous" vertical="center"/>
    </xf>
    <xf numFmtId="187" fontId="82" fillId="18" borderId="50" xfId="563" applyNumberFormat="1" applyFont="1" applyFill="1" applyBorder="1" applyAlignment="1">
      <alignment horizontal="centerContinuous"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3" fillId="0" borderId="0" xfId="568">
      <alignment vertical="center"/>
    </xf>
    <xf numFmtId="0" fontId="75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5" fillId="15" borderId="0" xfId="569" applyFont="1" applyFill="1" applyBorder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49" fontId="73" fillId="15" borderId="0" xfId="568" applyNumberFormat="1" applyFont="1" applyFill="1" applyAlignment="1">
      <alignment horizontal="center" vertical="center" wrapText="1"/>
    </xf>
    <xf numFmtId="180" fontId="60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4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3" fillId="16" borderId="0" xfId="568" applyNumberFormat="1" applyFont="1" applyFill="1" applyAlignment="1">
      <alignment horizontal="right" vertical="center"/>
    </xf>
    <xf numFmtId="0" fontId="50" fillId="13" borderId="0" xfId="0" applyFont="1" applyFill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29" fillId="0" borderId="0" xfId="0" applyFont="1" applyAlignment="1">
      <alignment horizontal="center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37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삼환운수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0A68-4123-BA74-B71904A8C788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EA56-4F04-BF54-6657119E8830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1565-4C92-8225-9FDCBD65E520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153F-4E54-B592-091CE2489125}"/>
              </c:ext>
            </c:extLst>
          </c:dPt>
          <c:dPt>
            <c:idx val="8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53F-4E54-B592-091CE248912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종합!$H$11:$H$19</c:f>
              <c:numCache>
                <c:formatCode>"유카후("0"월)"</c:formatCode>
                <c:ptCount val="9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종합!$J$11:$J$19</c:f>
              <c:numCache>
                <c:formatCode>_-* #,##0.00_-;\-* #,##0.00_-;_-* "-"_-;_-@_-</c:formatCode>
                <c:ptCount val="9"/>
                <c:pt idx="0">
                  <c:v>2.1215573252044813</c:v>
                </c:pt>
                <c:pt idx="1">
                  <c:v>2.5574394290743059</c:v>
                </c:pt>
                <c:pt idx="2">
                  <c:v>2.6095475378578605</c:v>
                </c:pt>
                <c:pt idx="3">
                  <c:v>2.5911195452113063</c:v>
                </c:pt>
                <c:pt idx="4">
                  <c:v>2.5277941046285726</c:v>
                </c:pt>
                <c:pt idx="5">
                  <c:v>2.3831822765816577</c:v>
                </c:pt>
                <c:pt idx="6">
                  <c:v>2.274463324758647</c:v>
                </c:pt>
                <c:pt idx="7">
                  <c:v>2.1786636920970577</c:v>
                </c:pt>
                <c:pt idx="8">
                  <c:v>2.209480080055775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5"/>
          <c:min val="2.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종합!$H$33:$H$38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종합!$N$27:$N$32</c:f>
              <c:numCache>
                <c:formatCode>0%</c:formatCode>
                <c:ptCount val="6"/>
                <c:pt idx="0">
                  <c:v>4.7058823529411764E-2</c:v>
                </c:pt>
                <c:pt idx="1">
                  <c:v>7.0588235294117646E-2</c:v>
                </c:pt>
                <c:pt idx="2">
                  <c:v>0.17647058823529413</c:v>
                </c:pt>
                <c:pt idx="3">
                  <c:v>0.18823529411764706</c:v>
                </c:pt>
                <c:pt idx="4">
                  <c:v>0.24705882352941178</c:v>
                </c:pt>
                <c:pt idx="5">
                  <c:v>0.27058823529411763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540 </c:v>
                </c:pt>
                <c:pt idx="1">
                  <c:v> 566 </c:v>
                </c:pt>
                <c:pt idx="2">
                  <c:v> 567 </c:v>
                </c:pt>
                <c:pt idx="3">
                  <c:v> 순환56 </c:v>
                </c:pt>
                <c:pt idx="4">
                  <c:v> 532 </c:v>
                </c:pt>
                <c:pt idx="5">
                  <c:v> 510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0.5</c:v>
                </c:pt>
                <c:pt idx="5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540 </c:v>
                </c:pt>
                <c:pt idx="1">
                  <c:v> 566 </c:v>
                </c:pt>
                <c:pt idx="2">
                  <c:v> 567 </c:v>
                </c:pt>
                <c:pt idx="3">
                  <c:v> 순환56 </c:v>
                </c:pt>
                <c:pt idx="4">
                  <c:v> 532 </c:v>
                </c:pt>
                <c:pt idx="5">
                  <c:v> 510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0.14285714285714285</c:v>
                </c:pt>
                <c:pt idx="3">
                  <c:v>1</c:v>
                </c:pt>
                <c:pt idx="4">
                  <c:v>0.4375</c:v>
                </c:pt>
                <c:pt idx="5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540 </c:v>
                </c:pt>
                <c:pt idx="1">
                  <c:v> 566 </c:v>
                </c:pt>
                <c:pt idx="2">
                  <c:v> 567 </c:v>
                </c:pt>
                <c:pt idx="3">
                  <c:v> 순환56 </c:v>
                </c:pt>
                <c:pt idx="4">
                  <c:v> 532 </c:v>
                </c:pt>
                <c:pt idx="5">
                  <c:v> 510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0.42857142857142855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540 </c:v>
                </c:pt>
                <c:pt idx="1">
                  <c:v> 566 </c:v>
                </c:pt>
                <c:pt idx="2">
                  <c:v> 567 </c:v>
                </c:pt>
                <c:pt idx="3">
                  <c:v> 순환56 </c:v>
                </c:pt>
                <c:pt idx="4">
                  <c:v> 532 </c:v>
                </c:pt>
                <c:pt idx="5">
                  <c:v> 510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0.66666666666666663</c:v>
                </c:pt>
                <c:pt idx="1">
                  <c:v>0.75</c:v>
                </c:pt>
                <c:pt idx="2">
                  <c:v>0.2857142857142857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540 </c:v>
                </c:pt>
                <c:pt idx="1">
                  <c:v> 566 </c:v>
                </c:pt>
                <c:pt idx="2">
                  <c:v> 567 </c:v>
                </c:pt>
                <c:pt idx="3">
                  <c:v> 순환56 </c:v>
                </c:pt>
                <c:pt idx="4">
                  <c:v> 532 </c:v>
                </c:pt>
                <c:pt idx="5">
                  <c:v> 510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0.16666666666666666</c:v>
                </c:pt>
                <c:pt idx="1">
                  <c:v>0.25</c:v>
                </c:pt>
                <c:pt idx="2">
                  <c:v>0.14285714285714285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540 </c:v>
                </c:pt>
                <c:pt idx="1">
                  <c:v> 566 </c:v>
                </c:pt>
                <c:pt idx="2">
                  <c:v> 567 </c:v>
                </c:pt>
                <c:pt idx="3">
                  <c:v> 순환56 </c:v>
                </c:pt>
                <c:pt idx="4">
                  <c:v> 532 </c:v>
                </c:pt>
                <c:pt idx="5">
                  <c:v> 510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0.16666666666666666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540 </c:v>
                </c:pt>
                <c:pt idx="1">
                  <c:v> 566 </c:v>
                </c:pt>
                <c:pt idx="2">
                  <c:v> 567 </c:v>
                </c:pt>
                <c:pt idx="3">
                  <c:v> 순환56 </c:v>
                </c:pt>
                <c:pt idx="4">
                  <c:v> 532 </c:v>
                </c:pt>
                <c:pt idx="5">
                  <c:v> 510 </c:v>
                </c:pt>
              </c:strCache>
            </c:strRef>
          </c:cat>
          <c:val>
            <c:numRef>
              <c:f>종합!$M$66:$P$66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141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1086971</xdr:colOff>
      <xdr:row>21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705971</xdr:colOff>
      <xdr:row>8</xdr:row>
      <xdr:rowOff>560294</xdr:rowOff>
    </xdr:from>
    <xdr:to>
      <xdr:col>2</xdr:col>
      <xdr:colOff>168088</xdr:colOff>
      <xdr:row>17</xdr:row>
      <xdr:rowOff>134471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06824" y="2745441"/>
          <a:ext cx="392205" cy="277905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224116</xdr:colOff>
      <xdr:row>12</xdr:row>
      <xdr:rowOff>67235</xdr:rowOff>
    </xdr:from>
    <xdr:to>
      <xdr:col>2</xdr:col>
      <xdr:colOff>324973</xdr:colOff>
      <xdr:row>13</xdr:row>
      <xdr:rowOff>257736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324969" y="400050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30</xdr:row>
      <xdr:rowOff>0</xdr:rowOff>
    </xdr:from>
    <xdr:to>
      <xdr:col>6</xdr:col>
      <xdr:colOff>790016</xdr:colOff>
      <xdr:row>38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53</xdr:row>
      <xdr:rowOff>303679</xdr:rowOff>
    </xdr:from>
    <xdr:to>
      <xdr:col>10</xdr:col>
      <xdr:colOff>829235</xdr:colOff>
      <xdr:row>62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55</xdr:row>
      <xdr:rowOff>145773</xdr:rowOff>
    </xdr:from>
    <xdr:to>
      <xdr:col>10</xdr:col>
      <xdr:colOff>794931</xdr:colOff>
      <xdr:row>60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30</xdr:row>
      <xdr:rowOff>33618</xdr:rowOff>
    </xdr:from>
    <xdr:to>
      <xdr:col>6</xdr:col>
      <xdr:colOff>761218</xdr:colOff>
      <xdr:row>30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54206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20169</xdr:colOff>
      <xdr:row>14</xdr:row>
      <xdr:rowOff>188258</xdr:rowOff>
    </xdr:from>
    <xdr:to>
      <xdr:col>6</xdr:col>
      <xdr:colOff>177056</xdr:colOff>
      <xdr:row>16</xdr:row>
      <xdr:rowOff>87407</xdr:rowOff>
    </xdr:to>
    <xdr:sp macro="" textlink="$K$18">
      <xdr:nvSpPr>
        <xdr:cNvPr id="16" name="TextBox 15">
          <a:extLst>
            <a:ext uri="{FF2B5EF4-FFF2-40B4-BE49-F238E27FC236}">
              <a16:creationId xmlns:a16="http://schemas.microsoft.com/office/drawing/2014/main" id="{306DEA7B-F5D1-46FE-8226-1A6E79F17C48}"/>
            </a:ext>
          </a:extLst>
        </xdr:cNvPr>
        <xdr:cNvSpPr txBox="1"/>
      </xdr:nvSpPr>
      <xdr:spPr>
        <a:xfrm>
          <a:off x="3673287" y="470422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B1E8B6E-2013-4E9C-A67F-3F953413D28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-4.2%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623045</xdr:colOff>
      <xdr:row>14</xdr:row>
      <xdr:rowOff>51545</xdr:rowOff>
    </xdr:from>
    <xdr:to>
      <xdr:col>6</xdr:col>
      <xdr:colOff>11206</xdr:colOff>
      <xdr:row>16</xdr:row>
      <xdr:rowOff>22412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D22800F4-AC12-43A2-9456-EA8CACBED718}"/>
            </a:ext>
          </a:extLst>
        </xdr:cNvPr>
        <xdr:cNvCxnSpPr/>
      </xdr:nvCxnSpPr>
      <xdr:spPr>
        <a:xfrm>
          <a:off x="4276163" y="4567516"/>
          <a:ext cx="262219" cy="55357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15687</xdr:colOff>
      <xdr:row>14</xdr:row>
      <xdr:rowOff>4481</xdr:rowOff>
    </xdr:from>
    <xdr:to>
      <xdr:col>6</xdr:col>
      <xdr:colOff>1046632</xdr:colOff>
      <xdr:row>15</xdr:row>
      <xdr:rowOff>194981</xdr:rowOff>
    </xdr:to>
    <xdr:sp macro="" textlink="$K$19">
      <xdr:nvSpPr>
        <xdr:cNvPr id="12" name="TextBox 11">
          <a:extLst>
            <a:ext uri="{FF2B5EF4-FFF2-40B4-BE49-F238E27FC236}">
              <a16:creationId xmlns:a16="http://schemas.microsoft.com/office/drawing/2014/main" id="{702F749B-BE82-4EB7-A255-D3603FFCD146}"/>
            </a:ext>
          </a:extLst>
        </xdr:cNvPr>
        <xdr:cNvSpPr txBox="1"/>
      </xdr:nvSpPr>
      <xdr:spPr>
        <a:xfrm>
          <a:off x="4542863" y="4520452"/>
          <a:ext cx="1030945" cy="481853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3C558D3-2D40-437E-90D9-B8EB9C9A08E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302559</xdr:colOff>
      <xdr:row>15</xdr:row>
      <xdr:rowOff>168088</xdr:rowOff>
    </xdr:from>
    <xdr:to>
      <xdr:col>6</xdr:col>
      <xdr:colOff>526676</xdr:colOff>
      <xdr:row>16</xdr:row>
      <xdr:rowOff>11206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2B607FD7-BDE2-496C-839B-4879513ED684}"/>
            </a:ext>
          </a:extLst>
        </xdr:cNvPr>
        <xdr:cNvCxnSpPr/>
      </xdr:nvCxnSpPr>
      <xdr:spPr>
        <a:xfrm flipV="1">
          <a:off x="4829735" y="4975412"/>
          <a:ext cx="224117" cy="1344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4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.14062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110</v>
      </c>
      <c r="C2" s="57"/>
      <c r="D2" s="57"/>
      <c r="E2" s="57"/>
      <c r="F2" s="57"/>
      <c r="G2" s="57"/>
      <c r="H2" s="57"/>
      <c r="I2" s="57"/>
      <c r="J2" s="57"/>
      <c r="K2" s="65" t="s">
        <v>452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112</v>
      </c>
      <c r="C4" s="285" t="s">
        <v>38</v>
      </c>
      <c r="D4" s="285"/>
      <c r="E4" s="62" t="s">
        <v>111</v>
      </c>
      <c r="F4" s="62" t="s">
        <v>64</v>
      </c>
      <c r="G4" s="284" t="s">
        <v>114</v>
      </c>
      <c r="H4" s="38"/>
      <c r="I4" s="38"/>
      <c r="J4" s="97" t="s">
        <v>35</v>
      </c>
      <c r="K4" s="97" t="s">
        <v>36</v>
      </c>
    </row>
    <row r="5" spans="1:28" ht="48.75" customHeight="1">
      <c r="B5" s="64" t="s">
        <v>436</v>
      </c>
      <c r="C5" s="286" t="s">
        <v>195</v>
      </c>
      <c r="D5" s="286"/>
      <c r="E5" s="63">
        <v>6</v>
      </c>
      <c r="F5" s="64">
        <v>49</v>
      </c>
      <c r="G5" s="94" t="s">
        <v>67</v>
      </c>
      <c r="H5" s="38"/>
      <c r="I5" s="38"/>
      <c r="J5" s="96" t="s">
        <v>50</v>
      </c>
      <c r="K5" s="95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27"/>
    </row>
    <row r="7" spans="1:28" ht="16.5" customHeight="1">
      <c r="B7" s="52" t="s">
        <v>129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87"/>
      <c r="P9" s="287"/>
    </row>
    <row r="10" spans="1:28" ht="23.25" customHeight="1" thickBot="1">
      <c r="G10" s="6"/>
      <c r="H10" s="191" t="s">
        <v>91</v>
      </c>
      <c r="I10" s="192" t="s">
        <v>92</v>
      </c>
      <c r="J10" s="193" t="str">
        <f>C5</f>
        <v>삼환운수</v>
      </c>
      <c r="K10" s="194" t="s">
        <v>93</v>
      </c>
      <c r="X10" s="227"/>
      <c r="Z10" s="39"/>
      <c r="AA10" s="39"/>
      <c r="AB10" s="39"/>
    </row>
    <row r="11" spans="1:28" ht="23.25" customHeight="1" thickTop="1">
      <c r="G11" s="6"/>
      <c r="H11" s="236">
        <v>1</v>
      </c>
      <c r="I11" s="237">
        <v>2.0099999999999998</v>
      </c>
      <c r="J11" s="238">
        <v>2.1215573252044813</v>
      </c>
      <c r="K11" s="239"/>
      <c r="M11" s="2"/>
      <c r="Y11" s="228"/>
      <c r="Z11" s="230"/>
      <c r="AA11" s="231"/>
      <c r="AB11" s="39"/>
    </row>
    <row r="12" spans="1:28" ht="23.25" customHeight="1">
      <c r="G12" s="6"/>
      <c r="H12" s="240">
        <v>2</v>
      </c>
      <c r="I12" s="237">
        <v>2.3662575846193561</v>
      </c>
      <c r="J12" s="238">
        <v>2.5574394290743059</v>
      </c>
      <c r="K12" s="241">
        <v>0.20545384218067886</v>
      </c>
      <c r="M12" s="231"/>
      <c r="Y12" s="228"/>
      <c r="Z12" s="230"/>
      <c r="AA12" s="231"/>
      <c r="AB12" s="39"/>
    </row>
    <row r="13" spans="1:28" ht="23.25" customHeight="1">
      <c r="G13" s="6"/>
      <c r="H13" s="240">
        <v>3</v>
      </c>
      <c r="I13" s="237">
        <v>2.37</v>
      </c>
      <c r="J13" s="238">
        <v>2.6095475378578605</v>
      </c>
      <c r="K13" s="242">
        <v>2.0375109647236433E-2</v>
      </c>
      <c r="M13" s="231"/>
      <c r="Y13" s="228"/>
      <c r="Z13" s="230"/>
      <c r="AA13" s="231"/>
      <c r="AB13" s="39"/>
    </row>
    <row r="14" spans="1:28" ht="23.25" customHeight="1">
      <c r="G14" s="6"/>
      <c r="H14" s="240">
        <v>4</v>
      </c>
      <c r="I14" s="237">
        <v>2.33</v>
      </c>
      <c r="J14" s="238">
        <v>2.5911195452113063</v>
      </c>
      <c r="K14" s="242">
        <v>-7.0617577872068571E-3</v>
      </c>
      <c r="M14" s="231"/>
      <c r="Y14" s="228"/>
      <c r="Z14" s="230"/>
      <c r="AA14" s="231"/>
      <c r="AB14" s="39"/>
    </row>
    <row r="15" spans="1:28" ht="23.25" customHeight="1">
      <c r="G15" s="6"/>
      <c r="H15" s="240">
        <v>5</v>
      </c>
      <c r="I15" s="237">
        <v>2.2850259626150282</v>
      </c>
      <c r="J15" s="238">
        <v>2.5277941046285726</v>
      </c>
      <c r="K15" s="242">
        <v>-2.4439412955595374E-2</v>
      </c>
      <c r="M15" s="231"/>
      <c r="Y15" s="228"/>
      <c r="Z15" s="230"/>
      <c r="AA15" s="231"/>
      <c r="AB15" s="39"/>
    </row>
    <row r="16" spans="1:28" ht="23.25" customHeight="1">
      <c r="G16" s="6"/>
      <c r="H16" s="240">
        <v>6</v>
      </c>
      <c r="I16" s="237">
        <v>2.0664933427553414</v>
      </c>
      <c r="J16" s="238">
        <v>2.3831822765816577</v>
      </c>
      <c r="K16" s="242">
        <v>-5.7208705322209674E-2</v>
      </c>
      <c r="M16" s="231"/>
      <c r="Y16" s="228"/>
      <c r="Z16" s="230"/>
      <c r="AA16" s="231"/>
      <c r="AB16" s="39"/>
    </row>
    <row r="17" spans="2:28" ht="23.25" customHeight="1">
      <c r="G17" s="6"/>
      <c r="H17" s="240">
        <v>7</v>
      </c>
      <c r="I17" s="237">
        <v>2.13</v>
      </c>
      <c r="J17" s="238">
        <v>2.274463324758647</v>
      </c>
      <c r="K17" s="242">
        <v>-4.5619234790111318E-2</v>
      </c>
      <c r="M17" s="231"/>
      <c r="Y17" s="228"/>
      <c r="Z17" s="230"/>
      <c r="AA17" s="231"/>
      <c r="AB17" s="39"/>
    </row>
    <row r="18" spans="2:28" ht="23.25" customHeight="1">
      <c r="G18" s="6"/>
      <c r="H18" s="240">
        <v>8</v>
      </c>
      <c r="I18" s="237">
        <v>2.08</v>
      </c>
      <c r="J18" s="238">
        <v>2.1786636920970577</v>
      </c>
      <c r="K18" s="242">
        <v>-4.2119664722118588E-2</v>
      </c>
      <c r="M18" s="231"/>
      <c r="Y18" s="228"/>
      <c r="Z18" s="230"/>
      <c r="AA18" s="231"/>
      <c r="AB18" s="39"/>
    </row>
    <row r="19" spans="2:28" ht="23.25" customHeight="1">
      <c r="G19" s="6"/>
      <c r="H19" s="240">
        <v>9</v>
      </c>
      <c r="I19" s="237">
        <v>2.13</v>
      </c>
      <c r="J19" s="238">
        <v>2.209480080055775</v>
      </c>
      <c r="K19" s="242">
        <v>1.4144628228074607E-2</v>
      </c>
      <c r="M19" s="231"/>
      <c r="Y19" s="228"/>
      <c r="Z19" s="230"/>
      <c r="AA19" s="231"/>
      <c r="AB19" s="39"/>
    </row>
    <row r="20" spans="2:28" ht="23.25" customHeight="1">
      <c r="G20" s="6"/>
      <c r="H20" s="243" t="s">
        <v>415</v>
      </c>
      <c r="I20" s="244">
        <v>5.9701492537313383E-2</v>
      </c>
      <c r="J20" s="245">
        <v>4.1442554394715447E-2</v>
      </c>
      <c r="K20" s="246">
        <v>-1.8258938142597936E-2</v>
      </c>
      <c r="M20" s="231"/>
      <c r="Y20" s="228"/>
      <c r="Z20" s="230"/>
      <c r="AA20" s="231"/>
      <c r="AB20" s="39"/>
    </row>
    <row r="21" spans="2:28" ht="23.25" customHeight="1">
      <c r="H21" s="247" t="s">
        <v>433</v>
      </c>
      <c r="I21" s="248"/>
      <c r="J21" s="249" t="s">
        <v>450</v>
      </c>
      <c r="K21" s="250"/>
      <c r="M21" s="231"/>
      <c r="X21" s="2"/>
      <c r="Y21" s="2"/>
      <c r="AB21" s="39"/>
    </row>
    <row r="22" spans="2:28" ht="9" customHeight="1">
      <c r="M22" s="231"/>
      <c r="X22" s="2"/>
      <c r="Y22" s="2"/>
      <c r="AB22" s="231"/>
    </row>
    <row r="23" spans="2:28" ht="16.5" customHeight="1">
      <c r="B23" s="52" t="s">
        <v>130</v>
      </c>
      <c r="C23" s="52"/>
      <c r="D23" s="51"/>
      <c r="E23" s="51"/>
      <c r="F23" s="51"/>
      <c r="G23" s="51"/>
      <c r="H23" s="51"/>
      <c r="I23" s="51"/>
      <c r="J23" s="51"/>
      <c r="K23" s="51"/>
      <c r="M23" s="231"/>
      <c r="X23" s="2"/>
      <c r="Y23" s="2"/>
      <c r="AB23" s="231"/>
    </row>
    <row r="24" spans="2:28" ht="27.75" customHeight="1">
      <c r="B24" s="56" t="s">
        <v>62</v>
      </c>
      <c r="C24" s="56" t="s">
        <v>100</v>
      </c>
      <c r="D24" s="56" t="s">
        <v>102</v>
      </c>
      <c r="E24" s="56" t="s">
        <v>103</v>
      </c>
      <c r="F24" s="56" t="s">
        <v>104</v>
      </c>
      <c r="G24" s="56" t="s">
        <v>105</v>
      </c>
      <c r="H24" s="56" t="s">
        <v>6</v>
      </c>
      <c r="I24" s="56" t="s">
        <v>7</v>
      </c>
      <c r="J24" s="56" t="s">
        <v>106</v>
      </c>
      <c r="K24" s="56" t="s">
        <v>72</v>
      </c>
      <c r="M24" s="231"/>
      <c r="X24" s="2"/>
      <c r="Y24" s="2"/>
      <c r="AB24" s="231"/>
    </row>
    <row r="25" spans="2:28" ht="23.25" customHeight="1">
      <c r="B25" s="76" t="s">
        <v>434</v>
      </c>
      <c r="C25" s="77">
        <v>9</v>
      </c>
      <c r="D25" s="78">
        <v>2.1929773979701906E-2</v>
      </c>
      <c r="E25" s="78">
        <v>0.35443444266069357</v>
      </c>
      <c r="F25" s="78">
        <v>0.17354309130607254</v>
      </c>
      <c r="G25" s="79">
        <v>14.094085500311389</v>
      </c>
      <c r="H25" s="80">
        <v>0.2233632246242625</v>
      </c>
      <c r="I25" s="80">
        <v>15.78444596090093</v>
      </c>
      <c r="J25" s="81">
        <v>2.130414149109618</v>
      </c>
      <c r="K25" s="82" t="s">
        <v>67</v>
      </c>
      <c r="M25" s="231"/>
      <c r="N25" s="288" t="s">
        <v>117</v>
      </c>
      <c r="Y25" s="2"/>
    </row>
    <row r="26" spans="2:28" ht="22.5" customHeight="1">
      <c r="B26" s="223" t="s">
        <v>117</v>
      </c>
      <c r="C26" s="69">
        <v>9</v>
      </c>
      <c r="D26" s="70">
        <v>1.9379472767114193E-2</v>
      </c>
      <c r="E26" s="70">
        <v>0.35740670580734513</v>
      </c>
      <c r="F26" s="70">
        <v>0.16685731188356465</v>
      </c>
      <c r="G26" s="71">
        <v>10.45579487179487</v>
      </c>
      <c r="H26" s="72">
        <v>7.5359247418682787E-2</v>
      </c>
      <c r="I26" s="72">
        <v>4.6222825520667312</v>
      </c>
      <c r="J26" s="73">
        <v>2.209480080055775</v>
      </c>
      <c r="K26" s="74" t="s">
        <v>67</v>
      </c>
      <c r="M26" s="231"/>
      <c r="N26" s="39" t="s">
        <v>67</v>
      </c>
      <c r="O26" s="39">
        <v>84</v>
      </c>
      <c r="Y26" s="2"/>
    </row>
    <row r="27" spans="2:28" ht="22.5" customHeight="1">
      <c r="B27" s="53" t="s">
        <v>107</v>
      </c>
      <c r="C27" s="53"/>
      <c r="D27" s="67">
        <f>D26/D25-1</f>
        <v>-0.11629400352909514</v>
      </c>
      <c r="E27" s="67">
        <f t="shared" ref="E27:J27" si="0">E26/E25-1</f>
        <v>8.3859320339727539E-3</v>
      </c>
      <c r="F27" s="67">
        <f t="shared" si="0"/>
        <v>-3.8525183412322583E-2</v>
      </c>
      <c r="G27" s="67">
        <f t="shared" si="0"/>
        <v>-0.25814307912607282</v>
      </c>
      <c r="H27" s="67">
        <f t="shared" si="0"/>
        <v>-0.66261569000245801</v>
      </c>
      <c r="I27" s="67">
        <f t="shared" si="0"/>
        <v>-0.70716219222920995</v>
      </c>
      <c r="J27" s="67">
        <f t="shared" si="0"/>
        <v>3.7112939274836165E-2</v>
      </c>
      <c r="K27" s="68" t="str">
        <f>J21</f>
        <v>14위/(32개사)</v>
      </c>
      <c r="M27" s="2" t="s">
        <v>185</v>
      </c>
      <c r="N27" s="289">
        <v>4.7058823529411764E-2</v>
      </c>
      <c r="O27" s="39">
        <v>4</v>
      </c>
      <c r="X27" s="2"/>
      <c r="Y27" s="2"/>
    </row>
    <row r="28" spans="2:28" ht="22.5" customHeight="1">
      <c r="M28" s="2" t="s">
        <v>186</v>
      </c>
      <c r="N28" s="289">
        <v>7.0588235294117646E-2</v>
      </c>
      <c r="O28" s="39">
        <v>6</v>
      </c>
      <c r="X28" s="2"/>
      <c r="Y28" s="2"/>
    </row>
    <row r="29" spans="2:28" ht="17.25" customHeight="1">
      <c r="B29" s="52" t="s">
        <v>131</v>
      </c>
      <c r="C29" s="52"/>
      <c r="D29" s="51"/>
      <c r="E29" s="51"/>
      <c r="F29" s="51"/>
      <c r="G29" s="51"/>
      <c r="H29" s="51"/>
      <c r="I29" s="51"/>
      <c r="J29" s="51"/>
      <c r="K29" s="51"/>
      <c r="M29" s="2" t="s">
        <v>116</v>
      </c>
      <c r="N29" s="289">
        <v>0.17647058823529413</v>
      </c>
      <c r="O29" s="39">
        <v>15</v>
      </c>
      <c r="X29" s="2"/>
      <c r="Y29" s="2"/>
    </row>
    <row r="30" spans="2:28" ht="22.5" customHeight="1">
      <c r="B30" s="60"/>
      <c r="C30" s="60"/>
      <c r="M30" s="2" t="s">
        <v>187</v>
      </c>
      <c r="N30" s="289">
        <v>0.18823529411764706</v>
      </c>
      <c r="O30" s="39">
        <v>16</v>
      </c>
      <c r="X30" s="2"/>
      <c r="Y30" s="2"/>
    </row>
    <row r="31" spans="2:28" ht="22.5" customHeight="1" thickBot="1">
      <c r="H31" s="195" t="s">
        <v>91</v>
      </c>
      <c r="I31" s="196" t="s">
        <v>92</v>
      </c>
      <c r="J31" s="197" t="str">
        <f>J10</f>
        <v>삼환운수</v>
      </c>
      <c r="K31" s="198" t="s">
        <v>115</v>
      </c>
      <c r="M31" s="2" t="s">
        <v>188</v>
      </c>
      <c r="N31" s="289">
        <v>0.24705882352941178</v>
      </c>
      <c r="O31" s="39">
        <v>21</v>
      </c>
      <c r="X31" s="2"/>
      <c r="Y31" s="2"/>
    </row>
    <row r="32" spans="2:28" ht="22.5" customHeight="1" thickTop="1">
      <c r="H32" s="203" t="s">
        <v>109</v>
      </c>
      <c r="I32" s="204" t="s">
        <v>67</v>
      </c>
      <c r="J32" s="205" t="s">
        <v>67</v>
      </c>
      <c r="K32" s="206"/>
      <c r="M32" s="2" t="s">
        <v>76</v>
      </c>
      <c r="N32" s="289">
        <v>0.27058823529411763</v>
      </c>
      <c r="O32" s="39">
        <v>22</v>
      </c>
      <c r="X32" s="2"/>
      <c r="Z32" s="39"/>
      <c r="AA32" s="39"/>
      <c r="AB32" s="39"/>
    </row>
    <row r="33" spans="2:28" ht="21" customHeight="1">
      <c r="H33" s="199" t="s">
        <v>94</v>
      </c>
      <c r="I33" s="200">
        <v>4.0834575260804772E-2</v>
      </c>
      <c r="J33" s="201" t="s">
        <v>444</v>
      </c>
      <c r="K33" s="202">
        <v>6.2242482686069925E-3</v>
      </c>
      <c r="M33" s="2"/>
      <c r="X33" s="2"/>
      <c r="Z33" s="39"/>
      <c r="AA33" s="39"/>
      <c r="AB33" s="39"/>
    </row>
    <row r="34" spans="2:28" ht="21" customHeight="1">
      <c r="H34" s="183" t="s">
        <v>95</v>
      </c>
      <c r="I34" s="175">
        <v>6.9448584202682559E-2</v>
      </c>
      <c r="J34" s="184" t="s">
        <v>445</v>
      </c>
      <c r="K34" s="185">
        <v>1.1396510914350871E-3</v>
      </c>
      <c r="L34" s="4"/>
      <c r="M34" s="2"/>
      <c r="X34" s="2"/>
      <c r="Z34" s="39"/>
      <c r="AA34" s="39"/>
      <c r="AB34" s="39"/>
    </row>
    <row r="35" spans="2:28" ht="21" customHeight="1">
      <c r="H35" s="182" t="s">
        <v>96</v>
      </c>
      <c r="I35" s="175">
        <v>0.12071535022354694</v>
      </c>
      <c r="J35" s="184" t="s">
        <v>446</v>
      </c>
      <c r="K35" s="185">
        <v>5.5755238011747185E-2</v>
      </c>
      <c r="L35" s="4"/>
      <c r="M35" s="2"/>
      <c r="X35" s="2"/>
      <c r="Z35" s="39"/>
      <c r="AA35" s="39"/>
      <c r="AB35" s="39"/>
    </row>
    <row r="36" spans="2:28" ht="21" customHeight="1">
      <c r="H36" s="182" t="s">
        <v>99</v>
      </c>
      <c r="I36" s="175">
        <v>0.21818181818181817</v>
      </c>
      <c r="J36" s="184" t="s">
        <v>447</v>
      </c>
      <c r="K36" s="185">
        <v>-2.9946524064171115E-2</v>
      </c>
      <c r="L36" s="4"/>
      <c r="M36" s="2"/>
      <c r="X36" s="2"/>
      <c r="Z36" s="39"/>
      <c r="AA36" s="39"/>
      <c r="AB36" s="39"/>
    </row>
    <row r="37" spans="2:28" ht="21" customHeight="1">
      <c r="H37" s="186" t="s">
        <v>97</v>
      </c>
      <c r="I37" s="175">
        <v>0.23487332339791356</v>
      </c>
      <c r="J37" s="184" t="s">
        <v>448</v>
      </c>
      <c r="K37" s="185">
        <v>1.2185500131498217E-2</v>
      </c>
      <c r="L37" s="4"/>
      <c r="M37" s="2"/>
      <c r="X37" s="2"/>
      <c r="Z37" s="39"/>
      <c r="AA37" s="39"/>
      <c r="AB37" s="39"/>
    </row>
    <row r="38" spans="2:28" ht="21" customHeight="1">
      <c r="H38" s="187" t="s">
        <v>98</v>
      </c>
      <c r="I38" s="188">
        <v>0.31594634873323396</v>
      </c>
      <c r="J38" s="189" t="s">
        <v>449</v>
      </c>
      <c r="K38" s="190">
        <v>-4.5358113439116332E-2</v>
      </c>
      <c r="L38" s="4"/>
      <c r="M38" s="2"/>
      <c r="X38" s="2"/>
      <c r="Z38" s="39"/>
      <c r="AA38" s="39"/>
      <c r="AB38" s="39"/>
    </row>
    <row r="39" spans="2:28" ht="22.5" customHeight="1">
      <c r="L39" s="4"/>
      <c r="M39" s="2"/>
      <c r="X39" s="2"/>
      <c r="Z39" s="39"/>
      <c r="AA39" s="39"/>
      <c r="AB39" s="39"/>
    </row>
    <row r="40" spans="2:28" ht="18" customHeight="1">
      <c r="B40" s="52" t="s">
        <v>132</v>
      </c>
      <c r="C40" s="52"/>
      <c r="D40" s="51"/>
      <c r="E40" s="51"/>
      <c r="F40" s="51"/>
      <c r="G40" s="51"/>
      <c r="H40" s="51"/>
      <c r="I40" s="51"/>
      <c r="J40" s="51"/>
      <c r="K40" s="51"/>
      <c r="L40" s="4"/>
      <c r="M40" s="2"/>
      <c r="X40" s="2"/>
      <c r="Z40" s="39"/>
      <c r="AA40" s="39"/>
      <c r="AB40" s="39"/>
    </row>
    <row r="41" spans="2:28" ht="30.75" customHeight="1">
      <c r="B41" s="56" t="s">
        <v>62</v>
      </c>
      <c r="C41" s="56" t="s">
        <v>101</v>
      </c>
      <c r="D41" s="56" t="s">
        <v>102</v>
      </c>
      <c r="E41" s="56" t="s">
        <v>103</v>
      </c>
      <c r="F41" s="56" t="s">
        <v>104</v>
      </c>
      <c r="G41" s="56" t="s">
        <v>105</v>
      </c>
      <c r="H41" s="56" t="s">
        <v>6</v>
      </c>
      <c r="I41" s="56" t="s">
        <v>7</v>
      </c>
      <c r="J41" s="56" t="s">
        <v>106</v>
      </c>
      <c r="K41" s="56" t="s">
        <v>72</v>
      </c>
      <c r="L41" s="4"/>
      <c r="M41" s="2"/>
      <c r="N41" s="39" t="s">
        <v>125</v>
      </c>
      <c r="X41" s="2"/>
      <c r="Z41" s="39"/>
      <c r="AA41" s="39"/>
      <c r="AB41" s="39"/>
    </row>
    <row r="42" spans="2:28" ht="22.5" customHeight="1">
      <c r="B42" s="225" t="s">
        <v>117</v>
      </c>
      <c r="C42" s="77">
        <v>1</v>
      </c>
      <c r="D42" s="78">
        <v>5.3317180057215717E-2</v>
      </c>
      <c r="E42" s="78">
        <v>0.41409087607641576</v>
      </c>
      <c r="F42" s="78">
        <v>0.22028386579979198</v>
      </c>
      <c r="G42" s="79">
        <v>12.577621621621624</v>
      </c>
      <c r="H42" s="80">
        <v>0.5277363372909224</v>
      </c>
      <c r="I42" s="80">
        <v>14.763613674027775</v>
      </c>
      <c r="J42" s="81">
        <v>2.2415680071713906</v>
      </c>
      <c r="K42" s="83" t="s">
        <v>76</v>
      </c>
      <c r="L42" s="4"/>
      <c r="M42" s="2"/>
      <c r="N42" s="39">
        <v>1</v>
      </c>
      <c r="X42" s="2"/>
      <c r="Z42" s="39"/>
      <c r="AA42" s="39"/>
      <c r="AB42" s="39"/>
    </row>
    <row r="43" spans="2:28" ht="22.5" customHeight="1">
      <c r="B43" s="223" t="s">
        <v>117</v>
      </c>
      <c r="C43" s="69">
        <v>2</v>
      </c>
      <c r="D43" s="70">
        <v>4.4626948921057161E-2</v>
      </c>
      <c r="E43" s="70">
        <v>0.35525470609202819</v>
      </c>
      <c r="F43" s="70">
        <v>0.18069630344749027</v>
      </c>
      <c r="G43" s="71">
        <v>8.3185319148936152</v>
      </c>
      <c r="H43" s="72">
        <v>6.5772665182904255E-2</v>
      </c>
      <c r="I43" s="72">
        <v>3.139235348229759</v>
      </c>
      <c r="J43" s="73">
        <v>2.5122411490349621</v>
      </c>
      <c r="K43" s="74" t="s">
        <v>186</v>
      </c>
      <c r="M43" s="2"/>
      <c r="N43" s="39">
        <v>5</v>
      </c>
      <c r="X43" s="2"/>
      <c r="Z43" s="39"/>
      <c r="AA43" s="39"/>
      <c r="AB43" s="39"/>
    </row>
    <row r="44" spans="2:28" ht="22.5" customHeight="1">
      <c r="B44" s="223" t="s">
        <v>117</v>
      </c>
      <c r="C44" s="69">
        <v>3</v>
      </c>
      <c r="D44" s="70">
        <v>1.9099924517087332E-2</v>
      </c>
      <c r="E44" s="70">
        <v>0.34857479322282514</v>
      </c>
      <c r="F44" s="70">
        <v>0.19120344627017691</v>
      </c>
      <c r="G44" s="71">
        <v>7.881702127659576</v>
      </c>
      <c r="H44" s="72">
        <v>5.9951915877620318E-2</v>
      </c>
      <c r="I44" s="72">
        <v>2.9827277187433658</v>
      </c>
      <c r="J44" s="73">
        <v>2.6013057555063552</v>
      </c>
      <c r="K44" s="74" t="s">
        <v>68</v>
      </c>
      <c r="M44" s="2"/>
      <c r="N44" s="39">
        <v>4</v>
      </c>
      <c r="X44" s="2"/>
      <c r="Z44" s="39"/>
      <c r="AA44" s="39"/>
      <c r="AB44" s="39"/>
    </row>
    <row r="45" spans="2:28" ht="22.5" customHeight="1">
      <c r="B45" s="223" t="s">
        <v>117</v>
      </c>
      <c r="C45" s="69">
        <v>4</v>
      </c>
      <c r="D45" s="70">
        <v>1.6952546516547439E-2</v>
      </c>
      <c r="E45" s="70">
        <v>0.34844836454730316</v>
      </c>
      <c r="F45" s="70">
        <v>0.20205427611893895</v>
      </c>
      <c r="G45" s="71">
        <v>8.1589361702127654</v>
      </c>
      <c r="H45" s="72">
        <v>4.5982767038397029E-2</v>
      </c>
      <c r="I45" s="72">
        <v>3.1698120495381952</v>
      </c>
      <c r="J45" s="73">
        <v>2.5911195452113063</v>
      </c>
      <c r="K45" s="74" t="s">
        <v>68</v>
      </c>
      <c r="M45" s="2"/>
      <c r="N45" s="39">
        <v>4</v>
      </c>
      <c r="X45" s="2"/>
      <c r="Z45" s="39"/>
      <c r="AA45" s="39"/>
      <c r="AB45" s="39"/>
    </row>
    <row r="46" spans="2:28" ht="22.5" customHeight="1">
      <c r="B46" s="223" t="s">
        <v>117</v>
      </c>
      <c r="C46" s="69">
        <v>5</v>
      </c>
      <c r="D46" s="70">
        <v>1.6731815398506208E-2</v>
      </c>
      <c r="E46" s="70">
        <v>0.34706471664297184</v>
      </c>
      <c r="F46" s="70">
        <v>0.20340015058836919</v>
      </c>
      <c r="G46" s="71">
        <v>8.5033999999999992</v>
      </c>
      <c r="H46" s="72">
        <v>5.3923687854816861E-2</v>
      </c>
      <c r="I46" s="72">
        <v>3.1550749763853343</v>
      </c>
      <c r="J46" s="73">
        <v>2.5455898551122709</v>
      </c>
      <c r="K46" s="74" t="s">
        <v>68</v>
      </c>
      <c r="M46" s="2"/>
      <c r="N46" s="39">
        <v>4</v>
      </c>
      <c r="X46" s="2"/>
      <c r="Z46" s="39"/>
      <c r="AA46" s="39"/>
      <c r="AB46" s="39"/>
    </row>
    <row r="47" spans="2:28" ht="22.5" customHeight="1">
      <c r="B47" s="223" t="s">
        <v>117</v>
      </c>
      <c r="C47" s="69">
        <v>6</v>
      </c>
      <c r="D47" s="70">
        <v>1.814810312440138E-2</v>
      </c>
      <c r="E47" s="70">
        <v>0.35069865656171312</v>
      </c>
      <c r="F47" s="70">
        <v>0.17785042436957763</v>
      </c>
      <c r="G47" s="71">
        <v>9.9306521739130442</v>
      </c>
      <c r="H47" s="72">
        <v>3.8272207584763039E-2</v>
      </c>
      <c r="I47" s="72">
        <v>3.9551443016363343</v>
      </c>
      <c r="J47" s="73">
        <v>2.3814665281344736</v>
      </c>
      <c r="K47" s="74" t="s">
        <v>69</v>
      </c>
      <c r="M47" s="2"/>
      <c r="N47" s="39">
        <v>3</v>
      </c>
      <c r="X47" s="2"/>
      <c r="Z47" s="39"/>
      <c r="AA47" s="39"/>
      <c r="AB47" s="39"/>
    </row>
    <row r="48" spans="2:28" ht="22.5" customHeight="1">
      <c r="B48" s="223" t="s">
        <v>117</v>
      </c>
      <c r="C48" s="69">
        <v>7</v>
      </c>
      <c r="D48" s="70">
        <v>1.9256065573003335E-2</v>
      </c>
      <c r="E48" s="70">
        <v>0.35242711629007273</v>
      </c>
      <c r="F48" s="70">
        <v>0.17062393532279943</v>
      </c>
      <c r="G48" s="71">
        <v>10.780000000000001</v>
      </c>
      <c r="H48" s="72">
        <v>8.3750140712968671E-2</v>
      </c>
      <c r="I48" s="72">
        <v>3.9832245978282872</v>
      </c>
      <c r="J48" s="73">
        <v>2.27712020851828</v>
      </c>
      <c r="K48" s="74" t="s">
        <v>67</v>
      </c>
      <c r="M48" s="2"/>
      <c r="N48" s="39">
        <v>2</v>
      </c>
      <c r="X48" s="2"/>
      <c r="Z48" s="39"/>
      <c r="AA48" s="39"/>
      <c r="AB48" s="39"/>
    </row>
    <row r="49" spans="2:28" ht="22.5" customHeight="1">
      <c r="B49" s="223" t="s">
        <v>117</v>
      </c>
      <c r="C49" s="69">
        <v>8</v>
      </c>
      <c r="D49" s="70">
        <v>2.0028799488517587E-2</v>
      </c>
      <c r="E49" s="70">
        <v>0.35766372864495849</v>
      </c>
      <c r="F49" s="70">
        <v>0.15678972229807214</v>
      </c>
      <c r="G49" s="71">
        <v>12.188488372093021</v>
      </c>
      <c r="H49" s="72">
        <v>4.2045686775434576E-2</v>
      </c>
      <c r="I49" s="72">
        <v>4.5266928907423516</v>
      </c>
      <c r="J49" s="73">
        <v>2.1786636920970577</v>
      </c>
      <c r="K49" s="74" t="s">
        <v>67</v>
      </c>
      <c r="M49" s="2"/>
      <c r="N49" s="39">
        <v>2</v>
      </c>
      <c r="X49" s="2"/>
      <c r="Z49" s="39"/>
      <c r="AA49" s="39"/>
      <c r="AB49" s="39"/>
    </row>
    <row r="50" spans="2:28" ht="22.5" customHeight="1">
      <c r="B50" s="223" t="s">
        <v>117</v>
      </c>
      <c r="C50" s="69">
        <v>9</v>
      </c>
      <c r="D50" s="70">
        <v>1.9379472767114193E-2</v>
      </c>
      <c r="E50" s="70">
        <v>0.35740670580734513</v>
      </c>
      <c r="F50" s="70">
        <v>0.16685731188356465</v>
      </c>
      <c r="G50" s="71">
        <v>10.45579487179487</v>
      </c>
      <c r="H50" s="72">
        <v>7.5359247418682787E-2</v>
      </c>
      <c r="I50" s="72">
        <v>4.6222825520667312</v>
      </c>
      <c r="J50" s="73">
        <v>2.209480080055775</v>
      </c>
      <c r="K50" s="74" t="s">
        <v>67</v>
      </c>
      <c r="M50" s="2"/>
      <c r="N50" s="39">
        <v>2</v>
      </c>
      <c r="X50" s="2"/>
      <c r="Z50" s="39"/>
      <c r="AA50" s="39"/>
      <c r="AB50" s="39"/>
    </row>
    <row r="51" spans="2:28" ht="25.5" customHeight="1">
      <c r="B51" s="53" t="s">
        <v>107</v>
      </c>
      <c r="C51" s="53"/>
      <c r="D51" s="67" cm="1">
        <f t="array" aca="1" ref="D51" ca="1">(INDIRECT(ADDRESS(ROW()-1,COLUMN()))/INDIRECT(ADDRESS(ROW()-2,COLUMN())))-1</f>
        <v>-3.2419652599530502E-2</v>
      </c>
      <c r="E51" s="67" cm="1">
        <f t="array" aca="1" ref="E51" ca="1">(INDIRECT(ADDRESS(ROW()-1,COLUMN()))/INDIRECT(ADDRESS(ROW()-2,COLUMN())))-1</f>
        <v>-7.1861588701516155E-4</v>
      </c>
      <c r="F51" s="67" cm="1">
        <f t="array" aca="1" ref="F51" ca="1">(INDIRECT(ADDRESS(ROW()-1,COLUMN()))/INDIRECT(ADDRESS(ROW()-2,COLUMN())))-1</f>
        <v>6.4210775029966971E-2</v>
      </c>
      <c r="G51" s="67" cm="1">
        <f t="array" aca="1" ref="G51" ca="1">(INDIRECT(ADDRESS(ROW()-1,COLUMN()))/INDIRECT(ADDRESS(ROW()-2,COLUMN())))-1</f>
        <v>-0.14215819447023115</v>
      </c>
      <c r="H51" s="67" cm="1">
        <f t="array" aca="1" ref="H51" ca="1">(INDIRECT(ADDRESS(ROW()-1,COLUMN()))/INDIRECT(ADDRESS(ROW()-2,COLUMN())))-1</f>
        <v>0.79231814719011417</v>
      </c>
      <c r="I51" s="67" cm="1">
        <f t="array" aca="1" ref="I51" ca="1">(INDIRECT(ADDRESS(ROW()-1,COLUMN()))/INDIRECT(ADDRESS(ROW()-2,COLUMN())))-1</f>
        <v>2.1116886793860479E-2</v>
      </c>
      <c r="J51" s="67" cm="1">
        <f t="array" aca="1" ref="J51" ca="1">(INDIRECT(ADDRESS(ROW()-1,COLUMN()))/INDIRECT(ADDRESS(ROW()-2,COLUMN())))-1</f>
        <v>1.4144628228074607E-2</v>
      </c>
      <c r="K51" s="75" t="str" cm="1">
        <f t="array" aca="1" ref="K51" ca="1">_xlfn.IFS(N51=0,"등급유지",N51&gt;0,N51&amp;"등급 상승",N51&lt;0,N51&amp;"등급 하락")</f>
        <v>등급유지</v>
      </c>
      <c r="M51" s="290"/>
      <c r="N51" s="39" cm="1">
        <f t="array" aca="1" ref="N51" ca="1">(INDIRECT(ADDRESS(ROW()-1,COLUMN()))-INDIRECT(ADDRESS(ROW()-2,COLUMN())))</f>
        <v>0</v>
      </c>
      <c r="O51" s="39" t="s">
        <v>126</v>
      </c>
      <c r="X51" s="229"/>
      <c r="Z51" s="232"/>
      <c r="AA51" s="39"/>
      <c r="AB51" s="39"/>
    </row>
    <row r="52" spans="2:28" ht="25.5" customHeight="1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290"/>
      <c r="N52" s="2"/>
      <c r="O52" s="2"/>
      <c r="X52" s="229"/>
      <c r="Z52" s="232"/>
      <c r="AA52" s="39"/>
      <c r="AB52" s="39"/>
    </row>
    <row r="53" spans="2:28" ht="18" customHeight="1">
      <c r="B53" s="52" t="s">
        <v>133</v>
      </c>
      <c r="C53" s="52"/>
      <c r="D53" s="51"/>
      <c r="E53" s="51"/>
      <c r="F53" s="51"/>
      <c r="G53" s="51"/>
      <c r="H53" s="51"/>
      <c r="I53" s="51"/>
      <c r="J53" s="51"/>
      <c r="K53" s="51"/>
      <c r="M53" s="290"/>
      <c r="X53" s="229"/>
      <c r="Z53" s="232"/>
      <c r="AA53" s="39"/>
      <c r="AB53" s="39"/>
    </row>
    <row r="54" spans="2:28" ht="21" customHeight="1">
      <c r="B54" s="48"/>
      <c r="C54" s="48"/>
      <c r="D54" s="49"/>
      <c r="E54" s="49"/>
      <c r="F54" s="49"/>
      <c r="G54" s="49"/>
      <c r="H54" s="49"/>
      <c r="I54" s="49"/>
      <c r="J54" s="49"/>
      <c r="K54" s="49"/>
      <c r="M54" s="290"/>
      <c r="X54" s="229"/>
      <c r="Z54" s="232"/>
      <c r="AA54" s="39"/>
      <c r="AB54" s="39"/>
    </row>
    <row r="55" spans="2:28" ht="25.5" customHeight="1">
      <c r="B55" s="48"/>
      <c r="C55" s="48"/>
      <c r="D55" s="49"/>
      <c r="E55" s="49"/>
      <c r="F55" s="49"/>
      <c r="G55" s="49"/>
      <c r="H55" s="49"/>
      <c r="I55" s="49"/>
      <c r="J55" s="49"/>
      <c r="K55" s="49"/>
      <c r="M55" s="290"/>
      <c r="N55" s="229"/>
      <c r="P55" s="232"/>
      <c r="AA55" s="40"/>
    </row>
    <row r="56" spans="2:28" ht="25.5" customHeight="1">
      <c r="B56" s="48"/>
      <c r="C56" s="48"/>
      <c r="D56" s="49"/>
      <c r="M56" s="290"/>
      <c r="N56" s="229"/>
      <c r="P56" s="232"/>
      <c r="AA56" s="40"/>
    </row>
    <row r="57" spans="2:28" ht="25.5" customHeight="1">
      <c r="B57" s="48"/>
      <c r="C57" s="48"/>
      <c r="D57" s="49"/>
      <c r="M57" s="290"/>
      <c r="N57" s="229"/>
      <c r="P57" s="232"/>
      <c r="AA57" s="40"/>
    </row>
    <row r="58" spans="2:28" ht="25.5" customHeight="1">
      <c r="B58" s="48"/>
      <c r="C58" s="48"/>
      <c r="D58" s="49"/>
      <c r="M58" s="290"/>
      <c r="N58" s="229"/>
      <c r="P58" s="232"/>
      <c r="AA58" s="40"/>
    </row>
    <row r="59" spans="2:28" ht="25.5" customHeight="1">
      <c r="B59" s="48"/>
      <c r="C59" s="48"/>
      <c r="D59" s="49"/>
      <c r="M59" s="290"/>
      <c r="N59" s="229"/>
      <c r="P59" s="232"/>
      <c r="AA59" s="40"/>
    </row>
    <row r="60" spans="2:28" ht="25.5" customHeight="1">
      <c r="B60" s="48"/>
      <c r="C60" s="48"/>
      <c r="D60" s="49"/>
      <c r="M60" s="290"/>
      <c r="N60" s="229"/>
      <c r="P60" s="232"/>
      <c r="AA60" s="40"/>
    </row>
    <row r="61" spans="2:28" ht="25.5" customHeight="1">
      <c r="B61" s="48"/>
      <c r="C61" s="48"/>
      <c r="D61" s="49"/>
      <c r="M61" s="290"/>
      <c r="N61" s="229"/>
      <c r="P61" s="232"/>
      <c r="AA61" s="40"/>
    </row>
    <row r="62" spans="2:28" ht="25.5" customHeight="1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290"/>
      <c r="N62" s="229"/>
      <c r="P62" s="232"/>
      <c r="AA62" s="40"/>
    </row>
    <row r="63" spans="2:28" ht="25.5" customHeight="1">
      <c r="B63" s="48"/>
      <c r="C63" s="48"/>
      <c r="D63" s="49"/>
      <c r="E63" s="49"/>
      <c r="F63" s="49"/>
      <c r="G63" s="49"/>
      <c r="H63" s="49"/>
      <c r="I63" s="49"/>
      <c r="J63" s="49"/>
      <c r="K63" s="49"/>
      <c r="M63" s="290"/>
      <c r="N63" s="229"/>
      <c r="P63" s="232"/>
      <c r="AA63" s="40"/>
    </row>
    <row r="64" spans="2:28" ht="25.5" customHeight="1" thickBot="1">
      <c r="B64" s="207" t="s">
        <v>91</v>
      </c>
      <c r="C64" s="208" t="s">
        <v>120</v>
      </c>
      <c r="D64" s="208" t="s">
        <v>121</v>
      </c>
      <c r="E64" s="208" t="s">
        <v>122</v>
      </c>
      <c r="F64" s="208" t="s">
        <v>123</v>
      </c>
      <c r="G64" s="208" t="s">
        <v>119</v>
      </c>
      <c r="H64" s="208" t="s">
        <v>118</v>
      </c>
      <c r="I64" s="208" t="s">
        <v>176</v>
      </c>
      <c r="J64" s="208" t="s">
        <v>176</v>
      </c>
      <c r="K64" s="209" t="s">
        <v>176</v>
      </c>
      <c r="M64" s="291">
        <v>1</v>
      </c>
      <c r="N64" s="292">
        <v>2</v>
      </c>
      <c r="O64" s="292">
        <v>3</v>
      </c>
      <c r="P64" s="291">
        <v>4</v>
      </c>
      <c r="Q64" s="292">
        <v>5</v>
      </c>
      <c r="R64" s="292">
        <v>6</v>
      </c>
      <c r="S64" s="291"/>
      <c r="T64" s="292"/>
      <c r="U64" s="293"/>
      <c r="AA64" s="40"/>
    </row>
    <row r="65" spans="2:27" ht="25.5" customHeight="1" thickTop="1">
      <c r="B65" s="212" t="s">
        <v>109</v>
      </c>
      <c r="C65" s="213" t="s">
        <v>68</v>
      </c>
      <c r="D65" s="214" t="s">
        <v>68</v>
      </c>
      <c r="E65" s="214" t="s">
        <v>68</v>
      </c>
      <c r="F65" s="214" t="s">
        <v>67</v>
      </c>
      <c r="G65" s="214" t="s">
        <v>70</v>
      </c>
      <c r="H65" s="214" t="s">
        <v>70</v>
      </c>
      <c r="I65" s="214" t="s">
        <v>176</v>
      </c>
      <c r="J65" s="214" t="s">
        <v>176</v>
      </c>
      <c r="K65" s="214" t="s">
        <v>176</v>
      </c>
      <c r="M65" s="291" t="s">
        <v>120</v>
      </c>
      <c r="N65" s="291" t="s">
        <v>121</v>
      </c>
      <c r="O65" s="291" t="s">
        <v>122</v>
      </c>
      <c r="P65" s="291" t="s">
        <v>123</v>
      </c>
      <c r="Q65" s="291" t="s">
        <v>119</v>
      </c>
      <c r="R65" s="291" t="s">
        <v>118</v>
      </c>
      <c r="S65" s="291"/>
      <c r="T65" s="291"/>
      <c r="U65" s="290"/>
      <c r="AA65" s="40"/>
    </row>
    <row r="66" spans="2:27" ht="25.5" customHeight="1">
      <c r="B66" s="210" t="s">
        <v>94</v>
      </c>
      <c r="C66" s="200" t="s">
        <v>412</v>
      </c>
      <c r="D66" s="200" t="s">
        <v>411</v>
      </c>
      <c r="E66" s="200" t="s">
        <v>411</v>
      </c>
      <c r="F66" s="200" t="s">
        <v>411</v>
      </c>
      <c r="G66" s="200" t="s">
        <v>411</v>
      </c>
      <c r="H66" s="200" t="s">
        <v>411</v>
      </c>
      <c r="I66" s="200" t="s">
        <v>176</v>
      </c>
      <c r="J66" s="200" t="s">
        <v>176</v>
      </c>
      <c r="K66" s="211" t="s">
        <v>176</v>
      </c>
      <c r="M66" s="290"/>
      <c r="N66" s="229"/>
      <c r="P66" s="232"/>
      <c r="AA66" s="40"/>
    </row>
    <row r="67" spans="2:27" ht="25.5" customHeight="1">
      <c r="B67" s="174" t="s">
        <v>95</v>
      </c>
      <c r="C67" s="176" t="s">
        <v>412</v>
      </c>
      <c r="D67" s="176" t="s">
        <v>414</v>
      </c>
      <c r="E67" s="176" t="s">
        <v>410</v>
      </c>
      <c r="F67" s="176" t="s">
        <v>411</v>
      </c>
      <c r="G67" s="176" t="s">
        <v>411</v>
      </c>
      <c r="H67" s="176" t="s">
        <v>411</v>
      </c>
      <c r="I67" s="176" t="s">
        <v>176</v>
      </c>
      <c r="J67" s="176" t="s">
        <v>176</v>
      </c>
      <c r="K67" s="177" t="s">
        <v>176</v>
      </c>
      <c r="M67" s="294">
        <v>0.16666666666666666</v>
      </c>
      <c r="N67" s="294">
        <v>0</v>
      </c>
      <c r="O67" s="294">
        <v>0</v>
      </c>
      <c r="P67" s="294">
        <v>0</v>
      </c>
      <c r="Q67" s="294">
        <v>0</v>
      </c>
      <c r="R67" s="294">
        <v>0</v>
      </c>
      <c r="S67" s="294"/>
      <c r="T67" s="294"/>
      <c r="AA67" s="40"/>
    </row>
    <row r="68" spans="2:27" ht="25.5" customHeight="1">
      <c r="B68" s="173" t="s">
        <v>96</v>
      </c>
      <c r="C68" s="176" t="s">
        <v>437</v>
      </c>
      <c r="D68" s="176" t="s">
        <v>413</v>
      </c>
      <c r="E68" s="176" t="s">
        <v>438</v>
      </c>
      <c r="F68" s="176" t="s">
        <v>411</v>
      </c>
      <c r="G68" s="176" t="s">
        <v>411</v>
      </c>
      <c r="H68" s="176" t="s">
        <v>411</v>
      </c>
      <c r="I68" s="176" t="s">
        <v>176</v>
      </c>
      <c r="J68" s="176" t="s">
        <v>176</v>
      </c>
      <c r="K68" s="177" t="s">
        <v>176</v>
      </c>
      <c r="M68" s="294">
        <v>0.16666666666666666</v>
      </c>
      <c r="N68" s="294">
        <v>0.25</v>
      </c>
      <c r="O68" s="294">
        <v>0.14285714285714285</v>
      </c>
      <c r="P68" s="294">
        <v>0</v>
      </c>
      <c r="Q68" s="294">
        <v>0</v>
      </c>
      <c r="R68" s="294">
        <v>0</v>
      </c>
      <c r="S68" s="294"/>
      <c r="T68" s="294"/>
      <c r="AA68" s="40"/>
    </row>
    <row r="69" spans="2:27" ht="25.5" customHeight="1">
      <c r="B69" s="173" t="s">
        <v>99</v>
      </c>
      <c r="C69" s="176" t="s">
        <v>411</v>
      </c>
      <c r="D69" s="176" t="s">
        <v>411</v>
      </c>
      <c r="E69" s="176" t="s">
        <v>439</v>
      </c>
      <c r="F69" s="176" t="s">
        <v>411</v>
      </c>
      <c r="G69" s="176" t="s">
        <v>411</v>
      </c>
      <c r="H69" s="176" t="s">
        <v>411</v>
      </c>
      <c r="I69" s="176" t="s">
        <v>176</v>
      </c>
      <c r="J69" s="176" t="s">
        <v>176</v>
      </c>
      <c r="K69" s="177" t="s">
        <v>176</v>
      </c>
      <c r="M69" s="294">
        <v>0.66666666666666663</v>
      </c>
      <c r="N69" s="294">
        <v>0.75</v>
      </c>
      <c r="O69" s="294">
        <v>0.2857142857142857</v>
      </c>
      <c r="P69" s="294">
        <v>0</v>
      </c>
      <c r="Q69" s="294">
        <v>0</v>
      </c>
      <c r="R69" s="294">
        <v>0</v>
      </c>
      <c r="S69" s="294"/>
      <c r="T69" s="294"/>
      <c r="AA69" s="40"/>
    </row>
    <row r="70" spans="2:27" ht="25.5" customHeight="1">
      <c r="B70" s="178" t="s">
        <v>97</v>
      </c>
      <c r="C70" s="176" t="s">
        <v>411</v>
      </c>
      <c r="D70" s="176" t="s">
        <v>411</v>
      </c>
      <c r="E70" s="176" t="s">
        <v>410</v>
      </c>
      <c r="F70" s="176" t="s">
        <v>435</v>
      </c>
      <c r="G70" s="176" t="s">
        <v>440</v>
      </c>
      <c r="H70" s="176" t="s">
        <v>441</v>
      </c>
      <c r="I70" s="176" t="s">
        <v>176</v>
      </c>
      <c r="J70" s="176" t="s">
        <v>176</v>
      </c>
      <c r="K70" s="177" t="s">
        <v>176</v>
      </c>
      <c r="M70" s="294">
        <v>0</v>
      </c>
      <c r="N70" s="294">
        <v>0</v>
      </c>
      <c r="O70" s="294">
        <v>0.42857142857142855</v>
      </c>
      <c r="P70" s="294">
        <v>0</v>
      </c>
      <c r="Q70" s="294">
        <v>0</v>
      </c>
      <c r="R70" s="294">
        <v>0</v>
      </c>
      <c r="S70" s="294"/>
      <c r="T70" s="294"/>
      <c r="AA70" s="40"/>
    </row>
    <row r="71" spans="2:27" ht="25.5" customHeight="1">
      <c r="B71" s="179" t="s">
        <v>98</v>
      </c>
      <c r="C71" s="180" t="s">
        <v>411</v>
      </c>
      <c r="D71" s="180" t="s">
        <v>411</v>
      </c>
      <c r="E71" s="180" t="s">
        <v>411</v>
      </c>
      <c r="F71" s="180" t="s">
        <v>411</v>
      </c>
      <c r="G71" s="180" t="s">
        <v>442</v>
      </c>
      <c r="H71" s="180" t="s">
        <v>443</v>
      </c>
      <c r="I71" s="180" t="s">
        <v>176</v>
      </c>
      <c r="J71" s="180" t="s">
        <v>176</v>
      </c>
      <c r="K71" s="181" t="s">
        <v>176</v>
      </c>
      <c r="M71" s="294">
        <v>0</v>
      </c>
      <c r="N71" s="294">
        <v>0</v>
      </c>
      <c r="O71" s="294">
        <v>0.14285714285714285</v>
      </c>
      <c r="P71" s="294">
        <v>1</v>
      </c>
      <c r="Q71" s="294">
        <v>0.4375</v>
      </c>
      <c r="R71" s="294">
        <v>0.33333333333333331</v>
      </c>
      <c r="S71" s="294"/>
      <c r="T71" s="294"/>
      <c r="AA71" s="40"/>
    </row>
    <row r="72" spans="2:27" ht="15.75" customHeight="1">
      <c r="B72" s="48"/>
      <c r="C72" s="48"/>
      <c r="D72" s="49"/>
      <c r="E72" s="49"/>
      <c r="F72" s="49"/>
      <c r="G72" s="49"/>
      <c r="H72" s="49"/>
      <c r="I72" s="49"/>
      <c r="J72" s="49"/>
      <c r="K72" s="49"/>
      <c r="M72" s="294">
        <v>0</v>
      </c>
      <c r="N72" s="294">
        <v>0</v>
      </c>
      <c r="O72" s="294">
        <v>0</v>
      </c>
      <c r="P72" s="294">
        <v>0</v>
      </c>
      <c r="Q72" s="294">
        <v>0.5</v>
      </c>
      <c r="R72" s="294">
        <v>0.66666666666666663</v>
      </c>
      <c r="S72" s="294"/>
      <c r="T72" s="294"/>
      <c r="AA72" s="40"/>
    </row>
    <row r="73" spans="2:27" ht="17.25" customHeight="1">
      <c r="B73" s="52" t="s">
        <v>134</v>
      </c>
      <c r="C73" s="52"/>
      <c r="D73" s="51"/>
      <c r="E73" s="51"/>
      <c r="F73" s="51"/>
      <c r="G73" s="51"/>
      <c r="H73" s="51"/>
      <c r="I73" s="51"/>
      <c r="J73" s="51"/>
      <c r="K73" s="51"/>
      <c r="M73" s="290"/>
      <c r="N73" s="229"/>
      <c r="P73" s="232"/>
      <c r="AA73" s="40"/>
    </row>
    <row r="74" spans="2:27" ht="30.75" customHeight="1">
      <c r="B74" s="56" t="s">
        <v>75</v>
      </c>
      <c r="C74" s="56" t="s">
        <v>101</v>
      </c>
      <c r="D74" s="56" t="s">
        <v>102</v>
      </c>
      <c r="E74" s="56" t="s">
        <v>103</v>
      </c>
      <c r="F74" s="56" t="s">
        <v>104</v>
      </c>
      <c r="G74" s="56" t="s">
        <v>105</v>
      </c>
      <c r="H74" s="56" t="s">
        <v>6</v>
      </c>
      <c r="I74" s="56" t="s">
        <v>7</v>
      </c>
      <c r="J74" s="56" t="s">
        <v>106</v>
      </c>
      <c r="K74" s="56" t="s">
        <v>108</v>
      </c>
      <c r="M74" s="290"/>
      <c r="N74" s="229"/>
      <c r="P74" s="232"/>
      <c r="AA74" s="40"/>
    </row>
    <row r="75" spans="2:27" ht="20.25" customHeight="1">
      <c r="B75" s="87" t="s">
        <v>120</v>
      </c>
      <c r="C75" s="66">
        <v>1</v>
      </c>
      <c r="D75" s="88">
        <v>3.9449744483962081E-2</v>
      </c>
      <c r="E75" s="88">
        <v>0.42249972105649303</v>
      </c>
      <c r="F75" s="88">
        <v>0.19381615121437445</v>
      </c>
      <c r="G75" s="89">
        <v>9.1189999999999998</v>
      </c>
      <c r="H75" s="90">
        <v>0.47925448300281681</v>
      </c>
      <c r="I75" s="90">
        <v>6.6249884415095268</v>
      </c>
      <c r="J75" s="91">
        <v>1.5550116718724316</v>
      </c>
      <c r="K75" s="74"/>
      <c r="M75" s="290"/>
      <c r="N75" s="229"/>
      <c r="P75" s="232"/>
      <c r="AA75" s="40"/>
    </row>
    <row r="76" spans="2:27" ht="20.25" customHeight="1">
      <c r="B76" s="87" t="s">
        <v>120</v>
      </c>
      <c r="C76" s="66">
        <v>2</v>
      </c>
      <c r="D76" s="88">
        <v>2.9685687273960162E-2</v>
      </c>
      <c r="E76" s="88">
        <v>0.37742057288150693</v>
      </c>
      <c r="F76" s="88">
        <v>0.15565079125247011</v>
      </c>
      <c r="G76" s="89">
        <v>7.0840000000000005</v>
      </c>
      <c r="H76" s="90">
        <v>1.2745202968472476E-2</v>
      </c>
      <c r="I76" s="90">
        <v>2.4279611654940068</v>
      </c>
      <c r="J76" s="91">
        <v>1.6841161704973293</v>
      </c>
      <c r="K76" s="74"/>
      <c r="M76" s="290"/>
      <c r="N76" s="229"/>
      <c r="P76" s="232"/>
      <c r="AA76" s="40"/>
    </row>
    <row r="77" spans="2:27" ht="20.25" customHeight="1">
      <c r="B77" s="87" t="s">
        <v>120</v>
      </c>
      <c r="C77" s="66">
        <v>3</v>
      </c>
      <c r="D77" s="88">
        <v>1.2394288958105619E-2</v>
      </c>
      <c r="E77" s="88">
        <v>0.36211561337617099</v>
      </c>
      <c r="F77" s="88">
        <v>0.19743692447792907</v>
      </c>
      <c r="G77" s="89">
        <v>6.2206250000000001</v>
      </c>
      <c r="H77" s="90">
        <v>6.4829067305181105E-3</v>
      </c>
      <c r="I77" s="90">
        <v>1.7341775504135946</v>
      </c>
      <c r="J77" s="91">
        <v>1.8043293926692092</v>
      </c>
      <c r="K77" s="74"/>
      <c r="M77" s="290"/>
      <c r="N77" s="229"/>
      <c r="P77" s="232"/>
      <c r="AA77" s="40"/>
    </row>
    <row r="78" spans="2:27" ht="20.25" customHeight="1">
      <c r="B78" s="87" t="s">
        <v>120</v>
      </c>
      <c r="C78" s="66">
        <v>4</v>
      </c>
      <c r="D78" s="88">
        <v>1.1694544477305412E-2</v>
      </c>
      <c r="E78" s="88">
        <v>0.35554906069116105</v>
      </c>
      <c r="F78" s="88">
        <v>0.21534768123644202</v>
      </c>
      <c r="G78" s="89">
        <v>6.297625</v>
      </c>
      <c r="H78" s="90">
        <v>0</v>
      </c>
      <c r="I78" s="90">
        <v>2.5567911981852478</v>
      </c>
      <c r="J78" s="91">
        <v>1.8117564255830461</v>
      </c>
      <c r="K78" s="74"/>
      <c r="M78" s="290"/>
      <c r="N78" s="229"/>
      <c r="P78" s="232"/>
      <c r="AA78" s="40"/>
    </row>
    <row r="79" spans="2:27" ht="20.25" customHeight="1">
      <c r="B79" s="87" t="s">
        <v>120</v>
      </c>
      <c r="C79" s="66">
        <v>5</v>
      </c>
      <c r="D79" s="88">
        <v>1.0898652869526314E-2</v>
      </c>
      <c r="E79" s="88">
        <v>0.34072248448044479</v>
      </c>
      <c r="F79" s="88">
        <v>0.21913420081431453</v>
      </c>
      <c r="G79" s="89">
        <v>5.866714285714286</v>
      </c>
      <c r="H79" s="90">
        <v>4.1731898841042567E-3</v>
      </c>
      <c r="I79" s="90">
        <v>1.5732925863073048</v>
      </c>
      <c r="J79" s="91">
        <v>1.8625914603907676</v>
      </c>
      <c r="K79" s="74"/>
      <c r="M79" s="290"/>
      <c r="N79" s="229"/>
      <c r="P79" s="232"/>
      <c r="AA79" s="40"/>
    </row>
    <row r="80" spans="2:27" ht="20.25" customHeight="1">
      <c r="B80" s="87" t="s">
        <v>120</v>
      </c>
      <c r="C80" s="66">
        <v>6</v>
      </c>
      <c r="D80" s="88">
        <v>1.2894434000737382E-2</v>
      </c>
      <c r="E80" s="88">
        <v>0.3471536828657209</v>
      </c>
      <c r="F80" s="88">
        <v>0.20772191166003059</v>
      </c>
      <c r="G80" s="89">
        <v>6.8364999999999991</v>
      </c>
      <c r="H80" s="90">
        <v>1.9407216909999744E-2</v>
      </c>
      <c r="I80" s="90">
        <v>2.141262932403305</v>
      </c>
      <c r="J80" s="91">
        <v>1.8231750430814513</v>
      </c>
      <c r="K80" s="74"/>
      <c r="M80" s="290"/>
      <c r="N80" s="229"/>
      <c r="P80" s="232"/>
      <c r="AA80" s="40"/>
    </row>
    <row r="81" spans="2:27" ht="20.25" customHeight="1">
      <c r="B81" s="87" t="s">
        <v>120</v>
      </c>
      <c r="C81" s="66">
        <v>7</v>
      </c>
      <c r="D81" s="88">
        <v>1.2263456614359144E-2</v>
      </c>
      <c r="E81" s="88">
        <v>0.35093667083149688</v>
      </c>
      <c r="F81" s="88">
        <v>0.18888408108557669</v>
      </c>
      <c r="G81" s="89">
        <v>7.4672857142857145</v>
      </c>
      <c r="H81" s="90">
        <v>1.3960390324137227E-2</v>
      </c>
      <c r="I81" s="90">
        <v>2.5268306486688381</v>
      </c>
      <c r="J81" s="91">
        <v>1.7540095985253157</v>
      </c>
      <c r="K81" s="74"/>
      <c r="M81" s="290"/>
      <c r="N81" s="229"/>
      <c r="P81" s="232"/>
      <c r="AA81" s="40"/>
    </row>
    <row r="82" spans="2:27" ht="20.25" customHeight="1">
      <c r="B82" s="87" t="s">
        <v>120</v>
      </c>
      <c r="C82" s="66">
        <v>8</v>
      </c>
      <c r="D82" s="88">
        <v>1.3115416477928639E-2</v>
      </c>
      <c r="E82" s="88">
        <v>0.33639543651114395</v>
      </c>
      <c r="F82" s="88">
        <v>0.17545006381566047</v>
      </c>
      <c r="G82" s="89">
        <v>7.7055000000000007</v>
      </c>
      <c r="H82" s="90">
        <v>0</v>
      </c>
      <c r="I82" s="90">
        <v>2.2238418452825313</v>
      </c>
      <c r="J82" s="91">
        <v>1.7400034547513092</v>
      </c>
      <c r="K82" s="74"/>
      <c r="M82" s="290"/>
      <c r="N82" s="229"/>
      <c r="P82" s="232"/>
      <c r="AA82" s="40"/>
    </row>
    <row r="83" spans="2:27" ht="20.25" customHeight="1">
      <c r="B83" s="87" t="s">
        <v>120</v>
      </c>
      <c r="C83" s="66">
        <v>9</v>
      </c>
      <c r="D83" s="88">
        <v>1.4178494982000248E-2</v>
      </c>
      <c r="E83" s="88">
        <v>0.34448299782587366</v>
      </c>
      <c r="F83" s="88">
        <v>0.19405532063923522</v>
      </c>
      <c r="G83" s="89">
        <v>7.5196666666666658</v>
      </c>
      <c r="H83" s="90">
        <v>0</v>
      </c>
      <c r="I83" s="90">
        <v>2.1955164013928075</v>
      </c>
      <c r="J83" s="91">
        <v>1.755152976430455</v>
      </c>
      <c r="K83" s="74" t="s">
        <v>68</v>
      </c>
      <c r="M83" s="290"/>
      <c r="N83" s="229"/>
      <c r="P83" s="232"/>
      <c r="AA83" s="40"/>
    </row>
    <row r="84" spans="2:27" ht="20.25" customHeight="1">
      <c r="B84" s="87" t="s">
        <v>121</v>
      </c>
      <c r="C84" s="66">
        <v>1</v>
      </c>
      <c r="D84" s="88">
        <v>3.9473353927280741E-2</v>
      </c>
      <c r="E84" s="88">
        <v>0.45918695475936067</v>
      </c>
      <c r="F84" s="88">
        <v>0.17145877677005597</v>
      </c>
      <c r="G84" s="89">
        <v>11.919500000000001</v>
      </c>
      <c r="H84" s="90">
        <v>0.67294489500685317</v>
      </c>
      <c r="I84" s="90">
        <v>8.2838568765632346</v>
      </c>
      <c r="J84" s="91">
        <v>2.1415616130439359</v>
      </c>
      <c r="K84" s="74"/>
      <c r="M84" s="290"/>
      <c r="N84" s="229"/>
      <c r="P84" s="232"/>
      <c r="AA84" s="40"/>
    </row>
    <row r="85" spans="2:27" ht="20.25" customHeight="1">
      <c r="B85" s="87" t="s">
        <v>121</v>
      </c>
      <c r="C85" s="66">
        <v>2</v>
      </c>
      <c r="D85" s="88">
        <v>3.1878839463855738E-2</v>
      </c>
      <c r="E85" s="88">
        <v>0.37337464362062517</v>
      </c>
      <c r="F85" s="88">
        <v>0.18078184788954837</v>
      </c>
      <c r="G85" s="89">
        <v>7.87575</v>
      </c>
      <c r="H85" s="90">
        <v>7.2805576907191097E-2</v>
      </c>
      <c r="I85" s="90">
        <v>2.0161544374299072</v>
      </c>
      <c r="J85" s="91">
        <v>2.5841685264973955</v>
      </c>
      <c r="K85" s="74"/>
      <c r="M85" s="290"/>
      <c r="N85" s="229"/>
      <c r="P85" s="232"/>
      <c r="AA85" s="40"/>
    </row>
    <row r="86" spans="2:27" ht="20.25" customHeight="1">
      <c r="B86" s="87" t="s">
        <v>121</v>
      </c>
      <c r="C86" s="66">
        <v>3</v>
      </c>
      <c r="D86" s="88">
        <v>1.3620960721042573E-2</v>
      </c>
      <c r="E86" s="88">
        <v>0.3634076710754558</v>
      </c>
      <c r="F86" s="88">
        <v>0.21342447608090562</v>
      </c>
      <c r="G86" s="89">
        <v>7.4175000000000004</v>
      </c>
      <c r="H86" s="90">
        <v>0.10933630946767706</v>
      </c>
      <c r="I86" s="90">
        <v>1.8860513383174293</v>
      </c>
      <c r="J86" s="91">
        <v>2.6699028134261531</v>
      </c>
      <c r="K86" s="74"/>
      <c r="M86" s="290"/>
      <c r="N86" s="229"/>
      <c r="P86" s="232"/>
      <c r="AA86" s="40"/>
    </row>
    <row r="87" spans="2:27" ht="20.25" customHeight="1">
      <c r="B87" s="87" t="s">
        <v>121</v>
      </c>
      <c r="C87" s="66">
        <v>4</v>
      </c>
      <c r="D87" s="88">
        <v>1.2004661781745245E-2</v>
      </c>
      <c r="E87" s="88">
        <v>0.35954899262202777</v>
      </c>
      <c r="F87" s="88">
        <v>0.22371282070753368</v>
      </c>
      <c r="G87" s="89">
        <v>7.5169999999999995</v>
      </c>
      <c r="H87" s="90">
        <v>1.1718848648901712E-2</v>
      </c>
      <c r="I87" s="90">
        <v>1.7168113270641008</v>
      </c>
      <c r="J87" s="91">
        <v>2.6733870020291808</v>
      </c>
      <c r="K87" s="74"/>
      <c r="M87" s="290"/>
      <c r="N87" s="229"/>
      <c r="P87" s="232"/>
      <c r="AA87" s="40"/>
    </row>
    <row r="88" spans="2:27" ht="20.25" customHeight="1">
      <c r="B88" s="87" t="s">
        <v>121</v>
      </c>
      <c r="C88" s="66">
        <v>5</v>
      </c>
      <c r="D88" s="88">
        <v>1.0525088752762403E-2</v>
      </c>
      <c r="E88" s="88">
        <v>0.36343036852602084</v>
      </c>
      <c r="F88" s="88">
        <v>0.21684289553936864</v>
      </c>
      <c r="G88" s="89">
        <v>8.066749999999999</v>
      </c>
      <c r="H88" s="90">
        <v>4.6221080047977481E-2</v>
      </c>
      <c r="I88" s="90">
        <v>1.8950642819670769</v>
      </c>
      <c r="J88" s="91">
        <v>2.6025682665704317</v>
      </c>
      <c r="K88" s="74"/>
      <c r="M88" s="290"/>
      <c r="N88" s="229"/>
      <c r="P88" s="232"/>
      <c r="AA88" s="40"/>
    </row>
    <row r="89" spans="2:27" ht="20.25" customHeight="1">
      <c r="B89" s="87" t="s">
        <v>121</v>
      </c>
      <c r="C89" s="66">
        <v>6</v>
      </c>
      <c r="D89" s="88">
        <v>1.1508324547535864E-2</v>
      </c>
      <c r="E89" s="88">
        <v>0.36450647488748805</v>
      </c>
      <c r="F89" s="88">
        <v>0.19714712938614448</v>
      </c>
      <c r="G89" s="89">
        <v>9.308250000000001</v>
      </c>
      <c r="H89" s="90">
        <v>1.1029210035588504E-2</v>
      </c>
      <c r="I89" s="90">
        <v>1.7812174207475433</v>
      </c>
      <c r="J89" s="91">
        <v>2.4031757651931716</v>
      </c>
      <c r="K89" s="74"/>
      <c r="M89" s="290"/>
      <c r="N89" s="229"/>
      <c r="P89" s="232"/>
      <c r="AA89" s="40"/>
    </row>
    <row r="90" spans="2:27" ht="20.25" customHeight="1">
      <c r="B90" s="87" t="s">
        <v>121</v>
      </c>
      <c r="C90" s="66">
        <v>7</v>
      </c>
      <c r="D90" s="88">
        <v>1.2584046880982339E-2</v>
      </c>
      <c r="E90" s="88">
        <v>0.36855986545099156</v>
      </c>
      <c r="F90" s="88">
        <v>0.18209289831704875</v>
      </c>
      <c r="G90" s="89">
        <v>10.15225</v>
      </c>
      <c r="H90" s="90">
        <v>3.2681944059296815E-2</v>
      </c>
      <c r="I90" s="90">
        <v>2.0916444197949962</v>
      </c>
      <c r="J90" s="91">
        <v>2.2864097022049279</v>
      </c>
      <c r="K90" s="74"/>
      <c r="M90" s="290"/>
      <c r="N90" s="229"/>
      <c r="P90" s="232"/>
      <c r="AA90" s="40"/>
    </row>
    <row r="91" spans="2:27" ht="20.25" customHeight="1">
      <c r="B91" s="87" t="s">
        <v>121</v>
      </c>
      <c r="C91" s="66">
        <v>8</v>
      </c>
      <c r="D91" s="88">
        <v>1.47369938810751E-2</v>
      </c>
      <c r="E91" s="88">
        <v>0.37351444564198105</v>
      </c>
      <c r="F91" s="88">
        <v>0.1698085607745668</v>
      </c>
      <c r="G91" s="89">
        <v>10.80725</v>
      </c>
      <c r="H91" s="90">
        <v>1.2753177677398933E-2</v>
      </c>
      <c r="I91" s="90">
        <v>2.3784676368349009</v>
      </c>
      <c r="J91" s="91">
        <v>2.2143425672642749</v>
      </c>
      <c r="K91" s="74"/>
      <c r="M91" s="290"/>
      <c r="N91" s="229"/>
      <c r="P91" s="232"/>
      <c r="AA91" s="40"/>
    </row>
    <row r="92" spans="2:27" ht="20.25" customHeight="1">
      <c r="B92" s="87" t="s">
        <v>121</v>
      </c>
      <c r="C92" s="66">
        <v>9</v>
      </c>
      <c r="D92" s="88">
        <v>1.2900292851984135E-2</v>
      </c>
      <c r="E92" s="88">
        <v>0.37168486251276245</v>
      </c>
      <c r="F92" s="88">
        <v>0.1880926012250233</v>
      </c>
      <c r="G92" s="89">
        <v>9.9454999999999991</v>
      </c>
      <c r="H92" s="90">
        <v>5.3511408598868652E-2</v>
      </c>
      <c r="I92" s="90">
        <v>1.8394546705861099</v>
      </c>
      <c r="J92" s="91">
        <v>2.3191345689365512</v>
      </c>
      <c r="K92" s="74" t="s">
        <v>68</v>
      </c>
      <c r="M92" s="290"/>
      <c r="N92" s="229"/>
      <c r="P92" s="232"/>
      <c r="AA92" s="40"/>
    </row>
    <row r="93" spans="2:27" ht="20.25" customHeight="1">
      <c r="B93" s="87" t="s">
        <v>122</v>
      </c>
      <c r="C93" s="66">
        <v>1</v>
      </c>
      <c r="D93" s="88">
        <v>4.1126787682906972E-2</v>
      </c>
      <c r="E93" s="88">
        <v>0.46715094861859635</v>
      </c>
      <c r="F93" s="88">
        <v>0.1848548883389268</v>
      </c>
      <c r="G93" s="89">
        <v>10.32075</v>
      </c>
      <c r="H93" s="90">
        <v>1.1589288468176044</v>
      </c>
      <c r="I93" s="90">
        <v>10.820494084643574</v>
      </c>
      <c r="J93" s="91">
        <v>2.050228208451323</v>
      </c>
      <c r="K93" s="74"/>
      <c r="M93" s="290"/>
      <c r="N93" s="229"/>
      <c r="P93" s="232"/>
      <c r="AA93" s="40"/>
    </row>
    <row r="94" spans="2:27" ht="20.25" customHeight="1">
      <c r="B94" s="87" t="s">
        <v>122</v>
      </c>
      <c r="C94" s="66">
        <v>2</v>
      </c>
      <c r="D94" s="88">
        <v>4.9310511609152043E-2</v>
      </c>
      <c r="E94" s="88">
        <v>0.36681336953608618</v>
      </c>
      <c r="F94" s="88">
        <v>0.13565911347668938</v>
      </c>
      <c r="G94" s="89">
        <v>5.6132857142857144</v>
      </c>
      <c r="H94" s="90">
        <v>0.10795154918569447</v>
      </c>
      <c r="I94" s="90">
        <v>2.3929260069495606</v>
      </c>
      <c r="J94" s="91">
        <v>2.4242883284762216</v>
      </c>
      <c r="K94" s="74"/>
      <c r="M94" s="290"/>
      <c r="N94" s="229"/>
      <c r="P94" s="232"/>
      <c r="AA94" s="40"/>
    </row>
    <row r="95" spans="2:27" ht="20.25" customHeight="1">
      <c r="B95" s="87" t="s">
        <v>122</v>
      </c>
      <c r="C95" s="66">
        <v>3</v>
      </c>
      <c r="D95" s="88">
        <v>3.070325394718126E-2</v>
      </c>
      <c r="E95" s="88">
        <v>0.34885250975702914</v>
      </c>
      <c r="F95" s="88">
        <v>0.14275032624995157</v>
      </c>
      <c r="G95" s="89">
        <v>5.0085714285714289</v>
      </c>
      <c r="H95" s="90">
        <v>8.5735931681652597E-2</v>
      </c>
      <c r="I95" s="90">
        <v>2.1697785787125925</v>
      </c>
      <c r="J95" s="91">
        <v>2.5857807818306151</v>
      </c>
      <c r="K95" s="74"/>
      <c r="M95" s="290"/>
      <c r="N95" s="229"/>
      <c r="P95" s="232"/>
      <c r="AA95" s="40"/>
    </row>
    <row r="96" spans="2:27" ht="20.25" customHeight="1">
      <c r="B96" s="87" t="s">
        <v>122</v>
      </c>
      <c r="C96" s="66">
        <v>4</v>
      </c>
      <c r="D96" s="88">
        <v>2.6670086524465602E-2</v>
      </c>
      <c r="E96" s="88">
        <v>0.34298005824104472</v>
      </c>
      <c r="F96" s="88">
        <v>0.1459970451490506</v>
      </c>
      <c r="G96" s="89">
        <v>4.9545714285714286</v>
      </c>
      <c r="H96" s="90">
        <v>8.4289850458917834E-2</v>
      </c>
      <c r="I96" s="90">
        <v>2.1669515722146793</v>
      </c>
      <c r="J96" s="91">
        <v>2.5989661523138126</v>
      </c>
      <c r="K96" s="74"/>
      <c r="M96" s="290"/>
      <c r="N96" s="229"/>
      <c r="P96" s="232"/>
      <c r="AA96" s="40"/>
    </row>
    <row r="97" spans="2:27" ht="20.25" customHeight="1">
      <c r="B97" s="87" t="s">
        <v>122</v>
      </c>
      <c r="C97" s="66">
        <v>5</v>
      </c>
      <c r="D97" s="88">
        <v>2.6559280453420563E-2</v>
      </c>
      <c r="E97" s="88">
        <v>0.34690955047537581</v>
      </c>
      <c r="F97" s="88">
        <v>0.15232388255880702</v>
      </c>
      <c r="G97" s="89">
        <v>5.2958571428571437</v>
      </c>
      <c r="H97" s="90">
        <v>6.9395846268249212E-2</v>
      </c>
      <c r="I97" s="90">
        <v>2.2033181190169127</v>
      </c>
      <c r="J97" s="91">
        <v>2.5511905965895951</v>
      </c>
      <c r="K97" s="74"/>
      <c r="M97" s="290"/>
      <c r="N97" s="229"/>
      <c r="P97" s="232"/>
      <c r="AA97" s="40"/>
    </row>
    <row r="98" spans="2:27" ht="20.25" customHeight="1">
      <c r="B98" s="87" t="s">
        <v>122</v>
      </c>
      <c r="C98" s="66">
        <v>6</v>
      </c>
      <c r="D98" s="88">
        <v>2.4119853994357954E-2</v>
      </c>
      <c r="E98" s="88">
        <v>0.34964126833030124</v>
      </c>
      <c r="F98" s="88">
        <v>0.14454200509433762</v>
      </c>
      <c r="G98" s="89">
        <v>6.4259999999999993</v>
      </c>
      <c r="H98" s="90">
        <v>0.10865002974950211</v>
      </c>
      <c r="I98" s="90">
        <v>2.6900248744876727</v>
      </c>
      <c r="J98" s="91">
        <v>2.3453616522622496</v>
      </c>
      <c r="K98" s="74"/>
      <c r="M98" s="290"/>
      <c r="N98" s="229"/>
      <c r="P98" s="232"/>
      <c r="AA98" s="40"/>
    </row>
    <row r="99" spans="2:27" ht="20.25" customHeight="1">
      <c r="B99" s="87" t="s">
        <v>122</v>
      </c>
      <c r="C99" s="66">
        <v>7</v>
      </c>
      <c r="D99" s="88">
        <v>2.3902205297041821E-2</v>
      </c>
      <c r="E99" s="88">
        <v>0.35259196555557315</v>
      </c>
      <c r="F99" s="88">
        <v>0.13777965725778499</v>
      </c>
      <c r="G99" s="89">
        <v>7.4508333333333328</v>
      </c>
      <c r="H99" s="90">
        <v>0.13353786621336058</v>
      </c>
      <c r="I99" s="90">
        <v>2.5490022109550301</v>
      </c>
      <c r="J99" s="91">
        <v>2.2135633023924117</v>
      </c>
      <c r="K99" s="74"/>
    </row>
    <row r="100" spans="2:27" ht="20.25" customHeight="1">
      <c r="B100" s="87" t="s">
        <v>122</v>
      </c>
      <c r="C100" s="66">
        <v>8</v>
      </c>
      <c r="D100" s="88">
        <v>2.4043293742727574E-2</v>
      </c>
      <c r="E100" s="88">
        <v>0.35704991587145574</v>
      </c>
      <c r="F100" s="88">
        <v>0.12364125541900681</v>
      </c>
      <c r="G100" s="89">
        <v>8.0373333333333346</v>
      </c>
      <c r="H100" s="90">
        <v>0.1418765671362211</v>
      </c>
      <c r="I100" s="90">
        <v>2.4703214042542028</v>
      </c>
      <c r="J100" s="91">
        <v>2.1205855116656789</v>
      </c>
      <c r="K100" s="74"/>
    </row>
    <row r="101" spans="2:27" ht="20.25" customHeight="1">
      <c r="B101" s="87" t="s">
        <v>122</v>
      </c>
      <c r="C101" s="66">
        <v>9</v>
      </c>
      <c r="D101" s="88">
        <v>2.5039728826954818E-2</v>
      </c>
      <c r="E101" s="88">
        <v>0.3524592477086731</v>
      </c>
      <c r="F101" s="88">
        <v>0.13387318101856679</v>
      </c>
      <c r="G101" s="89">
        <v>7.1161428571428571</v>
      </c>
      <c r="H101" s="90">
        <v>0.22612298326564298</v>
      </c>
      <c r="I101" s="90">
        <v>3.0065981849024381</v>
      </c>
      <c r="J101" s="91">
        <v>2.2456356169801537</v>
      </c>
      <c r="K101" s="74" t="s">
        <v>68</v>
      </c>
    </row>
    <row r="102" spans="2:27" ht="20.25" customHeight="1">
      <c r="B102" s="87" t="s">
        <v>123</v>
      </c>
      <c r="C102" s="66">
        <v>1</v>
      </c>
      <c r="D102" s="88">
        <v>6.4072666659333602E-2</v>
      </c>
      <c r="E102" s="88">
        <v>0.42049803061579716</v>
      </c>
      <c r="F102" s="88">
        <v>0.19508423581925852</v>
      </c>
      <c r="G102" s="89">
        <v>15.284600000000001</v>
      </c>
      <c r="H102" s="90">
        <v>0.42496225637959645</v>
      </c>
      <c r="I102" s="90">
        <v>22.250758142625433</v>
      </c>
      <c r="J102" s="91">
        <v>2.515684608016763</v>
      </c>
      <c r="K102" s="74"/>
    </row>
    <row r="103" spans="2:27" ht="20.25" customHeight="1">
      <c r="B103" s="87" t="s">
        <v>123</v>
      </c>
      <c r="C103" s="66">
        <v>2</v>
      </c>
      <c r="D103" s="88">
        <v>5.4142082338859199E-2</v>
      </c>
      <c r="E103" s="88">
        <v>0.36076481402675692</v>
      </c>
      <c r="F103" s="88">
        <v>0.13935417332578781</v>
      </c>
      <c r="G103" s="89">
        <v>10.537600000000001</v>
      </c>
      <c r="H103" s="90">
        <v>0.10474840422595409</v>
      </c>
      <c r="I103" s="90">
        <v>4.1239834700810816</v>
      </c>
      <c r="J103" s="91">
        <v>2.9666891485171765</v>
      </c>
      <c r="K103" s="74"/>
    </row>
    <row r="104" spans="2:27" ht="20.25" customHeight="1">
      <c r="B104" s="87" t="s">
        <v>123</v>
      </c>
      <c r="C104" s="66">
        <v>3</v>
      </c>
      <c r="D104" s="88">
        <v>1.660223260727824E-2</v>
      </c>
      <c r="E104" s="88">
        <v>0.35073251535171424</v>
      </c>
      <c r="F104" s="88">
        <v>0.1354377301133767</v>
      </c>
      <c r="G104" s="89">
        <v>9.6253999999999991</v>
      </c>
      <c r="H104" s="90">
        <v>5.1448330527398556E-2</v>
      </c>
      <c r="I104" s="90">
        <v>3.8586247895548915</v>
      </c>
      <c r="J104" s="91">
        <v>3.1059112975788152</v>
      </c>
      <c r="K104" s="74"/>
    </row>
    <row r="105" spans="2:27" ht="20.25" customHeight="1">
      <c r="B105" s="87" t="s">
        <v>123</v>
      </c>
      <c r="C105" s="66">
        <v>4</v>
      </c>
      <c r="D105" s="88">
        <v>1.2333020392914645E-2</v>
      </c>
      <c r="E105" s="88">
        <v>0.34828637276401803</v>
      </c>
      <c r="F105" s="88">
        <v>0.14430321819796993</v>
      </c>
      <c r="G105" s="89">
        <v>9.8846000000000007</v>
      </c>
      <c r="H105" s="90">
        <v>6.561225440950437E-2</v>
      </c>
      <c r="I105" s="90">
        <v>4.6322251613110081</v>
      </c>
      <c r="J105" s="91">
        <v>3.0540540829381437</v>
      </c>
      <c r="K105" s="74"/>
    </row>
    <row r="106" spans="2:27" ht="20.25" customHeight="1">
      <c r="B106" s="87" t="s">
        <v>123</v>
      </c>
      <c r="C106" s="66">
        <v>5</v>
      </c>
      <c r="D106" s="88">
        <v>1.2575315288219379E-2</v>
      </c>
      <c r="E106" s="88">
        <v>0.35374360588414305</v>
      </c>
      <c r="F106" s="88">
        <v>0.1554812952138141</v>
      </c>
      <c r="G106" s="89">
        <v>10.895599999999998</v>
      </c>
      <c r="H106" s="90">
        <v>6.2174753870134172E-2</v>
      </c>
      <c r="I106" s="90">
        <v>4.3522327709093922</v>
      </c>
      <c r="J106" s="91">
        <v>2.9129935536118792</v>
      </c>
      <c r="K106" s="74"/>
    </row>
    <row r="107" spans="2:27" ht="20.25" customHeight="1">
      <c r="B107" s="87" t="s">
        <v>123</v>
      </c>
      <c r="C107" s="66">
        <v>6</v>
      </c>
      <c r="D107" s="88">
        <v>1.529412138782457E-2</v>
      </c>
      <c r="E107" s="88">
        <v>0.35644278315336941</v>
      </c>
      <c r="F107" s="88">
        <v>0.13083376258696244</v>
      </c>
      <c r="G107" s="89">
        <v>12.2622</v>
      </c>
      <c r="H107" s="90">
        <v>3.4294564242978359E-2</v>
      </c>
      <c r="I107" s="90">
        <v>5.0070063794748405</v>
      </c>
      <c r="J107" s="91">
        <v>2.6968589360596211</v>
      </c>
      <c r="K107" s="74"/>
    </row>
    <row r="108" spans="2:27" ht="20.25" customHeight="1">
      <c r="B108" s="87" t="s">
        <v>123</v>
      </c>
      <c r="C108" s="66">
        <v>7</v>
      </c>
      <c r="D108" s="88">
        <v>1.5854098671079977E-2</v>
      </c>
      <c r="E108" s="88">
        <v>0.35748051321230073</v>
      </c>
      <c r="F108" s="88">
        <v>0.10937018973702545</v>
      </c>
      <c r="G108" s="89">
        <v>11.809750000000001</v>
      </c>
      <c r="H108" s="90">
        <v>6.94413903092225E-2</v>
      </c>
      <c r="I108" s="90">
        <v>5.1560232304597706</v>
      </c>
      <c r="J108" s="91">
        <v>2.4696565727704902</v>
      </c>
      <c r="K108" s="74"/>
    </row>
    <row r="109" spans="2:27" ht="20.25" customHeight="1">
      <c r="B109" s="87" t="s">
        <v>123</v>
      </c>
      <c r="C109" s="66">
        <v>8</v>
      </c>
      <c r="D109" s="88">
        <v>2.1095809834393332E-2</v>
      </c>
      <c r="E109" s="88">
        <v>0.36553894904890438</v>
      </c>
      <c r="F109" s="88">
        <v>0.1006033130831349</v>
      </c>
      <c r="G109" s="89">
        <v>13.19825</v>
      </c>
      <c r="H109" s="90">
        <v>1.2783140163041284E-2</v>
      </c>
      <c r="I109" s="90">
        <v>6.4746604925804103</v>
      </c>
      <c r="J109" s="91">
        <v>2.2921573174846346</v>
      </c>
      <c r="K109" s="74"/>
    </row>
    <row r="110" spans="2:27" ht="20.25" customHeight="1">
      <c r="B110" s="87" t="s">
        <v>123</v>
      </c>
      <c r="C110" s="66">
        <v>9</v>
      </c>
      <c r="D110" s="88">
        <v>1.9099638052773663E-2</v>
      </c>
      <c r="E110" s="88">
        <v>0.36597558562411714</v>
      </c>
      <c r="F110" s="88">
        <v>0.1107557336891383</v>
      </c>
      <c r="G110" s="89">
        <v>12.28725</v>
      </c>
      <c r="H110" s="90">
        <v>2.5998998518577062E-2</v>
      </c>
      <c r="I110" s="90">
        <v>4.6798197333438711</v>
      </c>
      <c r="J110" s="91">
        <v>2.4104073039759042</v>
      </c>
      <c r="K110" s="74" t="s">
        <v>67</v>
      </c>
    </row>
    <row r="111" spans="2:27" ht="20.25" customHeight="1">
      <c r="B111" s="87" t="s">
        <v>119</v>
      </c>
      <c r="C111" s="66">
        <v>1</v>
      </c>
      <c r="D111" s="88">
        <v>5.9768051555742871E-2</v>
      </c>
      <c r="E111" s="88">
        <v>0.38269113657295784</v>
      </c>
      <c r="F111" s="88">
        <v>0.24479744823139968</v>
      </c>
      <c r="G111" s="89">
        <v>12.159600000000001</v>
      </c>
      <c r="H111" s="90">
        <v>0.46799512161885232</v>
      </c>
      <c r="I111" s="90">
        <v>11.169483569303274</v>
      </c>
      <c r="J111" s="91">
        <v>2.3218651664230592</v>
      </c>
      <c r="K111" s="74"/>
    </row>
    <row r="112" spans="2:27" ht="20.25" customHeight="1">
      <c r="B112" s="87" t="s">
        <v>119</v>
      </c>
      <c r="C112" s="66">
        <v>2</v>
      </c>
      <c r="D112" s="88">
        <v>4.7080049031534864E-2</v>
      </c>
      <c r="E112" s="88">
        <v>0.33692012351667866</v>
      </c>
      <c r="F112" s="88">
        <v>0.19954364398271027</v>
      </c>
      <c r="G112" s="89">
        <v>8.3865625000000001</v>
      </c>
      <c r="H112" s="90">
        <v>6.7947625179848092E-2</v>
      </c>
      <c r="I112" s="90">
        <v>2.3225733697838984</v>
      </c>
      <c r="J112" s="91">
        <v>2.7329639015464857</v>
      </c>
      <c r="K112" s="74"/>
    </row>
    <row r="113" spans="2:11" ht="20.25" customHeight="1">
      <c r="B113" s="87" t="s">
        <v>119</v>
      </c>
      <c r="C113" s="66">
        <v>3</v>
      </c>
      <c r="D113" s="88">
        <v>2.1241927298067124E-2</v>
      </c>
      <c r="E113" s="88">
        <v>0.3365055860526926</v>
      </c>
      <c r="F113" s="88">
        <v>0.20174102852747963</v>
      </c>
      <c r="G113" s="89">
        <v>8.3306874999999998</v>
      </c>
      <c r="H113" s="90">
        <v>5.9733822106438898E-2</v>
      </c>
      <c r="I113" s="90">
        <v>2.1305063217963207</v>
      </c>
      <c r="J113" s="91">
        <v>2.7654485068127443</v>
      </c>
      <c r="K113" s="74"/>
    </row>
    <row r="114" spans="2:11" ht="20.25" customHeight="1">
      <c r="B114" s="87" t="s">
        <v>119</v>
      </c>
      <c r="C114" s="66">
        <v>4</v>
      </c>
      <c r="D114" s="88">
        <v>1.8660236790732348E-2</v>
      </c>
      <c r="E114" s="88">
        <v>0.3438560046607822</v>
      </c>
      <c r="F114" s="88">
        <v>0.21785261898599184</v>
      </c>
      <c r="G114" s="89">
        <v>9.0349374999999981</v>
      </c>
      <c r="H114" s="90">
        <v>6.4135894798807977E-2</v>
      </c>
      <c r="I114" s="90">
        <v>2.2290495682116327</v>
      </c>
      <c r="J114" s="91">
        <v>2.6826091847853912</v>
      </c>
      <c r="K114" s="74"/>
    </row>
    <row r="115" spans="2:11" ht="20.25" customHeight="1">
      <c r="B115" s="87" t="s">
        <v>119</v>
      </c>
      <c r="C115" s="66">
        <v>5</v>
      </c>
      <c r="D115" s="88">
        <v>1.9102250224066728E-2</v>
      </c>
      <c r="E115" s="88">
        <v>0.34197266411335359</v>
      </c>
      <c r="F115" s="88">
        <v>0.21095948488012436</v>
      </c>
      <c r="G115" s="89">
        <v>9.2923333333333336</v>
      </c>
      <c r="H115" s="90">
        <v>7.629145078002561E-2</v>
      </c>
      <c r="I115" s="90">
        <v>2.7682897854466435</v>
      </c>
      <c r="J115" s="91">
        <v>2.5722384110323206</v>
      </c>
      <c r="K115" s="74"/>
    </row>
    <row r="116" spans="2:11" ht="20.25" customHeight="1">
      <c r="B116" s="87" t="s">
        <v>119</v>
      </c>
      <c r="C116" s="66">
        <v>6</v>
      </c>
      <c r="D116" s="88">
        <v>2.0692448159849216E-2</v>
      </c>
      <c r="E116" s="88">
        <v>0.34635476240509649</v>
      </c>
      <c r="F116" s="88">
        <v>0.18457297862172445</v>
      </c>
      <c r="G116" s="89">
        <v>11.13833333333333</v>
      </c>
      <c r="H116" s="90">
        <v>3.7415185097371795E-2</v>
      </c>
      <c r="I116" s="90">
        <v>3.404781843860833</v>
      </c>
      <c r="J116" s="91">
        <v>2.3162792889641652</v>
      </c>
      <c r="K116" s="74"/>
    </row>
    <row r="117" spans="2:11" ht="20.25" customHeight="1">
      <c r="B117" s="87" t="s">
        <v>119</v>
      </c>
      <c r="C117" s="66">
        <v>7</v>
      </c>
      <c r="D117" s="88">
        <v>2.2023564396593052E-2</v>
      </c>
      <c r="E117" s="88">
        <v>0.34582034437218889</v>
      </c>
      <c r="F117" s="88">
        <v>0.1794494938782526</v>
      </c>
      <c r="G117" s="89">
        <v>11.822666666666668</v>
      </c>
      <c r="H117" s="90">
        <v>6.5901908206578153E-2</v>
      </c>
      <c r="I117" s="90">
        <v>3.377823337652059</v>
      </c>
      <c r="J117" s="91">
        <v>2.2561033762978631</v>
      </c>
      <c r="K117" s="74"/>
    </row>
    <row r="118" spans="2:11" ht="20.25" customHeight="1">
      <c r="B118" s="87" t="s">
        <v>119</v>
      </c>
      <c r="C118" s="66">
        <v>8</v>
      </c>
      <c r="D118" s="88">
        <v>1.9358368247654086E-2</v>
      </c>
      <c r="E118" s="88">
        <v>0.35328338229862932</v>
      </c>
      <c r="F118" s="88">
        <v>0.16325043102697495</v>
      </c>
      <c r="G118" s="89">
        <v>12.930533333333333</v>
      </c>
      <c r="H118" s="90">
        <v>3.1733345124034008E-2</v>
      </c>
      <c r="I118" s="90">
        <v>3.5946828171058525</v>
      </c>
      <c r="J118" s="91">
        <v>2.1455082425323981</v>
      </c>
      <c r="K118" s="74"/>
    </row>
    <row r="119" spans="2:11" ht="20.25" customHeight="1">
      <c r="B119" s="87" t="s">
        <v>119</v>
      </c>
      <c r="C119" s="66">
        <v>9</v>
      </c>
      <c r="D119" s="88">
        <v>1.9440099281523182E-2</v>
      </c>
      <c r="E119" s="88">
        <v>0.35438569557932365</v>
      </c>
      <c r="F119" s="88">
        <v>0.17948544994501864</v>
      </c>
      <c r="G119" s="89">
        <v>12.489533333333332</v>
      </c>
      <c r="H119" s="90">
        <v>5.1765599092690219E-2</v>
      </c>
      <c r="I119" s="90">
        <v>4.2667402888520423</v>
      </c>
      <c r="J119" s="91">
        <v>2.1818941892776418</v>
      </c>
      <c r="K119" s="74" t="s">
        <v>70</v>
      </c>
    </row>
    <row r="120" spans="2:11" ht="20.25" customHeight="1">
      <c r="B120" s="87" t="s">
        <v>118</v>
      </c>
      <c r="C120" s="66">
        <v>1</v>
      </c>
      <c r="D120" s="88">
        <v>5.2326895699666899E-2</v>
      </c>
      <c r="E120" s="88">
        <v>0.42362128933659549</v>
      </c>
      <c r="F120" s="88">
        <v>0.2605035975057351</v>
      </c>
      <c r="G120" s="89">
        <v>15.039499999999999</v>
      </c>
      <c r="H120" s="90">
        <v>0.23929349248961054</v>
      </c>
      <c r="I120" s="90">
        <v>36.242087135244653</v>
      </c>
      <c r="J120" s="91">
        <v>2.6294773782250944</v>
      </c>
      <c r="K120" s="74"/>
    </row>
    <row r="121" spans="2:11" ht="20.25" customHeight="1">
      <c r="B121" s="87" t="s">
        <v>118</v>
      </c>
      <c r="C121" s="66">
        <v>2</v>
      </c>
      <c r="D121" s="88">
        <v>5.4420207433608522E-2</v>
      </c>
      <c r="E121" s="88">
        <v>0.34977266511152588</v>
      </c>
      <c r="F121" s="88">
        <v>0.23485343118629537</v>
      </c>
      <c r="G121" s="89">
        <v>10.947142857142856</v>
      </c>
      <c r="H121" s="90">
        <v>3.779645564080833E-2</v>
      </c>
      <c r="I121" s="90">
        <v>6.7071528555325326</v>
      </c>
      <c r="J121" s="91">
        <v>3.0921307176765076</v>
      </c>
      <c r="K121" s="74"/>
    </row>
    <row r="122" spans="2:11" ht="20.25" customHeight="1">
      <c r="B122" s="87" t="s">
        <v>118</v>
      </c>
      <c r="C122" s="66">
        <v>3</v>
      </c>
      <c r="D122" s="88">
        <v>1.4988442543281411E-2</v>
      </c>
      <c r="E122" s="88">
        <v>0.3515158893841715</v>
      </c>
      <c r="F122" s="88">
        <v>0.23655387913792322</v>
      </c>
      <c r="G122" s="89">
        <v>10.646714285714284</v>
      </c>
      <c r="H122" s="90">
        <v>6.5846591270124766E-2</v>
      </c>
      <c r="I122" s="90">
        <v>7.1641091301895745</v>
      </c>
      <c r="J122" s="91">
        <v>3.1234955769821888</v>
      </c>
      <c r="K122" s="74"/>
    </row>
    <row r="123" spans="2:11" ht="20.25" customHeight="1">
      <c r="B123" s="87" t="s">
        <v>118</v>
      </c>
      <c r="C123" s="66">
        <v>4</v>
      </c>
      <c r="D123" s="88">
        <v>1.4667268090314179E-2</v>
      </c>
      <c r="E123" s="88">
        <v>0.35195643210096889</v>
      </c>
      <c r="F123" s="88">
        <v>0.23676573195534828</v>
      </c>
      <c r="G123" s="89">
        <v>10.622428571428571</v>
      </c>
      <c r="H123" s="90">
        <v>7.0803149508178315E-3</v>
      </c>
      <c r="I123" s="90">
        <v>7.0059716438342443</v>
      </c>
      <c r="J123" s="91">
        <v>3.1408038081925023</v>
      </c>
      <c r="K123" s="74"/>
    </row>
    <row r="124" spans="2:11" ht="20.25" customHeight="1">
      <c r="B124" s="87" t="s">
        <v>118</v>
      </c>
      <c r="C124" s="66">
        <v>5</v>
      </c>
      <c r="D124" s="88">
        <v>1.4382320131839673E-2</v>
      </c>
      <c r="E124" s="88">
        <v>0.35363583032748441</v>
      </c>
      <c r="F124" s="88">
        <v>0.24437097114054479</v>
      </c>
      <c r="G124" s="89">
        <v>11.197857142857144</v>
      </c>
      <c r="H124" s="90">
        <v>2.1926511542444575E-2</v>
      </c>
      <c r="I124" s="90">
        <v>6.0919157902091845</v>
      </c>
      <c r="J124" s="91">
        <v>3.0876844375779418</v>
      </c>
      <c r="K124" s="74"/>
    </row>
    <row r="125" spans="2:11" ht="20.25" customHeight="1">
      <c r="B125" s="87" t="s">
        <v>118</v>
      </c>
      <c r="C125" s="66">
        <v>6</v>
      </c>
      <c r="D125" s="88">
        <v>1.5040135888213938E-2</v>
      </c>
      <c r="E125" s="88">
        <v>0.35244893475983924</v>
      </c>
      <c r="F125" s="88">
        <v>0.19989906801997087</v>
      </c>
      <c r="G125" s="89">
        <v>13.073857142857145</v>
      </c>
      <c r="H125" s="90">
        <v>6.7522063171751683E-3</v>
      </c>
      <c r="I125" s="90">
        <v>7.9844839700596371</v>
      </c>
      <c r="J125" s="91">
        <v>2.8007155926001226</v>
      </c>
      <c r="K125" s="74"/>
    </row>
    <row r="126" spans="2:11" ht="20.25" customHeight="1">
      <c r="B126" s="87" t="s">
        <v>118</v>
      </c>
      <c r="C126" s="66">
        <v>7</v>
      </c>
      <c r="D126" s="88">
        <v>1.8350692998852763E-2</v>
      </c>
      <c r="E126" s="88">
        <v>0.35635885044764082</v>
      </c>
      <c r="F126" s="88">
        <v>0.197088594075671</v>
      </c>
      <c r="G126" s="89">
        <v>14.482285714285714</v>
      </c>
      <c r="H126" s="90">
        <v>0.15681672459042723</v>
      </c>
      <c r="I126" s="90">
        <v>7.8208170731906694</v>
      </c>
      <c r="J126" s="91">
        <v>2.6529851301154728</v>
      </c>
      <c r="K126" s="74"/>
    </row>
    <row r="127" spans="2:11" ht="20.25" customHeight="1">
      <c r="B127" s="87" t="s">
        <v>118</v>
      </c>
      <c r="C127" s="66">
        <v>8</v>
      </c>
      <c r="D127" s="88">
        <v>1.9264580126363725E-2</v>
      </c>
      <c r="E127" s="88">
        <v>0.35972700621939202</v>
      </c>
      <c r="F127" s="88">
        <v>0.19174534788959346</v>
      </c>
      <c r="G127" s="89">
        <v>16.392571428571429</v>
      </c>
      <c r="H127" s="90">
        <v>1.7010010901715989E-2</v>
      </c>
      <c r="I127" s="90">
        <v>10.231521557382166</v>
      </c>
      <c r="J127" s="91">
        <v>2.4730220951310868</v>
      </c>
      <c r="K127" s="74"/>
    </row>
    <row r="128" spans="2:11" ht="20.25" customHeight="1">
      <c r="B128" s="87" t="s">
        <v>118</v>
      </c>
      <c r="C128" s="66">
        <v>9</v>
      </c>
      <c r="D128" s="88">
        <v>2.2314573055058708E-2</v>
      </c>
      <c r="E128" s="88">
        <v>0.36926097143808029</v>
      </c>
      <c r="F128" s="88">
        <v>0.20611815077226436</v>
      </c>
      <c r="G128" s="89">
        <v>12.190333333333333</v>
      </c>
      <c r="H128" s="90">
        <v>2.6357819791849663E-2</v>
      </c>
      <c r="I128" s="90">
        <v>20.769961995977535</v>
      </c>
      <c r="J128" s="91">
        <v>2.430974522743969</v>
      </c>
      <c r="K128" s="74" t="s">
        <v>70</v>
      </c>
    </row>
    <row r="129" spans="2:11" ht="20.25" customHeight="1">
      <c r="B129" s="85" t="s">
        <v>128</v>
      </c>
      <c r="C129" s="84"/>
      <c r="D129" s="85"/>
      <c r="E129" s="85"/>
      <c r="F129" s="85"/>
      <c r="G129" s="85"/>
      <c r="H129" s="85"/>
      <c r="I129" s="85"/>
      <c r="J129" s="85"/>
      <c r="K129" s="84"/>
    </row>
    <row r="130" spans="2:11" ht="20.25" customHeight="1">
      <c r="B130" s="224" t="str">
        <f>C64</f>
        <v>540</v>
      </c>
      <c r="C130" s="54"/>
      <c r="D130" s="67">
        <f t="shared" ref="D130:J135" si="1">(SUMIFS(D$75:D$128,$B$75:$B$128,$B130,$C$75:$C$128,MAX($C$75:$C$128))/SUMIFS(D$75:D$128,$B$75:$B$128,$B130,$C$75:$C$128,MAX($C$75:$C$128)-1))-1</f>
        <v>8.1055642103368797E-2</v>
      </c>
      <c r="E130" s="67">
        <f t="shared" si="1"/>
        <v>2.4041828267969967E-2</v>
      </c>
      <c r="F130" s="67">
        <f t="shared" si="1"/>
        <v>0.10604303252418701</v>
      </c>
      <c r="G130" s="67">
        <f t="shared" si="1"/>
        <v>-2.4116972725109931E-2</v>
      </c>
      <c r="H130" s="67" t="s">
        <v>451</v>
      </c>
      <c r="I130" s="67">
        <f t="shared" si="1"/>
        <v>-1.2737166516499809E-2</v>
      </c>
      <c r="J130" s="86">
        <f t="shared" si="1"/>
        <v>8.7066043678121208E-3</v>
      </c>
      <c r="K130" s="55"/>
    </row>
    <row r="131" spans="2:11" ht="20.25" customHeight="1">
      <c r="B131" s="42" t="str">
        <f>D64</f>
        <v>566</v>
      </c>
      <c r="C131" s="54"/>
      <c r="D131" s="67">
        <f t="shared" si="1"/>
        <v>-0.1246320005228212</v>
      </c>
      <c r="E131" s="67">
        <f t="shared" si="1"/>
        <v>-4.8982928252586655E-3</v>
      </c>
      <c r="F131" s="67">
        <f t="shared" si="1"/>
        <v>0.10767443270854815</v>
      </c>
      <c r="G131" s="67">
        <f t="shared" si="1"/>
        <v>-7.9738138749450682E-2</v>
      </c>
      <c r="H131" s="67">
        <f t="shared" si="1"/>
        <v>3.1959274741150274</v>
      </c>
      <c r="I131" s="67">
        <f t="shared" si="1"/>
        <v>-0.22662194679515246</v>
      </c>
      <c r="J131" s="86">
        <f t="shared" si="1"/>
        <v>4.7324205035602196E-2</v>
      </c>
      <c r="K131" s="55"/>
    </row>
    <row r="132" spans="2:11" ht="20.25" customHeight="1">
      <c r="B132" s="42" t="str">
        <f>E64</f>
        <v>567</v>
      </c>
      <c r="C132" s="54"/>
      <c r="D132" s="67">
        <f t="shared" si="1"/>
        <v>4.1443368570441397E-2</v>
      </c>
      <c r="E132" s="67">
        <f t="shared" si="1"/>
        <v>-1.285721676079421E-2</v>
      </c>
      <c r="F132" s="67">
        <f t="shared" si="1"/>
        <v>8.2754947488078434E-2</v>
      </c>
      <c r="G132" s="67">
        <f t="shared" si="1"/>
        <v>-0.11461394444971096</v>
      </c>
      <c r="H132" s="67">
        <f t="shared" si="1"/>
        <v>0.5938007792966522</v>
      </c>
      <c r="I132" s="67">
        <f t="shared" si="1"/>
        <v>0.21708785736329683</v>
      </c>
      <c r="J132" s="86">
        <f t="shared" si="1"/>
        <v>5.896961222575281E-2</v>
      </c>
      <c r="K132" s="55"/>
    </row>
    <row r="133" spans="2:11" ht="20.25" customHeight="1">
      <c r="B133" s="42" t="str">
        <f>F64</f>
        <v>순환56</v>
      </c>
      <c r="C133" s="54"/>
      <c r="D133" s="67">
        <f t="shared" si="1"/>
        <v>-9.4624088730892564E-2</v>
      </c>
      <c r="E133" s="67">
        <f t="shared" si="1"/>
        <v>1.1945008222757902E-3</v>
      </c>
      <c r="F133" s="67">
        <f t="shared" si="1"/>
        <v>0.10091537042735177</v>
      </c>
      <c r="G133" s="67">
        <f t="shared" si="1"/>
        <v>-6.902430246434188E-2</v>
      </c>
      <c r="H133" s="67">
        <f t="shared" si="1"/>
        <v>1.0338506960711871</v>
      </c>
      <c r="I133" s="67">
        <f t="shared" si="1"/>
        <v>-0.27721001916522481</v>
      </c>
      <c r="J133" s="86">
        <f t="shared" si="1"/>
        <v>5.1588948799131673E-2</v>
      </c>
      <c r="K133" s="55"/>
    </row>
    <row r="134" spans="2:11" ht="20.25" customHeight="1">
      <c r="B134" s="42" t="str">
        <f>G64</f>
        <v>532</v>
      </c>
      <c r="C134" s="54"/>
      <c r="D134" s="67">
        <f t="shared" si="1"/>
        <v>4.2220001615580482E-3</v>
      </c>
      <c r="E134" s="67">
        <f t="shared" si="1"/>
        <v>3.1201956727264779E-3</v>
      </c>
      <c r="F134" s="67">
        <f t="shared" si="1"/>
        <v>9.9448551626556192E-2</v>
      </c>
      <c r="G134" s="67">
        <f t="shared" si="1"/>
        <v>-3.4105321770692698E-2</v>
      </c>
      <c r="H134" s="67">
        <f t="shared" si="1"/>
        <v>0.63126827286431597</v>
      </c>
      <c r="I134" s="67">
        <f>(SUMIFS(I$75:I$128,$B$75:$B$128,$B134,$C$75:$C$128,MAX($C$75:$C$128))/SUMIFS(I$75:I$128,$B$75:$B$128,$B134,$C$75:$C$128,MAX($C$75:$C$128)-1))-1</f>
        <v>0.18695876825295987</v>
      </c>
      <c r="J134" s="86">
        <f t="shared" si="1"/>
        <v>1.6959126990953255E-2</v>
      </c>
      <c r="K134" s="55"/>
    </row>
    <row r="135" spans="2:11" ht="20.25" customHeight="1">
      <c r="B135" s="42" t="str">
        <f>H64</f>
        <v>510</v>
      </c>
      <c r="C135" s="54"/>
      <c r="D135" s="67">
        <f t="shared" si="1"/>
        <v>0.15832127711525068</v>
      </c>
      <c r="E135" s="67">
        <f t="shared" si="1"/>
        <v>2.6503334622793417E-2</v>
      </c>
      <c r="F135" s="67">
        <f t="shared" si="1"/>
        <v>7.4957765812116106E-2</v>
      </c>
      <c r="G135" s="67">
        <f t="shared" si="1"/>
        <v>-0.25635014698876379</v>
      </c>
      <c r="H135" s="67">
        <f t="shared" si="1"/>
        <v>0.54954749553926829</v>
      </c>
      <c r="I135" s="67">
        <f t="shared" si="1"/>
        <v>1.0299973840148691</v>
      </c>
      <c r="J135" s="86">
        <f t="shared" si="1"/>
        <v>-1.7002505747886976E-2</v>
      </c>
      <c r="K135" s="55"/>
    </row>
    <row r="136" spans="2:11" ht="20.25" customHeight="1" thickBot="1"/>
    <row r="137" spans="2:11" ht="17.25" thickTop="1">
      <c r="B137" s="25" t="s">
        <v>51</v>
      </c>
      <c r="C137" s="25"/>
      <c r="D137" s="25"/>
      <c r="E137" s="25"/>
      <c r="F137" s="172" t="s">
        <v>77</v>
      </c>
      <c r="G137" s="43"/>
      <c r="H137" s="25"/>
      <c r="I137" s="25"/>
    </row>
    <row r="138" spans="2:11">
      <c r="B138" s="26" t="s">
        <v>33</v>
      </c>
      <c r="C138" s="26" t="s">
        <v>52</v>
      </c>
      <c r="D138" s="26"/>
      <c r="E138" s="26"/>
      <c r="F138" s="92" t="s">
        <v>78</v>
      </c>
      <c r="G138" s="44"/>
      <c r="H138" s="46" t="s">
        <v>81</v>
      </c>
      <c r="I138" s="46"/>
    </row>
    <row r="139" spans="2:11">
      <c r="B139" s="26" t="s">
        <v>34</v>
      </c>
      <c r="C139" s="26" t="s">
        <v>53</v>
      </c>
      <c r="D139" s="26"/>
      <c r="E139" s="26"/>
      <c r="F139" s="92" t="s">
        <v>79</v>
      </c>
      <c r="G139" s="44"/>
      <c r="H139" s="46" t="s">
        <v>82</v>
      </c>
      <c r="I139" s="46"/>
    </row>
    <row r="140" spans="2:11">
      <c r="B140" s="26" t="s">
        <v>4</v>
      </c>
      <c r="C140" s="26" t="s">
        <v>54</v>
      </c>
      <c r="D140" s="26"/>
      <c r="E140" s="26"/>
      <c r="F140" s="92" t="s">
        <v>80</v>
      </c>
      <c r="G140" s="44"/>
      <c r="H140" s="46" t="s">
        <v>83</v>
      </c>
      <c r="I140" s="46"/>
    </row>
    <row r="141" spans="2:11">
      <c r="B141" s="26" t="s">
        <v>5</v>
      </c>
      <c r="C141" s="26" t="s">
        <v>55</v>
      </c>
      <c r="D141" s="26"/>
      <c r="E141" s="26"/>
      <c r="F141" s="92" t="s">
        <v>87</v>
      </c>
      <c r="G141" s="44"/>
      <c r="H141" s="46" t="s">
        <v>84</v>
      </c>
      <c r="I141" s="46"/>
    </row>
    <row r="142" spans="2:11">
      <c r="B142" s="26" t="s">
        <v>56</v>
      </c>
      <c r="C142" s="26" t="s">
        <v>57</v>
      </c>
      <c r="D142" s="26"/>
      <c r="E142" s="26"/>
      <c r="F142" s="92" t="s">
        <v>88</v>
      </c>
      <c r="G142" s="44"/>
      <c r="H142" s="46" t="s">
        <v>85</v>
      </c>
      <c r="I142" s="46"/>
    </row>
    <row r="143" spans="2:11" ht="17.25" thickBot="1">
      <c r="B143" s="27" t="s">
        <v>58</v>
      </c>
      <c r="C143" s="27" t="s">
        <v>59</v>
      </c>
      <c r="D143" s="27"/>
      <c r="E143" s="27"/>
      <c r="F143" s="93" t="s">
        <v>89</v>
      </c>
      <c r="G143" s="45"/>
      <c r="H143" s="47" t="s">
        <v>86</v>
      </c>
      <c r="I143" s="47"/>
    </row>
    <row r="144" spans="2:11" ht="17.25" thickTop="1"/>
    <row r="145" ht="6.75" customHeight="1"/>
  </sheetData>
  <mergeCells count="3">
    <mergeCell ref="O9:P9"/>
    <mergeCell ref="C4:D4"/>
    <mergeCell ref="C5:D5"/>
  </mergeCells>
  <phoneticPr fontId="2" type="noConversion"/>
  <conditionalFormatting sqref="B75:K128">
    <cfRule type="expression" dxfId="36" priority="6">
      <formula>$B75&lt;&gt;$B76</formula>
    </cfRule>
  </conditionalFormatting>
  <conditionalFormatting sqref="C65:K65">
    <cfRule type="containsText" dxfId="35" priority="7" operator="containsText" text="F">
      <formula>NOT(ISERROR(SEARCH("F",C65)))</formula>
    </cfRule>
    <cfRule type="containsText" dxfId="34" priority="8" operator="containsText" text="D">
      <formula>NOT(ISERROR(SEARCH("D",C65)))</formula>
    </cfRule>
    <cfRule type="containsText" dxfId="33" priority="9" operator="containsText" text="S">
      <formula>NOT(ISERROR(SEARCH("S",C65)))</formula>
    </cfRule>
    <cfRule type="containsText" dxfId="32" priority="10" operator="containsText" text="A">
      <formula>NOT(ISERROR(SEARCH("A",C65)))</formula>
    </cfRule>
  </conditionalFormatting>
  <conditionalFormatting sqref="D52:K52 D54:K55 D56:D61 D62:K63 D72:K72 D129:K129 K130:K135">
    <cfRule type="containsText" dxfId="31" priority="65" operator="containsText" text="악화">
      <formula>NOT(ISERROR(SEARCH("악화",D52)))</formula>
    </cfRule>
  </conditionalFormatting>
  <conditionalFormatting sqref="D52:K52 D54:K55 D62:K63 D72:K72 D129:K129 K130:K135 D56:D61">
    <cfRule type="containsText" dxfId="30" priority="64" operator="containsText" text="개선">
      <formula>NOT(ISERROR(SEARCH("개선",D52)))</formula>
    </cfRule>
  </conditionalFormatting>
  <conditionalFormatting sqref="G4:G5">
    <cfRule type="containsText" dxfId="29" priority="15" operator="containsText" text="S">
      <formula>NOT(ISERROR(SEARCH("S",G4)))</formula>
    </cfRule>
    <cfRule type="containsText" dxfId="28" priority="16" operator="containsText" text="A">
      <formula>NOT(ISERROR(SEARCH("A",G4)))</formula>
    </cfRule>
  </conditionalFormatting>
  <conditionalFormatting sqref="G5">
    <cfRule type="containsText" dxfId="27" priority="11" operator="containsText" text="F">
      <formula>NOT(ISERROR(SEARCH("F",G5)))</formula>
    </cfRule>
    <cfRule type="containsText" dxfId="26" priority="12" operator="containsText" text="D">
      <formula>NOT(ISERROR(SEARCH("D",G5)))</formula>
    </cfRule>
  </conditionalFormatting>
  <conditionalFormatting sqref="K1:K20 J21">
    <cfRule type="containsText" dxfId="25" priority="1" operator="containsText" text="D">
      <formula>NOT(ISERROR(SEARCH("D",J1)))</formula>
    </cfRule>
    <cfRule type="containsText" dxfId="24" priority="2" operator="containsText" text="F">
      <formula>NOT(ISERROR(SEARCH("F",J1)))</formula>
    </cfRule>
    <cfRule type="containsText" dxfId="23" priority="3" operator="containsText" text="S">
      <formula>NOT(ISERROR(SEARCH("S",J1)))</formula>
    </cfRule>
    <cfRule type="containsText" dxfId="22" priority="4" operator="containsText" text="A">
      <formula>NOT(ISERROR(SEARCH("A",J1)))</formula>
    </cfRule>
  </conditionalFormatting>
  <conditionalFormatting sqref="K23:K27 K29:K64 K66:K1048576">
    <cfRule type="containsText" dxfId="21" priority="17" operator="containsText" text="D">
      <formula>NOT(ISERROR(SEARCH("D",K23)))</formula>
    </cfRule>
    <cfRule type="containsText" dxfId="20" priority="18" operator="containsText" text="F">
      <formula>NOT(ISERROR(SEARCH("F",K23)))</formula>
    </cfRule>
    <cfRule type="containsText" dxfId="19" priority="19" operator="containsText" text="S">
      <formula>NOT(ISERROR(SEARCH("S",K23)))</formula>
    </cfRule>
    <cfRule type="containsText" dxfId="18" priority="20" operator="containsText" text="A">
      <formula>NOT(ISERROR(SEARCH("A",K23)))</formula>
    </cfRule>
  </conditionalFormatting>
  <printOptions horizontalCentered="1"/>
  <pageMargins left="0" right="0" top="0.39370078740157483" bottom="0" header="0" footer="0"/>
  <pageSetup paperSize="9" scale="74" fitToHeight="0" orientation="portrait" r:id="rId1"/>
  <rowBreaks count="1" manualBreakCount="1">
    <brk id="5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D27:J27</xm:sqref>
        </x14:conditionalFormatting>
        <x14:conditionalFormatting xmlns:xm="http://schemas.microsoft.com/office/excel/2006/main">
          <x14:cfRule type="iconSet" priority="22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D51:J51</xm:sqref>
        </x14:conditionalFormatting>
        <x14:conditionalFormatting xmlns:xm="http://schemas.microsoft.com/office/excel/2006/main">
          <x14:cfRule type="iconSet" priority="21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D130:J135</xm:sqref>
        </x14:conditionalFormatting>
        <x14:conditionalFormatting xmlns:xm="http://schemas.microsoft.com/office/excel/2006/main">
          <x14:cfRule type="iconSet" priority="5" id="{248DAB77-D2E8-46A4-B82C-2CD00B09FC7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K20</xm:sqref>
        </x14:conditionalFormatting>
        <x14:conditionalFormatting xmlns:xm="http://schemas.microsoft.com/office/excel/2006/main">
          <x14:cfRule type="iconSet" priority="25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K33:K38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4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71" bestFit="1" customWidth="1"/>
    <col min="10" max="20" width="9.28515625" style="17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47</v>
      </c>
      <c r="B2" s="10"/>
      <c r="C2" s="10"/>
      <c r="D2" s="10"/>
      <c r="E2" s="104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0"/>
    </row>
    <row r="3" spans="1:66" s="17" customFormat="1" ht="21.75" customHeight="1">
      <c r="A3" s="41" t="s">
        <v>157</v>
      </c>
      <c r="B3" s="41"/>
      <c r="C3" s="19"/>
      <c r="D3" s="19"/>
      <c r="E3" s="104"/>
      <c r="F3" s="4"/>
      <c r="G3" s="4"/>
      <c r="H3" s="4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8" t="s">
        <v>38</v>
      </c>
      <c r="B4" s="138" t="s">
        <v>143</v>
      </c>
      <c r="C4" s="138" t="s">
        <v>1</v>
      </c>
      <c r="D4" s="138" t="s">
        <v>10</v>
      </c>
      <c r="E4" s="139" t="s">
        <v>142</v>
      </c>
      <c r="F4" s="125" t="s">
        <v>45</v>
      </c>
      <c r="G4" s="149" t="s">
        <v>147</v>
      </c>
      <c r="H4" s="125" t="s">
        <v>63</v>
      </c>
      <c r="I4" s="125" t="s">
        <v>3</v>
      </c>
      <c r="J4" s="124" t="s">
        <v>11</v>
      </c>
      <c r="K4" s="124" t="s">
        <v>12</v>
      </c>
      <c r="L4" s="124" t="s">
        <v>13</v>
      </c>
      <c r="M4" s="124" t="s">
        <v>15</v>
      </c>
      <c r="N4" s="226" t="s">
        <v>6</v>
      </c>
      <c r="O4" s="226" t="s">
        <v>7</v>
      </c>
      <c r="P4" s="226" t="s">
        <v>26</v>
      </c>
      <c r="Q4" s="226" t="s">
        <v>14</v>
      </c>
      <c r="R4" s="226" t="s">
        <v>46</v>
      </c>
      <c r="S4" s="150" t="s">
        <v>43</v>
      </c>
      <c r="T4" s="150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8" t="s">
        <v>39</v>
      </c>
      <c r="AQ4" s="98" t="s">
        <v>27</v>
      </c>
      <c r="AR4" s="98" t="s">
        <v>40</v>
      </c>
      <c r="AS4" s="98" t="s">
        <v>41</v>
      </c>
      <c r="AT4" s="98" t="s">
        <v>6</v>
      </c>
      <c r="AU4" s="98" t="s">
        <v>7</v>
      </c>
      <c r="AV4" s="98" t="s">
        <v>28</v>
      </c>
      <c r="AW4" s="98" t="s">
        <v>18</v>
      </c>
      <c r="AX4" s="99" t="s">
        <v>60</v>
      </c>
      <c r="AY4" s="98" t="s">
        <v>90</v>
      </c>
      <c r="AZ4" s="98" t="s">
        <v>65</v>
      </c>
      <c r="BA4" s="98" t="s">
        <v>127</v>
      </c>
      <c r="BB4" t="s">
        <v>135</v>
      </c>
      <c r="BC4" t="s">
        <v>136</v>
      </c>
      <c r="BD4" t="s">
        <v>113</v>
      </c>
      <c r="BE4" t="s">
        <v>137</v>
      </c>
      <c r="BF4" t="s">
        <v>138</v>
      </c>
      <c r="BG4" t="s">
        <v>90</v>
      </c>
      <c r="BH4" t="s">
        <v>137</v>
      </c>
      <c r="BI4" t="s">
        <v>138</v>
      </c>
      <c r="BJ4" t="s">
        <v>90</v>
      </c>
      <c r="BL4" t="s">
        <v>139</v>
      </c>
      <c r="BM4" t="s">
        <v>140</v>
      </c>
      <c r="BN4" t="s">
        <v>141</v>
      </c>
    </row>
    <row r="5" spans="1:66">
      <c r="A5" s="143" t="str">
        <f>W5</f>
        <v>삼환운수</v>
      </c>
      <c r="B5" s="143" t="str">
        <f>V5</f>
        <v>510</v>
      </c>
      <c r="C5" s="144" t="str">
        <f>Y5</f>
        <v>71바6213</v>
      </c>
      <c r="D5" s="132" t="str">
        <f>Z5</f>
        <v>중형</v>
      </c>
      <c r="E5" s="128" t="str">
        <f>AZ5</f>
        <v>F</v>
      </c>
      <c r="F5" s="151">
        <f>G5/H5</f>
        <v>0.77903225806451615</v>
      </c>
      <c r="G5" s="152">
        <f>AE5</f>
        <v>2.415</v>
      </c>
      <c r="H5" s="153">
        <f>AF5</f>
        <v>3.1</v>
      </c>
      <c r="I5" s="154">
        <f>AC5</f>
        <v>2225.2399999999998</v>
      </c>
      <c r="J5" s="155">
        <f>AI5/AH5</f>
        <v>2.1168317459190452E-2</v>
      </c>
      <c r="K5" s="155">
        <f>AJ5/AH5</f>
        <v>0.37689739253258653</v>
      </c>
      <c r="L5" s="155">
        <f>AK5/AC5</f>
        <v>0.16402725099315132</v>
      </c>
      <c r="M5" s="156">
        <f>AG5</f>
        <v>13.631</v>
      </c>
      <c r="N5" s="157">
        <f>IF(AW5=0,AT5,"속도계이상")</f>
        <v>0</v>
      </c>
      <c r="O5" s="157">
        <f>IF(AW5=0,AU5,"속도계이상")</f>
        <v>37.389000000000003</v>
      </c>
      <c r="P5" s="158">
        <f>AQ5/60</f>
        <v>0</v>
      </c>
      <c r="Q5" s="159">
        <f>AN5</f>
        <v>67</v>
      </c>
      <c r="R5" s="160">
        <f>AC5/(AH5-AI5-AJ5)</f>
        <v>24.421267679598415</v>
      </c>
      <c r="S5" s="145">
        <f>IF(AW5=0,AL5,"속도계이상")</f>
        <v>0</v>
      </c>
      <c r="T5" s="145">
        <f>IF(AW5=0,AM5,"속도계이상")</f>
        <v>832</v>
      </c>
      <c r="U5" t="s">
        <v>117</v>
      </c>
      <c r="V5" s="5" t="s">
        <v>118</v>
      </c>
      <c r="W5" t="s">
        <v>117</v>
      </c>
      <c r="X5" s="5" t="s">
        <v>118</v>
      </c>
      <c r="Y5" t="s">
        <v>196</v>
      </c>
      <c r="Z5" t="s">
        <v>194</v>
      </c>
      <c r="AA5" t="s">
        <v>48</v>
      </c>
      <c r="AB5">
        <v>515</v>
      </c>
      <c r="AC5" s="1">
        <v>2225.2399999999998</v>
      </c>
      <c r="AD5" s="1">
        <v>921.58699999999999</v>
      </c>
      <c r="AE5" s="28">
        <v>2.415</v>
      </c>
      <c r="AF5">
        <v>3.1</v>
      </c>
      <c r="AG5">
        <v>13.631</v>
      </c>
      <c r="AH5">
        <v>151.37688700000001</v>
      </c>
      <c r="AI5">
        <v>3.2043940000000002</v>
      </c>
      <c r="AJ5">
        <v>57.053553999999998</v>
      </c>
      <c r="AK5">
        <v>365</v>
      </c>
      <c r="AL5">
        <v>0</v>
      </c>
      <c r="AM5">
        <v>832</v>
      </c>
      <c r="AN5">
        <v>67</v>
      </c>
      <c r="AO5">
        <v>14.699998000000001</v>
      </c>
      <c r="AP5">
        <v>5.4</v>
      </c>
      <c r="AQ5">
        <v>0</v>
      </c>
      <c r="AR5">
        <v>29</v>
      </c>
      <c r="AS5">
        <v>4096</v>
      </c>
      <c r="AT5">
        <v>0</v>
      </c>
      <c r="AU5">
        <v>37.389000000000003</v>
      </c>
      <c r="AV5">
        <v>12414</v>
      </c>
      <c r="AW5">
        <v>0</v>
      </c>
      <c r="AX5" s="29">
        <v>0.68</v>
      </c>
      <c r="AY5">
        <v>0.77903225806451615</v>
      </c>
      <c r="AZ5" t="s">
        <v>70</v>
      </c>
      <c r="BA5" t="s">
        <v>197</v>
      </c>
      <c r="BB5">
        <v>1</v>
      </c>
      <c r="BC5" t="s">
        <v>418</v>
      </c>
      <c r="BD5">
        <v>5</v>
      </c>
      <c r="BE5">
        <v>7587.8809999999994</v>
      </c>
      <c r="BF5">
        <v>0.29326237456807769</v>
      </c>
      <c r="BG5">
        <v>0.22846084986513149</v>
      </c>
      <c r="BH5">
        <v>134024.69299999997</v>
      </c>
      <c r="BI5">
        <v>1.6603209081777193E-2</v>
      </c>
      <c r="BJ5">
        <v>1.293443546209417E-2</v>
      </c>
      <c r="BK5">
        <v>1</v>
      </c>
      <c r="BL5" t="s">
        <v>70</v>
      </c>
      <c r="BM5">
        <v>0</v>
      </c>
      <c r="BN5" t="s">
        <v>401</v>
      </c>
    </row>
    <row r="6" spans="1:66">
      <c r="A6" s="140" t="str">
        <f t="shared" ref="A6:A7" si="0">W6</f>
        <v>삼환운수</v>
      </c>
      <c r="B6" s="140" t="str">
        <f t="shared" ref="B6:B7" si="1">V6</f>
        <v>510</v>
      </c>
      <c r="C6" s="141" t="str">
        <f t="shared" ref="C6:C7" si="2">Y6</f>
        <v>71바7107</v>
      </c>
      <c r="D6" s="115" t="str">
        <f t="shared" ref="D6:D7" si="3">Z6</f>
        <v>중형</v>
      </c>
      <c r="E6" s="111" t="str">
        <f>AZ6</f>
        <v>D</v>
      </c>
      <c r="F6" s="161">
        <f>G6/H6</f>
        <v>0.81709677419354831</v>
      </c>
      <c r="G6" s="162">
        <f>AE6</f>
        <v>2.5329999999999999</v>
      </c>
      <c r="H6" s="163">
        <f>AF6</f>
        <v>3.1</v>
      </c>
      <c r="I6" s="164">
        <f t="shared" ref="I6:I7" si="4">AC6</f>
        <v>3366.7139999999999</v>
      </c>
      <c r="J6" s="165">
        <f t="shared" ref="J6:J7" si="5">AI6/AH6</f>
        <v>2.4930990207126781E-2</v>
      </c>
      <c r="K6" s="165">
        <f t="shared" ref="K6:K7" si="6">AJ6/AH6</f>
        <v>0.36524850258522246</v>
      </c>
      <c r="L6" s="165">
        <f t="shared" ref="L6:L7" si="7">AK6/AC6</f>
        <v>0.23999662579001366</v>
      </c>
      <c r="M6" s="166">
        <f t="shared" ref="M6:M7" si="8">AG6</f>
        <v>11.811</v>
      </c>
      <c r="N6" s="167">
        <f t="shared" ref="N6:N7" si="9">IF(AW6=0,AT6,"속도계이상")</f>
        <v>0.03</v>
      </c>
      <c r="O6" s="167">
        <f t="shared" ref="O6:O7" si="10">IF(AW6=0,AU6,"속도계이상")</f>
        <v>11.643000000000001</v>
      </c>
      <c r="P6" s="168">
        <f t="shared" ref="P6:P7" si="11">AQ6/60</f>
        <v>0</v>
      </c>
      <c r="Q6" s="169">
        <f t="shared" ref="Q6:Q7" si="12">AN6</f>
        <v>67</v>
      </c>
      <c r="R6" s="170">
        <f t="shared" ref="R6:R7" si="13">AC6/(AH6-AI6-AJ6)</f>
        <v>24.059688475102686</v>
      </c>
      <c r="S6" s="142">
        <f t="shared" ref="S6:S7" si="14">IF(AW6=0,AL6,"속도계이상")</f>
        <v>1</v>
      </c>
      <c r="T6" s="142">
        <f t="shared" ref="T6:T7" si="15">IF(AW6=0,AM6,"속도계이상")</f>
        <v>392</v>
      </c>
      <c r="U6" t="s">
        <v>117</v>
      </c>
      <c r="V6" s="5" t="s">
        <v>118</v>
      </c>
      <c r="W6" t="s">
        <v>117</v>
      </c>
      <c r="X6" s="5" t="s">
        <v>118</v>
      </c>
      <c r="Y6" t="s">
        <v>199</v>
      </c>
      <c r="Z6" t="s">
        <v>194</v>
      </c>
      <c r="AA6" t="s">
        <v>48</v>
      </c>
      <c r="AB6">
        <v>515</v>
      </c>
      <c r="AC6" s="1">
        <v>3366.7139999999999</v>
      </c>
      <c r="AD6" s="1">
        <v>1329.3979999999999</v>
      </c>
      <c r="AE6" s="28">
        <v>2.5329999999999999</v>
      </c>
      <c r="AF6">
        <v>3.1</v>
      </c>
      <c r="AG6">
        <v>11.811</v>
      </c>
      <c r="AH6">
        <v>229.46381</v>
      </c>
      <c r="AI6">
        <v>5.7207600000000003</v>
      </c>
      <c r="AJ6">
        <v>83.811312999999998</v>
      </c>
      <c r="AK6">
        <v>808</v>
      </c>
      <c r="AL6">
        <v>1</v>
      </c>
      <c r="AM6">
        <v>392</v>
      </c>
      <c r="AN6">
        <v>67</v>
      </c>
      <c r="AO6">
        <v>14.672091</v>
      </c>
      <c r="AP6">
        <v>30.5</v>
      </c>
      <c r="AQ6">
        <v>0</v>
      </c>
      <c r="AR6">
        <v>67</v>
      </c>
      <c r="AS6">
        <v>10594</v>
      </c>
      <c r="AT6">
        <v>0.03</v>
      </c>
      <c r="AU6">
        <v>11.643000000000001</v>
      </c>
      <c r="AV6">
        <v>12</v>
      </c>
      <c r="AW6">
        <v>0</v>
      </c>
      <c r="AX6" s="29">
        <v>0.66</v>
      </c>
      <c r="AY6">
        <v>0.81709677419354831</v>
      </c>
      <c r="AZ6" t="s">
        <v>67</v>
      </c>
      <c r="BA6" t="s">
        <v>197</v>
      </c>
      <c r="BB6">
        <v>1</v>
      </c>
      <c r="BC6" t="s">
        <v>453</v>
      </c>
      <c r="BD6">
        <v>6</v>
      </c>
      <c r="BE6">
        <v>7587.8809999999994</v>
      </c>
      <c r="BF6">
        <v>0.44369620451348674</v>
      </c>
      <c r="BG6">
        <v>0.3625427374298909</v>
      </c>
      <c r="BH6">
        <v>134024.69299999997</v>
      </c>
      <c r="BI6">
        <v>2.5120102308311205E-2</v>
      </c>
      <c r="BJ6">
        <v>2.0525554563532993E-2</v>
      </c>
      <c r="BK6">
        <v>1</v>
      </c>
      <c r="BL6" t="s">
        <v>70</v>
      </c>
      <c r="BM6">
        <v>1</v>
      </c>
      <c r="BN6" t="s">
        <v>454</v>
      </c>
    </row>
    <row r="7" spans="1:66">
      <c r="A7" s="143" t="str">
        <f t="shared" si="0"/>
        <v>삼환운수</v>
      </c>
      <c r="B7" s="143" t="str">
        <f t="shared" si="1"/>
        <v>510</v>
      </c>
      <c r="C7" s="144" t="str">
        <f t="shared" si="2"/>
        <v>71바7117</v>
      </c>
      <c r="D7" s="132" t="str">
        <f t="shared" si="3"/>
        <v>중형</v>
      </c>
      <c r="E7" s="128" t="str">
        <f t="shared" ref="E7:E44" si="16">AZ7</f>
        <v>F</v>
      </c>
      <c r="F7" s="151">
        <f t="shared" ref="F7:F44" si="17">G7/H7</f>
        <v>0.73967741935483877</v>
      </c>
      <c r="G7" s="152">
        <f t="shared" ref="G7:G44" si="18">AE7</f>
        <v>2.2930000000000001</v>
      </c>
      <c r="H7" s="153">
        <f t="shared" ref="H7:H44" si="19">AF7</f>
        <v>3.1</v>
      </c>
      <c r="I7" s="154">
        <f t="shared" si="4"/>
        <v>1995.9269999999999</v>
      </c>
      <c r="J7" s="155">
        <f t="shared" si="5"/>
        <v>1.9180319785929729E-2</v>
      </c>
      <c r="K7" s="155">
        <f t="shared" si="6"/>
        <v>0.36753353264440519</v>
      </c>
      <c r="L7" s="155">
        <f t="shared" si="7"/>
        <v>0.19589894820802564</v>
      </c>
      <c r="M7" s="156">
        <f t="shared" si="8"/>
        <v>11.129</v>
      </c>
      <c r="N7" s="157">
        <f t="shared" si="9"/>
        <v>0.05</v>
      </c>
      <c r="O7" s="157">
        <f t="shared" si="10"/>
        <v>17.635999999999999</v>
      </c>
      <c r="P7" s="158">
        <f t="shared" si="11"/>
        <v>0</v>
      </c>
      <c r="Q7" s="159">
        <f t="shared" si="12"/>
        <v>84</v>
      </c>
      <c r="R7" s="160">
        <f t="shared" si="13"/>
        <v>23.896469524278118</v>
      </c>
      <c r="S7" s="145">
        <f t="shared" si="14"/>
        <v>1</v>
      </c>
      <c r="T7" s="145">
        <f t="shared" si="15"/>
        <v>352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200</v>
      </c>
      <c r="Z7" s="4" t="s">
        <v>194</v>
      </c>
      <c r="AA7" s="4" t="s">
        <v>48</v>
      </c>
      <c r="AB7" s="4">
        <v>515</v>
      </c>
      <c r="AC7" s="4">
        <v>1995.9269999999999</v>
      </c>
      <c r="AD7" s="4">
        <v>870.34799999999996</v>
      </c>
      <c r="AE7" s="4">
        <v>2.2930000000000001</v>
      </c>
      <c r="AF7" s="4">
        <v>3.1</v>
      </c>
      <c r="AG7" s="4">
        <v>11.129</v>
      </c>
      <c r="AH7" s="4">
        <v>136.19079500000001</v>
      </c>
      <c r="AI7" s="4">
        <v>2.6121829999999999</v>
      </c>
      <c r="AJ7" s="4">
        <v>50.054684000000002</v>
      </c>
      <c r="AK7" s="4">
        <v>391</v>
      </c>
      <c r="AL7" s="4">
        <v>1</v>
      </c>
      <c r="AM7" s="4">
        <v>352</v>
      </c>
      <c r="AN7" s="4">
        <v>84</v>
      </c>
      <c r="AO7" s="4">
        <v>14.655373000000001</v>
      </c>
      <c r="AP7" s="4">
        <v>183.5</v>
      </c>
      <c r="AQ7" s="4">
        <v>0</v>
      </c>
      <c r="AR7" s="4">
        <v>40</v>
      </c>
      <c r="AS7" s="4">
        <v>7323</v>
      </c>
      <c r="AT7" s="4">
        <v>0.05</v>
      </c>
      <c r="AU7" s="4">
        <v>17.635999999999999</v>
      </c>
      <c r="AV7" s="4">
        <v>13559</v>
      </c>
      <c r="AW7" s="4">
        <v>0</v>
      </c>
      <c r="AX7" s="30">
        <v>0.57999999999999996</v>
      </c>
      <c r="AY7">
        <v>0.73967741935483877</v>
      </c>
      <c r="AZ7" t="s">
        <v>70</v>
      </c>
      <c r="BA7" t="s">
        <v>197</v>
      </c>
      <c r="BB7">
        <v>2</v>
      </c>
      <c r="BC7" t="s">
        <v>419</v>
      </c>
      <c r="BD7">
        <v>8</v>
      </c>
      <c r="BE7">
        <v>7587.8809999999994</v>
      </c>
      <c r="BF7">
        <v>0.26304142091843558</v>
      </c>
      <c r="BG7">
        <v>0.19456579940837834</v>
      </c>
      <c r="BH7">
        <v>134024.69299999997</v>
      </c>
      <c r="BI7">
        <v>1.4892233328973194E-2</v>
      </c>
      <c r="BJ7">
        <v>1.1015448717205011E-2</v>
      </c>
      <c r="BK7">
        <v>1</v>
      </c>
      <c r="BL7" t="s">
        <v>70</v>
      </c>
      <c r="BM7">
        <v>0</v>
      </c>
      <c r="BN7" t="s">
        <v>401</v>
      </c>
    </row>
    <row r="8" spans="1:66">
      <c r="A8" s="140" t="str">
        <f t="shared" ref="A8:A44" si="20">W8</f>
        <v>삼환운수</v>
      </c>
      <c r="B8" s="140" t="str">
        <f t="shared" ref="B8:B44" si="21">V8</f>
        <v>532</v>
      </c>
      <c r="C8" s="141" t="str">
        <f t="shared" ref="C8:C44" si="22">Y8</f>
        <v>71바6201</v>
      </c>
      <c r="D8" s="115" t="str">
        <f t="shared" ref="D8:D44" si="23">Z8</f>
        <v>중형</v>
      </c>
      <c r="E8" s="111" t="str">
        <f t="shared" si="16"/>
        <v>F</v>
      </c>
      <c r="F8" s="161">
        <f t="shared" si="17"/>
        <v>0.72333333333333338</v>
      </c>
      <c r="G8" s="162">
        <f t="shared" si="18"/>
        <v>2.387</v>
      </c>
      <c r="H8" s="163">
        <f t="shared" si="19"/>
        <v>3.3</v>
      </c>
      <c r="I8" s="164">
        <f t="shared" ref="I8:I44" si="24">AC8</f>
        <v>3975.2069999999999</v>
      </c>
      <c r="J8" s="165">
        <f t="shared" ref="J8:J44" si="25">AI8/AH8</f>
        <v>1.8622774313946731E-2</v>
      </c>
      <c r="K8" s="165">
        <f t="shared" ref="K8:K44" si="26">AJ8/AH8</f>
        <v>0.35937576168233937</v>
      </c>
      <c r="L8" s="165">
        <f t="shared" ref="L8:L44" si="27">AK8/AC8</f>
        <v>0.22439083046492925</v>
      </c>
      <c r="M8" s="166">
        <f t="shared" ref="M8:M44" si="28">AG8</f>
        <v>19.545000000000002</v>
      </c>
      <c r="N8" s="167">
        <f t="shared" ref="N8:N44" si="29">IF(AW8=0,AT8,"속도계이상")</f>
        <v>0</v>
      </c>
      <c r="O8" s="167">
        <f t="shared" ref="O8:O44" si="30">IF(AW8=0,AU8,"속도계이상")</f>
        <v>2.4900000000000002</v>
      </c>
      <c r="P8" s="168">
        <f t="shared" ref="P8:P44" si="31">AQ8/60</f>
        <v>0</v>
      </c>
      <c r="Q8" s="169">
        <f t="shared" ref="Q8:Q44" si="32">AN8</f>
        <v>66</v>
      </c>
      <c r="R8" s="170">
        <f t="shared" ref="R8:R44" si="33">AC8/(AH8-AI8-AJ8)</f>
        <v>20.114017416445638</v>
      </c>
      <c r="S8" s="142">
        <f t="shared" ref="S8:S44" si="34">IF(AW8=0,AL8,"속도계이상")</f>
        <v>0</v>
      </c>
      <c r="T8" s="142">
        <f t="shared" ref="T8:T44" si="35">IF(AW8=0,AM8,"속도계이상")</f>
        <v>99</v>
      </c>
      <c r="U8" t="s">
        <v>117</v>
      </c>
      <c r="V8" s="5" t="s">
        <v>119</v>
      </c>
      <c r="W8" t="s">
        <v>117</v>
      </c>
      <c r="X8" s="5" t="s">
        <v>119</v>
      </c>
      <c r="Y8" t="s">
        <v>201</v>
      </c>
      <c r="Z8" t="s">
        <v>194</v>
      </c>
      <c r="AA8" t="s">
        <v>198</v>
      </c>
      <c r="AB8">
        <v>515</v>
      </c>
      <c r="AC8" s="1">
        <v>3975.2069999999999</v>
      </c>
      <c r="AD8" s="1">
        <v>1665.3389999999999</v>
      </c>
      <c r="AE8" s="28">
        <v>2.387</v>
      </c>
      <c r="AF8">
        <v>3.3</v>
      </c>
      <c r="AG8">
        <v>19.545000000000002</v>
      </c>
      <c r="AH8">
        <v>317.73826500000001</v>
      </c>
      <c r="AI8">
        <v>5.9171680000000002</v>
      </c>
      <c r="AJ8">
        <v>114.187431</v>
      </c>
      <c r="AK8">
        <v>892</v>
      </c>
      <c r="AL8">
        <v>0</v>
      </c>
      <c r="AM8">
        <v>99</v>
      </c>
      <c r="AN8">
        <v>66</v>
      </c>
      <c r="AO8">
        <v>12.510948000000001</v>
      </c>
      <c r="AP8">
        <v>39.1</v>
      </c>
      <c r="AQ8">
        <v>0</v>
      </c>
      <c r="AR8">
        <v>61</v>
      </c>
      <c r="AS8">
        <v>10954</v>
      </c>
      <c r="AT8">
        <v>0</v>
      </c>
      <c r="AU8">
        <v>2.4900000000000002</v>
      </c>
      <c r="AV8">
        <v>26757</v>
      </c>
      <c r="AW8">
        <v>0</v>
      </c>
      <c r="AX8" s="29">
        <v>1.05</v>
      </c>
      <c r="AY8">
        <v>0.72333333333333338</v>
      </c>
      <c r="AZ8" t="s">
        <v>70</v>
      </c>
      <c r="BA8" t="s">
        <v>202</v>
      </c>
      <c r="BB8">
        <v>7</v>
      </c>
      <c r="BC8" t="s">
        <v>420</v>
      </c>
      <c r="BD8">
        <v>7</v>
      </c>
      <c r="BE8">
        <v>63748.900000000009</v>
      </c>
      <c r="BF8">
        <v>6.2357264203774486E-2</v>
      </c>
      <c r="BG8">
        <v>4.5105087774063551E-2</v>
      </c>
      <c r="BH8">
        <v>134024.69299999997</v>
      </c>
      <c r="BI8">
        <v>2.9660258203314822E-2</v>
      </c>
      <c r="BJ8">
        <v>2.1454253433731058E-2</v>
      </c>
      <c r="BK8">
        <v>1</v>
      </c>
      <c r="BL8" t="s">
        <v>70</v>
      </c>
      <c r="BM8">
        <v>0</v>
      </c>
      <c r="BN8" t="s">
        <v>401</v>
      </c>
    </row>
    <row r="9" spans="1:66">
      <c r="A9" s="143" t="str">
        <f t="shared" si="20"/>
        <v>삼환운수</v>
      </c>
      <c r="B9" s="143" t="str">
        <f t="shared" si="21"/>
        <v>532</v>
      </c>
      <c r="C9" s="144" t="str">
        <f t="shared" si="22"/>
        <v>71바6202</v>
      </c>
      <c r="D9" s="132" t="str">
        <f t="shared" si="23"/>
        <v>중형</v>
      </c>
      <c r="E9" s="128" t="str">
        <f t="shared" si="16"/>
        <v>D</v>
      </c>
      <c r="F9" s="151">
        <f t="shared" si="17"/>
        <v>0.8338461538461539</v>
      </c>
      <c r="G9" s="152">
        <f t="shared" si="18"/>
        <v>2.1680000000000001</v>
      </c>
      <c r="H9" s="153">
        <f t="shared" si="19"/>
        <v>2.6</v>
      </c>
      <c r="I9" s="154">
        <f t="shared" si="24"/>
        <v>3556.9760000000001</v>
      </c>
      <c r="J9" s="155">
        <f t="shared" si="25"/>
        <v>1.4647056993112376E-2</v>
      </c>
      <c r="K9" s="155">
        <f t="shared" si="26"/>
        <v>0.34219854082790191</v>
      </c>
      <c r="L9" s="155">
        <f t="shared" si="27"/>
        <v>0.14113111811831172</v>
      </c>
      <c r="M9" s="156">
        <f t="shared" si="28"/>
        <v>11.002000000000001</v>
      </c>
      <c r="N9" s="157">
        <f t="shared" si="29"/>
        <v>0</v>
      </c>
      <c r="O9" s="157">
        <f t="shared" si="30"/>
        <v>1.8560000000000001</v>
      </c>
      <c r="P9" s="158">
        <f t="shared" si="31"/>
        <v>0</v>
      </c>
      <c r="Q9" s="159">
        <f t="shared" si="32"/>
        <v>59</v>
      </c>
      <c r="R9" s="160">
        <f t="shared" si="33"/>
        <v>20.325212682757719</v>
      </c>
      <c r="S9" s="145">
        <f t="shared" si="34"/>
        <v>0</v>
      </c>
      <c r="T9" s="145">
        <f t="shared" si="35"/>
        <v>66</v>
      </c>
      <c r="U9" t="s">
        <v>117</v>
      </c>
      <c r="V9" s="5" t="s">
        <v>119</v>
      </c>
      <c r="W9" t="s">
        <v>117</v>
      </c>
      <c r="X9" s="5" t="s">
        <v>119</v>
      </c>
      <c r="Y9" t="s">
        <v>203</v>
      </c>
      <c r="Z9" t="s">
        <v>194</v>
      </c>
      <c r="AA9" t="s">
        <v>48</v>
      </c>
      <c r="AB9">
        <v>515</v>
      </c>
      <c r="AC9" s="1">
        <v>3556.9760000000001</v>
      </c>
      <c r="AD9" s="1">
        <v>1640.893</v>
      </c>
      <c r="AE9" s="28">
        <v>2.1680000000000001</v>
      </c>
      <c r="AF9">
        <v>2.6</v>
      </c>
      <c r="AG9">
        <v>11.002000000000001</v>
      </c>
      <c r="AH9">
        <v>272.10128300000002</v>
      </c>
      <c r="AI9">
        <v>3.9854829999999999</v>
      </c>
      <c r="AJ9">
        <v>93.112662</v>
      </c>
      <c r="AK9">
        <v>502</v>
      </c>
      <c r="AL9">
        <v>0</v>
      </c>
      <c r="AM9">
        <v>66</v>
      </c>
      <c r="AN9">
        <v>59</v>
      </c>
      <c r="AO9">
        <v>13.07225</v>
      </c>
      <c r="AP9">
        <v>0</v>
      </c>
      <c r="AQ9">
        <v>0</v>
      </c>
      <c r="AR9">
        <v>41</v>
      </c>
      <c r="AS9">
        <v>9225</v>
      </c>
      <c r="AT9">
        <v>0</v>
      </c>
      <c r="AU9">
        <v>1.8560000000000001</v>
      </c>
      <c r="AV9">
        <v>18413</v>
      </c>
      <c r="AW9">
        <v>0</v>
      </c>
      <c r="AX9" s="29">
        <v>0.64</v>
      </c>
      <c r="AY9">
        <v>0.8338461538461539</v>
      </c>
      <c r="AZ9" t="s">
        <v>67</v>
      </c>
      <c r="BA9" t="s">
        <v>202</v>
      </c>
      <c r="BB9">
        <v>4</v>
      </c>
      <c r="BC9" t="s">
        <v>402</v>
      </c>
      <c r="BD9">
        <v>7</v>
      </c>
      <c r="BE9">
        <v>63748.900000000009</v>
      </c>
      <c r="BF9">
        <v>5.5796664726763909E-2</v>
      </c>
      <c r="BG9">
        <v>4.6525834279855446E-2</v>
      </c>
      <c r="BH9">
        <v>134024.69299999997</v>
      </c>
      <c r="BI9">
        <v>2.6539706380823428E-2</v>
      </c>
      <c r="BJ9">
        <v>2.2130032089855846E-2</v>
      </c>
      <c r="BK9">
        <v>1</v>
      </c>
      <c r="BL9" t="s">
        <v>67</v>
      </c>
      <c r="BM9">
        <v>0</v>
      </c>
      <c r="BN9" t="s">
        <v>401</v>
      </c>
    </row>
    <row r="10" spans="1:66">
      <c r="A10" s="140" t="str">
        <f t="shared" si="20"/>
        <v>삼환운수</v>
      </c>
      <c r="B10" s="140" t="str">
        <f t="shared" si="21"/>
        <v>532</v>
      </c>
      <c r="C10" s="141" t="str">
        <f t="shared" si="22"/>
        <v>71바6203</v>
      </c>
      <c r="D10" s="115" t="str">
        <f t="shared" si="23"/>
        <v>중형</v>
      </c>
      <c r="E10" s="111" t="str">
        <f t="shared" si="16"/>
        <v>D</v>
      </c>
      <c r="F10" s="161">
        <f t="shared" si="17"/>
        <v>0.83769230769230763</v>
      </c>
      <c r="G10" s="162">
        <f t="shared" si="18"/>
        <v>2.1779999999999999</v>
      </c>
      <c r="H10" s="163">
        <f t="shared" si="19"/>
        <v>2.6</v>
      </c>
      <c r="I10" s="164">
        <f t="shared" si="24"/>
        <v>4991.1959999999999</v>
      </c>
      <c r="J10" s="165">
        <f t="shared" si="25"/>
        <v>1.4358919154026768E-2</v>
      </c>
      <c r="K10" s="165">
        <f t="shared" si="26"/>
        <v>0.34304821422030557</v>
      </c>
      <c r="L10" s="165">
        <f t="shared" si="27"/>
        <v>0.17050021678170924</v>
      </c>
      <c r="M10" s="166">
        <f t="shared" si="28"/>
        <v>10.845000000000001</v>
      </c>
      <c r="N10" s="167">
        <f t="shared" si="29"/>
        <v>0.02</v>
      </c>
      <c r="O10" s="167">
        <f t="shared" si="30"/>
        <v>3.5259999999999998</v>
      </c>
      <c r="P10" s="168">
        <f t="shared" si="31"/>
        <v>0</v>
      </c>
      <c r="Q10" s="169">
        <f t="shared" si="32"/>
        <v>61</v>
      </c>
      <c r="R10" s="170">
        <f t="shared" si="33"/>
        <v>19.926230887887961</v>
      </c>
      <c r="S10" s="142">
        <f t="shared" si="34"/>
        <v>1</v>
      </c>
      <c r="T10" s="142">
        <f t="shared" si="35"/>
        <v>176</v>
      </c>
      <c r="U10" t="s">
        <v>117</v>
      </c>
      <c r="V10" t="s">
        <v>119</v>
      </c>
      <c r="W10" s="4" t="s">
        <v>117</v>
      </c>
      <c r="X10" s="4" t="s">
        <v>119</v>
      </c>
      <c r="Y10" s="4" t="s">
        <v>204</v>
      </c>
      <c r="Z10" s="4" t="s">
        <v>194</v>
      </c>
      <c r="AA10" s="4" t="s">
        <v>48</v>
      </c>
      <c r="AB10" s="4">
        <v>515</v>
      </c>
      <c r="AC10" s="4">
        <v>4991.1959999999999</v>
      </c>
      <c r="AD10" s="4">
        <v>2292.14</v>
      </c>
      <c r="AE10" s="4">
        <v>2.1779999999999999</v>
      </c>
      <c r="AF10" s="4">
        <v>2.6</v>
      </c>
      <c r="AG10" s="4">
        <v>10.845000000000001</v>
      </c>
      <c r="AH10" s="4">
        <v>389.80155400000001</v>
      </c>
      <c r="AI10" s="4">
        <v>5.5971289999999998</v>
      </c>
      <c r="AJ10" s="4">
        <v>133.72072700000001</v>
      </c>
      <c r="AK10" s="4">
        <v>851</v>
      </c>
      <c r="AL10" s="4">
        <v>1</v>
      </c>
      <c r="AM10" s="4">
        <v>176</v>
      </c>
      <c r="AN10" s="4">
        <v>61</v>
      </c>
      <c r="AO10" s="4">
        <v>12.804453000000001</v>
      </c>
      <c r="AP10" s="4">
        <v>0</v>
      </c>
      <c r="AQ10" s="4">
        <v>0</v>
      </c>
      <c r="AR10" s="4">
        <v>31</v>
      </c>
      <c r="AS10" s="4">
        <v>3214</v>
      </c>
      <c r="AT10" s="4">
        <v>0.02</v>
      </c>
      <c r="AU10" s="4">
        <v>3.5259999999999998</v>
      </c>
      <c r="AV10" s="4">
        <v>34309</v>
      </c>
      <c r="AW10" s="4">
        <v>0</v>
      </c>
      <c r="AX10" s="30">
        <v>0.65</v>
      </c>
      <c r="AY10">
        <v>0.83769230769230763</v>
      </c>
      <c r="AZ10" t="s">
        <v>67</v>
      </c>
      <c r="BA10" t="s">
        <v>202</v>
      </c>
      <c r="BB10">
        <v>2</v>
      </c>
      <c r="BC10" t="s">
        <v>390</v>
      </c>
      <c r="BD10">
        <v>13</v>
      </c>
      <c r="BE10">
        <v>63748.900000000009</v>
      </c>
      <c r="BF10">
        <v>7.8294621554254262E-2</v>
      </c>
      <c r="BG10">
        <v>6.5586802209679149E-2</v>
      </c>
      <c r="BH10">
        <v>134024.69299999997</v>
      </c>
      <c r="BI10">
        <v>3.7240868740508894E-2</v>
      </c>
      <c r="BJ10">
        <v>3.1196389275703215E-2</v>
      </c>
      <c r="BK10">
        <v>1</v>
      </c>
      <c r="BL10" t="s">
        <v>67</v>
      </c>
      <c r="BM10">
        <v>0</v>
      </c>
      <c r="BN10" t="s">
        <v>401</v>
      </c>
    </row>
    <row r="11" spans="1:66">
      <c r="A11" s="143" t="str">
        <f t="shared" si="20"/>
        <v>삼환운수</v>
      </c>
      <c r="B11" s="143" t="str">
        <f t="shared" si="21"/>
        <v>532</v>
      </c>
      <c r="C11" s="144" t="str">
        <f t="shared" si="22"/>
        <v>71바6204</v>
      </c>
      <c r="D11" s="132" t="str">
        <f t="shared" si="23"/>
        <v>중형</v>
      </c>
      <c r="E11" s="128" t="str">
        <f t="shared" si="16"/>
        <v>F</v>
      </c>
      <c r="F11" s="151">
        <f t="shared" si="17"/>
        <v>0.79807692307692313</v>
      </c>
      <c r="G11" s="152">
        <f t="shared" si="18"/>
        <v>2.0750000000000002</v>
      </c>
      <c r="H11" s="153">
        <f t="shared" si="19"/>
        <v>2.6</v>
      </c>
      <c r="I11" s="154">
        <f t="shared" si="24"/>
        <v>4612.1350000000002</v>
      </c>
      <c r="J11" s="155">
        <f t="shared" si="25"/>
        <v>1.3440270161499299E-2</v>
      </c>
      <c r="K11" s="155">
        <f t="shared" si="26"/>
        <v>0.34321629004612642</v>
      </c>
      <c r="L11" s="155">
        <f t="shared" si="27"/>
        <v>0.14028210362446025</v>
      </c>
      <c r="M11" s="156">
        <f t="shared" si="28"/>
        <v>11.065</v>
      </c>
      <c r="N11" s="157">
        <f t="shared" si="29"/>
        <v>0</v>
      </c>
      <c r="O11" s="157">
        <f t="shared" si="30"/>
        <v>3.5990000000000002</v>
      </c>
      <c r="P11" s="158">
        <f t="shared" si="31"/>
        <v>0</v>
      </c>
      <c r="Q11" s="159">
        <f t="shared" si="32"/>
        <v>73</v>
      </c>
      <c r="R11" s="160">
        <f t="shared" si="33"/>
        <v>20.149778460937604</v>
      </c>
      <c r="S11" s="145">
        <f t="shared" si="34"/>
        <v>0</v>
      </c>
      <c r="T11" s="145">
        <f t="shared" si="35"/>
        <v>166</v>
      </c>
      <c r="U11" t="s">
        <v>117</v>
      </c>
      <c r="V11" s="5" t="s">
        <v>119</v>
      </c>
      <c r="W11" t="s">
        <v>117</v>
      </c>
      <c r="X11" s="5" t="s">
        <v>119</v>
      </c>
      <c r="Y11" t="s">
        <v>205</v>
      </c>
      <c r="Z11" t="s">
        <v>194</v>
      </c>
      <c r="AA11" t="s">
        <v>48</v>
      </c>
      <c r="AB11">
        <v>515</v>
      </c>
      <c r="AC11" s="1">
        <v>4612.1350000000002</v>
      </c>
      <c r="AD11" s="1">
        <v>2222.5459999999998</v>
      </c>
      <c r="AE11" s="28">
        <v>2.0750000000000002</v>
      </c>
      <c r="AF11">
        <v>2.6</v>
      </c>
      <c r="AG11">
        <v>11.065</v>
      </c>
      <c r="AH11">
        <v>355.78600299999999</v>
      </c>
      <c r="AI11">
        <v>4.78186</v>
      </c>
      <c r="AJ11">
        <v>122.111552</v>
      </c>
      <c r="AK11">
        <v>647</v>
      </c>
      <c r="AL11">
        <v>0</v>
      </c>
      <c r="AM11">
        <v>166</v>
      </c>
      <c r="AN11">
        <v>73</v>
      </c>
      <c r="AO11">
        <v>12.963227</v>
      </c>
      <c r="AP11">
        <v>22.5</v>
      </c>
      <c r="AQ11">
        <v>0</v>
      </c>
      <c r="AR11">
        <v>57</v>
      </c>
      <c r="AS11">
        <v>4527</v>
      </c>
      <c r="AT11">
        <v>0</v>
      </c>
      <c r="AU11">
        <v>3.5990000000000002</v>
      </c>
      <c r="AV11">
        <v>23060</v>
      </c>
      <c r="AW11">
        <v>0</v>
      </c>
      <c r="AX11" s="29">
        <v>0.62</v>
      </c>
      <c r="AY11">
        <v>0.79807692307692313</v>
      </c>
      <c r="AZ11" t="s">
        <v>70</v>
      </c>
      <c r="BA11" t="s">
        <v>202</v>
      </c>
      <c r="BB11">
        <v>1</v>
      </c>
      <c r="BC11" t="s">
        <v>392</v>
      </c>
      <c r="BD11">
        <v>8</v>
      </c>
      <c r="BE11">
        <v>63748.900000000009</v>
      </c>
      <c r="BF11">
        <v>7.2348464051928726E-2</v>
      </c>
      <c r="BG11">
        <v>5.7739639579904661E-2</v>
      </c>
      <c r="BH11">
        <v>134024.69299999997</v>
      </c>
      <c r="BI11">
        <v>3.4412576494392728E-2</v>
      </c>
      <c r="BJ11">
        <v>2.7463883163794198E-2</v>
      </c>
      <c r="BK11">
        <v>1</v>
      </c>
      <c r="BL11" t="s">
        <v>70</v>
      </c>
      <c r="BM11">
        <v>0</v>
      </c>
      <c r="BN11" t="s">
        <v>401</v>
      </c>
    </row>
    <row r="12" spans="1:66" s="2" customFormat="1">
      <c r="A12" s="140" t="str">
        <f t="shared" si="20"/>
        <v>삼환운수</v>
      </c>
      <c r="B12" s="140" t="str">
        <f t="shared" si="21"/>
        <v>532</v>
      </c>
      <c r="C12" s="141" t="str">
        <f t="shared" si="22"/>
        <v>71바6205</v>
      </c>
      <c r="D12" s="115" t="str">
        <f t="shared" si="23"/>
        <v>중형</v>
      </c>
      <c r="E12" s="111" t="str">
        <f t="shared" si="16"/>
        <v>F</v>
      </c>
      <c r="F12" s="161">
        <f t="shared" si="17"/>
        <v>0.73894736842105258</v>
      </c>
      <c r="G12" s="162">
        <f t="shared" si="18"/>
        <v>2.8079999999999998</v>
      </c>
      <c r="H12" s="163">
        <f t="shared" si="19"/>
        <v>3.8</v>
      </c>
      <c r="I12" s="164">
        <f t="shared" si="24"/>
        <v>3607.67</v>
      </c>
      <c r="J12" s="165">
        <f t="shared" si="25"/>
        <v>1.5211051959465314E-2</v>
      </c>
      <c r="K12" s="165">
        <f t="shared" si="26"/>
        <v>0.35793518224440418</v>
      </c>
      <c r="L12" s="165">
        <f t="shared" si="27"/>
        <v>0.25196317845035715</v>
      </c>
      <c r="M12" s="166">
        <f t="shared" si="28"/>
        <v>14.991</v>
      </c>
      <c r="N12" s="167">
        <f t="shared" si="29"/>
        <v>0</v>
      </c>
      <c r="O12" s="167">
        <f t="shared" si="30"/>
        <v>1.081</v>
      </c>
      <c r="P12" s="168">
        <f t="shared" si="31"/>
        <v>0</v>
      </c>
      <c r="Q12" s="169">
        <f t="shared" si="32"/>
        <v>65</v>
      </c>
      <c r="R12" s="170">
        <f t="shared" si="33"/>
        <v>19.605473851212089</v>
      </c>
      <c r="S12" s="142">
        <f t="shared" si="34"/>
        <v>0</v>
      </c>
      <c r="T12" s="142">
        <f t="shared" si="35"/>
        <v>39</v>
      </c>
      <c r="U12" t="s">
        <v>117</v>
      </c>
      <c r="V12" s="5" t="s">
        <v>119</v>
      </c>
      <c r="W12" t="s">
        <v>117</v>
      </c>
      <c r="X12" s="5" t="s">
        <v>119</v>
      </c>
      <c r="Y12" t="s">
        <v>206</v>
      </c>
      <c r="Z12" t="s">
        <v>194</v>
      </c>
      <c r="AA12" t="s">
        <v>198</v>
      </c>
      <c r="AB12">
        <v>515</v>
      </c>
      <c r="AC12" s="1">
        <v>3607.67</v>
      </c>
      <c r="AD12" s="1">
        <v>1284.5899999999999</v>
      </c>
      <c r="AE12" s="28">
        <v>2.8079999999999998</v>
      </c>
      <c r="AF12">
        <v>3.8</v>
      </c>
      <c r="AG12">
        <v>14.991</v>
      </c>
      <c r="AH12">
        <v>293.550769</v>
      </c>
      <c r="AI12">
        <v>4.4652159999999999</v>
      </c>
      <c r="AJ12">
        <v>105.072148</v>
      </c>
      <c r="AK12">
        <v>909</v>
      </c>
      <c r="AL12">
        <v>0</v>
      </c>
      <c r="AM12">
        <v>39</v>
      </c>
      <c r="AN12">
        <v>65</v>
      </c>
      <c r="AO12">
        <v>12.289764999999999</v>
      </c>
      <c r="AP12">
        <v>0</v>
      </c>
      <c r="AQ12">
        <v>0</v>
      </c>
      <c r="AR12">
        <v>42</v>
      </c>
      <c r="AS12">
        <v>10971</v>
      </c>
      <c r="AT12">
        <v>0</v>
      </c>
      <c r="AU12">
        <v>1.081</v>
      </c>
      <c r="AV12">
        <v>23904</v>
      </c>
      <c r="AW12">
        <v>0</v>
      </c>
      <c r="AX12" s="29">
        <v>1.05</v>
      </c>
      <c r="AY12" s="2">
        <v>0.73894736842105258</v>
      </c>
      <c r="AZ12" s="2" t="s">
        <v>70</v>
      </c>
      <c r="BA12" s="2" t="s">
        <v>202</v>
      </c>
      <c r="BB12" s="2">
        <v>5</v>
      </c>
      <c r="BC12" s="2" t="s">
        <v>424</v>
      </c>
      <c r="BD12" s="2">
        <v>7</v>
      </c>
      <c r="BE12" s="2">
        <v>63748.900000000009</v>
      </c>
      <c r="BF12" s="2">
        <v>5.6591878448098702E-2</v>
      </c>
      <c r="BG12" s="2">
        <v>4.1818419653226614E-2</v>
      </c>
      <c r="BH12" s="2">
        <v>134024.69299999997</v>
      </c>
      <c r="BI12" s="2">
        <v>2.6917950112372208E-2</v>
      </c>
      <c r="BJ12" s="2">
        <v>1.989094839882662E-2</v>
      </c>
      <c r="BK12" s="2">
        <v>1</v>
      </c>
      <c r="BL12" s="2" t="s">
        <v>70</v>
      </c>
      <c r="BM12" s="2">
        <v>0</v>
      </c>
      <c r="BN12" s="2" t="s">
        <v>401</v>
      </c>
    </row>
    <row r="13" spans="1:66">
      <c r="A13" s="143" t="str">
        <f t="shared" si="20"/>
        <v>삼환운수</v>
      </c>
      <c r="B13" s="143" t="str">
        <f t="shared" si="21"/>
        <v>532</v>
      </c>
      <c r="C13" s="144" t="str">
        <f t="shared" si="22"/>
        <v>71바6206</v>
      </c>
      <c r="D13" s="132" t="str">
        <f t="shared" si="23"/>
        <v>중형</v>
      </c>
      <c r="E13" s="128" t="str">
        <f t="shared" si="16"/>
        <v>이상</v>
      </c>
      <c r="F13" s="151">
        <f t="shared" si="17"/>
        <v>0.55842105263157893</v>
      </c>
      <c r="G13" s="152">
        <f t="shared" si="18"/>
        <v>2.1219999999999999</v>
      </c>
      <c r="H13" s="153">
        <f t="shared" si="19"/>
        <v>3.8</v>
      </c>
      <c r="I13" s="154">
        <f t="shared" si="24"/>
        <v>1612.4190000000001</v>
      </c>
      <c r="J13" s="155">
        <f t="shared" si="25"/>
        <v>4.1410553102784929E-2</v>
      </c>
      <c r="K13" s="155">
        <f t="shared" si="26"/>
        <v>0.36541022780689214</v>
      </c>
      <c r="L13" s="155">
        <f t="shared" si="27"/>
        <v>0.21272386395843759</v>
      </c>
      <c r="M13" s="156">
        <f t="shared" si="28"/>
        <v>23.766999999999999</v>
      </c>
      <c r="N13" s="157">
        <f t="shared" si="29"/>
        <v>6.2E-2</v>
      </c>
      <c r="O13" s="157">
        <f t="shared" si="30"/>
        <v>1.861</v>
      </c>
      <c r="P13" s="158">
        <f t="shared" si="31"/>
        <v>0</v>
      </c>
      <c r="Q13" s="159">
        <f t="shared" si="32"/>
        <v>67</v>
      </c>
      <c r="R13" s="160">
        <f t="shared" si="33"/>
        <v>20.733465073209011</v>
      </c>
      <c r="S13" s="145">
        <f t="shared" si="34"/>
        <v>1</v>
      </c>
      <c r="T13" s="145">
        <f t="shared" si="35"/>
        <v>30</v>
      </c>
      <c r="U13" t="s">
        <v>117</v>
      </c>
      <c r="V13" t="s">
        <v>119</v>
      </c>
      <c r="W13" s="4" t="s">
        <v>117</v>
      </c>
      <c r="X13" s="4" t="s">
        <v>119</v>
      </c>
      <c r="Y13" s="4" t="s">
        <v>207</v>
      </c>
      <c r="Z13" s="4" t="s">
        <v>194</v>
      </c>
      <c r="AA13" s="4" t="s">
        <v>198</v>
      </c>
      <c r="AB13" s="4">
        <v>515</v>
      </c>
      <c r="AC13" s="4">
        <v>1612.4190000000001</v>
      </c>
      <c r="AD13" s="4">
        <v>759.76599999999996</v>
      </c>
      <c r="AE13" s="4">
        <v>2.1219999999999999</v>
      </c>
      <c r="AF13" s="4">
        <v>3.8</v>
      </c>
      <c r="AG13" s="4">
        <v>23.766999999999999</v>
      </c>
      <c r="AH13" s="4">
        <v>131.10525200000001</v>
      </c>
      <c r="AI13" s="4">
        <v>5.4291410000000004</v>
      </c>
      <c r="AJ13" s="4">
        <v>47.907200000000003</v>
      </c>
      <c r="AK13" s="4">
        <v>343</v>
      </c>
      <c r="AL13" s="4">
        <v>1</v>
      </c>
      <c r="AM13" s="4">
        <v>30</v>
      </c>
      <c r="AN13" s="4">
        <v>67</v>
      </c>
      <c r="AO13" s="4">
        <v>12.29866</v>
      </c>
      <c r="AP13" s="4">
        <v>0</v>
      </c>
      <c r="AQ13" s="4">
        <v>0</v>
      </c>
      <c r="AR13" s="4">
        <v>21</v>
      </c>
      <c r="AS13" s="4">
        <v>6508</v>
      </c>
      <c r="AT13" s="4">
        <v>6.2E-2</v>
      </c>
      <c r="AU13" s="4">
        <v>1.861</v>
      </c>
      <c r="AV13" s="4">
        <v>0</v>
      </c>
      <c r="AW13" s="4">
        <v>0</v>
      </c>
      <c r="AX13" s="30">
        <v>1.05</v>
      </c>
      <c r="AY13">
        <v>0.55842105263157893</v>
      </c>
      <c r="AZ13" t="s">
        <v>124</v>
      </c>
      <c r="BA13" t="s">
        <v>202</v>
      </c>
      <c r="BB13">
        <v>1</v>
      </c>
      <c r="BC13" t="s">
        <v>391</v>
      </c>
      <c r="BD13">
        <v>1</v>
      </c>
      <c r="BE13">
        <v>63748.900000000009</v>
      </c>
      <c r="BF13">
        <v>2.5293283491950449E-2</v>
      </c>
      <c r="BG13">
        <v>1.4124301992083909E-2</v>
      </c>
      <c r="BH13">
        <v>134024.69299999997</v>
      </c>
      <c r="BI13">
        <v>1.2030760630057929E-2</v>
      </c>
      <c r="BJ13">
        <v>6.718230014995507E-3</v>
      </c>
      <c r="BK13">
        <v>1</v>
      </c>
      <c r="BL13" t="s">
        <v>124</v>
      </c>
      <c r="BM13">
        <v>0</v>
      </c>
      <c r="BN13" t="s">
        <v>401</v>
      </c>
    </row>
    <row r="14" spans="1:66">
      <c r="A14" s="140" t="str">
        <f t="shared" si="20"/>
        <v>삼환운수</v>
      </c>
      <c r="B14" s="140" t="str">
        <f t="shared" si="21"/>
        <v>532</v>
      </c>
      <c r="C14" s="141" t="str">
        <f t="shared" si="22"/>
        <v>71바6207</v>
      </c>
      <c r="D14" s="115" t="str">
        <f t="shared" si="23"/>
        <v>중형</v>
      </c>
      <c r="E14" s="111" t="str">
        <f t="shared" si="16"/>
        <v>D</v>
      </c>
      <c r="F14" s="161">
        <f t="shared" si="17"/>
        <v>0.83346153846153836</v>
      </c>
      <c r="G14" s="162">
        <f t="shared" si="18"/>
        <v>2.1669999999999998</v>
      </c>
      <c r="H14" s="163">
        <f t="shared" si="19"/>
        <v>2.6</v>
      </c>
      <c r="I14" s="164">
        <f t="shared" si="24"/>
        <v>4665.8670000000002</v>
      </c>
      <c r="J14" s="165">
        <f t="shared" si="25"/>
        <v>1.5939804215433947E-2</v>
      </c>
      <c r="K14" s="165">
        <f t="shared" si="26"/>
        <v>0.34860288462122596</v>
      </c>
      <c r="L14" s="165">
        <f t="shared" si="27"/>
        <v>0.15131164261647406</v>
      </c>
      <c r="M14" s="166">
        <f t="shared" si="28"/>
        <v>11.234</v>
      </c>
      <c r="N14" s="167">
        <f t="shared" si="29"/>
        <v>2.1000000000000001E-2</v>
      </c>
      <c r="O14" s="167">
        <f t="shared" si="30"/>
        <v>4.6079999999999997</v>
      </c>
      <c r="P14" s="168">
        <f t="shared" si="31"/>
        <v>0</v>
      </c>
      <c r="Q14" s="169">
        <f t="shared" si="32"/>
        <v>70</v>
      </c>
      <c r="R14" s="170">
        <f t="shared" si="33"/>
        <v>20.256963476500356</v>
      </c>
      <c r="S14" s="142">
        <f t="shared" si="34"/>
        <v>1</v>
      </c>
      <c r="T14" s="142">
        <f t="shared" si="35"/>
        <v>215</v>
      </c>
      <c r="U14" t="s">
        <v>117</v>
      </c>
      <c r="V14" s="5" t="s">
        <v>119</v>
      </c>
      <c r="W14" t="s">
        <v>117</v>
      </c>
      <c r="X14" s="5" t="s">
        <v>119</v>
      </c>
      <c r="Y14" t="s">
        <v>208</v>
      </c>
      <c r="Z14" t="s">
        <v>194</v>
      </c>
      <c r="AA14" t="s">
        <v>48</v>
      </c>
      <c r="AB14">
        <v>515</v>
      </c>
      <c r="AC14" s="1">
        <v>4665.8670000000002</v>
      </c>
      <c r="AD14" s="1">
        <v>2153.6239999999998</v>
      </c>
      <c r="AE14" s="28">
        <v>2.1669999999999998</v>
      </c>
      <c r="AF14">
        <v>2.6</v>
      </c>
      <c r="AG14">
        <v>11.234</v>
      </c>
      <c r="AH14">
        <v>362.46963399999999</v>
      </c>
      <c r="AI14">
        <v>5.7776949999999996</v>
      </c>
      <c r="AJ14">
        <v>126.35796000000001</v>
      </c>
      <c r="AK14">
        <v>706</v>
      </c>
      <c r="AL14">
        <v>1</v>
      </c>
      <c r="AM14">
        <v>215</v>
      </c>
      <c r="AN14">
        <v>70</v>
      </c>
      <c r="AO14">
        <v>12.872434999999999</v>
      </c>
      <c r="AP14">
        <v>31.8</v>
      </c>
      <c r="AQ14">
        <v>0</v>
      </c>
      <c r="AR14">
        <v>46</v>
      </c>
      <c r="AS14">
        <v>5439</v>
      </c>
      <c r="AT14">
        <v>2.1000000000000001E-2</v>
      </c>
      <c r="AU14">
        <v>4.6079999999999997</v>
      </c>
      <c r="AV14">
        <v>35670</v>
      </c>
      <c r="AW14">
        <v>0</v>
      </c>
      <c r="AX14" s="29">
        <v>0.65</v>
      </c>
      <c r="AY14">
        <v>0.83346153846153836</v>
      </c>
      <c r="AZ14" t="s">
        <v>67</v>
      </c>
      <c r="BA14" t="s">
        <v>202</v>
      </c>
      <c r="BB14">
        <v>5</v>
      </c>
      <c r="BC14" t="s">
        <v>455</v>
      </c>
      <c r="BD14">
        <v>7</v>
      </c>
      <c r="BE14">
        <v>63748.900000000009</v>
      </c>
      <c r="BF14">
        <v>7.3191333497519162E-2</v>
      </c>
      <c r="BG14">
        <v>6.1002161418893849E-2</v>
      </c>
      <c r="BH14">
        <v>134024.69299999997</v>
      </c>
      <c r="BI14">
        <v>3.4813487690660117E-2</v>
      </c>
      <c r="BJ14">
        <v>2.9015703009869408E-2</v>
      </c>
      <c r="BK14">
        <v>1</v>
      </c>
      <c r="BL14" t="s">
        <v>70</v>
      </c>
      <c r="BM14">
        <v>1</v>
      </c>
      <c r="BN14" t="s">
        <v>454</v>
      </c>
    </row>
    <row r="15" spans="1:66">
      <c r="A15" s="143" t="str">
        <f t="shared" si="20"/>
        <v>삼환운수</v>
      </c>
      <c r="B15" s="143" t="str">
        <f t="shared" si="21"/>
        <v>532</v>
      </c>
      <c r="C15" s="144" t="str">
        <f t="shared" si="22"/>
        <v>71바6208</v>
      </c>
      <c r="D15" s="132" t="str">
        <f t="shared" si="23"/>
        <v>중형</v>
      </c>
      <c r="E15" s="128" t="str">
        <f t="shared" si="16"/>
        <v>F</v>
      </c>
      <c r="F15" s="151">
        <f t="shared" si="17"/>
        <v>0.68592592592592594</v>
      </c>
      <c r="G15" s="152">
        <f t="shared" si="18"/>
        <v>1.8520000000000001</v>
      </c>
      <c r="H15" s="153">
        <f t="shared" si="19"/>
        <v>2.7</v>
      </c>
      <c r="I15" s="154">
        <f t="shared" si="24"/>
        <v>4156.7790000000005</v>
      </c>
      <c r="J15" s="155">
        <f t="shared" si="25"/>
        <v>2.5256167726130534E-2</v>
      </c>
      <c r="K15" s="155">
        <f t="shared" si="26"/>
        <v>0.37505592523671732</v>
      </c>
      <c r="L15" s="155">
        <f t="shared" si="27"/>
        <v>0.16695619372595943</v>
      </c>
      <c r="M15" s="156">
        <f t="shared" si="28"/>
        <v>14.157</v>
      </c>
      <c r="N15" s="157">
        <f t="shared" si="29"/>
        <v>0.12</v>
      </c>
      <c r="O15" s="157">
        <f t="shared" si="30"/>
        <v>14.073</v>
      </c>
      <c r="P15" s="158">
        <f t="shared" si="31"/>
        <v>0</v>
      </c>
      <c r="Q15" s="159">
        <f t="shared" si="32"/>
        <v>65</v>
      </c>
      <c r="R15" s="160">
        <f t="shared" si="33"/>
        <v>21.066917769431306</v>
      </c>
      <c r="S15" s="145">
        <f t="shared" si="34"/>
        <v>5</v>
      </c>
      <c r="T15" s="145">
        <f t="shared" si="35"/>
        <v>585</v>
      </c>
      <c r="U15" t="s">
        <v>117</v>
      </c>
      <c r="V15" s="5" t="s">
        <v>119</v>
      </c>
      <c r="W15" t="s">
        <v>117</v>
      </c>
      <c r="X15" s="5" t="s">
        <v>119</v>
      </c>
      <c r="Y15" t="s">
        <v>209</v>
      </c>
      <c r="Z15" t="s">
        <v>194</v>
      </c>
      <c r="AA15" t="s">
        <v>48</v>
      </c>
      <c r="AB15">
        <v>515</v>
      </c>
      <c r="AC15" s="1">
        <v>4156.7790000000005</v>
      </c>
      <c r="AD15" s="1">
        <v>2243.9789999999998</v>
      </c>
      <c r="AE15" s="28">
        <v>1.8520000000000001</v>
      </c>
      <c r="AF15">
        <v>2.7</v>
      </c>
      <c r="AG15">
        <v>14.157</v>
      </c>
      <c r="AH15">
        <v>329.02632299999999</v>
      </c>
      <c r="AI15">
        <v>8.3099439999999998</v>
      </c>
      <c r="AJ15">
        <v>123.403272</v>
      </c>
      <c r="AK15">
        <v>694</v>
      </c>
      <c r="AL15">
        <v>5</v>
      </c>
      <c r="AM15">
        <v>585</v>
      </c>
      <c r="AN15">
        <v>65</v>
      </c>
      <c r="AO15">
        <v>12.633575</v>
      </c>
      <c r="AP15">
        <v>60.7</v>
      </c>
      <c r="AQ15">
        <v>0</v>
      </c>
      <c r="AR15">
        <v>78</v>
      </c>
      <c r="AS15">
        <v>14411</v>
      </c>
      <c r="AT15">
        <v>0.12</v>
      </c>
      <c r="AU15">
        <v>14.073</v>
      </c>
      <c r="AV15">
        <v>0</v>
      </c>
      <c r="AW15">
        <v>0</v>
      </c>
      <c r="AX15" s="29">
        <v>0.62</v>
      </c>
      <c r="AY15">
        <v>0.68592592592592594</v>
      </c>
      <c r="AZ15" t="s">
        <v>70</v>
      </c>
      <c r="BA15" t="s">
        <v>202</v>
      </c>
      <c r="BB15">
        <v>8</v>
      </c>
      <c r="BC15" t="s">
        <v>423</v>
      </c>
      <c r="BD15">
        <v>1</v>
      </c>
      <c r="BE15">
        <v>63748.900000000009</v>
      </c>
      <c r="BF15">
        <v>6.5205501585125392E-2</v>
      </c>
      <c r="BG15">
        <v>4.4726144050241563E-2</v>
      </c>
      <c r="BH15">
        <v>134024.69299999997</v>
      </c>
      <c r="BI15">
        <v>3.1015023477800479E-2</v>
      </c>
      <c r="BJ15">
        <v>2.1274008696624627E-2</v>
      </c>
      <c r="BK15">
        <v>1</v>
      </c>
      <c r="BL15" t="s">
        <v>70</v>
      </c>
      <c r="BM15">
        <v>0</v>
      </c>
      <c r="BN15" t="s">
        <v>401</v>
      </c>
    </row>
    <row r="16" spans="1:66">
      <c r="A16" s="140" t="str">
        <f t="shared" si="20"/>
        <v>삼환운수</v>
      </c>
      <c r="B16" s="140" t="str">
        <f t="shared" si="21"/>
        <v>532</v>
      </c>
      <c r="C16" s="141" t="str">
        <f t="shared" si="22"/>
        <v>71바6209</v>
      </c>
      <c r="D16" s="115" t="str">
        <f t="shared" si="23"/>
        <v>중형</v>
      </c>
      <c r="E16" s="111" t="str">
        <f t="shared" si="16"/>
        <v>F</v>
      </c>
      <c r="F16" s="161">
        <f t="shared" si="17"/>
        <v>0.76289473684210529</v>
      </c>
      <c r="G16" s="162">
        <f t="shared" si="18"/>
        <v>2.899</v>
      </c>
      <c r="H16" s="163">
        <f t="shared" si="19"/>
        <v>3.8</v>
      </c>
      <c r="I16" s="164">
        <f t="shared" si="24"/>
        <v>4098.1019999999999</v>
      </c>
      <c r="J16" s="165">
        <f t="shared" si="25"/>
        <v>4.2058420566323945E-2</v>
      </c>
      <c r="K16" s="165">
        <f t="shared" si="26"/>
        <v>0.38541438701922665</v>
      </c>
      <c r="L16" s="165">
        <f t="shared" si="27"/>
        <v>0.24352736949934384</v>
      </c>
      <c r="M16" s="166">
        <f t="shared" si="28"/>
        <v>21.14</v>
      </c>
      <c r="N16" s="167">
        <f t="shared" si="29"/>
        <v>0.122</v>
      </c>
      <c r="O16" s="167">
        <f t="shared" si="30"/>
        <v>1.7569999999999999</v>
      </c>
      <c r="P16" s="168">
        <f t="shared" si="31"/>
        <v>0</v>
      </c>
      <c r="Q16" s="169">
        <f t="shared" si="32"/>
        <v>69</v>
      </c>
      <c r="R16" s="170">
        <f t="shared" si="33"/>
        <v>23.853127065378821</v>
      </c>
      <c r="S16" s="142">
        <f t="shared" si="34"/>
        <v>5</v>
      </c>
      <c r="T16" s="142">
        <f t="shared" si="35"/>
        <v>72</v>
      </c>
      <c r="U16" t="s">
        <v>117</v>
      </c>
      <c r="V16" t="s">
        <v>119</v>
      </c>
      <c r="W16" s="4" t="s">
        <v>117</v>
      </c>
      <c r="X16" s="4" t="s">
        <v>119</v>
      </c>
      <c r="Y16" s="4" t="s">
        <v>210</v>
      </c>
      <c r="Z16" s="4" t="s">
        <v>194</v>
      </c>
      <c r="AA16" s="4" t="s">
        <v>198</v>
      </c>
      <c r="AB16" s="4">
        <v>515</v>
      </c>
      <c r="AC16" s="4">
        <v>4098.1019999999999</v>
      </c>
      <c r="AD16" s="4">
        <v>1413.5809999999999</v>
      </c>
      <c r="AE16" s="4">
        <v>2.899</v>
      </c>
      <c r="AF16" s="4">
        <v>3.8</v>
      </c>
      <c r="AG16" s="4">
        <v>21.14</v>
      </c>
      <c r="AH16" s="4">
        <v>300.08295199999998</v>
      </c>
      <c r="AI16" s="4">
        <v>12.621015</v>
      </c>
      <c r="AJ16" s="4">
        <v>115.65628700000001</v>
      </c>
      <c r="AK16" s="4">
        <v>998</v>
      </c>
      <c r="AL16" s="4">
        <v>5</v>
      </c>
      <c r="AM16" s="4">
        <v>72</v>
      </c>
      <c r="AN16" s="4">
        <v>69</v>
      </c>
      <c r="AO16" s="4">
        <v>13.656563</v>
      </c>
      <c r="AP16" s="4">
        <v>54.6</v>
      </c>
      <c r="AQ16" s="4">
        <v>0</v>
      </c>
      <c r="AR16" s="4">
        <v>32</v>
      </c>
      <c r="AS16" s="4">
        <v>5627</v>
      </c>
      <c r="AT16" s="4">
        <v>0.122</v>
      </c>
      <c r="AU16" s="4">
        <v>1.7569999999999999</v>
      </c>
      <c r="AV16" s="4">
        <v>27215</v>
      </c>
      <c r="AW16" s="4">
        <v>0</v>
      </c>
      <c r="AX16" s="30">
        <v>1.1399999999999999</v>
      </c>
      <c r="AY16">
        <v>0.76289473684210529</v>
      </c>
      <c r="AZ16" t="s">
        <v>70</v>
      </c>
      <c r="BA16" t="s">
        <v>202</v>
      </c>
      <c r="BB16">
        <v>3</v>
      </c>
      <c r="BC16" t="s">
        <v>394</v>
      </c>
      <c r="BD16">
        <v>6</v>
      </c>
      <c r="BE16">
        <v>63748.900000000009</v>
      </c>
      <c r="BF16">
        <v>6.4285062173621815E-2</v>
      </c>
      <c r="BG16">
        <v>4.904273558982359E-2</v>
      </c>
      <c r="BH16">
        <v>134024.69299999997</v>
      </c>
      <c r="BI16">
        <v>3.0577216095544427E-2</v>
      </c>
      <c r="BJ16">
        <v>2.3327197226574552E-2</v>
      </c>
      <c r="BK16">
        <v>1</v>
      </c>
      <c r="BL16" t="s">
        <v>70</v>
      </c>
      <c r="BM16">
        <v>0</v>
      </c>
      <c r="BN16" t="s">
        <v>401</v>
      </c>
    </row>
    <row r="17" spans="1:66">
      <c r="A17" s="143" t="str">
        <f t="shared" si="20"/>
        <v>삼환운수</v>
      </c>
      <c r="B17" s="143" t="str">
        <f t="shared" si="21"/>
        <v>532</v>
      </c>
      <c r="C17" s="144" t="str">
        <f t="shared" si="22"/>
        <v>71바6214</v>
      </c>
      <c r="D17" s="132" t="str">
        <f t="shared" si="23"/>
        <v>중형</v>
      </c>
      <c r="E17" s="128" t="str">
        <f t="shared" si="16"/>
        <v>F</v>
      </c>
      <c r="F17" s="151">
        <f t="shared" si="17"/>
        <v>0.7484615384615384</v>
      </c>
      <c r="G17" s="152">
        <f t="shared" si="18"/>
        <v>1.946</v>
      </c>
      <c r="H17" s="153">
        <f t="shared" si="19"/>
        <v>2.6</v>
      </c>
      <c r="I17" s="154">
        <f t="shared" si="24"/>
        <v>5001.232</v>
      </c>
      <c r="J17" s="155">
        <f t="shared" si="25"/>
        <v>2.4899812848495045E-2</v>
      </c>
      <c r="K17" s="155">
        <f t="shared" si="26"/>
        <v>0.36513351891593177</v>
      </c>
      <c r="L17" s="155">
        <f t="shared" si="27"/>
        <v>0.16235999449735586</v>
      </c>
      <c r="M17" s="156">
        <f t="shared" si="28"/>
        <v>11.852</v>
      </c>
      <c r="N17" s="157">
        <f t="shared" si="29"/>
        <v>0</v>
      </c>
      <c r="O17" s="157">
        <f t="shared" si="30"/>
        <v>5.1589999999999998</v>
      </c>
      <c r="P17" s="158">
        <f t="shared" si="31"/>
        <v>0</v>
      </c>
      <c r="Q17" s="159">
        <f t="shared" si="32"/>
        <v>60</v>
      </c>
      <c r="R17" s="160">
        <f t="shared" si="33"/>
        <v>20.725716008153512</v>
      </c>
      <c r="S17" s="145">
        <f t="shared" si="34"/>
        <v>0</v>
      </c>
      <c r="T17" s="145">
        <f t="shared" si="35"/>
        <v>258</v>
      </c>
      <c r="U17" t="s">
        <v>117</v>
      </c>
      <c r="V17" s="5" t="s">
        <v>119</v>
      </c>
      <c r="W17" t="s">
        <v>117</v>
      </c>
      <c r="X17" s="5" t="s">
        <v>119</v>
      </c>
      <c r="Y17" t="s">
        <v>211</v>
      </c>
      <c r="Z17" t="s">
        <v>194</v>
      </c>
      <c r="AA17" t="s">
        <v>48</v>
      </c>
      <c r="AB17">
        <v>515</v>
      </c>
      <c r="AC17" s="1">
        <v>5001.232</v>
      </c>
      <c r="AD17" s="1">
        <v>2570.1610000000001</v>
      </c>
      <c r="AE17" s="28">
        <v>1.946</v>
      </c>
      <c r="AF17">
        <v>2.6</v>
      </c>
      <c r="AG17">
        <v>11.852</v>
      </c>
      <c r="AH17">
        <v>395.60462000000001</v>
      </c>
      <c r="AI17">
        <v>9.8504810000000003</v>
      </c>
      <c r="AJ17">
        <v>144.44850700000001</v>
      </c>
      <c r="AK17">
        <v>812</v>
      </c>
      <c r="AL17">
        <v>0</v>
      </c>
      <c r="AM17">
        <v>258</v>
      </c>
      <c r="AN17">
        <v>60</v>
      </c>
      <c r="AO17">
        <v>12.641995</v>
      </c>
      <c r="AP17">
        <v>0</v>
      </c>
      <c r="AQ17">
        <v>0</v>
      </c>
      <c r="AR17">
        <v>56</v>
      </c>
      <c r="AS17">
        <v>10238</v>
      </c>
      <c r="AT17">
        <v>0</v>
      </c>
      <c r="AU17">
        <v>5.1589999999999998</v>
      </c>
      <c r="AV17">
        <v>38554</v>
      </c>
      <c r="AW17">
        <v>0</v>
      </c>
      <c r="AX17" s="29">
        <v>0.59</v>
      </c>
      <c r="AY17">
        <v>0.7484615384615384</v>
      </c>
      <c r="AZ17" t="s">
        <v>70</v>
      </c>
      <c r="BA17" t="s">
        <v>202</v>
      </c>
      <c r="BB17">
        <v>4</v>
      </c>
      <c r="BC17" t="s">
        <v>393</v>
      </c>
      <c r="BD17">
        <v>8</v>
      </c>
      <c r="BE17">
        <v>63748.900000000009</v>
      </c>
      <c r="BF17">
        <v>7.8452051721676755E-2</v>
      </c>
      <c r="BG17">
        <v>5.8718343327070363E-2</v>
      </c>
      <c r="BH17">
        <v>134024.69299999997</v>
      </c>
      <c r="BI17">
        <v>3.7315750463983534E-2</v>
      </c>
      <c r="BJ17">
        <v>2.7929404001119981E-2</v>
      </c>
      <c r="BK17">
        <v>1</v>
      </c>
      <c r="BL17" t="s">
        <v>70</v>
      </c>
      <c r="BM17">
        <v>0</v>
      </c>
      <c r="BN17" t="s">
        <v>401</v>
      </c>
    </row>
    <row r="18" spans="1:66">
      <c r="A18" s="140" t="str">
        <f t="shared" si="20"/>
        <v>삼환운수</v>
      </c>
      <c r="B18" s="140" t="str">
        <f t="shared" si="21"/>
        <v>532</v>
      </c>
      <c r="C18" s="141" t="str">
        <f t="shared" si="22"/>
        <v>71바6216</v>
      </c>
      <c r="D18" s="115" t="str">
        <f t="shared" si="23"/>
        <v>중형</v>
      </c>
      <c r="E18" s="111" t="str">
        <f t="shared" si="16"/>
        <v>D</v>
      </c>
      <c r="F18" s="161">
        <f t="shared" si="17"/>
        <v>0.83714285714285719</v>
      </c>
      <c r="G18" s="162">
        <f t="shared" si="18"/>
        <v>2.3439999999999999</v>
      </c>
      <c r="H18" s="163">
        <f t="shared" si="19"/>
        <v>2.8</v>
      </c>
      <c r="I18" s="164">
        <f t="shared" si="24"/>
        <v>4220.7280000000001</v>
      </c>
      <c r="J18" s="165">
        <f t="shared" si="25"/>
        <v>1.572964652539878E-2</v>
      </c>
      <c r="K18" s="165">
        <f t="shared" si="26"/>
        <v>0.35940202090728374</v>
      </c>
      <c r="L18" s="165">
        <f t="shared" si="27"/>
        <v>0.17911601979563715</v>
      </c>
      <c r="M18" s="166">
        <f t="shared" si="28"/>
        <v>9.9339999999999993</v>
      </c>
      <c r="N18" s="167">
        <f t="shared" si="29"/>
        <v>0</v>
      </c>
      <c r="O18" s="167">
        <f t="shared" si="30"/>
        <v>2.9140000000000001</v>
      </c>
      <c r="P18" s="168">
        <f t="shared" si="31"/>
        <v>0</v>
      </c>
      <c r="Q18" s="169">
        <f t="shared" si="32"/>
        <v>62</v>
      </c>
      <c r="R18" s="170">
        <f t="shared" si="33"/>
        <v>20.351993755735158</v>
      </c>
      <c r="S18" s="142">
        <f t="shared" si="34"/>
        <v>0</v>
      </c>
      <c r="T18" s="142">
        <f t="shared" si="35"/>
        <v>123</v>
      </c>
      <c r="U18" t="s">
        <v>117</v>
      </c>
      <c r="V18" s="5" t="s">
        <v>119</v>
      </c>
      <c r="W18" t="s">
        <v>117</v>
      </c>
      <c r="X18" s="5" t="s">
        <v>119</v>
      </c>
      <c r="Y18" t="s">
        <v>212</v>
      </c>
      <c r="Z18" t="s">
        <v>194</v>
      </c>
      <c r="AA18" t="s">
        <v>48</v>
      </c>
      <c r="AB18">
        <v>515</v>
      </c>
      <c r="AC18" s="1">
        <v>4220.7280000000001</v>
      </c>
      <c r="AD18" s="1">
        <v>1800.675</v>
      </c>
      <c r="AE18" s="28">
        <v>2.3439999999999999</v>
      </c>
      <c r="AF18">
        <v>2.8</v>
      </c>
      <c r="AG18">
        <v>9.9339999999999993</v>
      </c>
      <c r="AH18">
        <v>331.88825900000001</v>
      </c>
      <c r="AI18">
        <v>5.220485</v>
      </c>
      <c r="AJ18">
        <v>119.281311</v>
      </c>
      <c r="AK18">
        <v>756</v>
      </c>
      <c r="AL18">
        <v>0</v>
      </c>
      <c r="AM18">
        <v>123</v>
      </c>
      <c r="AN18">
        <v>62</v>
      </c>
      <c r="AO18">
        <v>12.717316</v>
      </c>
      <c r="AP18">
        <v>0</v>
      </c>
      <c r="AQ18">
        <v>0</v>
      </c>
      <c r="AR18">
        <v>43</v>
      </c>
      <c r="AS18">
        <v>5795</v>
      </c>
      <c r="AT18">
        <v>0</v>
      </c>
      <c r="AU18">
        <v>2.9140000000000001</v>
      </c>
      <c r="AV18">
        <v>6295</v>
      </c>
      <c r="AW18">
        <v>0</v>
      </c>
      <c r="AX18" s="29">
        <v>0.65</v>
      </c>
      <c r="AY18">
        <v>0.83714285714285719</v>
      </c>
      <c r="AZ18" t="s">
        <v>67</v>
      </c>
      <c r="BA18" t="s">
        <v>202</v>
      </c>
      <c r="BB18">
        <v>3</v>
      </c>
      <c r="BC18" t="s">
        <v>403</v>
      </c>
      <c r="BD18">
        <v>8</v>
      </c>
      <c r="BE18">
        <v>63748.900000000009</v>
      </c>
      <c r="BF18">
        <v>6.6208640462815826E-2</v>
      </c>
      <c r="BG18">
        <v>5.5426090444585824E-2</v>
      </c>
      <c r="BH18">
        <v>134024.69299999997</v>
      </c>
      <c r="BI18">
        <v>3.1492166894946744E-2</v>
      </c>
      <c r="BJ18">
        <v>2.6363442572055418E-2</v>
      </c>
      <c r="BK18">
        <v>1</v>
      </c>
      <c r="BL18" t="s">
        <v>67</v>
      </c>
      <c r="BM18">
        <v>0</v>
      </c>
      <c r="BN18" t="s">
        <v>401</v>
      </c>
    </row>
    <row r="19" spans="1:66">
      <c r="A19" s="143" t="str">
        <f t="shared" si="20"/>
        <v>삼환운수</v>
      </c>
      <c r="B19" s="143" t="str">
        <f t="shared" si="21"/>
        <v>532</v>
      </c>
      <c r="C19" s="144" t="str">
        <f t="shared" si="22"/>
        <v>71바6217</v>
      </c>
      <c r="D19" s="132" t="str">
        <f t="shared" si="23"/>
        <v>중형</v>
      </c>
      <c r="E19" s="128" t="str">
        <f t="shared" si="16"/>
        <v>D</v>
      </c>
      <c r="F19" s="151">
        <f t="shared" si="17"/>
        <v>0.80692307692307685</v>
      </c>
      <c r="G19" s="152">
        <f t="shared" si="18"/>
        <v>2.0979999999999999</v>
      </c>
      <c r="H19" s="153">
        <f t="shared" si="19"/>
        <v>2.6</v>
      </c>
      <c r="I19" s="154">
        <f t="shared" si="24"/>
        <v>4525.03</v>
      </c>
      <c r="J19" s="155">
        <f t="shared" si="25"/>
        <v>2.1375025411937178E-2</v>
      </c>
      <c r="K19" s="155">
        <f t="shared" si="26"/>
        <v>0.33038025510336061</v>
      </c>
      <c r="L19" s="155">
        <f t="shared" si="27"/>
        <v>0.23646252069047058</v>
      </c>
      <c r="M19" s="156">
        <f t="shared" si="28"/>
        <v>9.6300000000000008</v>
      </c>
      <c r="N19" s="157">
        <f t="shared" si="29"/>
        <v>0.35399999999999998</v>
      </c>
      <c r="O19" s="157">
        <f t="shared" si="30"/>
        <v>3.4470000000000001</v>
      </c>
      <c r="P19" s="158">
        <f t="shared" si="31"/>
        <v>0</v>
      </c>
      <c r="Q19" s="159">
        <f t="shared" si="32"/>
        <v>60</v>
      </c>
      <c r="R19" s="160">
        <f t="shared" si="33"/>
        <v>19.383311005334949</v>
      </c>
      <c r="S19" s="145">
        <f t="shared" si="34"/>
        <v>16</v>
      </c>
      <c r="T19" s="145">
        <f t="shared" si="35"/>
        <v>156</v>
      </c>
      <c r="U19" t="s">
        <v>117</v>
      </c>
      <c r="V19" t="s">
        <v>119</v>
      </c>
      <c r="W19" s="4" t="s">
        <v>117</v>
      </c>
      <c r="X19" s="4" t="s">
        <v>119</v>
      </c>
      <c r="Y19" s="4" t="s">
        <v>213</v>
      </c>
      <c r="Z19" s="4" t="s">
        <v>194</v>
      </c>
      <c r="AA19" s="4" t="s">
        <v>48</v>
      </c>
      <c r="AB19" s="4">
        <v>515</v>
      </c>
      <c r="AC19" s="4">
        <v>4525.03</v>
      </c>
      <c r="AD19" s="4">
        <v>2156.723</v>
      </c>
      <c r="AE19" s="4">
        <v>2.0979999999999999</v>
      </c>
      <c r="AF19" s="4">
        <v>2.6</v>
      </c>
      <c r="AG19" s="4">
        <v>9.6300000000000008</v>
      </c>
      <c r="AH19" s="4">
        <v>360.12602800000002</v>
      </c>
      <c r="AI19" s="4">
        <v>7.6977029999999997</v>
      </c>
      <c r="AJ19" s="4">
        <v>118.97852899999999</v>
      </c>
      <c r="AK19" s="4">
        <v>1070</v>
      </c>
      <c r="AL19" s="4">
        <v>16</v>
      </c>
      <c r="AM19" s="4">
        <v>156</v>
      </c>
      <c r="AN19" s="4">
        <v>60</v>
      </c>
      <c r="AO19" s="4">
        <v>12.565129000000001</v>
      </c>
      <c r="AP19" s="4">
        <v>0</v>
      </c>
      <c r="AQ19" s="4">
        <v>0</v>
      </c>
      <c r="AR19" s="4">
        <v>33</v>
      </c>
      <c r="AS19" s="4">
        <v>5825</v>
      </c>
      <c r="AT19" s="4">
        <v>0.35399999999999998</v>
      </c>
      <c r="AU19" s="4">
        <v>3.4470000000000001</v>
      </c>
      <c r="AV19" s="4">
        <v>4956</v>
      </c>
      <c r="AW19" s="4">
        <v>0</v>
      </c>
      <c r="AX19" s="30">
        <v>0.6</v>
      </c>
      <c r="AY19">
        <v>0.80692307692307685</v>
      </c>
      <c r="AZ19" t="s">
        <v>67</v>
      </c>
      <c r="BA19" t="s">
        <v>202</v>
      </c>
      <c r="BB19">
        <v>7</v>
      </c>
      <c r="BC19" t="s">
        <v>456</v>
      </c>
      <c r="BD19">
        <v>7</v>
      </c>
      <c r="BE19">
        <v>63748.900000000009</v>
      </c>
      <c r="BF19">
        <v>7.0982087534059393E-2</v>
      </c>
      <c r="BG19">
        <v>5.7277084479406382E-2</v>
      </c>
      <c r="BH19">
        <v>134024.69299999997</v>
      </c>
      <c r="BI19">
        <v>3.3762658945243773E-2</v>
      </c>
      <c r="BJ19">
        <v>2.7243868641200548E-2</v>
      </c>
      <c r="BK19">
        <v>1</v>
      </c>
      <c r="BL19" t="s">
        <v>70</v>
      </c>
      <c r="BM19">
        <v>1</v>
      </c>
      <c r="BN19" t="s">
        <v>454</v>
      </c>
    </row>
    <row r="20" spans="1:66">
      <c r="A20" s="140" t="str">
        <f t="shared" si="20"/>
        <v>삼환운수</v>
      </c>
      <c r="B20" s="140" t="str">
        <f t="shared" si="21"/>
        <v>532</v>
      </c>
      <c r="C20" s="141" t="str">
        <f t="shared" si="22"/>
        <v>71바6218</v>
      </c>
      <c r="D20" s="115" t="str">
        <f t="shared" si="23"/>
        <v>중형</v>
      </c>
      <c r="E20" s="111" t="str">
        <f t="shared" si="16"/>
        <v>F</v>
      </c>
      <c r="F20" s="161">
        <f t="shared" si="17"/>
        <v>0.7369230769230769</v>
      </c>
      <c r="G20" s="162">
        <f t="shared" si="18"/>
        <v>1.9159999999999999</v>
      </c>
      <c r="H20" s="163">
        <f t="shared" si="19"/>
        <v>2.6</v>
      </c>
      <c r="I20" s="164">
        <f t="shared" si="24"/>
        <v>4627.3500000000004</v>
      </c>
      <c r="J20" s="165">
        <f t="shared" si="25"/>
        <v>2.0653314894857909E-2</v>
      </c>
      <c r="K20" s="165">
        <f t="shared" si="26"/>
        <v>0.36331256093583603</v>
      </c>
      <c r="L20" s="165">
        <f t="shared" si="27"/>
        <v>0.20724604795401255</v>
      </c>
      <c r="M20" s="166">
        <f t="shared" si="28"/>
        <v>11.964</v>
      </c>
      <c r="N20" s="167">
        <f t="shared" si="29"/>
        <v>4.2999999999999997E-2</v>
      </c>
      <c r="O20" s="167">
        <f t="shared" si="30"/>
        <v>9.7680000000000007</v>
      </c>
      <c r="P20" s="168">
        <f t="shared" si="31"/>
        <v>0</v>
      </c>
      <c r="Q20" s="169">
        <f t="shared" si="32"/>
        <v>63</v>
      </c>
      <c r="R20" s="170">
        <f t="shared" si="33"/>
        <v>20.530128117742432</v>
      </c>
      <c r="S20" s="142">
        <f t="shared" si="34"/>
        <v>2</v>
      </c>
      <c r="T20" s="142">
        <f t="shared" si="35"/>
        <v>452</v>
      </c>
      <c r="U20" t="s">
        <v>117</v>
      </c>
      <c r="V20" s="5" t="s">
        <v>119</v>
      </c>
      <c r="W20" t="s">
        <v>117</v>
      </c>
      <c r="X20" s="5" t="s">
        <v>119</v>
      </c>
      <c r="Y20" t="s">
        <v>214</v>
      </c>
      <c r="Z20" t="s">
        <v>194</v>
      </c>
      <c r="AA20" t="s">
        <v>48</v>
      </c>
      <c r="AB20">
        <v>515</v>
      </c>
      <c r="AC20" s="1">
        <v>4627.3500000000004</v>
      </c>
      <c r="AD20" s="1">
        <v>2414.79</v>
      </c>
      <c r="AE20" s="28">
        <v>1.9159999999999999</v>
      </c>
      <c r="AF20">
        <v>2.6</v>
      </c>
      <c r="AG20">
        <v>11.964</v>
      </c>
      <c r="AH20">
        <v>365.87768299999999</v>
      </c>
      <c r="AI20">
        <v>7.5565870000000004</v>
      </c>
      <c r="AJ20">
        <v>132.92795799999999</v>
      </c>
      <c r="AK20">
        <v>959</v>
      </c>
      <c r="AL20">
        <v>2</v>
      </c>
      <c r="AM20">
        <v>452</v>
      </c>
      <c r="AN20">
        <v>63</v>
      </c>
      <c r="AO20">
        <v>12.647259</v>
      </c>
      <c r="AP20">
        <v>26.1</v>
      </c>
      <c r="AQ20">
        <v>0</v>
      </c>
      <c r="AR20">
        <v>37</v>
      </c>
      <c r="AS20">
        <v>6112</v>
      </c>
      <c r="AT20">
        <v>4.2999999999999997E-2</v>
      </c>
      <c r="AU20">
        <v>9.7680000000000007</v>
      </c>
      <c r="AV20">
        <v>5261</v>
      </c>
      <c r="AW20">
        <v>0</v>
      </c>
      <c r="AX20" s="29">
        <v>0.59</v>
      </c>
      <c r="AY20">
        <v>0.7369230769230769</v>
      </c>
      <c r="AZ20" t="s">
        <v>70</v>
      </c>
      <c r="BA20" t="s">
        <v>202</v>
      </c>
      <c r="BB20">
        <v>6</v>
      </c>
      <c r="BC20" t="s">
        <v>422</v>
      </c>
      <c r="BD20">
        <v>10</v>
      </c>
      <c r="BE20">
        <v>63748.900000000009</v>
      </c>
      <c r="BF20">
        <v>7.2587134836836389E-2</v>
      </c>
      <c r="BG20">
        <v>5.3491134748991739E-2</v>
      </c>
      <c r="BH20">
        <v>134024.69299999997</v>
      </c>
      <c r="BI20">
        <v>3.4526100350776419E-2</v>
      </c>
      <c r="BJ20">
        <v>2.5443080104649084E-2</v>
      </c>
      <c r="BK20">
        <v>1</v>
      </c>
      <c r="BL20" t="s">
        <v>70</v>
      </c>
      <c r="BM20">
        <v>0</v>
      </c>
      <c r="BN20" t="s">
        <v>401</v>
      </c>
    </row>
    <row r="21" spans="1:66">
      <c r="A21" s="143" t="str">
        <f t="shared" si="20"/>
        <v>삼환운수</v>
      </c>
      <c r="B21" s="143" t="str">
        <f t="shared" si="21"/>
        <v>532</v>
      </c>
      <c r="C21" s="144" t="str">
        <f t="shared" si="22"/>
        <v>71바6219</v>
      </c>
      <c r="D21" s="132" t="str">
        <f t="shared" si="23"/>
        <v>중형</v>
      </c>
      <c r="E21" s="128" t="str">
        <f t="shared" si="16"/>
        <v>F</v>
      </c>
      <c r="F21" s="151">
        <f t="shared" si="17"/>
        <v>0.79464285714285721</v>
      </c>
      <c r="G21" s="152">
        <f t="shared" si="18"/>
        <v>2.2250000000000001</v>
      </c>
      <c r="H21" s="153">
        <f t="shared" si="19"/>
        <v>2.8</v>
      </c>
      <c r="I21" s="154">
        <f t="shared" si="24"/>
        <v>3879.14</v>
      </c>
      <c r="J21" s="155">
        <f t="shared" si="25"/>
        <v>1.7382922801517563E-2</v>
      </c>
      <c r="K21" s="155">
        <f t="shared" si="26"/>
        <v>0.34870220992385192</v>
      </c>
      <c r="L21" s="155">
        <f t="shared" si="27"/>
        <v>0.18586593935769269</v>
      </c>
      <c r="M21" s="156">
        <f t="shared" si="28"/>
        <v>9.4770000000000003</v>
      </c>
      <c r="N21" s="157">
        <f t="shared" si="29"/>
        <v>5.1999999999999998E-2</v>
      </c>
      <c r="O21" s="157">
        <f t="shared" si="30"/>
        <v>2.423</v>
      </c>
      <c r="P21" s="158">
        <f t="shared" si="31"/>
        <v>0</v>
      </c>
      <c r="Q21" s="159">
        <f t="shared" si="32"/>
        <v>60</v>
      </c>
      <c r="R21" s="160">
        <f t="shared" si="33"/>
        <v>20.366197582704118</v>
      </c>
      <c r="S21" s="145">
        <f t="shared" si="34"/>
        <v>2</v>
      </c>
      <c r="T21" s="145">
        <f t="shared" si="35"/>
        <v>94</v>
      </c>
      <c r="U21" t="s">
        <v>117</v>
      </c>
      <c r="V21" s="5" t="s">
        <v>119</v>
      </c>
      <c r="W21" t="s">
        <v>117</v>
      </c>
      <c r="X21" s="5" t="s">
        <v>119</v>
      </c>
      <c r="Y21" t="s">
        <v>215</v>
      </c>
      <c r="Z21" t="s">
        <v>194</v>
      </c>
      <c r="AA21" t="s">
        <v>48</v>
      </c>
      <c r="AB21">
        <v>515</v>
      </c>
      <c r="AC21" s="1">
        <v>3879.14</v>
      </c>
      <c r="AD21" s="1">
        <v>1743.569</v>
      </c>
      <c r="AE21" s="28">
        <v>2.2250000000000001</v>
      </c>
      <c r="AF21">
        <v>2.8</v>
      </c>
      <c r="AG21">
        <v>9.4770000000000003</v>
      </c>
      <c r="AH21">
        <v>300.46546599999999</v>
      </c>
      <c r="AI21">
        <v>5.2229679999999998</v>
      </c>
      <c r="AJ21">
        <v>104.772972</v>
      </c>
      <c r="AK21">
        <v>721</v>
      </c>
      <c r="AL21">
        <v>2</v>
      </c>
      <c r="AM21">
        <v>94</v>
      </c>
      <c r="AN21">
        <v>60</v>
      </c>
      <c r="AO21">
        <v>12.910435</v>
      </c>
      <c r="AP21">
        <v>0</v>
      </c>
      <c r="AQ21">
        <v>0</v>
      </c>
      <c r="AR21">
        <v>22</v>
      </c>
      <c r="AS21">
        <v>3321</v>
      </c>
      <c r="AT21">
        <v>5.1999999999999998E-2</v>
      </c>
      <c r="AU21">
        <v>2.423</v>
      </c>
      <c r="AV21">
        <v>14733</v>
      </c>
      <c r="AW21">
        <v>0</v>
      </c>
      <c r="AX21" s="29">
        <v>0.6</v>
      </c>
      <c r="AY21">
        <v>0.79464285714285721</v>
      </c>
      <c r="AZ21" t="s">
        <v>70</v>
      </c>
      <c r="BA21" t="s">
        <v>202</v>
      </c>
      <c r="BB21">
        <v>2</v>
      </c>
      <c r="BC21" t="s">
        <v>421</v>
      </c>
      <c r="BD21">
        <v>5</v>
      </c>
      <c r="BE21">
        <v>63748.900000000009</v>
      </c>
      <c r="BF21">
        <v>6.0850304868005557E-2</v>
      </c>
      <c r="BG21">
        <v>4.8354260118325845E-2</v>
      </c>
      <c r="BH21">
        <v>134024.69299999997</v>
      </c>
      <c r="BI21">
        <v>2.8943472379377139E-2</v>
      </c>
      <c r="BJ21">
        <v>2.2999723587183621E-2</v>
      </c>
      <c r="BK21">
        <v>1</v>
      </c>
      <c r="BL21" t="s">
        <v>70</v>
      </c>
      <c r="BM21">
        <v>0</v>
      </c>
      <c r="BN21" t="s">
        <v>401</v>
      </c>
    </row>
    <row r="22" spans="1:66">
      <c r="A22" s="140" t="str">
        <f t="shared" si="20"/>
        <v>삼환운수</v>
      </c>
      <c r="B22" s="140" t="str">
        <f t="shared" si="21"/>
        <v>532</v>
      </c>
      <c r="C22" s="141" t="str">
        <f t="shared" si="22"/>
        <v>71바6221</v>
      </c>
      <c r="D22" s="115" t="str">
        <f t="shared" si="23"/>
        <v>중형</v>
      </c>
      <c r="E22" s="111" t="str">
        <f t="shared" si="16"/>
        <v>D</v>
      </c>
      <c r="F22" s="161">
        <f t="shared" si="17"/>
        <v>0.82000000000000006</v>
      </c>
      <c r="G22" s="162">
        <f t="shared" si="18"/>
        <v>2.1320000000000001</v>
      </c>
      <c r="H22" s="163">
        <f t="shared" si="19"/>
        <v>2.6</v>
      </c>
      <c r="I22" s="164">
        <f t="shared" si="24"/>
        <v>4006.203</v>
      </c>
      <c r="J22" s="165">
        <f t="shared" si="25"/>
        <v>1.7274771381714134E-2</v>
      </c>
      <c r="K22" s="165">
        <f t="shared" si="26"/>
        <v>0.34892235429730489</v>
      </c>
      <c r="L22" s="165">
        <f t="shared" si="27"/>
        <v>8.4618777430899031E-2</v>
      </c>
      <c r="M22" s="166">
        <f t="shared" si="28"/>
        <v>9.8369999999999997</v>
      </c>
      <c r="N22" s="167">
        <f t="shared" si="29"/>
        <v>0</v>
      </c>
      <c r="O22" s="167">
        <f t="shared" si="30"/>
        <v>1.897</v>
      </c>
      <c r="P22" s="168">
        <f t="shared" si="31"/>
        <v>0</v>
      </c>
      <c r="Q22" s="169">
        <f t="shared" si="32"/>
        <v>59</v>
      </c>
      <c r="R22" s="170">
        <f t="shared" si="33"/>
        <v>19.945022831861348</v>
      </c>
      <c r="S22" s="142">
        <f t="shared" si="34"/>
        <v>0</v>
      </c>
      <c r="T22" s="142">
        <f t="shared" si="35"/>
        <v>76</v>
      </c>
      <c r="U22" t="s">
        <v>117</v>
      </c>
      <c r="V22" t="s">
        <v>119</v>
      </c>
      <c r="W22" s="4" t="s">
        <v>117</v>
      </c>
      <c r="X22" s="4" t="s">
        <v>119</v>
      </c>
      <c r="Y22" s="4" t="s">
        <v>216</v>
      </c>
      <c r="Z22" s="4" t="s">
        <v>194</v>
      </c>
      <c r="AA22" s="4" t="s">
        <v>48</v>
      </c>
      <c r="AB22" s="4">
        <v>515</v>
      </c>
      <c r="AC22" s="4">
        <v>4006.203</v>
      </c>
      <c r="AD22" s="4">
        <v>1878.7539999999999</v>
      </c>
      <c r="AE22" s="4">
        <v>2.1320000000000001</v>
      </c>
      <c r="AF22" s="4">
        <v>2.6</v>
      </c>
      <c r="AG22" s="4">
        <v>9.8369999999999997</v>
      </c>
      <c r="AH22" s="4">
        <v>316.91603199999997</v>
      </c>
      <c r="AI22" s="4">
        <v>5.4746519999999999</v>
      </c>
      <c r="AJ22" s="4">
        <v>110.579088</v>
      </c>
      <c r="AK22" s="4">
        <v>339</v>
      </c>
      <c r="AL22" s="4">
        <v>0</v>
      </c>
      <c r="AM22" s="4">
        <v>76</v>
      </c>
      <c r="AN22" s="4">
        <v>59</v>
      </c>
      <c r="AO22" s="4">
        <v>12.641211999999999</v>
      </c>
      <c r="AP22" s="4">
        <v>0</v>
      </c>
      <c r="AQ22" s="4">
        <v>0</v>
      </c>
      <c r="AR22" s="4">
        <v>23</v>
      </c>
      <c r="AS22" s="4">
        <v>8109</v>
      </c>
      <c r="AT22" s="4">
        <v>0</v>
      </c>
      <c r="AU22" s="4">
        <v>1.897</v>
      </c>
      <c r="AV22" s="4">
        <v>29027</v>
      </c>
      <c r="AW22" s="4">
        <v>0</v>
      </c>
      <c r="AX22" s="30">
        <v>0.6</v>
      </c>
      <c r="AY22">
        <v>0.82000000000000006</v>
      </c>
      <c r="AZ22" t="s">
        <v>67</v>
      </c>
      <c r="BA22" t="s">
        <v>202</v>
      </c>
      <c r="BB22">
        <v>6</v>
      </c>
      <c r="BC22" t="s">
        <v>457</v>
      </c>
      <c r="BD22">
        <v>6</v>
      </c>
      <c r="BE22">
        <v>63748.900000000009</v>
      </c>
      <c r="BF22">
        <v>6.2843484358161464E-2</v>
      </c>
      <c r="BG22">
        <v>5.1531657173692402E-2</v>
      </c>
      <c r="BH22">
        <v>134024.69299999997</v>
      </c>
      <c r="BI22">
        <v>2.9891529018462298E-2</v>
      </c>
      <c r="BJ22">
        <v>2.4511053795139084E-2</v>
      </c>
      <c r="BK22">
        <v>1</v>
      </c>
      <c r="BL22" t="s">
        <v>67</v>
      </c>
      <c r="BM22">
        <v>0</v>
      </c>
      <c r="BN22" t="s">
        <v>401</v>
      </c>
    </row>
    <row r="23" spans="1:66">
      <c r="A23" s="143" t="str">
        <f t="shared" si="20"/>
        <v>삼환운수</v>
      </c>
      <c r="B23" s="143" t="str">
        <f t="shared" si="21"/>
        <v>532</v>
      </c>
      <c r="C23" s="144" t="str">
        <f t="shared" si="22"/>
        <v>71바6222</v>
      </c>
      <c r="D23" s="132" t="str">
        <f t="shared" si="23"/>
        <v>중형</v>
      </c>
      <c r="E23" s="128" t="str">
        <f t="shared" si="16"/>
        <v>D</v>
      </c>
      <c r="F23" s="151">
        <f t="shared" si="17"/>
        <v>0.84769230769230774</v>
      </c>
      <c r="G23" s="152">
        <f t="shared" si="18"/>
        <v>2.2040000000000002</v>
      </c>
      <c r="H23" s="153">
        <f t="shared" si="19"/>
        <v>2.6</v>
      </c>
      <c r="I23" s="154">
        <f t="shared" si="24"/>
        <v>3825.2849999999999</v>
      </c>
      <c r="J23" s="155">
        <f t="shared" si="25"/>
        <v>1.5194562048658421E-2</v>
      </c>
      <c r="K23" s="155">
        <f t="shared" si="26"/>
        <v>0.34762372947044956</v>
      </c>
      <c r="L23" s="155">
        <f t="shared" si="27"/>
        <v>0.15319120013280058</v>
      </c>
      <c r="M23" s="156">
        <f t="shared" si="28"/>
        <v>10.67</v>
      </c>
      <c r="N23" s="157">
        <f t="shared" si="29"/>
        <v>2.5999999999999999E-2</v>
      </c>
      <c r="O23" s="157">
        <f t="shared" si="30"/>
        <v>3.738</v>
      </c>
      <c r="P23" s="158">
        <f t="shared" si="31"/>
        <v>0</v>
      </c>
      <c r="Q23" s="159">
        <f t="shared" si="32"/>
        <v>62</v>
      </c>
      <c r="R23" s="160">
        <f t="shared" si="33"/>
        <v>19.968130002479096</v>
      </c>
      <c r="S23" s="145">
        <f t="shared" si="34"/>
        <v>1</v>
      </c>
      <c r="T23" s="145">
        <f t="shared" si="35"/>
        <v>143</v>
      </c>
      <c r="U23" t="s">
        <v>117</v>
      </c>
      <c r="V23" s="5" t="s">
        <v>119</v>
      </c>
      <c r="W23" t="s">
        <v>117</v>
      </c>
      <c r="X23" s="5" t="s">
        <v>119</v>
      </c>
      <c r="Y23" t="s">
        <v>217</v>
      </c>
      <c r="Z23" t="s">
        <v>194</v>
      </c>
      <c r="AA23" t="s">
        <v>48</v>
      </c>
      <c r="AB23">
        <v>515</v>
      </c>
      <c r="AC23" s="1">
        <v>3825.2849999999999</v>
      </c>
      <c r="AD23" s="1">
        <v>1735.864</v>
      </c>
      <c r="AE23" s="28">
        <v>2.2040000000000002</v>
      </c>
      <c r="AF23">
        <v>2.6</v>
      </c>
      <c r="AG23">
        <v>10.67</v>
      </c>
      <c r="AH23">
        <v>300.65131100000002</v>
      </c>
      <c r="AI23">
        <v>4.5682650000000002</v>
      </c>
      <c r="AJ23">
        <v>104.51353</v>
      </c>
      <c r="AK23">
        <v>586</v>
      </c>
      <c r="AL23">
        <v>1</v>
      </c>
      <c r="AM23">
        <v>143</v>
      </c>
      <c r="AN23">
        <v>62</v>
      </c>
      <c r="AO23">
        <v>12.723326999999999</v>
      </c>
      <c r="AP23">
        <v>0</v>
      </c>
      <c r="AQ23">
        <v>0</v>
      </c>
      <c r="AR23">
        <v>18</v>
      </c>
      <c r="AS23">
        <v>1899</v>
      </c>
      <c r="AT23">
        <v>2.5999999999999999E-2</v>
      </c>
      <c r="AU23">
        <v>3.738</v>
      </c>
      <c r="AV23">
        <v>23029</v>
      </c>
      <c r="AW23">
        <v>0</v>
      </c>
      <c r="AX23" s="29">
        <v>0.65</v>
      </c>
      <c r="AY23">
        <v>0.84769230769230774</v>
      </c>
      <c r="AZ23" t="s">
        <v>67</v>
      </c>
      <c r="BA23" t="s">
        <v>202</v>
      </c>
      <c r="BB23">
        <v>1</v>
      </c>
      <c r="BC23" t="s">
        <v>381</v>
      </c>
      <c r="BD23">
        <v>8</v>
      </c>
      <c r="BE23">
        <v>63748.900000000009</v>
      </c>
      <c r="BF23">
        <v>6.0005505977358028E-2</v>
      </c>
      <c r="BG23">
        <v>5.086620583619119E-2</v>
      </c>
      <c r="BH23">
        <v>134024.69299999997</v>
      </c>
      <c r="BI23">
        <v>2.8541643441779799E-2</v>
      </c>
      <c r="BJ23">
        <v>2.4194531594493338E-2</v>
      </c>
      <c r="BK23">
        <v>1</v>
      </c>
      <c r="BL23" t="s">
        <v>67</v>
      </c>
      <c r="BM23">
        <v>0</v>
      </c>
      <c r="BN23" t="s">
        <v>401</v>
      </c>
    </row>
    <row r="24" spans="1:66">
      <c r="A24" s="140" t="str">
        <f t="shared" si="20"/>
        <v>삼환운수</v>
      </c>
      <c r="B24" s="140" t="str">
        <f t="shared" si="21"/>
        <v>540</v>
      </c>
      <c r="C24" s="141" t="str">
        <f t="shared" si="22"/>
        <v>71바6452</v>
      </c>
      <c r="D24" s="115" t="str">
        <f t="shared" si="23"/>
        <v>중형</v>
      </c>
      <c r="E24" s="111" t="str">
        <f t="shared" si="16"/>
        <v>B</v>
      </c>
      <c r="F24" s="161">
        <f t="shared" si="17"/>
        <v>0.91736842105263172</v>
      </c>
      <c r="G24" s="162">
        <f t="shared" si="18"/>
        <v>1.7430000000000001</v>
      </c>
      <c r="H24" s="163">
        <f t="shared" si="19"/>
        <v>1.9</v>
      </c>
      <c r="I24" s="164">
        <f t="shared" si="24"/>
        <v>2087.4290000000001</v>
      </c>
      <c r="J24" s="165">
        <f t="shared" si="25"/>
        <v>2.4337090288451189E-2</v>
      </c>
      <c r="K24" s="165">
        <f t="shared" si="26"/>
        <v>0.34466911031643294</v>
      </c>
      <c r="L24" s="165">
        <f t="shared" si="27"/>
        <v>0.1470708704343956</v>
      </c>
      <c r="M24" s="166">
        <f t="shared" si="28"/>
        <v>6.7939999999999996</v>
      </c>
      <c r="N24" s="167">
        <f t="shared" si="29"/>
        <v>0</v>
      </c>
      <c r="O24" s="167">
        <f t="shared" si="30"/>
        <v>3.306</v>
      </c>
      <c r="P24" s="168">
        <f t="shared" si="31"/>
        <v>0</v>
      </c>
      <c r="Q24" s="169">
        <f t="shared" si="32"/>
        <v>69</v>
      </c>
      <c r="R24" s="170">
        <f t="shared" si="33"/>
        <v>18.633452105583419</v>
      </c>
      <c r="S24" s="142">
        <f t="shared" si="34"/>
        <v>0</v>
      </c>
      <c r="T24" s="142">
        <f t="shared" si="35"/>
        <v>69</v>
      </c>
      <c r="U24" t="s">
        <v>117</v>
      </c>
      <c r="V24" s="5" t="s">
        <v>120</v>
      </c>
      <c r="W24" t="s">
        <v>117</v>
      </c>
      <c r="X24" s="5" t="s">
        <v>120</v>
      </c>
      <c r="Y24" t="s">
        <v>218</v>
      </c>
      <c r="Z24" t="s">
        <v>194</v>
      </c>
      <c r="AA24" t="s">
        <v>48</v>
      </c>
      <c r="AB24">
        <v>515</v>
      </c>
      <c r="AC24" s="1">
        <v>2087.4290000000001</v>
      </c>
      <c r="AD24" s="1">
        <v>1197.8440000000001</v>
      </c>
      <c r="AE24" s="28">
        <v>1.7430000000000001</v>
      </c>
      <c r="AF24">
        <v>1.9</v>
      </c>
      <c r="AG24">
        <v>6.7939999999999996</v>
      </c>
      <c r="AH24">
        <v>177.53880799999999</v>
      </c>
      <c r="AI24">
        <v>4.3207779999999998</v>
      </c>
      <c r="AJ24">
        <v>61.192143000000002</v>
      </c>
      <c r="AK24">
        <v>307</v>
      </c>
      <c r="AL24">
        <v>0</v>
      </c>
      <c r="AM24">
        <v>69</v>
      </c>
      <c r="AN24">
        <v>69</v>
      </c>
      <c r="AO24">
        <v>11.757592000000001</v>
      </c>
      <c r="AP24">
        <v>4.0999999999999996</v>
      </c>
      <c r="AQ24">
        <v>0</v>
      </c>
      <c r="AR24">
        <v>38</v>
      </c>
      <c r="AS24">
        <v>8903</v>
      </c>
      <c r="AT24">
        <v>0</v>
      </c>
      <c r="AU24">
        <v>3.306</v>
      </c>
      <c r="AV24">
        <v>14176</v>
      </c>
      <c r="AW24">
        <v>0</v>
      </c>
      <c r="AX24" s="29">
        <v>0.43</v>
      </c>
      <c r="AY24">
        <v>0.91736842105263172</v>
      </c>
      <c r="AZ24" t="s">
        <v>68</v>
      </c>
      <c r="BA24" t="s">
        <v>219</v>
      </c>
      <c r="BB24">
        <v>3</v>
      </c>
      <c r="BC24" t="s">
        <v>425</v>
      </c>
      <c r="BD24">
        <v>6</v>
      </c>
      <c r="BE24">
        <v>8471.8109999999997</v>
      </c>
      <c r="BF24">
        <v>0.24639702184102077</v>
      </c>
      <c r="BG24">
        <v>0.22603684687836803</v>
      </c>
      <c r="BH24">
        <v>134024.69299999997</v>
      </c>
      <c r="BI24">
        <v>1.5574958265339958E-2</v>
      </c>
      <c r="BJ24">
        <v>1.4287974871835554E-2</v>
      </c>
      <c r="BK24">
        <v>1</v>
      </c>
      <c r="BL24" t="s">
        <v>68</v>
      </c>
      <c r="BM24">
        <v>0</v>
      </c>
      <c r="BN24" t="s">
        <v>401</v>
      </c>
    </row>
    <row r="25" spans="1:66">
      <c r="A25" s="143" t="str">
        <f t="shared" si="20"/>
        <v>삼환운수</v>
      </c>
      <c r="B25" s="143" t="str">
        <f t="shared" si="21"/>
        <v>540</v>
      </c>
      <c r="C25" s="144" t="str">
        <f t="shared" si="22"/>
        <v>71바6453</v>
      </c>
      <c r="D25" s="132" t="str">
        <f t="shared" si="23"/>
        <v>중형</v>
      </c>
      <c r="E25" s="128" t="str">
        <f t="shared" si="16"/>
        <v>B</v>
      </c>
      <c r="F25" s="151">
        <f t="shared" si="17"/>
        <v>0.93157894736842106</v>
      </c>
      <c r="G25" s="152">
        <f t="shared" si="18"/>
        <v>1.77</v>
      </c>
      <c r="H25" s="153">
        <f t="shared" si="19"/>
        <v>1.9</v>
      </c>
      <c r="I25" s="154">
        <f t="shared" si="24"/>
        <v>1734.74</v>
      </c>
      <c r="J25" s="155">
        <f t="shared" si="25"/>
        <v>5.1356269593294994E-3</v>
      </c>
      <c r="K25" s="155">
        <f t="shared" si="26"/>
        <v>0.33964607875529318</v>
      </c>
      <c r="L25" s="155">
        <f t="shared" si="27"/>
        <v>0.2703575175530627</v>
      </c>
      <c r="M25" s="156">
        <f t="shared" si="28"/>
        <v>5.3150000000000004</v>
      </c>
      <c r="N25" s="157">
        <f t="shared" si="29"/>
        <v>0</v>
      </c>
      <c r="O25" s="157">
        <f t="shared" si="30"/>
        <v>0.63400000000000001</v>
      </c>
      <c r="P25" s="158">
        <f t="shared" si="31"/>
        <v>0</v>
      </c>
      <c r="Q25" s="159">
        <f t="shared" si="32"/>
        <v>67</v>
      </c>
      <c r="R25" s="160">
        <f t="shared" si="33"/>
        <v>18.633248424593937</v>
      </c>
      <c r="S25" s="145">
        <f t="shared" si="34"/>
        <v>0</v>
      </c>
      <c r="T25" s="145">
        <f t="shared" si="35"/>
        <v>11</v>
      </c>
      <c r="U25" t="s">
        <v>117</v>
      </c>
      <c r="V25" t="s">
        <v>120</v>
      </c>
      <c r="W25" s="4" t="s">
        <v>117</v>
      </c>
      <c r="X25" s="4" t="s">
        <v>120</v>
      </c>
      <c r="Y25" s="4" t="s">
        <v>220</v>
      </c>
      <c r="Z25" s="4" t="s">
        <v>194</v>
      </c>
      <c r="AA25" s="4" t="s">
        <v>48</v>
      </c>
      <c r="AB25" s="4">
        <v>515</v>
      </c>
      <c r="AC25" s="4">
        <v>1734.74</v>
      </c>
      <c r="AD25" s="4">
        <v>980.00800000000004</v>
      </c>
      <c r="AE25" s="4">
        <v>1.77</v>
      </c>
      <c r="AF25" s="4">
        <v>1.9</v>
      </c>
      <c r="AG25" s="4">
        <v>5.3150000000000004</v>
      </c>
      <c r="AH25" s="4">
        <v>142.088786</v>
      </c>
      <c r="AI25" s="4">
        <v>0.729715</v>
      </c>
      <c r="AJ25" s="4">
        <v>48.259898999999997</v>
      </c>
      <c r="AK25" s="4">
        <v>469</v>
      </c>
      <c r="AL25" s="4">
        <v>0</v>
      </c>
      <c r="AM25" s="4">
        <v>11</v>
      </c>
      <c r="AN25" s="4">
        <v>67</v>
      </c>
      <c r="AO25" s="4">
        <v>12.208845</v>
      </c>
      <c r="AP25" s="4">
        <v>8</v>
      </c>
      <c r="AQ25" s="4">
        <v>0</v>
      </c>
      <c r="AR25" s="4">
        <v>26</v>
      </c>
      <c r="AS25" s="4">
        <v>4673</v>
      </c>
      <c r="AT25" s="4">
        <v>0</v>
      </c>
      <c r="AU25" s="4">
        <v>0.63400000000000001</v>
      </c>
      <c r="AV25" s="4">
        <v>9865</v>
      </c>
      <c r="AW25" s="4">
        <v>0</v>
      </c>
      <c r="AX25" s="30">
        <v>0.39</v>
      </c>
      <c r="AY25">
        <v>0.93157894736842106</v>
      </c>
      <c r="AZ25" t="s">
        <v>68</v>
      </c>
      <c r="BA25" t="s">
        <v>219</v>
      </c>
      <c r="BB25">
        <v>1</v>
      </c>
      <c r="BC25" t="s">
        <v>406</v>
      </c>
      <c r="BD25">
        <v>3</v>
      </c>
      <c r="BE25">
        <v>8471.8109999999997</v>
      </c>
      <c r="BF25">
        <v>0.20476613559957843</v>
      </c>
      <c r="BG25">
        <v>0.19075582105855465</v>
      </c>
      <c r="BH25">
        <v>134024.69299999997</v>
      </c>
      <c r="BI25">
        <v>1.2943435729414433E-2</v>
      </c>
      <c r="BJ25">
        <v>1.2057832232138709E-2</v>
      </c>
      <c r="BK25">
        <v>1</v>
      </c>
      <c r="BL25" t="s">
        <v>68</v>
      </c>
      <c r="BM25">
        <v>0</v>
      </c>
      <c r="BN25" t="s">
        <v>401</v>
      </c>
    </row>
    <row r="26" spans="1:66">
      <c r="A26" s="140" t="str">
        <f t="shared" si="20"/>
        <v>삼환운수</v>
      </c>
      <c r="B26" s="140" t="str">
        <f t="shared" si="21"/>
        <v>540</v>
      </c>
      <c r="C26" s="141" t="str">
        <f t="shared" si="22"/>
        <v>71바6456</v>
      </c>
      <c r="D26" s="115" t="str">
        <f t="shared" si="23"/>
        <v>중형</v>
      </c>
      <c r="E26" s="111" t="str">
        <f t="shared" si="16"/>
        <v>A</v>
      </c>
      <c r="F26" s="161">
        <f t="shared" si="17"/>
        <v>0.9588888888888889</v>
      </c>
      <c r="G26" s="162">
        <f t="shared" si="18"/>
        <v>1.726</v>
      </c>
      <c r="H26" s="163">
        <f t="shared" si="19"/>
        <v>1.8</v>
      </c>
      <c r="I26" s="164">
        <f t="shared" si="24"/>
        <v>781.28099999999995</v>
      </c>
      <c r="J26" s="165">
        <f t="shared" si="25"/>
        <v>8.449711014099387E-3</v>
      </c>
      <c r="K26" s="165">
        <f t="shared" si="26"/>
        <v>0.31744076864746529</v>
      </c>
      <c r="L26" s="165">
        <f t="shared" si="27"/>
        <v>0.2278309596675204</v>
      </c>
      <c r="M26" s="166">
        <f t="shared" si="28"/>
        <v>7.4710000000000001</v>
      </c>
      <c r="N26" s="167">
        <f t="shared" si="29"/>
        <v>0</v>
      </c>
      <c r="O26" s="167">
        <f t="shared" si="30"/>
        <v>2.56</v>
      </c>
      <c r="P26" s="168">
        <f t="shared" si="31"/>
        <v>0</v>
      </c>
      <c r="Q26" s="169">
        <f t="shared" si="32"/>
        <v>61</v>
      </c>
      <c r="R26" s="170">
        <f t="shared" si="33"/>
        <v>18.497445311173049</v>
      </c>
      <c r="S26" s="142">
        <f t="shared" si="34"/>
        <v>0</v>
      </c>
      <c r="T26" s="142">
        <f t="shared" si="35"/>
        <v>20</v>
      </c>
      <c r="U26" t="s">
        <v>117</v>
      </c>
      <c r="V26" s="5" t="s">
        <v>120</v>
      </c>
      <c r="W26" t="s">
        <v>117</v>
      </c>
      <c r="X26" s="5" t="s">
        <v>120</v>
      </c>
      <c r="Y26" t="s">
        <v>221</v>
      </c>
      <c r="Z26" t="s">
        <v>194</v>
      </c>
      <c r="AA26" t="s">
        <v>48</v>
      </c>
      <c r="AB26">
        <v>515</v>
      </c>
      <c r="AC26" s="1">
        <v>781.28099999999995</v>
      </c>
      <c r="AD26" s="1">
        <v>452.7</v>
      </c>
      <c r="AE26" s="28">
        <v>1.726</v>
      </c>
      <c r="AF26">
        <v>1.8</v>
      </c>
      <c r="AG26">
        <v>7.4710000000000001</v>
      </c>
      <c r="AH26">
        <v>62.656343999999997</v>
      </c>
      <c r="AI26">
        <v>0.52942800000000001</v>
      </c>
      <c r="AJ26">
        <v>19.889678</v>
      </c>
      <c r="AK26">
        <v>178</v>
      </c>
      <c r="AL26">
        <v>0</v>
      </c>
      <c r="AM26">
        <v>20</v>
      </c>
      <c r="AN26">
        <v>61</v>
      </c>
      <c r="AO26">
        <v>12.469303</v>
      </c>
      <c r="AP26">
        <v>0</v>
      </c>
      <c r="AQ26">
        <v>0</v>
      </c>
      <c r="AR26">
        <v>10</v>
      </c>
      <c r="AS26">
        <v>2632</v>
      </c>
      <c r="AT26">
        <v>0</v>
      </c>
      <c r="AU26">
        <v>2.56</v>
      </c>
      <c r="AV26">
        <v>5181</v>
      </c>
      <c r="AW26">
        <v>0</v>
      </c>
      <c r="AX26" s="29">
        <v>0.45</v>
      </c>
      <c r="AY26">
        <v>0.9588888888888889</v>
      </c>
      <c r="AZ26" t="s">
        <v>66</v>
      </c>
      <c r="BA26" t="s">
        <v>219</v>
      </c>
      <c r="BB26">
        <v>1</v>
      </c>
      <c r="BC26" t="s">
        <v>404</v>
      </c>
      <c r="BD26">
        <v>2</v>
      </c>
      <c r="BE26">
        <v>8471.8109999999997</v>
      </c>
      <c r="BF26">
        <v>9.2221249978310424E-2</v>
      </c>
      <c r="BG26">
        <v>8.8429931923646551E-2</v>
      </c>
      <c r="BH26">
        <v>134024.69299999997</v>
      </c>
      <c r="BI26">
        <v>5.8293810081698908E-3</v>
      </c>
      <c r="BJ26">
        <v>5.5897286778340176E-3</v>
      </c>
      <c r="BK26">
        <v>1</v>
      </c>
      <c r="BL26" t="s">
        <v>68</v>
      </c>
      <c r="BM26">
        <v>1</v>
      </c>
      <c r="BN26" t="s">
        <v>454</v>
      </c>
    </row>
    <row r="27" spans="1:66">
      <c r="A27" s="143" t="str">
        <f t="shared" si="20"/>
        <v>삼환운수</v>
      </c>
      <c r="B27" s="143" t="str">
        <f t="shared" si="21"/>
        <v>540</v>
      </c>
      <c r="C27" s="144" t="str">
        <f t="shared" si="22"/>
        <v>71바6458</v>
      </c>
      <c r="D27" s="132" t="str">
        <f t="shared" si="23"/>
        <v>중형</v>
      </c>
      <c r="E27" s="128" t="str">
        <f t="shared" si="16"/>
        <v>B</v>
      </c>
      <c r="F27" s="151">
        <f t="shared" si="17"/>
        <v>0.90210526315789474</v>
      </c>
      <c r="G27" s="152">
        <f t="shared" si="18"/>
        <v>1.714</v>
      </c>
      <c r="H27" s="153">
        <f t="shared" si="19"/>
        <v>1.9</v>
      </c>
      <c r="I27" s="154">
        <f t="shared" si="24"/>
        <v>997.77099999999996</v>
      </c>
      <c r="J27" s="155">
        <f t="shared" si="25"/>
        <v>1.7018327925328616E-2</v>
      </c>
      <c r="K27" s="155">
        <f t="shared" si="26"/>
        <v>0.33722973995805877</v>
      </c>
      <c r="L27" s="155">
        <f t="shared" si="27"/>
        <v>0.13931052315611497</v>
      </c>
      <c r="M27" s="156">
        <f t="shared" si="28"/>
        <v>8.74</v>
      </c>
      <c r="N27" s="157">
        <f t="shared" si="29"/>
        <v>0</v>
      </c>
      <c r="O27" s="157">
        <f t="shared" si="30"/>
        <v>1.6040000000000001</v>
      </c>
      <c r="P27" s="158">
        <f t="shared" si="31"/>
        <v>0</v>
      </c>
      <c r="Q27" s="159">
        <f t="shared" si="32"/>
        <v>67</v>
      </c>
      <c r="R27" s="160">
        <f t="shared" si="33"/>
        <v>18.734539518747553</v>
      </c>
      <c r="S27" s="145">
        <f t="shared" si="34"/>
        <v>0</v>
      </c>
      <c r="T27" s="145">
        <f t="shared" si="35"/>
        <v>16</v>
      </c>
      <c r="U27" t="s">
        <v>117</v>
      </c>
      <c r="V27" t="s">
        <v>120</v>
      </c>
      <c r="W27" t="s">
        <v>117</v>
      </c>
      <c r="X27" s="4" t="s">
        <v>120</v>
      </c>
      <c r="Y27" s="4" t="s">
        <v>222</v>
      </c>
      <c r="Z27" s="4" t="s">
        <v>194</v>
      </c>
      <c r="AA27" s="4" t="s">
        <v>48</v>
      </c>
      <c r="AB27" s="4">
        <v>515</v>
      </c>
      <c r="AC27" s="4">
        <v>997.77099999999996</v>
      </c>
      <c r="AD27" s="4">
        <v>582.10599999999999</v>
      </c>
      <c r="AE27" s="4">
        <v>1.714</v>
      </c>
      <c r="AF27" s="4">
        <v>1.9</v>
      </c>
      <c r="AG27" s="4">
        <v>8.74</v>
      </c>
      <c r="AH27" s="4">
        <v>82.474964999999997</v>
      </c>
      <c r="AI27" s="4">
        <v>1.403586</v>
      </c>
      <c r="AJ27" s="4">
        <v>27.813010999999999</v>
      </c>
      <c r="AK27" s="4">
        <v>139</v>
      </c>
      <c r="AL27" s="4">
        <v>0</v>
      </c>
      <c r="AM27" s="4">
        <v>16</v>
      </c>
      <c r="AN27" s="4">
        <v>67</v>
      </c>
      <c r="AO27" s="4">
        <v>12.097865000000001</v>
      </c>
      <c r="AP27" s="4">
        <v>1.2</v>
      </c>
      <c r="AQ27" s="4">
        <v>0</v>
      </c>
      <c r="AR27" s="4">
        <v>9</v>
      </c>
      <c r="AS27" s="4">
        <v>1481</v>
      </c>
      <c r="AT27" s="4">
        <v>0</v>
      </c>
      <c r="AU27" s="4">
        <v>1.6040000000000001</v>
      </c>
      <c r="AV27" s="4">
        <v>2316</v>
      </c>
      <c r="AW27" s="4">
        <v>0</v>
      </c>
      <c r="AX27" s="30">
        <v>0.48</v>
      </c>
      <c r="AY27">
        <v>0.90210526315789474</v>
      </c>
      <c r="AZ27" t="s">
        <v>68</v>
      </c>
      <c r="BA27" t="s">
        <v>219</v>
      </c>
      <c r="BB27">
        <v>4</v>
      </c>
      <c r="BC27" t="s">
        <v>458</v>
      </c>
      <c r="BD27">
        <v>2</v>
      </c>
      <c r="BE27">
        <v>8471.8109999999997</v>
      </c>
      <c r="BF27">
        <v>0.11777540835129584</v>
      </c>
      <c r="BG27">
        <v>0.10624581574427425</v>
      </c>
      <c r="BH27">
        <v>134024.69299999997</v>
      </c>
      <c r="BI27">
        <v>7.4446803619986667E-3</v>
      </c>
      <c r="BJ27">
        <v>6.7158853370872179E-3</v>
      </c>
      <c r="BK27">
        <v>1</v>
      </c>
      <c r="BL27" t="s">
        <v>69</v>
      </c>
      <c r="BM27">
        <v>1</v>
      </c>
      <c r="BN27" t="s">
        <v>454</v>
      </c>
    </row>
    <row r="28" spans="1:66">
      <c r="A28" s="140" t="str">
        <f t="shared" si="20"/>
        <v>삼환운수</v>
      </c>
      <c r="B28" s="140" t="str">
        <f t="shared" si="21"/>
        <v>540</v>
      </c>
      <c r="C28" s="141" t="str">
        <f t="shared" si="22"/>
        <v>71바6461</v>
      </c>
      <c r="D28" s="115" t="str">
        <f t="shared" si="23"/>
        <v>중형</v>
      </c>
      <c r="E28" s="111" t="str">
        <f t="shared" si="16"/>
        <v>B</v>
      </c>
      <c r="F28" s="161">
        <f t="shared" si="17"/>
        <v>0.92315789473684218</v>
      </c>
      <c r="G28" s="162">
        <f t="shared" si="18"/>
        <v>1.754</v>
      </c>
      <c r="H28" s="163">
        <f t="shared" si="19"/>
        <v>1.9</v>
      </c>
      <c r="I28" s="164">
        <f t="shared" si="24"/>
        <v>1883.1849999999999</v>
      </c>
      <c r="J28" s="165">
        <f t="shared" si="25"/>
        <v>1.0808118689958179E-2</v>
      </c>
      <c r="K28" s="165">
        <f t="shared" si="26"/>
        <v>0.38566936467308793</v>
      </c>
      <c r="L28" s="165">
        <f t="shared" si="27"/>
        <v>0.16726981151612827</v>
      </c>
      <c r="M28" s="166">
        <f t="shared" si="28"/>
        <v>9.5839999999999996</v>
      </c>
      <c r="N28" s="167">
        <f t="shared" si="29"/>
        <v>0</v>
      </c>
      <c r="O28" s="167">
        <f t="shared" si="30"/>
        <v>1.6990000000000001</v>
      </c>
      <c r="P28" s="168">
        <f t="shared" si="31"/>
        <v>0</v>
      </c>
      <c r="Q28" s="169">
        <f t="shared" si="32"/>
        <v>69</v>
      </c>
      <c r="R28" s="170">
        <f t="shared" si="33"/>
        <v>19.385677880514177</v>
      </c>
      <c r="S28" s="142">
        <f t="shared" si="34"/>
        <v>0</v>
      </c>
      <c r="T28" s="142">
        <f t="shared" si="35"/>
        <v>32</v>
      </c>
      <c r="U28" t="s">
        <v>117</v>
      </c>
      <c r="V28" t="s">
        <v>120</v>
      </c>
      <c r="W28" s="4" t="s">
        <v>117</v>
      </c>
      <c r="X28" s="4" t="s">
        <v>120</v>
      </c>
      <c r="Y28" s="4" t="s">
        <v>223</v>
      </c>
      <c r="Z28" s="4" t="s">
        <v>194</v>
      </c>
      <c r="AA28" s="4" t="s">
        <v>48</v>
      </c>
      <c r="AB28" s="4">
        <v>515</v>
      </c>
      <c r="AC28" s="4">
        <v>1883.1849999999999</v>
      </c>
      <c r="AD28" s="4">
        <v>1073.7860000000001</v>
      </c>
      <c r="AE28" s="4">
        <v>1.754</v>
      </c>
      <c r="AF28" s="4">
        <v>1.9</v>
      </c>
      <c r="AG28" s="4">
        <v>9.5839999999999996</v>
      </c>
      <c r="AH28" s="4">
        <v>160.960205</v>
      </c>
      <c r="AI28" s="4">
        <v>1.7396769999999999</v>
      </c>
      <c r="AJ28" s="4">
        <v>62.077419999999996</v>
      </c>
      <c r="AK28" s="4">
        <v>315</v>
      </c>
      <c r="AL28" s="4">
        <v>0</v>
      </c>
      <c r="AM28" s="4">
        <v>32</v>
      </c>
      <c r="AN28" s="4">
        <v>69</v>
      </c>
      <c r="AO28" s="4">
        <v>11.699693</v>
      </c>
      <c r="AP28" s="4">
        <v>3.7</v>
      </c>
      <c r="AQ28" s="4">
        <v>0</v>
      </c>
      <c r="AR28" s="4">
        <v>39</v>
      </c>
      <c r="AS28" s="4">
        <v>8129</v>
      </c>
      <c r="AT28" s="4">
        <v>0</v>
      </c>
      <c r="AU28" s="4">
        <v>1.6990000000000001</v>
      </c>
      <c r="AV28" s="4">
        <v>12731</v>
      </c>
      <c r="AW28" s="4">
        <v>0</v>
      </c>
      <c r="AX28" s="30">
        <v>0.5</v>
      </c>
      <c r="AY28">
        <v>0.92315789473684218</v>
      </c>
      <c r="AZ28" t="s">
        <v>68</v>
      </c>
      <c r="BA28" t="s">
        <v>219</v>
      </c>
      <c r="BB28">
        <v>2</v>
      </c>
      <c r="BC28" t="s">
        <v>405</v>
      </c>
      <c r="BD28">
        <v>5</v>
      </c>
      <c r="BE28">
        <v>8471.8109999999997</v>
      </c>
      <c r="BF28">
        <v>0.2222883631374685</v>
      </c>
      <c r="BG28">
        <v>0.20520725733848411</v>
      </c>
      <c r="BH28">
        <v>134024.69299999997</v>
      </c>
      <c r="BI28">
        <v>1.4051030133678429E-2</v>
      </c>
      <c r="BJ28">
        <v>1.2971319397090508E-2</v>
      </c>
      <c r="BK28">
        <v>1</v>
      </c>
      <c r="BL28" t="s">
        <v>68</v>
      </c>
      <c r="BM28">
        <v>0</v>
      </c>
      <c r="BN28" t="s">
        <v>401</v>
      </c>
    </row>
    <row r="29" spans="1:66">
      <c r="A29" s="143" t="str">
        <f t="shared" si="20"/>
        <v>삼환운수</v>
      </c>
      <c r="B29" s="143" t="str">
        <f t="shared" si="21"/>
        <v>540</v>
      </c>
      <c r="C29" s="144" t="str">
        <f t="shared" si="22"/>
        <v>71바6462</v>
      </c>
      <c r="D29" s="132" t="str">
        <f t="shared" si="23"/>
        <v>중형</v>
      </c>
      <c r="E29" s="128" t="str">
        <f t="shared" si="16"/>
        <v>S</v>
      </c>
      <c r="F29" s="151">
        <f t="shared" si="17"/>
        <v>1.0149999999999999</v>
      </c>
      <c r="G29" s="152">
        <f t="shared" si="18"/>
        <v>1.827</v>
      </c>
      <c r="H29" s="153">
        <f t="shared" si="19"/>
        <v>1.8</v>
      </c>
      <c r="I29" s="154">
        <f t="shared" si="24"/>
        <v>987.40499999999997</v>
      </c>
      <c r="J29" s="155">
        <f t="shared" si="25"/>
        <v>1.627217767517216E-2</v>
      </c>
      <c r="K29" s="155">
        <f t="shared" si="26"/>
        <v>0.29258798791618168</v>
      </c>
      <c r="L29" s="155">
        <f t="shared" si="27"/>
        <v>0.23901033517148484</v>
      </c>
      <c r="M29" s="156">
        <f t="shared" si="28"/>
        <v>7.2140000000000004</v>
      </c>
      <c r="N29" s="157">
        <f t="shared" si="29"/>
        <v>0</v>
      </c>
      <c r="O29" s="157">
        <f t="shared" si="30"/>
        <v>3.8479999999999999</v>
      </c>
      <c r="P29" s="158">
        <f t="shared" si="31"/>
        <v>0</v>
      </c>
      <c r="Q29" s="159">
        <f t="shared" si="32"/>
        <v>69</v>
      </c>
      <c r="R29" s="160">
        <f t="shared" si="33"/>
        <v>20.132862764201963</v>
      </c>
      <c r="S29" s="145">
        <f t="shared" si="34"/>
        <v>0</v>
      </c>
      <c r="T29" s="145">
        <f t="shared" si="35"/>
        <v>38</v>
      </c>
      <c r="U29" t="s">
        <v>117</v>
      </c>
      <c r="V29" s="5" t="s">
        <v>120</v>
      </c>
      <c r="W29" t="s">
        <v>117</v>
      </c>
      <c r="X29" s="5" t="s">
        <v>120</v>
      </c>
      <c r="Y29" t="s">
        <v>224</v>
      </c>
      <c r="Z29" t="s">
        <v>194</v>
      </c>
      <c r="AA29" t="s">
        <v>48</v>
      </c>
      <c r="AB29">
        <v>515</v>
      </c>
      <c r="AC29" s="1">
        <v>987.40499999999997</v>
      </c>
      <c r="AD29" s="1">
        <v>540.37800000000004</v>
      </c>
      <c r="AE29" s="28">
        <v>1.827</v>
      </c>
      <c r="AF29">
        <v>1.8</v>
      </c>
      <c r="AG29">
        <v>7.2140000000000004</v>
      </c>
      <c r="AH29">
        <v>70.961675999999997</v>
      </c>
      <c r="AI29">
        <v>1.154701</v>
      </c>
      <c r="AJ29">
        <v>20.762533999999999</v>
      </c>
      <c r="AK29">
        <v>236</v>
      </c>
      <c r="AL29">
        <v>0</v>
      </c>
      <c r="AM29">
        <v>38</v>
      </c>
      <c r="AN29">
        <v>69</v>
      </c>
      <c r="AO29">
        <v>13.914623000000001</v>
      </c>
      <c r="AP29">
        <v>4.0999999999999996</v>
      </c>
      <c r="AQ29">
        <v>0</v>
      </c>
      <c r="AR29">
        <v>2</v>
      </c>
      <c r="AS29">
        <v>543</v>
      </c>
      <c r="AT29">
        <v>0</v>
      </c>
      <c r="AU29">
        <v>3.8479999999999999</v>
      </c>
      <c r="AV29">
        <v>6275</v>
      </c>
      <c r="AW29">
        <v>0</v>
      </c>
      <c r="AX29" s="29">
        <v>0.43</v>
      </c>
      <c r="AY29">
        <v>1.0149999999999999</v>
      </c>
      <c r="AZ29" t="s">
        <v>71</v>
      </c>
      <c r="BA29" t="s">
        <v>219</v>
      </c>
      <c r="BB29">
        <v>1</v>
      </c>
      <c r="BC29" t="s">
        <v>407</v>
      </c>
      <c r="BD29">
        <v>3</v>
      </c>
      <c r="BE29">
        <v>8471.8109999999997</v>
      </c>
      <c r="BF29">
        <v>0.11655182109232606</v>
      </c>
      <c r="BG29">
        <v>0.11830009840871095</v>
      </c>
      <c r="BH29">
        <v>134024.69299999997</v>
      </c>
      <c r="BI29">
        <v>7.3673364056875716E-3</v>
      </c>
      <c r="BJ29">
        <v>7.4778464517728845E-3</v>
      </c>
      <c r="BK29">
        <v>1</v>
      </c>
      <c r="BL29" t="s">
        <v>71</v>
      </c>
      <c r="BM29">
        <v>0</v>
      </c>
      <c r="BN29" t="s">
        <v>401</v>
      </c>
    </row>
    <row r="30" spans="1:66">
      <c r="A30" s="140" t="str">
        <f t="shared" si="20"/>
        <v>삼환운수</v>
      </c>
      <c r="B30" s="140" t="str">
        <f t="shared" si="21"/>
        <v>566</v>
      </c>
      <c r="C30" s="141" t="str">
        <f t="shared" si="22"/>
        <v>72바1511</v>
      </c>
      <c r="D30" s="115" t="str">
        <f t="shared" si="23"/>
        <v>중형</v>
      </c>
      <c r="E30" s="111" t="str">
        <f t="shared" si="16"/>
        <v>B</v>
      </c>
      <c r="F30" s="161">
        <f t="shared" si="17"/>
        <v>0.90559999999999996</v>
      </c>
      <c r="G30" s="162">
        <f t="shared" si="18"/>
        <v>2.2639999999999998</v>
      </c>
      <c r="H30" s="163">
        <f t="shared" si="19"/>
        <v>2.5</v>
      </c>
      <c r="I30" s="164">
        <f t="shared" si="24"/>
        <v>3473.1309999999999</v>
      </c>
      <c r="J30" s="165">
        <f t="shared" si="25"/>
        <v>1.2970416082515104E-2</v>
      </c>
      <c r="K30" s="165">
        <f t="shared" si="26"/>
        <v>0.38451936386833979</v>
      </c>
      <c r="L30" s="165">
        <f t="shared" si="27"/>
        <v>0.16440497061585066</v>
      </c>
      <c r="M30" s="166">
        <f t="shared" si="28"/>
        <v>10.625999999999999</v>
      </c>
      <c r="N30" s="167">
        <f t="shared" si="29"/>
        <v>5.8000000000000003E-2</v>
      </c>
      <c r="O30" s="167">
        <f t="shared" si="30"/>
        <v>1.9</v>
      </c>
      <c r="P30" s="168">
        <f t="shared" si="31"/>
        <v>0</v>
      </c>
      <c r="Q30" s="169">
        <f t="shared" si="32"/>
        <v>75</v>
      </c>
      <c r="R30" s="170">
        <f t="shared" si="33"/>
        <v>19.567534914872887</v>
      </c>
      <c r="S30" s="142">
        <f t="shared" si="34"/>
        <v>2</v>
      </c>
      <c r="T30" s="142">
        <f t="shared" si="35"/>
        <v>66</v>
      </c>
      <c r="U30" t="s">
        <v>117</v>
      </c>
      <c r="V30" t="s">
        <v>121</v>
      </c>
      <c r="W30" t="s">
        <v>117</v>
      </c>
      <c r="X30" s="4" t="s">
        <v>121</v>
      </c>
      <c r="Y30" s="4" t="s">
        <v>225</v>
      </c>
      <c r="Z30" s="4" t="s">
        <v>194</v>
      </c>
      <c r="AA30" s="4" t="s">
        <v>48</v>
      </c>
      <c r="AB30" s="4">
        <v>515</v>
      </c>
      <c r="AC30" s="4">
        <v>3473.1309999999999</v>
      </c>
      <c r="AD30" s="4">
        <v>1533.7550000000001</v>
      </c>
      <c r="AE30" s="4">
        <v>2.2639999999999998</v>
      </c>
      <c r="AF30" s="4">
        <v>2.5</v>
      </c>
      <c r="AG30" s="4">
        <v>10.625999999999999</v>
      </c>
      <c r="AH30" s="4">
        <v>294.59178300000002</v>
      </c>
      <c r="AI30" s="4">
        <v>3.8209780000000002</v>
      </c>
      <c r="AJ30" s="4">
        <v>113.276245</v>
      </c>
      <c r="AK30" s="4">
        <v>571</v>
      </c>
      <c r="AL30" s="4">
        <v>2</v>
      </c>
      <c r="AM30" s="4">
        <v>66</v>
      </c>
      <c r="AN30" s="4">
        <v>75</v>
      </c>
      <c r="AO30" s="4">
        <v>11.789638999999999</v>
      </c>
      <c r="AP30" s="4">
        <v>83.1</v>
      </c>
      <c r="AQ30" s="4">
        <v>0</v>
      </c>
      <c r="AR30" s="4">
        <v>16</v>
      </c>
      <c r="AS30" s="4">
        <v>3127</v>
      </c>
      <c r="AT30" s="4">
        <v>5.8000000000000003E-2</v>
      </c>
      <c r="AU30" s="4">
        <v>1.9</v>
      </c>
      <c r="AV30" s="4">
        <v>29705</v>
      </c>
      <c r="AW30" s="4">
        <v>0</v>
      </c>
      <c r="AX30" s="30">
        <v>0.68</v>
      </c>
      <c r="AY30">
        <v>0.90559999999999996</v>
      </c>
      <c r="AZ30" t="s">
        <v>68</v>
      </c>
      <c r="BA30" t="s">
        <v>226</v>
      </c>
      <c r="BB30">
        <v>3</v>
      </c>
      <c r="BC30" t="s">
        <v>459</v>
      </c>
      <c r="BD30">
        <v>10</v>
      </c>
      <c r="BE30">
        <v>14950.082999999999</v>
      </c>
      <c r="BF30">
        <v>0.2323151650729966</v>
      </c>
      <c r="BG30">
        <v>0.2103846134901057</v>
      </c>
      <c r="BH30">
        <v>134024.69299999997</v>
      </c>
      <c r="BI30">
        <v>2.5914112707573975E-2</v>
      </c>
      <c r="BJ30">
        <v>2.3467820467978989E-2</v>
      </c>
      <c r="BK30">
        <v>1</v>
      </c>
      <c r="BL30" t="s">
        <v>69</v>
      </c>
      <c r="BM30">
        <v>1</v>
      </c>
      <c r="BN30" t="s">
        <v>454</v>
      </c>
    </row>
    <row r="31" spans="1:66">
      <c r="A31" s="143" t="str">
        <f t="shared" si="20"/>
        <v>삼환운수</v>
      </c>
      <c r="B31" s="143" t="str">
        <f t="shared" si="21"/>
        <v>566</v>
      </c>
      <c r="C31" s="144" t="str">
        <f t="shared" si="22"/>
        <v>72바1512</v>
      </c>
      <c r="D31" s="132" t="str">
        <f t="shared" si="23"/>
        <v>중형</v>
      </c>
      <c r="E31" s="128" t="str">
        <f t="shared" si="16"/>
        <v>B</v>
      </c>
      <c r="F31" s="151">
        <f t="shared" si="17"/>
        <v>0.92120000000000002</v>
      </c>
      <c r="G31" s="152">
        <f t="shared" si="18"/>
        <v>2.3029999999999999</v>
      </c>
      <c r="H31" s="153">
        <f t="shared" si="19"/>
        <v>2.5</v>
      </c>
      <c r="I31" s="154">
        <f t="shared" si="24"/>
        <v>3570.1410000000001</v>
      </c>
      <c r="J31" s="155">
        <f t="shared" si="25"/>
        <v>9.6721368967582905E-3</v>
      </c>
      <c r="K31" s="155">
        <f t="shared" si="26"/>
        <v>0.37078944261207103</v>
      </c>
      <c r="L31" s="155">
        <f t="shared" si="27"/>
        <v>0.13808978412897419</v>
      </c>
      <c r="M31" s="156">
        <f t="shared" si="28"/>
        <v>10.166</v>
      </c>
      <c r="N31" s="157">
        <f t="shared" si="29"/>
        <v>8.4000000000000005E-2</v>
      </c>
      <c r="O31" s="157">
        <f t="shared" si="30"/>
        <v>2.1850000000000001</v>
      </c>
      <c r="P31" s="158">
        <f t="shared" si="31"/>
        <v>0</v>
      </c>
      <c r="Q31" s="159">
        <f t="shared" si="32"/>
        <v>73</v>
      </c>
      <c r="R31" s="160">
        <f t="shared" si="33"/>
        <v>19.374465859746064</v>
      </c>
      <c r="S31" s="145">
        <f t="shared" si="34"/>
        <v>3</v>
      </c>
      <c r="T31" s="145">
        <f t="shared" si="35"/>
        <v>78</v>
      </c>
      <c r="U31" t="s">
        <v>117</v>
      </c>
      <c r="V31" t="s">
        <v>121</v>
      </c>
      <c r="W31" s="4" t="s">
        <v>117</v>
      </c>
      <c r="X31" s="4" t="s">
        <v>121</v>
      </c>
      <c r="Y31" s="4" t="s">
        <v>227</v>
      </c>
      <c r="Z31" s="4" t="s">
        <v>194</v>
      </c>
      <c r="AA31" s="4" t="s">
        <v>48</v>
      </c>
      <c r="AB31" s="4">
        <v>515</v>
      </c>
      <c r="AC31" s="4">
        <v>3570.1410000000001</v>
      </c>
      <c r="AD31" s="4">
        <v>1550.498</v>
      </c>
      <c r="AE31" s="4">
        <v>2.3029999999999999</v>
      </c>
      <c r="AF31" s="4">
        <v>2.5</v>
      </c>
      <c r="AG31" s="4">
        <v>10.166</v>
      </c>
      <c r="AH31" s="4">
        <v>297.43179099999998</v>
      </c>
      <c r="AI31" s="4">
        <v>2.8768009999999999</v>
      </c>
      <c r="AJ31" s="4">
        <v>110.28456799999999</v>
      </c>
      <c r="AK31" s="4">
        <v>493</v>
      </c>
      <c r="AL31" s="4">
        <v>3</v>
      </c>
      <c r="AM31" s="4">
        <v>78</v>
      </c>
      <c r="AN31" s="4">
        <v>73</v>
      </c>
      <c r="AO31" s="4">
        <v>12.003225</v>
      </c>
      <c r="AP31" s="4">
        <v>4.4000000000000004</v>
      </c>
      <c r="AQ31" s="4">
        <v>0</v>
      </c>
      <c r="AR31" s="4">
        <v>13</v>
      </c>
      <c r="AS31" s="4">
        <v>6499</v>
      </c>
      <c r="AT31" s="4">
        <v>8.4000000000000005E-2</v>
      </c>
      <c r="AU31" s="4">
        <v>2.1850000000000001</v>
      </c>
      <c r="AV31" s="4">
        <v>27281</v>
      </c>
      <c r="AW31" s="4">
        <v>0</v>
      </c>
      <c r="AX31" s="4">
        <v>0.68</v>
      </c>
      <c r="AY31">
        <v>0.92120000000000002</v>
      </c>
      <c r="AZ31" t="s">
        <v>68</v>
      </c>
      <c r="BA31" t="s">
        <v>226</v>
      </c>
      <c r="BB31">
        <v>2</v>
      </c>
      <c r="BC31" t="s">
        <v>460</v>
      </c>
      <c r="BD31">
        <v>9</v>
      </c>
      <c r="BE31">
        <v>14950.082999999999</v>
      </c>
      <c r="BF31">
        <v>0.23880409225821692</v>
      </c>
      <c r="BG31">
        <v>0.21998632978826943</v>
      </c>
      <c r="BH31">
        <v>134024.69299999997</v>
      </c>
      <c r="BI31">
        <v>2.6637934548374612E-2</v>
      </c>
      <c r="BJ31">
        <v>2.4538865305962693E-2</v>
      </c>
      <c r="BK31">
        <v>1</v>
      </c>
      <c r="BL31" t="s">
        <v>69</v>
      </c>
      <c r="BM31">
        <v>1</v>
      </c>
      <c r="BN31" t="s">
        <v>454</v>
      </c>
    </row>
    <row r="32" spans="1:66">
      <c r="A32" s="140" t="str">
        <f t="shared" si="20"/>
        <v>삼환운수</v>
      </c>
      <c r="B32" s="140" t="str">
        <f t="shared" si="21"/>
        <v>566</v>
      </c>
      <c r="C32" s="141" t="str">
        <f t="shared" si="22"/>
        <v>72바1517</v>
      </c>
      <c r="D32" s="115" t="str">
        <f t="shared" si="23"/>
        <v>중형</v>
      </c>
      <c r="E32" s="111" t="str">
        <f t="shared" si="16"/>
        <v>A</v>
      </c>
      <c r="F32" s="161">
        <f t="shared" si="17"/>
        <v>0.95120000000000005</v>
      </c>
      <c r="G32" s="162">
        <f t="shared" si="18"/>
        <v>2.3780000000000001</v>
      </c>
      <c r="H32" s="163">
        <f t="shared" si="19"/>
        <v>2.5</v>
      </c>
      <c r="I32" s="164">
        <f t="shared" si="24"/>
        <v>3756.08</v>
      </c>
      <c r="J32" s="165">
        <f t="shared" si="25"/>
        <v>1.6462252212468286E-2</v>
      </c>
      <c r="K32" s="165">
        <f t="shared" si="26"/>
        <v>0.35881008386982516</v>
      </c>
      <c r="L32" s="165">
        <f t="shared" si="27"/>
        <v>0.22949457945517668</v>
      </c>
      <c r="M32" s="166">
        <f t="shared" si="28"/>
        <v>9.9060000000000006</v>
      </c>
      <c r="N32" s="167">
        <f t="shared" si="29"/>
        <v>0</v>
      </c>
      <c r="O32" s="167">
        <f t="shared" si="30"/>
        <v>1.464</v>
      </c>
      <c r="P32" s="168">
        <f t="shared" si="31"/>
        <v>0</v>
      </c>
      <c r="Q32" s="169">
        <f t="shared" si="32"/>
        <v>75</v>
      </c>
      <c r="R32" s="170">
        <f t="shared" si="33"/>
        <v>19.419584355709244</v>
      </c>
      <c r="S32" s="142">
        <f t="shared" si="34"/>
        <v>0</v>
      </c>
      <c r="T32" s="142">
        <f t="shared" si="35"/>
        <v>55</v>
      </c>
      <c r="U32" t="s">
        <v>117</v>
      </c>
      <c r="V32" s="5" t="s">
        <v>121</v>
      </c>
      <c r="W32" t="s">
        <v>117</v>
      </c>
      <c r="X32" s="5" t="s">
        <v>121</v>
      </c>
      <c r="Y32" t="s">
        <v>228</v>
      </c>
      <c r="Z32" t="s">
        <v>194</v>
      </c>
      <c r="AA32" t="s">
        <v>48</v>
      </c>
      <c r="AB32">
        <v>515</v>
      </c>
      <c r="AC32" s="1">
        <v>3756.08</v>
      </c>
      <c r="AD32" s="1">
        <v>1579.6890000000001</v>
      </c>
      <c r="AE32" s="28">
        <v>2.3780000000000001</v>
      </c>
      <c r="AF32">
        <v>2.5</v>
      </c>
      <c r="AG32">
        <v>9.9060000000000006</v>
      </c>
      <c r="AH32">
        <v>309.60229099999998</v>
      </c>
      <c r="AI32">
        <v>5.0967510000000003</v>
      </c>
      <c r="AJ32">
        <v>111.088424</v>
      </c>
      <c r="AK32">
        <v>862</v>
      </c>
      <c r="AL32">
        <v>0</v>
      </c>
      <c r="AM32">
        <v>55</v>
      </c>
      <c r="AN32">
        <v>75</v>
      </c>
      <c r="AO32">
        <v>12.131951000000001</v>
      </c>
      <c r="AP32">
        <v>9.6</v>
      </c>
      <c r="AQ32">
        <v>0</v>
      </c>
      <c r="AR32">
        <v>16</v>
      </c>
      <c r="AS32">
        <v>5515</v>
      </c>
      <c r="AT32">
        <v>0</v>
      </c>
      <c r="AU32">
        <v>1.464</v>
      </c>
      <c r="AV32">
        <v>26584</v>
      </c>
      <c r="AW32">
        <v>0</v>
      </c>
      <c r="AX32">
        <v>0.69</v>
      </c>
      <c r="AY32">
        <v>0.95120000000000005</v>
      </c>
      <c r="AZ32" t="s">
        <v>66</v>
      </c>
      <c r="BA32" t="s">
        <v>226</v>
      </c>
      <c r="BB32">
        <v>1</v>
      </c>
      <c r="BC32" t="s">
        <v>461</v>
      </c>
      <c r="BD32">
        <v>9</v>
      </c>
      <c r="BE32">
        <v>14950.082999999999</v>
      </c>
      <c r="BF32">
        <v>0.25124141451254822</v>
      </c>
      <c r="BG32">
        <v>0.23898083348433588</v>
      </c>
      <c r="BH32">
        <v>134024.69299999997</v>
      </c>
      <c r="BI32">
        <v>2.802528337072931E-2</v>
      </c>
      <c r="BJ32">
        <v>2.6657649542237722E-2</v>
      </c>
      <c r="BK32">
        <v>1</v>
      </c>
      <c r="BL32" t="s">
        <v>68</v>
      </c>
      <c r="BM32">
        <v>1</v>
      </c>
      <c r="BN32" t="s">
        <v>454</v>
      </c>
    </row>
    <row r="33" spans="1:66">
      <c r="A33" s="143" t="str">
        <f t="shared" si="20"/>
        <v>삼환운수</v>
      </c>
      <c r="B33" s="143" t="str">
        <f t="shared" si="21"/>
        <v>566</v>
      </c>
      <c r="C33" s="144" t="str">
        <f t="shared" si="22"/>
        <v>72바1520</v>
      </c>
      <c r="D33" s="132" t="str">
        <f t="shared" si="23"/>
        <v>중형</v>
      </c>
      <c r="E33" s="128" t="str">
        <f t="shared" si="16"/>
        <v>B</v>
      </c>
      <c r="F33" s="151">
        <f t="shared" si="17"/>
        <v>0.93160000000000009</v>
      </c>
      <c r="G33" s="152">
        <f t="shared" si="18"/>
        <v>2.3290000000000002</v>
      </c>
      <c r="H33" s="153">
        <f t="shared" si="19"/>
        <v>2.5</v>
      </c>
      <c r="I33" s="154">
        <f t="shared" si="24"/>
        <v>4150.7309999999998</v>
      </c>
      <c r="J33" s="155">
        <f t="shared" si="25"/>
        <v>1.2413527750144763E-2</v>
      </c>
      <c r="K33" s="155">
        <f t="shared" si="26"/>
        <v>0.373090224321596</v>
      </c>
      <c r="L33" s="155">
        <f t="shared" si="27"/>
        <v>0.21345637672014883</v>
      </c>
      <c r="M33" s="156">
        <f t="shared" si="28"/>
        <v>9.0839999999999996</v>
      </c>
      <c r="N33" s="157">
        <f t="shared" si="29"/>
        <v>7.1999999999999995E-2</v>
      </c>
      <c r="O33" s="157">
        <f t="shared" si="30"/>
        <v>1.831</v>
      </c>
      <c r="P33" s="158">
        <f t="shared" si="31"/>
        <v>0</v>
      </c>
      <c r="Q33" s="159">
        <f t="shared" si="32"/>
        <v>79</v>
      </c>
      <c r="R33" s="160">
        <f t="shared" si="33"/>
        <v>20.135345456389196</v>
      </c>
      <c r="S33" s="145">
        <f t="shared" si="34"/>
        <v>3</v>
      </c>
      <c r="T33" s="145">
        <f t="shared" si="35"/>
        <v>76</v>
      </c>
      <c r="U33" t="s">
        <v>117</v>
      </c>
      <c r="V33" t="s">
        <v>121</v>
      </c>
      <c r="W33" t="s">
        <v>117</v>
      </c>
      <c r="X33" s="4" t="s">
        <v>121</v>
      </c>
      <c r="Y33" s="4" t="s">
        <v>229</v>
      </c>
      <c r="Z33" s="4" t="s">
        <v>194</v>
      </c>
      <c r="AA33" s="4" t="s">
        <v>48</v>
      </c>
      <c r="AB33" s="4">
        <v>515</v>
      </c>
      <c r="AC33" s="4">
        <v>4150.7309999999998</v>
      </c>
      <c r="AD33" s="4">
        <v>1782.4639999999999</v>
      </c>
      <c r="AE33" s="4">
        <v>2.3290000000000002</v>
      </c>
      <c r="AF33" s="4">
        <v>2.5</v>
      </c>
      <c r="AG33" s="4">
        <v>9.0839999999999996</v>
      </c>
      <c r="AH33" s="4">
        <v>335.464268</v>
      </c>
      <c r="AI33" s="4">
        <v>4.1642950000000001</v>
      </c>
      <c r="AJ33" s="4">
        <v>125.158439</v>
      </c>
      <c r="AK33" s="4">
        <v>886</v>
      </c>
      <c r="AL33" s="4">
        <v>3</v>
      </c>
      <c r="AM33" s="4">
        <v>76</v>
      </c>
      <c r="AN33" s="4">
        <v>79</v>
      </c>
      <c r="AO33" s="4">
        <v>12.373094</v>
      </c>
      <c r="AP33" s="4">
        <v>83.1</v>
      </c>
      <c r="AQ33" s="4">
        <v>0</v>
      </c>
      <c r="AR33" s="4">
        <v>31</v>
      </c>
      <c r="AS33" s="4">
        <v>9497</v>
      </c>
      <c r="AT33" s="4">
        <v>7.1999999999999995E-2</v>
      </c>
      <c r="AU33" s="4">
        <v>1.831</v>
      </c>
      <c r="AV33" s="4">
        <v>32943</v>
      </c>
      <c r="AW33" s="4">
        <v>0</v>
      </c>
      <c r="AX33" s="4">
        <v>0.62</v>
      </c>
      <c r="AY33">
        <v>0.93160000000000009</v>
      </c>
      <c r="AZ33" t="s">
        <v>68</v>
      </c>
      <c r="BA33" t="s">
        <v>226</v>
      </c>
      <c r="BB33">
        <v>1</v>
      </c>
      <c r="BC33" t="s">
        <v>462</v>
      </c>
      <c r="BD33">
        <v>11</v>
      </c>
      <c r="BE33">
        <v>14950.082999999999</v>
      </c>
      <c r="BF33">
        <v>0.27763932815623832</v>
      </c>
      <c r="BG33">
        <v>0.25864879811035163</v>
      </c>
      <c r="BH33">
        <v>134024.69299999997</v>
      </c>
      <c r="BI33">
        <v>3.0969897465088769E-2</v>
      </c>
      <c r="BJ33">
        <v>2.88515564784767E-2</v>
      </c>
      <c r="BK33">
        <v>1</v>
      </c>
      <c r="BL33" t="s">
        <v>69</v>
      </c>
      <c r="BM33">
        <v>1</v>
      </c>
      <c r="BN33" t="s">
        <v>454</v>
      </c>
    </row>
    <row r="34" spans="1:66">
      <c r="A34" s="140" t="str">
        <f t="shared" si="20"/>
        <v>삼환운수</v>
      </c>
      <c r="B34" s="140" t="str">
        <f t="shared" si="21"/>
        <v>567</v>
      </c>
      <c r="C34" s="141" t="str">
        <f t="shared" si="22"/>
        <v>71바6459</v>
      </c>
      <c r="D34" s="115" t="str">
        <f t="shared" si="23"/>
        <v>중형</v>
      </c>
      <c r="E34" s="111" t="str">
        <f t="shared" si="16"/>
        <v>C</v>
      </c>
      <c r="F34" s="161">
        <f t="shared" si="17"/>
        <v>0.89399999999999991</v>
      </c>
      <c r="G34" s="162">
        <f t="shared" si="18"/>
        <v>2.2349999999999999</v>
      </c>
      <c r="H34" s="163">
        <f t="shared" si="19"/>
        <v>2.5</v>
      </c>
      <c r="I34" s="164">
        <f t="shared" si="24"/>
        <v>3688.788</v>
      </c>
      <c r="J34" s="165">
        <f t="shared" si="25"/>
        <v>1.9641247918088044E-2</v>
      </c>
      <c r="K34" s="165">
        <f t="shared" si="26"/>
        <v>0.36106316531863741</v>
      </c>
      <c r="L34" s="165">
        <f t="shared" si="27"/>
        <v>9.2171195525467986E-2</v>
      </c>
      <c r="M34" s="166">
        <f t="shared" si="28"/>
        <v>5.5359999999999996</v>
      </c>
      <c r="N34" s="167">
        <f t="shared" si="29"/>
        <v>0.78600000000000003</v>
      </c>
      <c r="O34" s="167">
        <f t="shared" si="30"/>
        <v>3.226</v>
      </c>
      <c r="P34" s="168">
        <f t="shared" si="31"/>
        <v>1.6666666666666666E-2</v>
      </c>
      <c r="Q34" s="169">
        <f t="shared" si="32"/>
        <v>130</v>
      </c>
      <c r="R34" s="170">
        <f t="shared" si="33"/>
        <v>21.720697361721022</v>
      </c>
      <c r="S34" s="142">
        <f t="shared" si="34"/>
        <v>29</v>
      </c>
      <c r="T34" s="142">
        <f t="shared" si="35"/>
        <v>119</v>
      </c>
      <c r="U34" t="s">
        <v>117</v>
      </c>
      <c r="V34" t="s">
        <v>122</v>
      </c>
      <c r="W34" s="4" t="s">
        <v>117</v>
      </c>
      <c r="X34" s="4" t="s">
        <v>122</v>
      </c>
      <c r="Y34" s="4" t="s">
        <v>230</v>
      </c>
      <c r="Z34" s="4" t="s">
        <v>194</v>
      </c>
      <c r="AA34" s="4" t="s">
        <v>231</v>
      </c>
      <c r="AB34" s="4">
        <v>515</v>
      </c>
      <c r="AC34" s="4">
        <v>3688.788</v>
      </c>
      <c r="AD34" s="4">
        <v>1650.482</v>
      </c>
      <c r="AE34" s="4">
        <v>2.2349999999999999</v>
      </c>
      <c r="AF34" s="4">
        <v>2.5</v>
      </c>
      <c r="AG34" s="4">
        <v>5.5359999999999996</v>
      </c>
      <c r="AH34" s="4">
        <v>274.228095</v>
      </c>
      <c r="AI34" s="4">
        <v>5.3861819999999998</v>
      </c>
      <c r="AJ34" s="4">
        <v>99.013664000000006</v>
      </c>
      <c r="AK34" s="4">
        <v>340</v>
      </c>
      <c r="AL34" s="4">
        <v>29</v>
      </c>
      <c r="AM34" s="4">
        <v>119</v>
      </c>
      <c r="AN34" s="4">
        <v>130</v>
      </c>
      <c r="AO34" s="4">
        <v>13.451532</v>
      </c>
      <c r="AP34" s="4">
        <v>51.5</v>
      </c>
      <c r="AQ34" s="4">
        <v>1</v>
      </c>
      <c r="AR34" s="4">
        <v>29</v>
      </c>
      <c r="AS34" s="4">
        <v>3990</v>
      </c>
      <c r="AT34" s="4">
        <v>0.78600000000000003</v>
      </c>
      <c r="AU34" s="4">
        <v>3.226</v>
      </c>
      <c r="AV34" s="4">
        <v>27389</v>
      </c>
      <c r="AW34" s="4">
        <v>0</v>
      </c>
      <c r="AX34" s="4">
        <v>0.43</v>
      </c>
      <c r="AY34">
        <v>0.89399999999999991</v>
      </c>
      <c r="AZ34" t="s">
        <v>69</v>
      </c>
      <c r="BA34" t="s">
        <v>426</v>
      </c>
      <c r="BB34">
        <v>2</v>
      </c>
      <c r="BC34" t="s">
        <v>427</v>
      </c>
      <c r="BD34">
        <v>7</v>
      </c>
      <c r="BE34">
        <v>23880.81</v>
      </c>
      <c r="BF34">
        <v>0.15446661985083421</v>
      </c>
      <c r="BG34">
        <v>0.13809315814664577</v>
      </c>
      <c r="BH34">
        <v>134024.69299999997</v>
      </c>
      <c r="BI34">
        <v>2.7523196788818614E-2</v>
      </c>
      <c r="BJ34">
        <v>2.4605737929203838E-2</v>
      </c>
      <c r="BK34">
        <v>1</v>
      </c>
      <c r="BL34" t="s">
        <v>69</v>
      </c>
      <c r="BM34">
        <v>0</v>
      </c>
      <c r="BN34" t="s">
        <v>401</v>
      </c>
    </row>
    <row r="35" spans="1:66">
      <c r="A35" s="143" t="str">
        <f t="shared" si="20"/>
        <v>삼환운수</v>
      </c>
      <c r="B35" s="143" t="str">
        <f t="shared" si="21"/>
        <v>567</v>
      </c>
      <c r="C35" s="144" t="str">
        <f t="shared" si="22"/>
        <v>72바1513</v>
      </c>
      <c r="D35" s="132" t="str">
        <f t="shared" si="23"/>
        <v>중형</v>
      </c>
      <c r="E35" s="128" t="str">
        <f t="shared" si="16"/>
        <v>B</v>
      </c>
      <c r="F35" s="151">
        <f t="shared" si="17"/>
        <v>0.91199999999999992</v>
      </c>
      <c r="G35" s="152">
        <f t="shared" si="18"/>
        <v>2.2799999999999998</v>
      </c>
      <c r="H35" s="153">
        <f t="shared" si="19"/>
        <v>2.5</v>
      </c>
      <c r="I35" s="154">
        <f t="shared" si="24"/>
        <v>3818.4650000000001</v>
      </c>
      <c r="J35" s="155">
        <f t="shared" si="25"/>
        <v>1.8970250401369307E-2</v>
      </c>
      <c r="K35" s="155">
        <f t="shared" si="26"/>
        <v>0.35331696242278371</v>
      </c>
      <c r="L35" s="155">
        <f t="shared" si="27"/>
        <v>0.17441563560226425</v>
      </c>
      <c r="M35" s="156">
        <f t="shared" si="28"/>
        <v>10.199999999999999</v>
      </c>
      <c r="N35" s="157">
        <f t="shared" si="29"/>
        <v>2.5999999999999999E-2</v>
      </c>
      <c r="O35" s="157">
        <f t="shared" si="30"/>
        <v>3.1949999999999998</v>
      </c>
      <c r="P35" s="158">
        <f t="shared" si="31"/>
        <v>0.02</v>
      </c>
      <c r="Q35" s="159">
        <f t="shared" si="32"/>
        <v>84</v>
      </c>
      <c r="R35" s="160">
        <f t="shared" si="33"/>
        <v>20.747802425709576</v>
      </c>
      <c r="S35" s="145">
        <f t="shared" si="34"/>
        <v>1</v>
      </c>
      <c r="T35" s="145">
        <f t="shared" si="35"/>
        <v>122</v>
      </c>
      <c r="U35" t="s">
        <v>117</v>
      </c>
      <c r="V35" t="s">
        <v>122</v>
      </c>
      <c r="W35" t="s">
        <v>117</v>
      </c>
      <c r="X35" s="4" t="s">
        <v>122</v>
      </c>
      <c r="Y35" s="4" t="s">
        <v>232</v>
      </c>
      <c r="Z35" s="4" t="s">
        <v>194</v>
      </c>
      <c r="AA35" s="4" t="s">
        <v>48</v>
      </c>
      <c r="AB35" s="4">
        <v>515</v>
      </c>
      <c r="AC35" s="4">
        <v>3818.4650000000001</v>
      </c>
      <c r="AD35" s="4">
        <v>1674.829</v>
      </c>
      <c r="AE35" s="4">
        <v>2.2799999999999998</v>
      </c>
      <c r="AF35" s="4">
        <v>2.5</v>
      </c>
      <c r="AG35" s="4">
        <v>10.199999999999999</v>
      </c>
      <c r="AH35" s="4">
        <v>293.19444299999998</v>
      </c>
      <c r="AI35" s="4">
        <v>5.5619719999999999</v>
      </c>
      <c r="AJ35" s="4">
        <v>103.59057</v>
      </c>
      <c r="AK35" s="4">
        <v>666</v>
      </c>
      <c r="AL35" s="4">
        <v>1</v>
      </c>
      <c r="AM35" s="4">
        <v>122</v>
      </c>
      <c r="AN35" s="4">
        <v>84</v>
      </c>
      <c r="AO35" s="4">
        <v>13.02366</v>
      </c>
      <c r="AP35" s="4">
        <v>31.7</v>
      </c>
      <c r="AQ35" s="4">
        <v>1.2</v>
      </c>
      <c r="AR35" s="4">
        <v>9</v>
      </c>
      <c r="AS35" s="4">
        <v>1870</v>
      </c>
      <c r="AT35" s="4">
        <v>2.5999999999999999E-2</v>
      </c>
      <c r="AU35" s="4">
        <v>3.1949999999999998</v>
      </c>
      <c r="AV35" s="4">
        <v>25266</v>
      </c>
      <c r="AW35" s="4">
        <v>0</v>
      </c>
      <c r="AX35" s="4">
        <v>0.63</v>
      </c>
      <c r="AY35">
        <v>0.91199999999999992</v>
      </c>
      <c r="AZ35" t="s">
        <v>68</v>
      </c>
      <c r="BA35" t="s">
        <v>426</v>
      </c>
      <c r="BB35">
        <v>1</v>
      </c>
      <c r="BC35" t="s">
        <v>429</v>
      </c>
      <c r="BD35">
        <v>8</v>
      </c>
      <c r="BE35">
        <v>23880.81</v>
      </c>
      <c r="BF35">
        <v>0.15989679579545249</v>
      </c>
      <c r="BG35">
        <v>0.14582587776545267</v>
      </c>
      <c r="BH35">
        <v>134024.69299999997</v>
      </c>
      <c r="BI35">
        <v>2.8490757296493124E-2</v>
      </c>
      <c r="BJ35">
        <v>2.5983570654401728E-2</v>
      </c>
      <c r="BK35">
        <v>1</v>
      </c>
      <c r="BL35" t="s">
        <v>69</v>
      </c>
      <c r="BM35">
        <v>1</v>
      </c>
      <c r="BN35" t="s">
        <v>454</v>
      </c>
    </row>
    <row r="36" spans="1:66">
      <c r="A36" s="140" t="str">
        <f t="shared" si="20"/>
        <v>삼환운수</v>
      </c>
      <c r="B36" s="140" t="str">
        <f t="shared" si="21"/>
        <v>567</v>
      </c>
      <c r="C36" s="141" t="str">
        <f t="shared" si="22"/>
        <v>72바1514</v>
      </c>
      <c r="D36" s="115" t="str">
        <f t="shared" si="23"/>
        <v>중형</v>
      </c>
      <c r="E36" s="111" t="str">
        <f t="shared" si="16"/>
        <v>C</v>
      </c>
      <c r="F36" s="161">
        <f t="shared" si="17"/>
        <v>0.88833333333333342</v>
      </c>
      <c r="G36" s="162">
        <f t="shared" si="18"/>
        <v>2.1320000000000001</v>
      </c>
      <c r="H36" s="163">
        <f t="shared" si="19"/>
        <v>2.4</v>
      </c>
      <c r="I36" s="164">
        <f t="shared" si="24"/>
        <v>1736.847</v>
      </c>
      <c r="J36" s="165">
        <f t="shared" si="25"/>
        <v>2.346670450288647E-2</v>
      </c>
      <c r="K36" s="165">
        <f t="shared" si="26"/>
        <v>0.35525386912302476</v>
      </c>
      <c r="L36" s="165">
        <f t="shared" si="27"/>
        <v>0.15718137521612438</v>
      </c>
      <c r="M36" s="166">
        <f t="shared" si="28"/>
        <v>6.2460000000000004</v>
      </c>
      <c r="N36" s="167">
        <f t="shared" si="29"/>
        <v>0.23</v>
      </c>
      <c r="O36" s="167">
        <f t="shared" si="30"/>
        <v>3.6850000000000001</v>
      </c>
      <c r="P36" s="168">
        <f t="shared" si="31"/>
        <v>0</v>
      </c>
      <c r="Q36" s="169">
        <f t="shared" si="32"/>
        <v>78</v>
      </c>
      <c r="R36" s="170">
        <f t="shared" si="33"/>
        <v>21.396893264533166</v>
      </c>
      <c r="S36" s="142">
        <f t="shared" si="34"/>
        <v>4</v>
      </c>
      <c r="T36" s="142">
        <f t="shared" si="35"/>
        <v>64</v>
      </c>
      <c r="U36" t="s">
        <v>117</v>
      </c>
      <c r="V36" s="5" t="s">
        <v>122</v>
      </c>
      <c r="W36" t="s">
        <v>117</v>
      </c>
      <c r="X36" s="5" t="s">
        <v>122</v>
      </c>
      <c r="Y36" t="s">
        <v>233</v>
      </c>
      <c r="Z36" t="s">
        <v>194</v>
      </c>
      <c r="AA36" t="s">
        <v>231</v>
      </c>
      <c r="AB36">
        <v>515</v>
      </c>
      <c r="AC36" s="1">
        <v>1736.847</v>
      </c>
      <c r="AD36" s="1">
        <v>814.51800000000003</v>
      </c>
      <c r="AE36" s="28">
        <v>2.1320000000000001</v>
      </c>
      <c r="AF36">
        <v>2.4</v>
      </c>
      <c r="AG36">
        <v>6.2460000000000004</v>
      </c>
      <c r="AH36">
        <v>130.654349</v>
      </c>
      <c r="AI36">
        <v>3.0660270000000001</v>
      </c>
      <c r="AJ36">
        <v>46.415463000000003</v>
      </c>
      <c r="AK36">
        <v>273</v>
      </c>
      <c r="AL36">
        <v>4</v>
      </c>
      <c r="AM36">
        <v>64</v>
      </c>
      <c r="AN36">
        <v>78</v>
      </c>
      <c r="AO36">
        <v>13.293449000000001</v>
      </c>
      <c r="AP36">
        <v>79.8</v>
      </c>
      <c r="AQ36">
        <v>0</v>
      </c>
      <c r="AR36">
        <v>5</v>
      </c>
      <c r="AS36">
        <v>1857</v>
      </c>
      <c r="AT36">
        <v>0.23</v>
      </c>
      <c r="AU36">
        <v>3.6850000000000001</v>
      </c>
      <c r="AV36">
        <v>11727</v>
      </c>
      <c r="AW36">
        <v>0</v>
      </c>
      <c r="AX36">
        <v>0.44</v>
      </c>
      <c r="AY36">
        <v>0.88833333333333342</v>
      </c>
      <c r="AZ36" t="s">
        <v>69</v>
      </c>
      <c r="BA36" t="s">
        <v>426</v>
      </c>
      <c r="BB36">
        <v>3</v>
      </c>
      <c r="BC36" t="s">
        <v>463</v>
      </c>
      <c r="BD36">
        <v>16</v>
      </c>
      <c r="BE36">
        <v>23880.81</v>
      </c>
      <c r="BF36">
        <v>7.2729819465922635E-2</v>
      </c>
      <c r="BG36">
        <v>6.4608322958894612E-2</v>
      </c>
      <c r="BH36">
        <v>134024.69299999997</v>
      </c>
      <c r="BI36">
        <v>1.2959156713009597E-2</v>
      </c>
      <c r="BJ36">
        <v>1.151205088005686E-2</v>
      </c>
      <c r="BK36">
        <v>1</v>
      </c>
      <c r="BL36" t="s">
        <v>67</v>
      </c>
      <c r="BM36">
        <v>1</v>
      </c>
      <c r="BN36" t="s">
        <v>454</v>
      </c>
    </row>
    <row r="37" spans="1:66">
      <c r="A37" s="143" t="str">
        <f t="shared" si="20"/>
        <v>삼환운수</v>
      </c>
      <c r="B37" s="143" t="str">
        <f t="shared" si="21"/>
        <v>567</v>
      </c>
      <c r="C37" s="144" t="str">
        <f t="shared" si="22"/>
        <v>72바1515</v>
      </c>
      <c r="D37" s="132" t="str">
        <f t="shared" si="23"/>
        <v>중형</v>
      </c>
      <c r="E37" s="128" t="str">
        <f t="shared" si="16"/>
        <v>A</v>
      </c>
      <c r="F37" s="151">
        <f t="shared" si="17"/>
        <v>0.96279999999999999</v>
      </c>
      <c r="G37" s="152">
        <f t="shared" si="18"/>
        <v>2.407</v>
      </c>
      <c r="H37" s="153">
        <f t="shared" si="19"/>
        <v>2.5</v>
      </c>
      <c r="I37" s="154">
        <f t="shared" si="24"/>
        <v>3645.9580000000001</v>
      </c>
      <c r="J37" s="155">
        <f t="shared" si="25"/>
        <v>1.9702991495817723E-2</v>
      </c>
      <c r="K37" s="155">
        <f t="shared" si="26"/>
        <v>0.3567427626985285</v>
      </c>
      <c r="L37" s="155">
        <f t="shared" si="27"/>
        <v>0.1697770517378423</v>
      </c>
      <c r="M37" s="156">
        <f t="shared" si="28"/>
        <v>9.7390000000000008</v>
      </c>
      <c r="N37" s="157">
        <f t="shared" si="29"/>
        <v>0</v>
      </c>
      <c r="O37" s="157">
        <f t="shared" si="30"/>
        <v>1.728</v>
      </c>
      <c r="P37" s="158">
        <f t="shared" si="31"/>
        <v>0</v>
      </c>
      <c r="Q37" s="159">
        <f t="shared" si="32"/>
        <v>77</v>
      </c>
      <c r="R37" s="160">
        <f t="shared" si="33"/>
        <v>20.349157841573565</v>
      </c>
      <c r="S37" s="145">
        <f t="shared" si="34"/>
        <v>0</v>
      </c>
      <c r="T37" s="145">
        <f t="shared" si="35"/>
        <v>63</v>
      </c>
      <c r="U37" t="s">
        <v>117</v>
      </c>
      <c r="V37" t="s">
        <v>122</v>
      </c>
      <c r="W37" s="4" t="s">
        <v>117</v>
      </c>
      <c r="X37" s="4" t="s">
        <v>122</v>
      </c>
      <c r="Y37" s="4" t="s">
        <v>234</v>
      </c>
      <c r="Z37" s="4" t="s">
        <v>194</v>
      </c>
      <c r="AA37" s="4" t="s">
        <v>48</v>
      </c>
      <c r="AB37" s="4">
        <v>515</v>
      </c>
      <c r="AC37" s="4">
        <v>3645.9580000000001</v>
      </c>
      <c r="AD37" s="4">
        <v>1514.741</v>
      </c>
      <c r="AE37" s="4">
        <v>2.407</v>
      </c>
      <c r="AF37" s="4">
        <v>2.5</v>
      </c>
      <c r="AG37" s="4">
        <v>9.7390000000000008</v>
      </c>
      <c r="AH37" s="4">
        <v>287.33662099999998</v>
      </c>
      <c r="AI37" s="4">
        <v>5.6613910000000001</v>
      </c>
      <c r="AJ37" s="4">
        <v>102.50526000000001</v>
      </c>
      <c r="AK37" s="4">
        <v>619</v>
      </c>
      <c r="AL37" s="4">
        <v>0</v>
      </c>
      <c r="AM37" s="4">
        <v>63</v>
      </c>
      <c r="AN37" s="4">
        <v>77</v>
      </c>
      <c r="AO37" s="4">
        <v>12.688803</v>
      </c>
      <c r="AP37" s="4">
        <v>123.7</v>
      </c>
      <c r="AQ37" s="4">
        <v>0</v>
      </c>
      <c r="AR37" s="4">
        <v>4</v>
      </c>
      <c r="AS37" s="4">
        <v>813</v>
      </c>
      <c r="AT37" s="4">
        <v>0</v>
      </c>
      <c r="AU37" s="4">
        <v>1.728</v>
      </c>
      <c r="AV37" s="4">
        <v>28646</v>
      </c>
      <c r="AW37" s="4">
        <v>0</v>
      </c>
      <c r="AX37" s="4">
        <v>0.66</v>
      </c>
      <c r="AY37">
        <v>0.96279999999999999</v>
      </c>
      <c r="AZ37" t="s">
        <v>66</v>
      </c>
      <c r="BA37" t="s">
        <v>426</v>
      </c>
      <c r="BB37">
        <v>1</v>
      </c>
      <c r="BC37" t="s">
        <v>464</v>
      </c>
      <c r="BD37">
        <v>9</v>
      </c>
      <c r="BE37">
        <v>23880.81</v>
      </c>
      <c r="BF37">
        <v>0.1526731295965254</v>
      </c>
      <c r="BG37">
        <v>0.14699368917553465</v>
      </c>
      <c r="BH37">
        <v>134024.69299999997</v>
      </c>
      <c r="BI37">
        <v>2.7203628811893647E-2</v>
      </c>
      <c r="BJ37">
        <v>2.6191653820091202E-2</v>
      </c>
      <c r="BK37">
        <v>1</v>
      </c>
      <c r="BL37" t="s">
        <v>68</v>
      </c>
      <c r="BM37">
        <v>1</v>
      </c>
      <c r="BN37" t="s">
        <v>454</v>
      </c>
    </row>
    <row r="38" spans="1:66">
      <c r="A38" s="140" t="str">
        <f t="shared" si="20"/>
        <v>삼환운수</v>
      </c>
      <c r="B38" s="140" t="str">
        <f t="shared" si="21"/>
        <v>567</v>
      </c>
      <c r="C38" s="141" t="str">
        <f t="shared" si="22"/>
        <v>72바1516</v>
      </c>
      <c r="D38" s="115" t="str">
        <f t="shared" si="23"/>
        <v>중형</v>
      </c>
      <c r="E38" s="111" t="str">
        <f t="shared" si="16"/>
        <v>D</v>
      </c>
      <c r="F38" s="161">
        <f t="shared" si="17"/>
        <v>0.83919999999999995</v>
      </c>
      <c r="G38" s="162">
        <f t="shared" si="18"/>
        <v>2.0979999999999999</v>
      </c>
      <c r="H38" s="163">
        <f t="shared" si="19"/>
        <v>2.5</v>
      </c>
      <c r="I38" s="164">
        <f t="shared" si="24"/>
        <v>3028.1689999999999</v>
      </c>
      <c r="J38" s="165">
        <f t="shared" si="25"/>
        <v>3.1138434934616498E-2</v>
      </c>
      <c r="K38" s="165">
        <f t="shared" si="26"/>
        <v>0.36274048608355464</v>
      </c>
      <c r="L38" s="165">
        <f t="shared" si="27"/>
        <v>0.15421860536845863</v>
      </c>
      <c r="M38" s="166">
        <f t="shared" si="28"/>
        <v>6.7080000000000002</v>
      </c>
      <c r="N38" s="167">
        <f t="shared" si="29"/>
        <v>0.627</v>
      </c>
      <c r="O38" s="167">
        <f t="shared" si="30"/>
        <v>3.7650000000000001</v>
      </c>
      <c r="P38" s="168">
        <f t="shared" si="31"/>
        <v>0</v>
      </c>
      <c r="Q38" s="169">
        <f t="shared" si="32"/>
        <v>71</v>
      </c>
      <c r="R38" s="170">
        <f t="shared" si="33"/>
        <v>21.787800508447653</v>
      </c>
      <c r="S38" s="142">
        <f t="shared" si="34"/>
        <v>19</v>
      </c>
      <c r="T38" s="142">
        <f t="shared" si="35"/>
        <v>114</v>
      </c>
      <c r="U38" t="s">
        <v>117</v>
      </c>
      <c r="V38" t="s">
        <v>122</v>
      </c>
      <c r="W38" t="s">
        <v>117</v>
      </c>
      <c r="X38" s="4" t="s">
        <v>122</v>
      </c>
      <c r="Y38" s="4" t="s">
        <v>235</v>
      </c>
      <c r="Z38" s="4" t="s">
        <v>194</v>
      </c>
      <c r="AA38" s="4" t="s">
        <v>231</v>
      </c>
      <c r="AB38" s="4">
        <v>515</v>
      </c>
      <c r="AC38" s="4">
        <v>3028.1689999999999</v>
      </c>
      <c r="AD38" s="4">
        <v>1443.3019999999999</v>
      </c>
      <c r="AE38" s="4">
        <v>2.0979999999999999</v>
      </c>
      <c r="AF38" s="4">
        <v>2.5</v>
      </c>
      <c r="AG38" s="4">
        <v>6.7080000000000002</v>
      </c>
      <c r="AH38" s="4">
        <v>229.30172999999999</v>
      </c>
      <c r="AI38" s="4">
        <v>7.1400969999999999</v>
      </c>
      <c r="AJ38" s="4">
        <v>83.177020999999996</v>
      </c>
      <c r="AK38" s="4">
        <v>467</v>
      </c>
      <c r="AL38" s="4">
        <v>19</v>
      </c>
      <c r="AM38" s="4">
        <v>114</v>
      </c>
      <c r="AN38" s="4">
        <v>71</v>
      </c>
      <c r="AO38" s="4">
        <v>13.206045</v>
      </c>
      <c r="AP38" s="4">
        <v>10</v>
      </c>
      <c r="AQ38" s="4">
        <v>0</v>
      </c>
      <c r="AR38" s="4">
        <v>6</v>
      </c>
      <c r="AS38" s="4">
        <v>987</v>
      </c>
      <c r="AT38" s="4">
        <v>0.627</v>
      </c>
      <c r="AU38" s="4">
        <v>3.7650000000000001</v>
      </c>
      <c r="AV38" s="4">
        <v>20652</v>
      </c>
      <c r="AW38" s="4">
        <v>0</v>
      </c>
      <c r="AX38" s="4">
        <v>0.44</v>
      </c>
      <c r="AY38">
        <v>0.83919999999999995</v>
      </c>
      <c r="AZ38" t="s">
        <v>67</v>
      </c>
      <c r="BA38" t="s">
        <v>426</v>
      </c>
      <c r="BB38">
        <v>1</v>
      </c>
      <c r="BC38" t="s">
        <v>430</v>
      </c>
      <c r="BD38">
        <v>8</v>
      </c>
      <c r="BE38">
        <v>23880.81</v>
      </c>
      <c r="BF38">
        <v>0.12680344594676646</v>
      </c>
      <c r="BG38">
        <v>0.10641345183852641</v>
      </c>
      <c r="BH38">
        <v>134024.69299999997</v>
      </c>
      <c r="BI38">
        <v>2.2594112564018339E-2</v>
      </c>
      <c r="BJ38">
        <v>1.8960979263724188E-2</v>
      </c>
      <c r="BK38">
        <v>1</v>
      </c>
      <c r="BL38" t="s">
        <v>67</v>
      </c>
      <c r="BM38">
        <v>0</v>
      </c>
      <c r="BN38" t="s">
        <v>401</v>
      </c>
    </row>
    <row r="39" spans="1:66">
      <c r="A39" s="143" t="str">
        <f t="shared" si="20"/>
        <v>삼환운수</v>
      </c>
      <c r="B39" s="143" t="str">
        <f t="shared" si="21"/>
        <v>567</v>
      </c>
      <c r="C39" s="144" t="str">
        <f t="shared" si="22"/>
        <v>72바1518</v>
      </c>
      <c r="D39" s="132" t="str">
        <f t="shared" si="23"/>
        <v>중형</v>
      </c>
      <c r="E39" s="128" t="str">
        <f t="shared" si="16"/>
        <v>B</v>
      </c>
      <c r="F39" s="151">
        <f t="shared" si="17"/>
        <v>0.9052</v>
      </c>
      <c r="G39" s="152">
        <f t="shared" si="18"/>
        <v>2.2629999999999999</v>
      </c>
      <c r="H39" s="153">
        <f t="shared" si="19"/>
        <v>2.5</v>
      </c>
      <c r="I39" s="154">
        <f t="shared" si="24"/>
        <v>4217.3829999999998</v>
      </c>
      <c r="J39" s="155">
        <f t="shared" si="25"/>
        <v>3.0859896693651006E-2</v>
      </c>
      <c r="K39" s="155">
        <f t="shared" si="26"/>
        <v>0.33696739956668187</v>
      </c>
      <c r="L39" s="155">
        <f t="shared" si="27"/>
        <v>0.11547445418165721</v>
      </c>
      <c r="M39" s="156">
        <f t="shared" si="28"/>
        <v>5.702</v>
      </c>
      <c r="N39" s="157">
        <f t="shared" si="29"/>
        <v>2.4E-2</v>
      </c>
      <c r="O39" s="157">
        <f t="shared" si="30"/>
        <v>3.6040000000000001</v>
      </c>
      <c r="P39" s="158">
        <f t="shared" si="31"/>
        <v>2.1666666666666667E-2</v>
      </c>
      <c r="Q39" s="159">
        <f t="shared" si="32"/>
        <v>84</v>
      </c>
      <c r="R39" s="160">
        <f t="shared" si="33"/>
        <v>22.279360866618749</v>
      </c>
      <c r="S39" s="145">
        <f t="shared" si="34"/>
        <v>1</v>
      </c>
      <c r="T39" s="145">
        <f t="shared" si="35"/>
        <v>152</v>
      </c>
      <c r="U39" t="s">
        <v>117</v>
      </c>
      <c r="V39" s="5" t="s">
        <v>122</v>
      </c>
      <c r="W39" t="s">
        <v>117</v>
      </c>
      <c r="X39" s="5" t="s">
        <v>122</v>
      </c>
      <c r="Y39" t="s">
        <v>465</v>
      </c>
      <c r="Z39" t="s">
        <v>194</v>
      </c>
      <c r="AA39" t="s">
        <v>231</v>
      </c>
      <c r="AB39">
        <v>515</v>
      </c>
      <c r="AC39" s="1">
        <v>4217.3829999999998</v>
      </c>
      <c r="AD39" s="1">
        <v>1863.924</v>
      </c>
      <c r="AE39" s="28">
        <v>2.2629999999999999</v>
      </c>
      <c r="AF39">
        <v>2.5</v>
      </c>
      <c r="AG39">
        <v>5.702</v>
      </c>
      <c r="AH39">
        <v>299.43638800000002</v>
      </c>
      <c r="AI39">
        <v>9.2405760000000008</v>
      </c>
      <c r="AJ39">
        <v>100.900301</v>
      </c>
      <c r="AK39">
        <v>487</v>
      </c>
      <c r="AL39">
        <v>1</v>
      </c>
      <c r="AM39">
        <v>152</v>
      </c>
      <c r="AN39">
        <v>84</v>
      </c>
      <c r="AO39">
        <v>14.084403</v>
      </c>
      <c r="AP39">
        <v>86.4</v>
      </c>
      <c r="AQ39">
        <v>1.3</v>
      </c>
      <c r="AR39">
        <v>7</v>
      </c>
      <c r="AS39">
        <v>1660</v>
      </c>
      <c r="AT39">
        <v>2.4E-2</v>
      </c>
      <c r="AU39">
        <v>3.6040000000000001</v>
      </c>
      <c r="AV39">
        <v>31938</v>
      </c>
      <c r="AW39">
        <v>0</v>
      </c>
      <c r="AX39">
        <v>0.43</v>
      </c>
      <c r="AY39">
        <v>0.9052</v>
      </c>
      <c r="AZ39" t="s">
        <v>68</v>
      </c>
      <c r="BA39" t="s">
        <v>426</v>
      </c>
      <c r="BB39">
        <v>2</v>
      </c>
      <c r="BC39" t="s">
        <v>466</v>
      </c>
      <c r="BD39">
        <v>10</v>
      </c>
      <c r="BE39">
        <v>23880.81</v>
      </c>
      <c r="BF39">
        <v>0.17660133806181613</v>
      </c>
      <c r="BG39">
        <v>0.15985953121355595</v>
      </c>
      <c r="BH39">
        <v>134024.69299999997</v>
      </c>
      <c r="BI39">
        <v>3.1467208807559072E-2</v>
      </c>
      <c r="BJ39">
        <v>2.8484117412602473E-2</v>
      </c>
      <c r="BK39">
        <v>1</v>
      </c>
      <c r="BL39" t="s">
        <v>69</v>
      </c>
      <c r="BM39">
        <v>1</v>
      </c>
      <c r="BN39" t="s">
        <v>454</v>
      </c>
    </row>
    <row r="40" spans="1:66">
      <c r="A40" s="140" t="str">
        <f t="shared" si="20"/>
        <v>삼환운수</v>
      </c>
      <c r="B40" s="140" t="str">
        <f t="shared" si="21"/>
        <v>567</v>
      </c>
      <c r="C40" s="141" t="str">
        <f t="shared" si="22"/>
        <v>72바1519</v>
      </c>
      <c r="D40" s="115" t="str">
        <f t="shared" si="23"/>
        <v>중형</v>
      </c>
      <c r="E40" s="111" t="str">
        <f t="shared" si="16"/>
        <v>C</v>
      </c>
      <c r="F40" s="161">
        <f t="shared" si="17"/>
        <v>0.89559999999999995</v>
      </c>
      <c r="G40" s="162">
        <f t="shared" si="18"/>
        <v>2.2389999999999999</v>
      </c>
      <c r="H40" s="163">
        <f t="shared" si="19"/>
        <v>2.5</v>
      </c>
      <c r="I40" s="164">
        <f t="shared" si="24"/>
        <v>3745.2</v>
      </c>
      <c r="J40" s="165">
        <f t="shared" si="25"/>
        <v>3.1839408964852198E-2</v>
      </c>
      <c r="K40" s="165">
        <f t="shared" si="26"/>
        <v>0.34541127392364462</v>
      </c>
      <c r="L40" s="165">
        <f t="shared" si="27"/>
        <v>9.2117910925985272E-2</v>
      </c>
      <c r="M40" s="166">
        <f t="shared" si="28"/>
        <v>5.6820000000000004</v>
      </c>
      <c r="N40" s="167">
        <f t="shared" si="29"/>
        <v>0</v>
      </c>
      <c r="O40" s="167">
        <f t="shared" si="30"/>
        <v>2.2429999999999999</v>
      </c>
      <c r="P40" s="168">
        <f t="shared" si="31"/>
        <v>0.98</v>
      </c>
      <c r="Q40" s="169">
        <f t="shared" si="32"/>
        <v>90</v>
      </c>
      <c r="R40" s="170">
        <f t="shared" si="33"/>
        <v>22.012754796226147</v>
      </c>
      <c r="S40" s="142">
        <f t="shared" si="34"/>
        <v>0</v>
      </c>
      <c r="T40" s="142">
        <f t="shared" si="35"/>
        <v>84</v>
      </c>
      <c r="U40" t="s">
        <v>117</v>
      </c>
      <c r="V40" t="s">
        <v>122</v>
      </c>
      <c r="W40" s="4" t="s">
        <v>117</v>
      </c>
      <c r="X40" s="4" t="s">
        <v>122</v>
      </c>
      <c r="Y40" s="4" t="s">
        <v>236</v>
      </c>
      <c r="Z40" s="4" t="s">
        <v>194</v>
      </c>
      <c r="AA40" s="4" t="s">
        <v>231</v>
      </c>
      <c r="AB40" s="4">
        <v>515</v>
      </c>
      <c r="AC40" s="4">
        <v>3745.2</v>
      </c>
      <c r="AD40" s="4">
        <v>1672.5250000000001</v>
      </c>
      <c r="AE40" s="4">
        <v>2.2389999999999999</v>
      </c>
      <c r="AF40" s="4">
        <v>2.5</v>
      </c>
      <c r="AG40" s="4">
        <v>5.6820000000000004</v>
      </c>
      <c r="AH40" s="4">
        <v>273.20419199999998</v>
      </c>
      <c r="AI40" s="4">
        <v>8.6986600000000003</v>
      </c>
      <c r="AJ40" s="4">
        <v>94.367807999999997</v>
      </c>
      <c r="AK40" s="4">
        <v>345</v>
      </c>
      <c r="AL40" s="4">
        <v>0</v>
      </c>
      <c r="AM40" s="4">
        <v>84</v>
      </c>
      <c r="AN40" s="4">
        <v>90</v>
      </c>
      <c r="AO40" s="4">
        <v>13.708428</v>
      </c>
      <c r="AP40" s="4">
        <v>197.6</v>
      </c>
      <c r="AQ40" s="4">
        <v>58.8</v>
      </c>
      <c r="AR40" s="4">
        <v>22</v>
      </c>
      <c r="AS40" s="4">
        <v>4541</v>
      </c>
      <c r="AT40" s="4">
        <v>0</v>
      </c>
      <c r="AU40" s="4">
        <v>2.2429999999999999</v>
      </c>
      <c r="AV40" s="4">
        <v>24734</v>
      </c>
      <c r="AW40" s="4">
        <v>0</v>
      </c>
      <c r="AX40" s="4">
        <v>0.43</v>
      </c>
      <c r="AY40">
        <v>0.89559999999999995</v>
      </c>
      <c r="AZ40" t="s">
        <v>69</v>
      </c>
      <c r="BA40" t="s">
        <v>426</v>
      </c>
      <c r="BB40">
        <v>1</v>
      </c>
      <c r="BC40" t="s">
        <v>428</v>
      </c>
      <c r="BD40">
        <v>10</v>
      </c>
      <c r="BE40">
        <v>23880.81</v>
      </c>
      <c r="BF40">
        <v>0.15682885128268262</v>
      </c>
      <c r="BG40">
        <v>0.14045591920877054</v>
      </c>
      <c r="BH40">
        <v>134024.69299999997</v>
      </c>
      <c r="BI40">
        <v>2.7944104300242648E-2</v>
      </c>
      <c r="BJ40">
        <v>2.5026739811297313E-2</v>
      </c>
      <c r="BK40">
        <v>1</v>
      </c>
      <c r="BL40" t="s">
        <v>67</v>
      </c>
      <c r="BM40">
        <v>1</v>
      </c>
      <c r="BN40" t="s">
        <v>454</v>
      </c>
    </row>
    <row r="41" spans="1:66">
      <c r="A41" s="143" t="str">
        <f t="shared" si="20"/>
        <v>삼환운수</v>
      </c>
      <c r="B41" s="143" t="str">
        <f t="shared" si="21"/>
        <v>순환56</v>
      </c>
      <c r="C41" s="144" t="str">
        <f t="shared" si="22"/>
        <v>71바6210</v>
      </c>
      <c r="D41" s="132" t="str">
        <f t="shared" si="23"/>
        <v>중형</v>
      </c>
      <c r="E41" s="128" t="str">
        <f t="shared" si="16"/>
        <v>D</v>
      </c>
      <c r="F41" s="151">
        <f t="shared" si="17"/>
        <v>0.8019354838709678</v>
      </c>
      <c r="G41" s="152">
        <f t="shared" si="18"/>
        <v>2.4860000000000002</v>
      </c>
      <c r="H41" s="153">
        <f t="shared" si="19"/>
        <v>3.1</v>
      </c>
      <c r="I41" s="154">
        <f t="shared" si="24"/>
        <v>4351.6890000000003</v>
      </c>
      <c r="J41" s="155">
        <f t="shared" si="25"/>
        <v>2.5504946795351077E-2</v>
      </c>
      <c r="K41" s="155">
        <f t="shared" si="26"/>
        <v>0.37283331024916533</v>
      </c>
      <c r="L41" s="155">
        <f t="shared" si="27"/>
        <v>0.1757938124714335</v>
      </c>
      <c r="M41" s="156">
        <f t="shared" si="28"/>
        <v>10.407999999999999</v>
      </c>
      <c r="N41" s="157">
        <f t="shared" si="29"/>
        <v>4.5999999999999999E-2</v>
      </c>
      <c r="O41" s="157">
        <f t="shared" si="30"/>
        <v>3.585</v>
      </c>
      <c r="P41" s="158">
        <f t="shared" si="31"/>
        <v>0</v>
      </c>
      <c r="Q41" s="159">
        <f t="shared" si="32"/>
        <v>61</v>
      </c>
      <c r="R41" s="160">
        <f t="shared" si="33"/>
        <v>23.263589840955966</v>
      </c>
      <c r="S41" s="145">
        <f t="shared" si="34"/>
        <v>2</v>
      </c>
      <c r="T41" s="145">
        <f t="shared" si="35"/>
        <v>156</v>
      </c>
      <c r="U41" t="s">
        <v>117</v>
      </c>
      <c r="V41" t="s">
        <v>123</v>
      </c>
      <c r="W41" t="s">
        <v>117</v>
      </c>
      <c r="X41" s="4" t="s">
        <v>123</v>
      </c>
      <c r="Y41" s="4" t="s">
        <v>237</v>
      </c>
      <c r="Z41" s="4" t="s">
        <v>194</v>
      </c>
      <c r="AA41" s="4" t="s">
        <v>48</v>
      </c>
      <c r="AB41" s="4">
        <v>515</v>
      </c>
      <c r="AC41" s="4">
        <v>4351.6890000000003</v>
      </c>
      <c r="AD41" s="4">
        <v>1750.758</v>
      </c>
      <c r="AE41" s="4">
        <v>2.4860000000000002</v>
      </c>
      <c r="AF41" s="4">
        <v>3.1</v>
      </c>
      <c r="AG41" s="4">
        <v>10.407999999999999</v>
      </c>
      <c r="AH41" s="4">
        <v>310.90572600000002</v>
      </c>
      <c r="AI41" s="4">
        <v>7.9296340000000001</v>
      </c>
      <c r="AJ41" s="4">
        <v>115.916011</v>
      </c>
      <c r="AK41" s="4">
        <v>765</v>
      </c>
      <c r="AL41" s="4">
        <v>2</v>
      </c>
      <c r="AM41" s="4">
        <v>156</v>
      </c>
      <c r="AN41" s="4">
        <v>61</v>
      </c>
      <c r="AO41" s="4">
        <v>13.996812</v>
      </c>
      <c r="AP41" s="4">
        <v>0</v>
      </c>
      <c r="AQ41" s="4">
        <v>0</v>
      </c>
      <c r="AR41" s="4">
        <v>37</v>
      </c>
      <c r="AS41" s="4">
        <v>7369</v>
      </c>
      <c r="AT41" s="4">
        <v>4.5999999999999999E-2</v>
      </c>
      <c r="AU41" s="4">
        <v>3.585</v>
      </c>
      <c r="AV41" s="4">
        <v>27453</v>
      </c>
      <c r="AW41" s="4">
        <v>0</v>
      </c>
      <c r="AX41" s="4">
        <v>0.62</v>
      </c>
      <c r="AY41">
        <v>0.8019354838709678</v>
      </c>
      <c r="AZ41" t="s">
        <v>67</v>
      </c>
      <c r="BA41" t="s">
        <v>431</v>
      </c>
      <c r="BB41">
        <v>4</v>
      </c>
      <c r="BC41" t="s">
        <v>467</v>
      </c>
      <c r="BD41">
        <v>9</v>
      </c>
      <c r="BE41">
        <v>15385.208000000001</v>
      </c>
      <c r="BF41">
        <v>0.28284888966077026</v>
      </c>
      <c r="BG41">
        <v>0.2268265611924758</v>
      </c>
      <c r="BH41">
        <v>134024.69299999997</v>
      </c>
      <c r="BI41">
        <v>3.2469307726748539E-2</v>
      </c>
      <c r="BJ41">
        <v>2.6038290002805442E-2</v>
      </c>
      <c r="BK41">
        <v>1</v>
      </c>
      <c r="BL41" t="s">
        <v>70</v>
      </c>
      <c r="BM41">
        <v>1</v>
      </c>
      <c r="BN41" t="s">
        <v>454</v>
      </c>
    </row>
    <row r="42" spans="1:66">
      <c r="A42" s="140" t="str">
        <f t="shared" si="20"/>
        <v>삼환운수</v>
      </c>
      <c r="B42" s="140" t="str">
        <f t="shared" si="21"/>
        <v>순환56</v>
      </c>
      <c r="C42" s="141" t="str">
        <f t="shared" si="22"/>
        <v>71바6212</v>
      </c>
      <c r="D42" s="115" t="str">
        <f t="shared" si="23"/>
        <v>중형</v>
      </c>
      <c r="E42" s="111" t="str">
        <f t="shared" si="16"/>
        <v>D</v>
      </c>
      <c r="F42" s="161">
        <f t="shared" si="17"/>
        <v>0.82793103448275862</v>
      </c>
      <c r="G42" s="162">
        <f t="shared" si="18"/>
        <v>2.4009999999999998</v>
      </c>
      <c r="H42" s="163">
        <f t="shared" si="19"/>
        <v>2.9</v>
      </c>
      <c r="I42" s="164">
        <f t="shared" si="24"/>
        <v>4834.8590000000004</v>
      </c>
      <c r="J42" s="165">
        <f t="shared" si="25"/>
        <v>2.5486419183691669E-2</v>
      </c>
      <c r="K42" s="165">
        <f t="shared" si="26"/>
        <v>0.35954360155810267</v>
      </c>
      <c r="L42" s="165">
        <f t="shared" si="27"/>
        <v>9.9899500688644685E-2</v>
      </c>
      <c r="M42" s="166">
        <f t="shared" si="28"/>
        <v>12.340999999999999</v>
      </c>
      <c r="N42" s="167">
        <f t="shared" si="29"/>
        <v>0</v>
      </c>
      <c r="O42" s="167">
        <f t="shared" si="30"/>
        <v>6.9290000000000003</v>
      </c>
      <c r="P42" s="168">
        <f t="shared" si="31"/>
        <v>0</v>
      </c>
      <c r="Q42" s="169">
        <f t="shared" si="32"/>
        <v>68</v>
      </c>
      <c r="R42" s="170">
        <f t="shared" si="33"/>
        <v>23.445613537227707</v>
      </c>
      <c r="S42" s="142">
        <f t="shared" si="34"/>
        <v>0</v>
      </c>
      <c r="T42" s="142">
        <f t="shared" si="35"/>
        <v>335</v>
      </c>
      <c r="U42" t="s">
        <v>117</v>
      </c>
      <c r="V42" t="s">
        <v>123</v>
      </c>
      <c r="W42" t="s">
        <v>117</v>
      </c>
      <c r="X42" s="4" t="s">
        <v>123</v>
      </c>
      <c r="Y42" s="4" t="s">
        <v>238</v>
      </c>
      <c r="Z42" s="4" t="s">
        <v>194</v>
      </c>
      <c r="AA42" s="4" t="s">
        <v>48</v>
      </c>
      <c r="AB42" s="4">
        <v>515</v>
      </c>
      <c r="AC42" s="4">
        <v>4834.8590000000004</v>
      </c>
      <c r="AD42" s="4">
        <v>2014.1</v>
      </c>
      <c r="AE42" s="4">
        <v>2.4009999999999998</v>
      </c>
      <c r="AF42" s="4">
        <v>2.9</v>
      </c>
      <c r="AG42" s="4">
        <v>12.340999999999999</v>
      </c>
      <c r="AH42" s="4">
        <v>335.32682399999999</v>
      </c>
      <c r="AI42" s="4">
        <v>8.5462799999999994</v>
      </c>
      <c r="AJ42" s="4">
        <v>120.56461400000001</v>
      </c>
      <c r="AK42" s="4">
        <v>483</v>
      </c>
      <c r="AL42" s="4">
        <v>0</v>
      </c>
      <c r="AM42" s="4">
        <v>335</v>
      </c>
      <c r="AN42" s="4">
        <v>68</v>
      </c>
      <c r="AO42" s="4">
        <v>14.418348</v>
      </c>
      <c r="AP42" s="4">
        <v>29.5</v>
      </c>
      <c r="AQ42" s="4">
        <v>0</v>
      </c>
      <c r="AR42" s="4">
        <v>23</v>
      </c>
      <c r="AS42" s="4">
        <v>2091</v>
      </c>
      <c r="AT42" s="4">
        <v>0</v>
      </c>
      <c r="AU42" s="4">
        <v>6.9290000000000003</v>
      </c>
      <c r="AV42" s="4">
        <v>38900</v>
      </c>
      <c r="AW42" s="4">
        <v>0</v>
      </c>
      <c r="AX42" s="4">
        <v>0.66</v>
      </c>
      <c r="AY42">
        <v>0.82793103448275862</v>
      </c>
      <c r="AZ42" t="s">
        <v>67</v>
      </c>
      <c r="BA42" t="s">
        <v>431</v>
      </c>
      <c r="BB42">
        <v>2</v>
      </c>
      <c r="BC42" t="s">
        <v>468</v>
      </c>
      <c r="BD42">
        <v>11</v>
      </c>
      <c r="BE42">
        <v>15385.208000000001</v>
      </c>
      <c r="BF42">
        <v>0.3142537299463225</v>
      </c>
      <c r="BG42">
        <v>0.26018041572452427</v>
      </c>
      <c r="BH42">
        <v>134024.69299999997</v>
      </c>
      <c r="BI42">
        <v>3.6074389664895568E-2</v>
      </c>
      <c r="BJ42">
        <v>2.9867106753591124E-2</v>
      </c>
      <c r="BK42">
        <v>1</v>
      </c>
      <c r="BL42" t="s">
        <v>70</v>
      </c>
      <c r="BM42">
        <v>1</v>
      </c>
      <c r="BN42" t="s">
        <v>454</v>
      </c>
    </row>
    <row r="43" spans="1:66">
      <c r="A43" s="143" t="str">
        <f t="shared" si="20"/>
        <v>삼환운수</v>
      </c>
      <c r="B43" s="143" t="str">
        <f t="shared" si="21"/>
        <v>순환56</v>
      </c>
      <c r="C43" s="144" t="str">
        <f t="shared" si="22"/>
        <v>71바6220</v>
      </c>
      <c r="D43" s="132" t="str">
        <f t="shared" si="23"/>
        <v>중형</v>
      </c>
      <c r="E43" s="128" t="str">
        <f t="shared" si="16"/>
        <v>D</v>
      </c>
      <c r="F43" s="151">
        <f t="shared" si="17"/>
        <v>0.81965517241379304</v>
      </c>
      <c r="G43" s="152">
        <f t="shared" si="18"/>
        <v>2.3769999999999998</v>
      </c>
      <c r="H43" s="153">
        <f t="shared" si="19"/>
        <v>2.9</v>
      </c>
      <c r="I43" s="154">
        <f t="shared" si="24"/>
        <v>4149.7929999999997</v>
      </c>
      <c r="J43" s="155">
        <f t="shared" si="25"/>
        <v>1.0495851670917903E-2</v>
      </c>
      <c r="K43" s="155">
        <f t="shared" si="26"/>
        <v>0.37413105040705469</v>
      </c>
      <c r="L43" s="155">
        <f t="shared" si="27"/>
        <v>9.3739615445878874E-2</v>
      </c>
      <c r="M43" s="156">
        <f t="shared" si="28"/>
        <v>16.102</v>
      </c>
      <c r="N43" s="157">
        <f t="shared" si="29"/>
        <v>4.8000000000000001E-2</v>
      </c>
      <c r="O43" s="157">
        <f t="shared" si="30"/>
        <v>4.4580000000000002</v>
      </c>
      <c r="P43" s="158">
        <f t="shared" si="31"/>
        <v>0</v>
      </c>
      <c r="Q43" s="159">
        <f t="shared" si="32"/>
        <v>69</v>
      </c>
      <c r="R43" s="160">
        <f t="shared" si="33"/>
        <v>23.771956516207418</v>
      </c>
      <c r="S43" s="145">
        <f t="shared" si="34"/>
        <v>2</v>
      </c>
      <c r="T43" s="145">
        <f t="shared" si="35"/>
        <v>185</v>
      </c>
      <c r="U43" t="s">
        <v>117</v>
      </c>
      <c r="V43" t="s">
        <v>123</v>
      </c>
      <c r="W43" s="4" t="s">
        <v>117</v>
      </c>
      <c r="X43" s="4" t="s">
        <v>123</v>
      </c>
      <c r="Y43" s="4" t="s">
        <v>239</v>
      </c>
      <c r="Z43" s="4" t="s">
        <v>194</v>
      </c>
      <c r="AA43" s="4" t="s">
        <v>48</v>
      </c>
      <c r="AB43" s="4">
        <v>515</v>
      </c>
      <c r="AC43" s="4">
        <v>4149.7929999999997</v>
      </c>
      <c r="AD43" s="4">
        <v>1745.6379999999999</v>
      </c>
      <c r="AE43" s="4">
        <v>2.3769999999999998</v>
      </c>
      <c r="AF43" s="4">
        <v>2.9</v>
      </c>
      <c r="AG43" s="4">
        <v>16.102</v>
      </c>
      <c r="AH43" s="4">
        <v>283.676265</v>
      </c>
      <c r="AI43" s="4">
        <v>2.9774240000000001</v>
      </c>
      <c r="AJ43" s="4">
        <v>106.132099</v>
      </c>
      <c r="AK43" s="4">
        <v>389</v>
      </c>
      <c r="AL43" s="4">
        <v>2</v>
      </c>
      <c r="AM43" s="4">
        <v>185</v>
      </c>
      <c r="AN43" s="4">
        <v>69</v>
      </c>
      <c r="AO43" s="4">
        <v>14.628622</v>
      </c>
      <c r="AP43" s="4">
        <v>59.3</v>
      </c>
      <c r="AQ43" s="4">
        <v>0</v>
      </c>
      <c r="AR43" s="4">
        <v>25</v>
      </c>
      <c r="AS43" s="4">
        <v>7299</v>
      </c>
      <c r="AT43" s="4">
        <v>4.8000000000000001E-2</v>
      </c>
      <c r="AU43" s="4">
        <v>4.4580000000000002</v>
      </c>
      <c r="AV43" s="4">
        <v>34240</v>
      </c>
      <c r="AW43" s="4">
        <v>0</v>
      </c>
      <c r="AX43" s="4">
        <v>0.77</v>
      </c>
      <c r="AY43">
        <v>0.81965517241379304</v>
      </c>
      <c r="AZ43" t="s">
        <v>67</v>
      </c>
      <c r="BA43" t="s">
        <v>431</v>
      </c>
      <c r="BB43">
        <v>3</v>
      </c>
      <c r="BC43" t="s">
        <v>469</v>
      </c>
      <c r="BD43">
        <v>10</v>
      </c>
      <c r="BE43">
        <v>15385.208000000001</v>
      </c>
      <c r="BF43">
        <v>0.26972615514850362</v>
      </c>
      <c r="BG43">
        <v>0.22108243820275622</v>
      </c>
      <c r="BH43">
        <v>134024.69299999997</v>
      </c>
      <c r="BI43">
        <v>3.0962898754783946E-2</v>
      </c>
      <c r="BJ43">
        <v>2.5378900117283252E-2</v>
      </c>
      <c r="BK43">
        <v>1</v>
      </c>
      <c r="BL43" t="s">
        <v>70</v>
      </c>
      <c r="BM43">
        <v>1</v>
      </c>
      <c r="BN43" t="s">
        <v>454</v>
      </c>
    </row>
    <row r="44" spans="1:66">
      <c r="A44" s="140" t="str">
        <f t="shared" si="20"/>
        <v>삼환운수</v>
      </c>
      <c r="B44" s="140" t="str">
        <f t="shared" si="21"/>
        <v>순환56</v>
      </c>
      <c r="C44" s="141" t="str">
        <f t="shared" si="22"/>
        <v>71바7110</v>
      </c>
      <c r="D44" s="115" t="str">
        <f t="shared" si="23"/>
        <v>중형</v>
      </c>
      <c r="E44" s="111" t="str">
        <f t="shared" si="16"/>
        <v>D</v>
      </c>
      <c r="F44" s="161">
        <f t="shared" si="17"/>
        <v>0.83892857142857158</v>
      </c>
      <c r="G44" s="162">
        <f t="shared" si="18"/>
        <v>2.3490000000000002</v>
      </c>
      <c r="H44" s="163">
        <f t="shared" si="19"/>
        <v>2.8</v>
      </c>
      <c r="I44" s="164">
        <f t="shared" si="24"/>
        <v>2048.8670000000002</v>
      </c>
      <c r="J44" s="165">
        <f t="shared" si="25"/>
        <v>6.6732137523926359E-3</v>
      </c>
      <c r="K44" s="165">
        <f t="shared" si="26"/>
        <v>0.34917025703479099</v>
      </c>
      <c r="L44" s="165">
        <f t="shared" si="27"/>
        <v>3.2701000113721387E-2</v>
      </c>
      <c r="M44" s="166">
        <f t="shared" si="28"/>
        <v>10.298</v>
      </c>
      <c r="N44" s="167">
        <f t="shared" si="29"/>
        <v>0</v>
      </c>
      <c r="O44" s="167">
        <f t="shared" si="30"/>
        <v>2.1480000000000001</v>
      </c>
      <c r="P44" s="168">
        <f t="shared" si="31"/>
        <v>0</v>
      </c>
      <c r="Q44" s="169">
        <f t="shared" si="32"/>
        <v>61</v>
      </c>
      <c r="R44" s="170">
        <f t="shared" si="33"/>
        <v>23.354004317636676</v>
      </c>
      <c r="S44" s="142">
        <f t="shared" si="34"/>
        <v>0</v>
      </c>
      <c r="T44" s="142">
        <f t="shared" si="35"/>
        <v>44</v>
      </c>
      <c r="U44" t="s">
        <v>117</v>
      </c>
      <c r="V44" t="s">
        <v>123</v>
      </c>
      <c r="W44" t="s">
        <v>117</v>
      </c>
      <c r="X44" s="4" t="s">
        <v>123</v>
      </c>
      <c r="Y44" s="4" t="s">
        <v>240</v>
      </c>
      <c r="Z44" s="4" t="s">
        <v>194</v>
      </c>
      <c r="AA44" s="4" t="s">
        <v>48</v>
      </c>
      <c r="AB44" s="4">
        <v>515</v>
      </c>
      <c r="AC44" s="4">
        <v>2048.8670000000002</v>
      </c>
      <c r="AD44" s="4">
        <v>872.32899999999995</v>
      </c>
      <c r="AE44" s="4">
        <v>2.3490000000000002</v>
      </c>
      <c r="AF44" s="4">
        <v>2.8</v>
      </c>
      <c r="AG44" s="4">
        <v>10.298</v>
      </c>
      <c r="AH44" s="4">
        <v>136.19494800000001</v>
      </c>
      <c r="AI44" s="4">
        <v>0.90885800000000005</v>
      </c>
      <c r="AJ44" s="4">
        <v>47.555225</v>
      </c>
      <c r="AK44" s="4">
        <v>67</v>
      </c>
      <c r="AL44" s="4">
        <v>0</v>
      </c>
      <c r="AM44" s="4">
        <v>44</v>
      </c>
      <c r="AN44" s="4">
        <v>61</v>
      </c>
      <c r="AO44" s="4">
        <v>15.043634000000001</v>
      </c>
      <c r="AP44" s="4">
        <v>0</v>
      </c>
      <c r="AQ44" s="4">
        <v>0</v>
      </c>
      <c r="AR44" s="4">
        <v>2</v>
      </c>
      <c r="AS44" s="4">
        <v>110</v>
      </c>
      <c r="AT44" s="4">
        <v>0</v>
      </c>
      <c r="AU44" s="4">
        <v>2.1480000000000001</v>
      </c>
      <c r="AV44" s="4">
        <v>17800</v>
      </c>
      <c r="AW44" s="4">
        <v>0</v>
      </c>
      <c r="AX44" s="4">
        <v>0.57999999999999996</v>
      </c>
      <c r="AY44">
        <v>0.83892857142857158</v>
      </c>
      <c r="AZ44" t="s">
        <v>67</v>
      </c>
      <c r="BA44" t="s">
        <v>431</v>
      </c>
      <c r="BB44">
        <v>1</v>
      </c>
      <c r="BC44" t="s">
        <v>432</v>
      </c>
      <c r="BD44">
        <v>4</v>
      </c>
      <c r="BE44">
        <v>15385.208000000001</v>
      </c>
      <c r="BF44">
        <v>0.13317122524440358</v>
      </c>
      <c r="BG44">
        <v>0.11172114574968003</v>
      </c>
      <c r="BH44">
        <v>134024.69299999997</v>
      </c>
      <c r="BI44">
        <v>1.5287235166433103E-2</v>
      </c>
      <c r="BJ44">
        <v>1.2824898359268345E-2</v>
      </c>
      <c r="BK44">
        <v>1</v>
      </c>
      <c r="BL44" t="s">
        <v>70</v>
      </c>
      <c r="BM44">
        <v>1</v>
      </c>
      <c r="BN44" t="s">
        <v>454</v>
      </c>
    </row>
  </sheetData>
  <sortState xmlns:xlrd2="http://schemas.microsoft.com/office/spreadsheetml/2017/richdata2" ref="U5:AX44">
    <sortCondition ref="Y5:Y44"/>
    <sortCondition ref="U5:U44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88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7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5"/>
      <c r="R1" s="215"/>
    </row>
    <row r="2" spans="1:68" ht="45" customHeight="1">
      <c r="A2" s="10" t="s">
        <v>32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6"/>
      <c r="R2" s="216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158</v>
      </c>
      <c r="B3" s="35"/>
      <c r="E3" s="11"/>
      <c r="F3" s="8"/>
      <c r="G3" s="11"/>
      <c r="H3" s="11"/>
      <c r="X3" s="11"/>
      <c r="Y3" s="11"/>
    </row>
    <row r="4" spans="1:68" ht="27">
      <c r="A4" s="121" t="s">
        <v>38</v>
      </c>
      <c r="B4" s="122" t="s">
        <v>49</v>
      </c>
      <c r="C4" s="123" t="s">
        <v>142</v>
      </c>
      <c r="D4" s="123" t="s">
        <v>159</v>
      </c>
      <c r="E4" s="124" t="s">
        <v>148</v>
      </c>
      <c r="F4" s="122" t="s">
        <v>152</v>
      </c>
      <c r="G4" s="124" t="s">
        <v>150</v>
      </c>
      <c r="H4" s="124" t="s">
        <v>154</v>
      </c>
      <c r="I4" s="125" t="s">
        <v>156</v>
      </c>
      <c r="J4" s="124" t="s">
        <v>11</v>
      </c>
      <c r="K4" s="124" t="s">
        <v>12</v>
      </c>
      <c r="L4" s="124" t="s">
        <v>13</v>
      </c>
      <c r="M4" s="124" t="s">
        <v>73</v>
      </c>
      <c r="N4" s="124" t="s">
        <v>6</v>
      </c>
      <c r="O4" s="124" t="s">
        <v>7</v>
      </c>
      <c r="P4" s="124" t="s">
        <v>182</v>
      </c>
      <c r="Q4" s="218" t="s">
        <v>43</v>
      </c>
      <c r="R4" s="218" t="s">
        <v>44</v>
      </c>
      <c r="S4" s="13"/>
      <c r="T4" s="13" t="s">
        <v>42</v>
      </c>
      <c r="U4" s="13" t="s">
        <v>161</v>
      </c>
      <c r="V4" s="13" t="s">
        <v>162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190</v>
      </c>
      <c r="AN4" s="13" t="s">
        <v>191</v>
      </c>
      <c r="AO4" t="s">
        <v>192</v>
      </c>
      <c r="AP4" t="s">
        <v>37</v>
      </c>
      <c r="AQ4" t="s">
        <v>31</v>
      </c>
      <c r="AR4" t="s">
        <v>0</v>
      </c>
      <c r="AS4" t="s">
        <v>9</v>
      </c>
      <c r="AT4" t="s">
        <v>144</v>
      </c>
      <c r="AU4" t="s">
        <v>30</v>
      </c>
      <c r="AV4" t="s">
        <v>145</v>
      </c>
      <c r="AW4" t="s">
        <v>153</v>
      </c>
      <c r="AX4" t="s">
        <v>163</v>
      </c>
      <c r="AY4" t="s">
        <v>164</v>
      </c>
      <c r="AZ4" t="s">
        <v>165</v>
      </c>
      <c r="BA4" t="s">
        <v>166</v>
      </c>
      <c r="BB4" t="s">
        <v>167</v>
      </c>
      <c r="BC4" t="s">
        <v>65</v>
      </c>
      <c r="BF4" t="s">
        <v>0</v>
      </c>
      <c r="BG4" t="s">
        <v>172</v>
      </c>
      <c r="BH4" t="s">
        <v>74</v>
      </c>
      <c r="BI4" t="s">
        <v>168</v>
      </c>
      <c r="BJ4" t="s">
        <v>169</v>
      </c>
      <c r="BK4" t="s">
        <v>173</v>
      </c>
      <c r="BL4" t="s">
        <v>174</v>
      </c>
      <c r="BM4" t="s">
        <v>170</v>
      </c>
      <c r="BN4" t="s">
        <v>65</v>
      </c>
      <c r="BO4" t="s">
        <v>171</v>
      </c>
      <c r="BP4" t="s">
        <v>175</v>
      </c>
    </row>
    <row r="5" spans="1:68" ht="16.5">
      <c r="A5" s="126" t="str">
        <f>BF5</f>
        <v>삼환운수</v>
      </c>
      <c r="B5" s="127" t="str">
        <f>IF(BH5="NULL", E5, BH5)</f>
        <v>강금백</v>
      </c>
      <c r="C5" s="128" t="str">
        <f>BN5</f>
        <v>D</v>
      </c>
      <c r="D5" s="129">
        <f>BM5</f>
        <v>0.820954023591007</v>
      </c>
      <c r="E5" s="130">
        <f>U5</f>
        <v>5841</v>
      </c>
      <c r="F5" s="131" t="str">
        <f>BG5</f>
        <v>566</v>
      </c>
      <c r="G5" s="132" t="str">
        <f>BK5</f>
        <v>72바1520</v>
      </c>
      <c r="H5" s="133">
        <f>BJ5</f>
        <v>8</v>
      </c>
      <c r="I5" s="134">
        <f>W5</f>
        <v>1297.2739999999999</v>
      </c>
      <c r="J5" s="135">
        <f>AB5/AA5</f>
        <v>2.0788897717958797E-2</v>
      </c>
      <c r="K5" s="135">
        <f>AC5/AA5</f>
        <v>0.3828386076314309</v>
      </c>
      <c r="L5" s="135">
        <f>AD5/I5</f>
        <v>8.248064788163488E-2</v>
      </c>
      <c r="M5" s="136">
        <f>Z5</f>
        <v>9.9819999999999993</v>
      </c>
      <c r="N5" s="137">
        <f>AE5*100/W5</f>
        <v>0</v>
      </c>
      <c r="O5" s="137">
        <f>AF5*100/W5</f>
        <v>1.4646096352813671</v>
      </c>
      <c r="P5" s="219">
        <f>AK5</f>
        <v>0</v>
      </c>
      <c r="Q5" s="220">
        <f>AE5</f>
        <v>0</v>
      </c>
      <c r="R5" s="220">
        <f>AF5</f>
        <v>19</v>
      </c>
      <c r="T5">
        <v>515</v>
      </c>
      <c r="U5">
        <v>5841</v>
      </c>
      <c r="V5" t="s">
        <v>241</v>
      </c>
      <c r="W5">
        <v>1297.2739999999999</v>
      </c>
      <c r="X5">
        <v>633.60699999999997</v>
      </c>
      <c r="Y5">
        <v>2.0470000000000002</v>
      </c>
      <c r="Z5">
        <v>9.9819999999999993</v>
      </c>
      <c r="AA5">
        <v>106.918271</v>
      </c>
      <c r="AB5">
        <v>2.2227130000000002</v>
      </c>
      <c r="AC5">
        <v>40.932442000000002</v>
      </c>
      <c r="AD5" s="1">
        <v>107</v>
      </c>
      <c r="AE5">
        <v>0</v>
      </c>
      <c r="AF5">
        <v>19</v>
      </c>
      <c r="AG5">
        <v>82</v>
      </c>
      <c r="AH5">
        <v>12.133323000000001</v>
      </c>
      <c r="AI5">
        <v>7.2</v>
      </c>
      <c r="AJ5">
        <v>0</v>
      </c>
      <c r="AK5">
        <v>0</v>
      </c>
      <c r="AL5">
        <v>0</v>
      </c>
      <c r="AM5" t="s">
        <v>242</v>
      </c>
      <c r="AN5" t="s">
        <v>470</v>
      </c>
      <c r="AO5">
        <v>277.036</v>
      </c>
      <c r="AR5" t="s">
        <v>117</v>
      </c>
      <c r="AS5" t="s">
        <v>121</v>
      </c>
      <c r="AT5" t="s">
        <v>229</v>
      </c>
      <c r="AU5" t="s">
        <v>241</v>
      </c>
      <c r="AV5" t="s">
        <v>48</v>
      </c>
      <c r="AW5">
        <v>8</v>
      </c>
      <c r="BB5">
        <v>0.820954023591007</v>
      </c>
      <c r="BC5" t="s">
        <v>67</v>
      </c>
      <c r="BF5" t="s">
        <v>117</v>
      </c>
      <c r="BG5" t="s">
        <v>121</v>
      </c>
      <c r="BH5" t="s">
        <v>241</v>
      </c>
      <c r="BI5">
        <v>5841</v>
      </c>
      <c r="BJ5">
        <v>8</v>
      </c>
      <c r="BK5" t="s">
        <v>229</v>
      </c>
      <c r="BL5" t="s">
        <v>235</v>
      </c>
      <c r="BM5">
        <v>0.820954023591007</v>
      </c>
      <c r="BN5" t="s">
        <v>67</v>
      </c>
      <c r="BO5" t="s">
        <v>180</v>
      </c>
      <c r="BP5">
        <v>1297.2740000000001</v>
      </c>
    </row>
    <row r="6" spans="1:68" ht="16.5">
      <c r="A6" s="109" t="str">
        <f t="shared" ref="A6:A7" si="0">BF6</f>
        <v>삼환운수</v>
      </c>
      <c r="B6" s="110" t="str">
        <f t="shared" ref="B6:B69" si="1">IF(BH6="NULL", E6, BH6)</f>
        <v>김경수</v>
      </c>
      <c r="C6" s="111" t="str">
        <f t="shared" ref="C6:C7" si="2">BN6</f>
        <v>D</v>
      </c>
      <c r="D6" s="112">
        <f t="shared" ref="D6:D7" si="3">BM6</f>
        <v>0.83072734879502308</v>
      </c>
      <c r="E6" s="113">
        <f t="shared" ref="E6:E7" si="4">U6</f>
        <v>5550</v>
      </c>
      <c r="F6" s="114" t="str">
        <f t="shared" ref="F6:F7" si="5">BG6</f>
        <v>532</v>
      </c>
      <c r="G6" s="115" t="str">
        <f t="shared" ref="G6:G7" si="6">BK6</f>
        <v>71바6203</v>
      </c>
      <c r="H6" s="116">
        <f t="shared" ref="H6:H7" si="7">BJ6</f>
        <v>7</v>
      </c>
      <c r="I6" s="117">
        <f t="shared" ref="I6:I68" si="8">W6</f>
        <v>1083.8699999999999</v>
      </c>
      <c r="J6" s="118">
        <f t="shared" ref="J6:J7" si="9">AB6/AA6</f>
        <v>2.1358202791618312E-2</v>
      </c>
      <c r="K6" s="118">
        <f t="shared" ref="K6:K7" si="10">AC6/AA6</f>
        <v>0.33234446675137513</v>
      </c>
      <c r="L6" s="118">
        <f t="shared" ref="L6:L7" si="11">AD6/I6</f>
        <v>0.15130965890743356</v>
      </c>
      <c r="M6" s="119">
        <f t="shared" ref="M6:M7" si="12">Z6</f>
        <v>10.585000000000001</v>
      </c>
      <c r="N6" s="120">
        <f t="shared" ref="N6:N7" si="13">AE6*100/W6</f>
        <v>0</v>
      </c>
      <c r="O6" s="120">
        <f t="shared" ref="O6:O7" si="14">AF6*100/W6</f>
        <v>3.4136935241311233</v>
      </c>
      <c r="P6" s="221">
        <f t="shared" ref="P6:P7" si="15">AK6</f>
        <v>8</v>
      </c>
      <c r="Q6" s="222">
        <f t="shared" ref="Q6:Q7" si="16">AE6</f>
        <v>0</v>
      </c>
      <c r="R6" s="222">
        <f t="shared" ref="R6:R7" si="17">AF6</f>
        <v>37</v>
      </c>
      <c r="T6">
        <v>515</v>
      </c>
      <c r="U6">
        <v>5550</v>
      </c>
      <c r="V6" t="s">
        <v>243</v>
      </c>
      <c r="W6">
        <v>1083.8699999999999</v>
      </c>
      <c r="X6">
        <v>506.637</v>
      </c>
      <c r="Y6">
        <v>2.1389999999999998</v>
      </c>
      <c r="Z6">
        <v>10.585000000000001</v>
      </c>
      <c r="AA6">
        <v>83.169966000000002</v>
      </c>
      <c r="AB6">
        <v>1.7763610000000001</v>
      </c>
      <c r="AC6">
        <v>27.641078</v>
      </c>
      <c r="AD6" s="1">
        <v>164</v>
      </c>
      <c r="AE6">
        <v>0</v>
      </c>
      <c r="AF6">
        <v>37</v>
      </c>
      <c r="AG6">
        <v>62</v>
      </c>
      <c r="AH6">
        <v>13.031988</v>
      </c>
      <c r="AI6">
        <v>0</v>
      </c>
      <c r="AJ6">
        <v>0</v>
      </c>
      <c r="AK6">
        <v>8</v>
      </c>
      <c r="AL6">
        <v>439</v>
      </c>
      <c r="AM6" t="s">
        <v>244</v>
      </c>
      <c r="AN6" t="s">
        <v>471</v>
      </c>
      <c r="AO6">
        <v>280.04300000000001</v>
      </c>
      <c r="AR6" t="s">
        <v>117</v>
      </c>
      <c r="AS6" t="s">
        <v>119</v>
      </c>
      <c r="AT6" t="s">
        <v>204</v>
      </c>
      <c r="AU6" t="s">
        <v>243</v>
      </c>
      <c r="AV6" t="s">
        <v>48</v>
      </c>
      <c r="AW6">
        <v>7</v>
      </c>
      <c r="BB6">
        <v>0.83072734879502308</v>
      </c>
      <c r="BC6" t="s">
        <v>67</v>
      </c>
      <c r="BF6" t="s">
        <v>117</v>
      </c>
      <c r="BG6" t="s">
        <v>119</v>
      </c>
      <c r="BH6" t="s">
        <v>243</v>
      </c>
      <c r="BI6">
        <v>5550</v>
      </c>
      <c r="BJ6">
        <v>7</v>
      </c>
      <c r="BK6" t="s">
        <v>204</v>
      </c>
      <c r="BL6" t="s">
        <v>205</v>
      </c>
      <c r="BM6">
        <v>0.83072734879502308</v>
      </c>
      <c r="BN6" t="s">
        <v>67</v>
      </c>
      <c r="BO6" t="s">
        <v>180</v>
      </c>
      <c r="BP6">
        <v>1083.8699999999999</v>
      </c>
    </row>
    <row r="7" spans="1:68" ht="16.5">
      <c r="A7" s="126" t="str">
        <f t="shared" si="0"/>
        <v>삼환운수</v>
      </c>
      <c r="B7" s="127" t="str">
        <f t="shared" si="1"/>
        <v>김동국</v>
      </c>
      <c r="C7" s="128" t="str">
        <f t="shared" si="2"/>
        <v>D</v>
      </c>
      <c r="D7" s="129">
        <f t="shared" si="3"/>
        <v>0.83323860554002038</v>
      </c>
      <c r="E7" s="130">
        <f t="shared" si="4"/>
        <v>1771</v>
      </c>
      <c r="F7" s="131" t="str">
        <f t="shared" si="5"/>
        <v>567</v>
      </c>
      <c r="G7" s="132" t="str">
        <f t="shared" si="6"/>
        <v>72바1513</v>
      </c>
      <c r="H7" s="133">
        <f t="shared" si="7"/>
        <v>2</v>
      </c>
      <c r="I7" s="134">
        <f t="shared" si="8"/>
        <v>1345.338</v>
      </c>
      <c r="J7" s="135">
        <f t="shared" si="9"/>
        <v>2.2234657235318433E-2</v>
      </c>
      <c r="K7" s="135">
        <f t="shared" si="10"/>
        <v>0.37351572440218078</v>
      </c>
      <c r="L7" s="135">
        <f t="shared" si="11"/>
        <v>0.17690721588180813</v>
      </c>
      <c r="M7" s="136">
        <f t="shared" si="12"/>
        <v>12.064</v>
      </c>
      <c r="N7" s="137">
        <f t="shared" si="13"/>
        <v>0</v>
      </c>
      <c r="O7" s="137">
        <f t="shared" si="14"/>
        <v>6.8384301937505674</v>
      </c>
      <c r="P7" s="219">
        <f t="shared" si="15"/>
        <v>2</v>
      </c>
      <c r="Q7" s="220">
        <f t="shared" si="16"/>
        <v>0</v>
      </c>
      <c r="R7" s="220">
        <f t="shared" si="17"/>
        <v>92</v>
      </c>
      <c r="T7">
        <v>515</v>
      </c>
      <c r="U7">
        <v>1771</v>
      </c>
      <c r="V7" t="s">
        <v>245</v>
      </c>
      <c r="W7">
        <v>1345.338</v>
      </c>
      <c r="X7">
        <v>647.75800000000004</v>
      </c>
      <c r="Y7">
        <v>2.077</v>
      </c>
      <c r="Z7">
        <v>12.064</v>
      </c>
      <c r="AA7">
        <v>103.925191</v>
      </c>
      <c r="AB7">
        <v>2.3107410000000002</v>
      </c>
      <c r="AC7">
        <v>38.817692999999998</v>
      </c>
      <c r="AD7" s="1">
        <v>238</v>
      </c>
      <c r="AE7">
        <v>0</v>
      </c>
      <c r="AF7">
        <v>92</v>
      </c>
      <c r="AG7">
        <v>61</v>
      </c>
      <c r="AH7">
        <v>12.945254</v>
      </c>
      <c r="AI7">
        <v>0</v>
      </c>
      <c r="AJ7">
        <v>0</v>
      </c>
      <c r="AK7">
        <v>2</v>
      </c>
      <c r="AL7">
        <v>112</v>
      </c>
      <c r="AM7" t="s">
        <v>246</v>
      </c>
      <c r="AN7" t="s">
        <v>472</v>
      </c>
      <c r="AO7">
        <v>1253.961</v>
      </c>
      <c r="AR7" t="s">
        <v>117</v>
      </c>
      <c r="AS7" t="s">
        <v>122</v>
      </c>
      <c r="AT7" t="s">
        <v>232</v>
      </c>
      <c r="AU7" t="s">
        <v>245</v>
      </c>
      <c r="AV7" t="s">
        <v>48</v>
      </c>
      <c r="AW7">
        <v>2</v>
      </c>
      <c r="BB7">
        <v>0.83323860554002038</v>
      </c>
      <c r="BC7" t="s">
        <v>67</v>
      </c>
      <c r="BF7" t="s">
        <v>117</v>
      </c>
      <c r="BG7" t="s">
        <v>122</v>
      </c>
      <c r="BH7" t="s">
        <v>245</v>
      </c>
      <c r="BI7">
        <v>1771</v>
      </c>
      <c r="BJ7">
        <v>2</v>
      </c>
      <c r="BK7" t="s">
        <v>232</v>
      </c>
      <c r="BL7" t="s">
        <v>233</v>
      </c>
      <c r="BM7">
        <v>0.83323860554002038</v>
      </c>
      <c r="BN7" t="s">
        <v>67</v>
      </c>
      <c r="BO7" t="s">
        <v>180</v>
      </c>
      <c r="BP7">
        <v>1345.338</v>
      </c>
    </row>
    <row r="8" spans="1:68" ht="16.5">
      <c r="A8" s="109" t="str">
        <f t="shared" ref="A8:A70" si="18">BF8</f>
        <v>삼환운수</v>
      </c>
      <c r="B8" s="110" t="str">
        <f t="shared" si="1"/>
        <v>김병경</v>
      </c>
      <c r="C8" s="111" t="str">
        <f t="shared" ref="C8:C70" si="19">BN8</f>
        <v>S</v>
      </c>
      <c r="D8" s="112">
        <f t="shared" ref="D8:D70" si="20">BM8</f>
        <v>1.0415511884283217</v>
      </c>
      <c r="E8" s="113">
        <f t="shared" ref="E8:E70" si="21">U8</f>
        <v>377</v>
      </c>
      <c r="F8" s="114" t="str">
        <f t="shared" ref="F8:F70" si="22">BG8</f>
        <v>566</v>
      </c>
      <c r="G8" s="115" t="str">
        <f t="shared" ref="G8:G70" si="23">BK8</f>
        <v>72바1517</v>
      </c>
      <c r="H8" s="116">
        <f t="shared" ref="H8:H70" si="24">BJ8</f>
        <v>2</v>
      </c>
      <c r="I8" s="117">
        <f t="shared" si="8"/>
        <v>1530.046</v>
      </c>
      <c r="J8" s="118">
        <f t="shared" ref="J8:J70" si="25">AB8/AA8</f>
        <v>1.2298008736651258E-2</v>
      </c>
      <c r="K8" s="118">
        <f t="shared" ref="K8:K70" si="26">AC8/AA8</f>
        <v>0.33451340658724055</v>
      </c>
      <c r="L8" s="118">
        <f t="shared" ref="L8:L70" si="27">AD8/I8</f>
        <v>0.2614300485083455</v>
      </c>
      <c r="M8" s="119">
        <f t="shared" ref="M8:M70" si="28">Z8</f>
        <v>7.5339999999999998</v>
      </c>
      <c r="N8" s="120">
        <f t="shared" ref="N8:N70" si="29">AE8*100/W8</f>
        <v>0</v>
      </c>
      <c r="O8" s="120">
        <f t="shared" ref="O8:O70" si="30">AF8*100/W8</f>
        <v>0.2614300485083455</v>
      </c>
      <c r="P8" s="221">
        <f t="shared" ref="P8:P70" si="31">AK8</f>
        <v>0</v>
      </c>
      <c r="Q8" s="222">
        <f t="shared" ref="Q8:Q70" si="32">AE8</f>
        <v>0</v>
      </c>
      <c r="R8" s="222">
        <f t="shared" ref="R8:R70" si="33">AF8</f>
        <v>4</v>
      </c>
      <c r="T8">
        <v>515</v>
      </c>
      <c r="U8">
        <v>377</v>
      </c>
      <c r="V8" t="s">
        <v>247</v>
      </c>
      <c r="W8">
        <v>1530.046</v>
      </c>
      <c r="X8">
        <v>590.14400000000001</v>
      </c>
      <c r="Y8">
        <v>2.593</v>
      </c>
      <c r="Z8">
        <v>7.5339999999999998</v>
      </c>
      <c r="AA8">
        <v>125.037153</v>
      </c>
      <c r="AB8">
        <v>1.5377080000000001</v>
      </c>
      <c r="AC8">
        <v>41.826604000000003</v>
      </c>
      <c r="AD8" s="1">
        <v>400</v>
      </c>
      <c r="AE8">
        <v>0</v>
      </c>
      <c r="AF8">
        <v>4</v>
      </c>
      <c r="AG8">
        <v>53</v>
      </c>
      <c r="AH8">
        <v>12.23673</v>
      </c>
      <c r="AI8">
        <v>0</v>
      </c>
      <c r="AJ8">
        <v>0</v>
      </c>
      <c r="AK8">
        <v>0</v>
      </c>
      <c r="AL8">
        <v>0</v>
      </c>
      <c r="AM8" t="s">
        <v>248</v>
      </c>
      <c r="AN8" t="s">
        <v>473</v>
      </c>
      <c r="AO8">
        <v>1429.1210000000001</v>
      </c>
      <c r="AR8" t="s">
        <v>117</v>
      </c>
      <c r="AS8" t="s">
        <v>121</v>
      </c>
      <c r="AT8" t="s">
        <v>228</v>
      </c>
      <c r="AU8" t="s">
        <v>247</v>
      </c>
      <c r="AV8" t="s">
        <v>48</v>
      </c>
      <c r="AW8">
        <v>2</v>
      </c>
      <c r="BB8">
        <v>1.0415511884283217</v>
      </c>
      <c r="BC8" t="s">
        <v>71</v>
      </c>
      <c r="BF8" t="s">
        <v>117</v>
      </c>
      <c r="BG8" t="s">
        <v>121</v>
      </c>
      <c r="BH8" t="s">
        <v>247</v>
      </c>
      <c r="BI8">
        <v>377</v>
      </c>
      <c r="BJ8">
        <v>2</v>
      </c>
      <c r="BK8" t="s">
        <v>228</v>
      </c>
      <c r="BL8" t="s">
        <v>233</v>
      </c>
      <c r="BM8">
        <v>1.0415511884283217</v>
      </c>
      <c r="BN8" t="s">
        <v>71</v>
      </c>
      <c r="BO8" t="s">
        <v>474</v>
      </c>
      <c r="BP8">
        <v>1530.046</v>
      </c>
    </row>
    <row r="9" spans="1:68" ht="16.5">
      <c r="A9" s="126" t="str">
        <f t="shared" si="18"/>
        <v>삼환운수</v>
      </c>
      <c r="B9" s="127" t="str">
        <f t="shared" si="1"/>
        <v>김상겸</v>
      </c>
      <c r="C9" s="128" t="str">
        <f t="shared" si="19"/>
        <v>F</v>
      </c>
      <c r="D9" s="129">
        <f t="shared" si="20"/>
        <v>0.76730769230769236</v>
      </c>
      <c r="E9" s="130">
        <f t="shared" si="21"/>
        <v>7559</v>
      </c>
      <c r="F9" s="131" t="str">
        <f t="shared" si="22"/>
        <v>532</v>
      </c>
      <c r="G9" s="132" t="str">
        <f t="shared" si="23"/>
        <v>71바6218</v>
      </c>
      <c r="H9" s="133">
        <f t="shared" si="24"/>
        <v>1</v>
      </c>
      <c r="I9" s="134">
        <f t="shared" si="8"/>
        <v>540.63699999999994</v>
      </c>
      <c r="J9" s="135">
        <f t="shared" si="25"/>
        <v>8.9103179764543333E-3</v>
      </c>
      <c r="K9" s="135">
        <f t="shared" si="26"/>
        <v>0.36522416016018255</v>
      </c>
      <c r="L9" s="135">
        <f t="shared" si="27"/>
        <v>0.21456171146258951</v>
      </c>
      <c r="M9" s="136">
        <f t="shared" si="28"/>
        <v>12.115</v>
      </c>
      <c r="N9" s="137">
        <f t="shared" si="29"/>
        <v>0.18496699264016339</v>
      </c>
      <c r="O9" s="137">
        <f t="shared" si="30"/>
        <v>17.57186430081552</v>
      </c>
      <c r="P9" s="219">
        <f t="shared" si="31"/>
        <v>1</v>
      </c>
      <c r="Q9" s="220">
        <f t="shared" si="32"/>
        <v>1</v>
      </c>
      <c r="R9" s="220">
        <f t="shared" si="33"/>
        <v>95</v>
      </c>
      <c r="T9">
        <v>515</v>
      </c>
      <c r="U9">
        <v>7559</v>
      </c>
      <c r="V9" t="s">
        <v>475</v>
      </c>
      <c r="W9">
        <v>540.63699999999994</v>
      </c>
      <c r="X9">
        <v>271.00400000000002</v>
      </c>
      <c r="Y9">
        <v>1.9950000000000001</v>
      </c>
      <c r="Z9">
        <v>12.115</v>
      </c>
      <c r="AA9">
        <v>40.090263999999998</v>
      </c>
      <c r="AB9">
        <v>0.35721700000000001</v>
      </c>
      <c r="AC9">
        <v>14.641933</v>
      </c>
      <c r="AD9" s="1">
        <v>116</v>
      </c>
      <c r="AE9">
        <v>1</v>
      </c>
      <c r="AF9">
        <v>95</v>
      </c>
      <c r="AG9">
        <v>60</v>
      </c>
      <c r="AH9">
        <v>13.485493</v>
      </c>
      <c r="AI9">
        <v>0</v>
      </c>
      <c r="AJ9">
        <v>0</v>
      </c>
      <c r="AK9">
        <v>1</v>
      </c>
      <c r="AL9">
        <v>88</v>
      </c>
      <c r="AM9" t="s">
        <v>476</v>
      </c>
      <c r="AN9" t="s">
        <v>477</v>
      </c>
      <c r="AO9">
        <v>540.63699999999994</v>
      </c>
      <c r="AR9" t="s">
        <v>117</v>
      </c>
      <c r="AS9" t="s">
        <v>119</v>
      </c>
      <c r="AT9" t="s">
        <v>214</v>
      </c>
      <c r="AU9" t="s">
        <v>475</v>
      </c>
      <c r="AV9" t="s">
        <v>48</v>
      </c>
      <c r="AW9">
        <v>1</v>
      </c>
      <c r="BB9">
        <v>0.76730769230769236</v>
      </c>
      <c r="BC9" t="s">
        <v>70</v>
      </c>
      <c r="BF9" t="s">
        <v>117</v>
      </c>
      <c r="BG9" t="s">
        <v>119</v>
      </c>
      <c r="BH9" t="s">
        <v>475</v>
      </c>
      <c r="BI9">
        <v>7559</v>
      </c>
      <c r="BJ9">
        <v>1</v>
      </c>
      <c r="BK9" t="s">
        <v>214</v>
      </c>
      <c r="BL9" t="s">
        <v>176</v>
      </c>
      <c r="BM9">
        <v>0.76730769230769236</v>
      </c>
      <c r="BN9" t="s">
        <v>70</v>
      </c>
      <c r="BO9" t="s">
        <v>189</v>
      </c>
      <c r="BP9">
        <v>540.63699999999994</v>
      </c>
    </row>
    <row r="10" spans="1:68" ht="16.5">
      <c r="A10" s="109" t="str">
        <f t="shared" si="18"/>
        <v>삼환운수</v>
      </c>
      <c r="B10" s="110" t="str">
        <f t="shared" si="1"/>
        <v>김상기</v>
      </c>
      <c r="C10" s="111" t="str">
        <f t="shared" si="19"/>
        <v>D</v>
      </c>
      <c r="D10" s="112">
        <f t="shared" si="20"/>
        <v>0.81088019779146692</v>
      </c>
      <c r="E10" s="113">
        <f t="shared" si="21"/>
        <v>4510</v>
      </c>
      <c r="F10" s="114" t="str">
        <f t="shared" si="22"/>
        <v>567</v>
      </c>
      <c r="G10" s="115" t="str">
        <f t="shared" si="23"/>
        <v>72바1516</v>
      </c>
      <c r="H10" s="116">
        <f t="shared" si="24"/>
        <v>4</v>
      </c>
      <c r="I10" s="117">
        <f t="shared" si="8"/>
        <v>1172.211</v>
      </c>
      <c r="J10" s="118">
        <f t="shared" si="25"/>
        <v>3.1085109623974136E-2</v>
      </c>
      <c r="K10" s="118">
        <f t="shared" si="26"/>
        <v>0.35690941853650138</v>
      </c>
      <c r="L10" s="118">
        <f t="shared" si="27"/>
        <v>0.22521542623299048</v>
      </c>
      <c r="M10" s="119">
        <f t="shared" si="28"/>
        <v>7.7489999999999997</v>
      </c>
      <c r="N10" s="120">
        <f t="shared" si="29"/>
        <v>0.51185324143861477</v>
      </c>
      <c r="O10" s="120">
        <f t="shared" si="30"/>
        <v>4.5213702993744302</v>
      </c>
      <c r="P10" s="221">
        <f t="shared" si="31"/>
        <v>0</v>
      </c>
      <c r="Q10" s="222">
        <f t="shared" si="32"/>
        <v>6</v>
      </c>
      <c r="R10" s="222">
        <f t="shared" si="33"/>
        <v>53</v>
      </c>
      <c r="T10">
        <v>515</v>
      </c>
      <c r="U10">
        <v>4510</v>
      </c>
      <c r="V10" t="s">
        <v>249</v>
      </c>
      <c r="W10">
        <v>1172.211</v>
      </c>
      <c r="X10">
        <v>580.351</v>
      </c>
      <c r="Y10">
        <v>2.02</v>
      </c>
      <c r="Z10">
        <v>7.7489999999999997</v>
      </c>
      <c r="AA10">
        <v>87.213814999999997</v>
      </c>
      <c r="AB10">
        <v>2.7110509999999999</v>
      </c>
      <c r="AC10">
        <v>31.127431999999999</v>
      </c>
      <c r="AD10" s="1">
        <v>264</v>
      </c>
      <c r="AE10">
        <v>6</v>
      </c>
      <c r="AF10">
        <v>53</v>
      </c>
      <c r="AG10">
        <v>65</v>
      </c>
      <c r="AH10">
        <v>13.440657</v>
      </c>
      <c r="AI10">
        <v>0</v>
      </c>
      <c r="AJ10">
        <v>0</v>
      </c>
      <c r="AK10">
        <v>0</v>
      </c>
      <c r="AL10">
        <v>0</v>
      </c>
      <c r="AM10" t="s">
        <v>250</v>
      </c>
      <c r="AN10" t="s">
        <v>478</v>
      </c>
      <c r="AO10">
        <v>925.23299999999995</v>
      </c>
      <c r="AR10" t="s">
        <v>117</v>
      </c>
      <c r="AS10" t="s">
        <v>122</v>
      </c>
      <c r="AT10" t="s">
        <v>235</v>
      </c>
      <c r="AU10" t="s">
        <v>249</v>
      </c>
      <c r="AV10" t="s">
        <v>231</v>
      </c>
      <c r="AW10">
        <v>4</v>
      </c>
      <c r="BB10">
        <v>0.81088019779146692</v>
      </c>
      <c r="BC10" t="s">
        <v>67</v>
      </c>
      <c r="BF10" t="s">
        <v>117</v>
      </c>
      <c r="BG10" t="s">
        <v>122</v>
      </c>
      <c r="BH10" t="s">
        <v>249</v>
      </c>
      <c r="BI10">
        <v>4510</v>
      </c>
      <c r="BJ10">
        <v>4</v>
      </c>
      <c r="BK10" t="s">
        <v>235</v>
      </c>
      <c r="BL10" t="s">
        <v>233</v>
      </c>
      <c r="BM10">
        <v>0.81088019779146692</v>
      </c>
      <c r="BN10" t="s">
        <v>67</v>
      </c>
      <c r="BO10" t="s">
        <v>180</v>
      </c>
      <c r="BP10">
        <v>1172.211</v>
      </c>
    </row>
    <row r="11" spans="1:68" ht="16.5">
      <c r="A11" s="126" t="str">
        <f t="shared" si="18"/>
        <v>삼환운수</v>
      </c>
      <c r="B11" s="127" t="str">
        <f t="shared" si="1"/>
        <v>김선원</v>
      </c>
      <c r="C11" s="128" t="str">
        <f t="shared" si="19"/>
        <v>D</v>
      </c>
      <c r="D11" s="129">
        <f t="shared" si="20"/>
        <v>0.81172413793103448</v>
      </c>
      <c r="E11" s="130">
        <f t="shared" si="21"/>
        <v>6517</v>
      </c>
      <c r="F11" s="131" t="str">
        <f t="shared" si="22"/>
        <v>순환56</v>
      </c>
      <c r="G11" s="132" t="str">
        <f t="shared" si="23"/>
        <v>71바6212</v>
      </c>
      <c r="H11" s="133">
        <f t="shared" si="24"/>
        <v>1</v>
      </c>
      <c r="I11" s="134">
        <f t="shared" si="8"/>
        <v>1701.3920000000001</v>
      </c>
      <c r="J11" s="135">
        <f t="shared" si="25"/>
        <v>3.6145800708701402E-2</v>
      </c>
      <c r="K11" s="135">
        <f t="shared" si="26"/>
        <v>0.3654294446826778</v>
      </c>
      <c r="L11" s="135">
        <f t="shared" si="27"/>
        <v>8.816310409358924E-2</v>
      </c>
      <c r="M11" s="136">
        <f t="shared" si="28"/>
        <v>12.694000000000001</v>
      </c>
      <c r="N11" s="137">
        <f t="shared" si="29"/>
        <v>0</v>
      </c>
      <c r="O11" s="137">
        <f t="shared" si="30"/>
        <v>7.4057007438614963</v>
      </c>
      <c r="P11" s="219">
        <f t="shared" si="31"/>
        <v>15</v>
      </c>
      <c r="Q11" s="220">
        <f t="shared" si="32"/>
        <v>0</v>
      </c>
      <c r="R11" s="220">
        <f t="shared" si="33"/>
        <v>126</v>
      </c>
      <c r="T11">
        <v>515</v>
      </c>
      <c r="U11">
        <v>6517</v>
      </c>
      <c r="V11" t="s">
        <v>251</v>
      </c>
      <c r="W11">
        <v>1701.3920000000001</v>
      </c>
      <c r="X11">
        <v>722.70399999999995</v>
      </c>
      <c r="Y11">
        <v>2.3540000000000001</v>
      </c>
      <c r="Z11">
        <v>12.694000000000001</v>
      </c>
      <c r="AA11">
        <v>121.428573</v>
      </c>
      <c r="AB11">
        <v>4.3891330000000002</v>
      </c>
      <c r="AC11">
        <v>44.373576</v>
      </c>
      <c r="AD11" s="1">
        <v>150</v>
      </c>
      <c r="AE11">
        <v>0</v>
      </c>
      <c r="AF11">
        <v>126</v>
      </c>
      <c r="AG11">
        <v>68</v>
      </c>
      <c r="AH11">
        <v>14.011462999999999</v>
      </c>
      <c r="AI11">
        <v>29.5</v>
      </c>
      <c r="AJ11">
        <v>0</v>
      </c>
      <c r="AK11">
        <v>15</v>
      </c>
      <c r="AL11">
        <v>1132</v>
      </c>
      <c r="AM11" t="s">
        <v>252</v>
      </c>
      <c r="AN11" t="s">
        <v>479</v>
      </c>
      <c r="AO11">
        <v>1701.3920000000001</v>
      </c>
      <c r="AR11" t="s">
        <v>117</v>
      </c>
      <c r="AS11" t="s">
        <v>123</v>
      </c>
      <c r="AT11" t="s">
        <v>238</v>
      </c>
      <c r="AU11" t="s">
        <v>251</v>
      </c>
      <c r="AV11" t="s">
        <v>48</v>
      </c>
      <c r="AW11">
        <v>1</v>
      </c>
      <c r="BB11">
        <v>0.81172413793103448</v>
      </c>
      <c r="BC11" t="s">
        <v>67</v>
      </c>
      <c r="BF11" t="s">
        <v>117</v>
      </c>
      <c r="BG11" t="s">
        <v>123</v>
      </c>
      <c r="BH11" t="s">
        <v>251</v>
      </c>
      <c r="BI11">
        <v>6517</v>
      </c>
      <c r="BJ11">
        <v>1</v>
      </c>
      <c r="BK11" t="s">
        <v>238</v>
      </c>
      <c r="BL11" t="s">
        <v>176</v>
      </c>
      <c r="BM11">
        <v>0.81172413793103448</v>
      </c>
      <c r="BN11" t="s">
        <v>67</v>
      </c>
      <c r="BO11" t="s">
        <v>180</v>
      </c>
      <c r="BP11">
        <v>1701.3920000000001</v>
      </c>
    </row>
    <row r="12" spans="1:68" ht="16.5">
      <c r="A12" s="126" t="str">
        <f t="shared" si="18"/>
        <v>삼환운수</v>
      </c>
      <c r="B12" s="127" t="str">
        <f t="shared" si="1"/>
        <v>김선호</v>
      </c>
      <c r="C12" s="128" t="str">
        <f t="shared" si="19"/>
        <v>F</v>
      </c>
      <c r="D12" s="129">
        <f t="shared" si="20"/>
        <v>0.7822152788041894</v>
      </c>
      <c r="E12" s="130">
        <f t="shared" si="21"/>
        <v>4945</v>
      </c>
      <c r="F12" s="131" t="str">
        <f t="shared" si="22"/>
        <v>510</v>
      </c>
      <c r="G12" s="132" t="str">
        <f t="shared" si="23"/>
        <v>71바7117</v>
      </c>
      <c r="H12" s="133">
        <f t="shared" si="24"/>
        <v>3</v>
      </c>
      <c r="I12" s="134">
        <f t="shared" si="8"/>
        <v>558.72</v>
      </c>
      <c r="J12" s="135">
        <f t="shared" si="25"/>
        <v>2.6524336205092692E-2</v>
      </c>
      <c r="K12" s="135">
        <f t="shared" si="26"/>
        <v>0.35177196213729645</v>
      </c>
      <c r="L12" s="135">
        <f t="shared" si="27"/>
        <v>0.16108247422680411</v>
      </c>
      <c r="M12" s="136">
        <f t="shared" si="28"/>
        <v>12.156000000000001</v>
      </c>
      <c r="N12" s="137">
        <f t="shared" si="29"/>
        <v>0</v>
      </c>
      <c r="O12" s="137">
        <f t="shared" si="30"/>
        <v>34.722222222222221</v>
      </c>
      <c r="P12" s="219">
        <f t="shared" si="31"/>
        <v>3</v>
      </c>
      <c r="Q12" s="220">
        <f t="shared" si="32"/>
        <v>0</v>
      </c>
      <c r="R12" s="220">
        <f t="shared" si="33"/>
        <v>194</v>
      </c>
      <c r="T12">
        <v>515</v>
      </c>
      <c r="U12">
        <v>4945</v>
      </c>
      <c r="V12" t="s">
        <v>382</v>
      </c>
      <c r="W12">
        <v>558.72</v>
      </c>
      <c r="X12">
        <v>238.81899999999999</v>
      </c>
      <c r="Y12">
        <v>2.34</v>
      </c>
      <c r="Z12">
        <v>12.156000000000001</v>
      </c>
      <c r="AA12">
        <v>36.999153999999997</v>
      </c>
      <c r="AB12">
        <v>0.98137799999999997</v>
      </c>
      <c r="AC12">
        <v>13.015264999999999</v>
      </c>
      <c r="AD12" s="1">
        <v>90</v>
      </c>
      <c r="AE12">
        <v>0</v>
      </c>
      <c r="AF12">
        <v>194</v>
      </c>
      <c r="AG12">
        <v>84</v>
      </c>
      <c r="AH12">
        <v>15.100885</v>
      </c>
      <c r="AI12">
        <v>77.099999999999994</v>
      </c>
      <c r="AJ12">
        <v>0</v>
      </c>
      <c r="AK12">
        <v>3</v>
      </c>
      <c r="AL12">
        <v>994</v>
      </c>
      <c r="AM12" t="s">
        <v>383</v>
      </c>
      <c r="AN12" t="s">
        <v>480</v>
      </c>
      <c r="AO12">
        <v>258.06599999999997</v>
      </c>
      <c r="AR12" t="s">
        <v>117</v>
      </c>
      <c r="AS12" t="s">
        <v>118</v>
      </c>
      <c r="AT12" t="s">
        <v>200</v>
      </c>
      <c r="AU12" t="s">
        <v>382</v>
      </c>
      <c r="AV12" t="s">
        <v>48</v>
      </c>
      <c r="AW12">
        <v>3</v>
      </c>
      <c r="BB12">
        <v>0.7822152788041894</v>
      </c>
      <c r="BC12" t="s">
        <v>70</v>
      </c>
      <c r="BF12" t="s">
        <v>117</v>
      </c>
      <c r="BG12" t="s">
        <v>118</v>
      </c>
      <c r="BH12" t="s">
        <v>382</v>
      </c>
      <c r="BI12">
        <v>4945</v>
      </c>
      <c r="BJ12">
        <v>3</v>
      </c>
      <c r="BK12" t="s">
        <v>200</v>
      </c>
      <c r="BL12" t="s">
        <v>196</v>
      </c>
      <c r="BM12">
        <v>0.7822152788041894</v>
      </c>
      <c r="BN12" t="s">
        <v>70</v>
      </c>
      <c r="BO12" t="s">
        <v>189</v>
      </c>
      <c r="BP12">
        <v>558.72</v>
      </c>
    </row>
    <row r="13" spans="1:68" ht="16.5">
      <c r="A13" s="109" t="str">
        <f t="shared" si="18"/>
        <v>삼환운수</v>
      </c>
      <c r="B13" s="110" t="str">
        <f t="shared" si="1"/>
        <v>김성오</v>
      </c>
      <c r="C13" s="111" t="str">
        <f t="shared" si="19"/>
        <v>F</v>
      </c>
      <c r="D13" s="112">
        <f t="shared" si="20"/>
        <v>0.68761306021867985</v>
      </c>
      <c r="E13" s="113">
        <f t="shared" si="21"/>
        <v>2003</v>
      </c>
      <c r="F13" s="114" t="str">
        <f t="shared" si="22"/>
        <v>532</v>
      </c>
      <c r="G13" s="115" t="str">
        <f t="shared" si="23"/>
        <v>71바6201</v>
      </c>
      <c r="H13" s="116">
        <f t="shared" si="24"/>
        <v>3</v>
      </c>
      <c r="I13" s="117">
        <f t="shared" si="8"/>
        <v>1882.37</v>
      </c>
      <c r="J13" s="118">
        <f t="shared" si="25"/>
        <v>1.3014865862992308E-2</v>
      </c>
      <c r="K13" s="118">
        <f t="shared" si="26"/>
        <v>0.38421246640659729</v>
      </c>
      <c r="L13" s="118">
        <f t="shared" si="27"/>
        <v>0.20506064163793516</v>
      </c>
      <c r="M13" s="119">
        <f t="shared" si="28"/>
        <v>20.651</v>
      </c>
      <c r="N13" s="120">
        <f t="shared" si="29"/>
        <v>0</v>
      </c>
      <c r="O13" s="120">
        <f t="shared" si="30"/>
        <v>5.8968215600546126</v>
      </c>
      <c r="P13" s="221">
        <f t="shared" si="31"/>
        <v>47</v>
      </c>
      <c r="Q13" s="222">
        <f t="shared" si="32"/>
        <v>0</v>
      </c>
      <c r="R13" s="222">
        <f t="shared" si="33"/>
        <v>111</v>
      </c>
      <c r="T13">
        <v>515</v>
      </c>
      <c r="U13">
        <v>2003</v>
      </c>
      <c r="V13" t="s">
        <v>481</v>
      </c>
      <c r="W13">
        <v>1882.37</v>
      </c>
      <c r="X13">
        <v>852.12900000000002</v>
      </c>
      <c r="Y13">
        <v>2.2090000000000001</v>
      </c>
      <c r="Z13">
        <v>20.651</v>
      </c>
      <c r="AA13">
        <v>152.195806</v>
      </c>
      <c r="AB13">
        <v>1.9808079999999999</v>
      </c>
      <c r="AC13">
        <v>58.475526000000002</v>
      </c>
      <c r="AD13" s="1">
        <v>386</v>
      </c>
      <c r="AE13">
        <v>0</v>
      </c>
      <c r="AF13">
        <v>111</v>
      </c>
      <c r="AG13">
        <v>64</v>
      </c>
      <c r="AH13">
        <v>12.368080000000001</v>
      </c>
      <c r="AI13">
        <v>30</v>
      </c>
      <c r="AJ13">
        <v>0</v>
      </c>
      <c r="AK13">
        <v>47</v>
      </c>
      <c r="AL13">
        <v>9653</v>
      </c>
      <c r="AM13" t="s">
        <v>482</v>
      </c>
      <c r="AN13" t="s">
        <v>483</v>
      </c>
      <c r="AO13">
        <v>1650.597</v>
      </c>
      <c r="AR13" t="s">
        <v>117</v>
      </c>
      <c r="AS13" t="s">
        <v>119</v>
      </c>
      <c r="AT13" t="s">
        <v>201</v>
      </c>
      <c r="AU13" t="s">
        <v>481</v>
      </c>
      <c r="AV13" t="s">
        <v>198</v>
      </c>
      <c r="AW13">
        <v>3</v>
      </c>
      <c r="BB13">
        <v>0.68761306021867985</v>
      </c>
      <c r="BC13" t="s">
        <v>70</v>
      </c>
      <c r="BF13" t="s">
        <v>117</v>
      </c>
      <c r="BG13" t="s">
        <v>119</v>
      </c>
      <c r="BH13" t="s">
        <v>481</v>
      </c>
      <c r="BI13">
        <v>2003</v>
      </c>
      <c r="BJ13">
        <v>3</v>
      </c>
      <c r="BK13" t="s">
        <v>201</v>
      </c>
      <c r="BL13" t="s">
        <v>211</v>
      </c>
      <c r="BM13">
        <v>0.68761306021867985</v>
      </c>
      <c r="BN13" t="s">
        <v>70</v>
      </c>
      <c r="BO13" t="s">
        <v>189</v>
      </c>
      <c r="BP13">
        <v>1882.37</v>
      </c>
    </row>
    <row r="14" spans="1:68" ht="16.5">
      <c r="A14" s="126" t="str">
        <f t="shared" si="18"/>
        <v>삼환운수</v>
      </c>
      <c r="B14" s="127" t="str">
        <f t="shared" si="1"/>
        <v>김영수</v>
      </c>
      <c r="C14" s="128" t="str">
        <f t="shared" si="19"/>
        <v>C</v>
      </c>
      <c r="D14" s="129">
        <f t="shared" si="20"/>
        <v>0.85892857142857137</v>
      </c>
      <c r="E14" s="130">
        <f t="shared" si="21"/>
        <v>6670</v>
      </c>
      <c r="F14" s="131" t="str">
        <f t="shared" si="22"/>
        <v>532</v>
      </c>
      <c r="G14" s="132" t="str">
        <f t="shared" si="23"/>
        <v>71바6219</v>
      </c>
      <c r="H14" s="133">
        <f t="shared" si="24"/>
        <v>1</v>
      </c>
      <c r="I14" s="134">
        <f t="shared" si="8"/>
        <v>1627.95</v>
      </c>
      <c r="J14" s="135">
        <f t="shared" si="25"/>
        <v>1.1269325503526975E-2</v>
      </c>
      <c r="K14" s="135">
        <f t="shared" si="26"/>
        <v>0.34717429213208739</v>
      </c>
      <c r="L14" s="135">
        <f t="shared" si="27"/>
        <v>0.22543689916766485</v>
      </c>
      <c r="M14" s="136">
        <f t="shared" si="28"/>
        <v>8.82</v>
      </c>
      <c r="N14" s="137">
        <f t="shared" si="29"/>
        <v>6.1426948002088512E-2</v>
      </c>
      <c r="O14" s="137">
        <f t="shared" si="30"/>
        <v>0.79855032402715065</v>
      </c>
      <c r="P14" s="219">
        <f t="shared" si="31"/>
        <v>6</v>
      </c>
      <c r="Q14" s="220">
        <f t="shared" si="32"/>
        <v>1</v>
      </c>
      <c r="R14" s="220">
        <f t="shared" si="33"/>
        <v>13</v>
      </c>
      <c r="T14">
        <v>515</v>
      </c>
      <c r="U14">
        <v>6670</v>
      </c>
      <c r="V14" t="s">
        <v>253</v>
      </c>
      <c r="W14">
        <v>1627.95</v>
      </c>
      <c r="X14">
        <v>677.01700000000005</v>
      </c>
      <c r="Y14">
        <v>2.4049999999999998</v>
      </c>
      <c r="Z14">
        <v>8.82</v>
      </c>
      <c r="AA14">
        <v>120.08606899999999</v>
      </c>
      <c r="AB14">
        <v>1.353289</v>
      </c>
      <c r="AC14">
        <v>41.690795999999999</v>
      </c>
      <c r="AD14" s="1">
        <v>367</v>
      </c>
      <c r="AE14">
        <v>1</v>
      </c>
      <c r="AF14">
        <v>13</v>
      </c>
      <c r="AG14">
        <v>53</v>
      </c>
      <c r="AH14">
        <v>13.556526</v>
      </c>
      <c r="AI14">
        <v>0</v>
      </c>
      <c r="AJ14">
        <v>0</v>
      </c>
      <c r="AK14">
        <v>6</v>
      </c>
      <c r="AL14">
        <v>362</v>
      </c>
      <c r="AM14" t="s">
        <v>254</v>
      </c>
      <c r="AN14" t="s">
        <v>484</v>
      </c>
      <c r="AO14">
        <v>1627.95</v>
      </c>
      <c r="AR14" t="s">
        <v>117</v>
      </c>
      <c r="AS14" t="s">
        <v>119</v>
      </c>
      <c r="AT14" t="s">
        <v>215</v>
      </c>
      <c r="AU14" t="s">
        <v>253</v>
      </c>
      <c r="AV14" t="s">
        <v>48</v>
      </c>
      <c r="AW14">
        <v>1</v>
      </c>
      <c r="BB14">
        <v>0.85892857142857137</v>
      </c>
      <c r="BC14" t="s">
        <v>69</v>
      </c>
      <c r="BF14" t="s">
        <v>117</v>
      </c>
      <c r="BG14" t="s">
        <v>119</v>
      </c>
      <c r="BH14" t="s">
        <v>253</v>
      </c>
      <c r="BI14">
        <v>6670</v>
      </c>
      <c r="BJ14">
        <v>1</v>
      </c>
      <c r="BK14" t="s">
        <v>215</v>
      </c>
      <c r="BL14" t="s">
        <v>176</v>
      </c>
      <c r="BM14">
        <v>0.85892857142857137</v>
      </c>
      <c r="BN14" t="s">
        <v>69</v>
      </c>
      <c r="BO14" t="s">
        <v>178</v>
      </c>
      <c r="BP14">
        <v>1627.95</v>
      </c>
    </row>
    <row r="15" spans="1:68" ht="16.5">
      <c r="A15" s="109" t="str">
        <f t="shared" si="18"/>
        <v>삼환운수</v>
      </c>
      <c r="B15" s="110" t="str">
        <f t="shared" si="1"/>
        <v>김영호</v>
      </c>
      <c r="C15" s="111" t="str">
        <f t="shared" si="19"/>
        <v>C</v>
      </c>
      <c r="D15" s="112">
        <f t="shared" si="20"/>
        <v>0.87204136283174771</v>
      </c>
      <c r="E15" s="113">
        <f t="shared" si="21"/>
        <v>1078</v>
      </c>
      <c r="F15" s="114" t="str">
        <f t="shared" si="22"/>
        <v>566</v>
      </c>
      <c r="G15" s="115" t="str">
        <f t="shared" si="23"/>
        <v>72바1511</v>
      </c>
      <c r="H15" s="116">
        <f t="shared" si="24"/>
        <v>8</v>
      </c>
      <c r="I15" s="117">
        <f t="shared" si="8"/>
        <v>1438.857</v>
      </c>
      <c r="J15" s="118">
        <f t="shared" si="25"/>
        <v>7.9353515247491679E-3</v>
      </c>
      <c r="K15" s="118">
        <f t="shared" si="26"/>
        <v>0.35013805035378365</v>
      </c>
      <c r="L15" s="118">
        <f t="shared" si="27"/>
        <v>0.14733917269054533</v>
      </c>
      <c r="M15" s="119">
        <f t="shared" si="28"/>
        <v>7.8650000000000002</v>
      </c>
      <c r="N15" s="120">
        <f t="shared" si="29"/>
        <v>0.20849882927907359</v>
      </c>
      <c r="O15" s="120">
        <f t="shared" si="30"/>
        <v>1.1814933659147504</v>
      </c>
      <c r="P15" s="221">
        <f t="shared" si="31"/>
        <v>0</v>
      </c>
      <c r="Q15" s="222">
        <f t="shared" si="32"/>
        <v>3</v>
      </c>
      <c r="R15" s="222">
        <f t="shared" si="33"/>
        <v>17</v>
      </c>
      <c r="T15">
        <v>515</v>
      </c>
      <c r="U15">
        <v>1078</v>
      </c>
      <c r="V15" t="s">
        <v>255</v>
      </c>
      <c r="W15">
        <v>1438.857</v>
      </c>
      <c r="X15">
        <v>661.67200000000003</v>
      </c>
      <c r="Y15">
        <v>2.1749999999999998</v>
      </c>
      <c r="Z15">
        <v>7.8650000000000002</v>
      </c>
      <c r="AA15">
        <v>119.849385</v>
      </c>
      <c r="AB15">
        <v>0.95104699999999998</v>
      </c>
      <c r="AC15">
        <v>41.963830000000002</v>
      </c>
      <c r="AD15" s="1">
        <v>212</v>
      </c>
      <c r="AE15">
        <v>3</v>
      </c>
      <c r="AF15">
        <v>17</v>
      </c>
      <c r="AG15">
        <v>55</v>
      </c>
      <c r="AH15">
        <v>12.005542999999999</v>
      </c>
      <c r="AI15">
        <v>0</v>
      </c>
      <c r="AJ15">
        <v>0</v>
      </c>
      <c r="AK15">
        <v>0</v>
      </c>
      <c r="AL15">
        <v>0</v>
      </c>
      <c r="AM15" t="s">
        <v>256</v>
      </c>
      <c r="AN15" t="s">
        <v>485</v>
      </c>
      <c r="AO15">
        <v>334.38299999999998</v>
      </c>
      <c r="AR15" t="s">
        <v>117</v>
      </c>
      <c r="AS15" t="s">
        <v>121</v>
      </c>
      <c r="AT15" t="s">
        <v>225</v>
      </c>
      <c r="AU15" t="s">
        <v>255</v>
      </c>
      <c r="AV15" t="s">
        <v>48</v>
      </c>
      <c r="AW15">
        <v>8</v>
      </c>
      <c r="BB15">
        <v>0.87204136283174771</v>
      </c>
      <c r="BC15" t="s">
        <v>69</v>
      </c>
      <c r="BF15" t="s">
        <v>117</v>
      </c>
      <c r="BG15" t="s">
        <v>121</v>
      </c>
      <c r="BH15" t="s">
        <v>255</v>
      </c>
      <c r="BI15">
        <v>1078</v>
      </c>
      <c r="BJ15">
        <v>8</v>
      </c>
      <c r="BK15" t="s">
        <v>225</v>
      </c>
      <c r="BL15" t="s">
        <v>228</v>
      </c>
      <c r="BM15">
        <v>0.87204136283174771</v>
      </c>
      <c r="BN15" t="s">
        <v>69</v>
      </c>
      <c r="BO15" t="s">
        <v>178</v>
      </c>
      <c r="BP15">
        <v>1438.857</v>
      </c>
    </row>
    <row r="16" spans="1:68" ht="16.5">
      <c r="A16" s="126" t="str">
        <f t="shared" si="18"/>
        <v>삼환운수</v>
      </c>
      <c r="B16" s="127" t="str">
        <f t="shared" si="1"/>
        <v>김욱배</v>
      </c>
      <c r="C16" s="128" t="str">
        <f t="shared" si="19"/>
        <v>D</v>
      </c>
      <c r="D16" s="129">
        <f t="shared" si="20"/>
        <v>0.83313439235865616</v>
      </c>
      <c r="E16" s="130">
        <f t="shared" si="21"/>
        <v>4215</v>
      </c>
      <c r="F16" s="131" t="str">
        <f t="shared" si="22"/>
        <v>567</v>
      </c>
      <c r="G16" s="132" t="str">
        <f t="shared" si="23"/>
        <v>72바1516</v>
      </c>
      <c r="H16" s="133">
        <f t="shared" si="24"/>
        <v>4</v>
      </c>
      <c r="I16" s="134">
        <f t="shared" si="8"/>
        <v>1251.7170000000001</v>
      </c>
      <c r="J16" s="135">
        <f t="shared" si="25"/>
        <v>2.5514771245335924E-2</v>
      </c>
      <c r="K16" s="135">
        <f t="shared" si="26"/>
        <v>0.3718021154087231</v>
      </c>
      <c r="L16" s="135">
        <f t="shared" si="27"/>
        <v>0.13900905715908626</v>
      </c>
      <c r="M16" s="136">
        <f t="shared" si="28"/>
        <v>6.6459999999999999</v>
      </c>
      <c r="N16" s="137">
        <f t="shared" si="29"/>
        <v>0.39945131367553527</v>
      </c>
      <c r="O16" s="137">
        <f t="shared" si="30"/>
        <v>1.2782442037617128</v>
      </c>
      <c r="P16" s="219">
        <f t="shared" si="31"/>
        <v>0</v>
      </c>
      <c r="Q16" s="220">
        <f t="shared" si="32"/>
        <v>5</v>
      </c>
      <c r="R16" s="220">
        <f t="shared" si="33"/>
        <v>16</v>
      </c>
      <c r="T16">
        <v>515</v>
      </c>
      <c r="U16">
        <v>4215</v>
      </c>
      <c r="V16" t="s">
        <v>257</v>
      </c>
      <c r="W16">
        <v>1251.7170000000001</v>
      </c>
      <c r="X16">
        <v>603.03499999999997</v>
      </c>
      <c r="Y16">
        <v>2.0760000000000001</v>
      </c>
      <c r="Z16">
        <v>6.6459999999999999</v>
      </c>
      <c r="AA16">
        <v>96.346581999999998</v>
      </c>
      <c r="AB16">
        <v>2.4582609999999998</v>
      </c>
      <c r="AC16">
        <v>35.821863</v>
      </c>
      <c r="AD16" s="1">
        <v>174</v>
      </c>
      <c r="AE16">
        <v>5</v>
      </c>
      <c r="AF16">
        <v>16</v>
      </c>
      <c r="AG16">
        <v>57</v>
      </c>
      <c r="AH16">
        <v>12.991815000000001</v>
      </c>
      <c r="AI16">
        <v>0</v>
      </c>
      <c r="AJ16">
        <v>0</v>
      </c>
      <c r="AK16">
        <v>0</v>
      </c>
      <c r="AL16">
        <v>0</v>
      </c>
      <c r="AM16" t="s">
        <v>258</v>
      </c>
      <c r="AN16" t="s">
        <v>486</v>
      </c>
      <c r="AO16">
        <v>924.12400000000002</v>
      </c>
      <c r="AR16" t="s">
        <v>117</v>
      </c>
      <c r="AS16" t="s">
        <v>122</v>
      </c>
      <c r="AT16" t="s">
        <v>235</v>
      </c>
      <c r="AU16" t="s">
        <v>257</v>
      </c>
      <c r="AV16" t="s">
        <v>231</v>
      </c>
      <c r="AW16">
        <v>4</v>
      </c>
      <c r="BB16">
        <v>0.83313439235865616</v>
      </c>
      <c r="BC16" t="s">
        <v>67</v>
      </c>
      <c r="BF16" t="s">
        <v>117</v>
      </c>
      <c r="BG16" t="s">
        <v>122</v>
      </c>
      <c r="BH16" t="s">
        <v>257</v>
      </c>
      <c r="BI16">
        <v>4215</v>
      </c>
      <c r="BJ16">
        <v>4</v>
      </c>
      <c r="BK16" t="s">
        <v>235</v>
      </c>
      <c r="BL16" t="s">
        <v>465</v>
      </c>
      <c r="BM16">
        <v>0.83313439235865616</v>
      </c>
      <c r="BN16" t="s">
        <v>67</v>
      </c>
      <c r="BO16" t="s">
        <v>180</v>
      </c>
      <c r="BP16">
        <v>1251.7169999999999</v>
      </c>
    </row>
    <row r="17" spans="1:68" ht="16.5">
      <c r="A17" s="109" t="str">
        <f t="shared" si="18"/>
        <v>삼환운수</v>
      </c>
      <c r="B17" s="110" t="str">
        <f t="shared" si="1"/>
        <v>김은숙</v>
      </c>
      <c r="C17" s="111" t="str">
        <f t="shared" si="19"/>
        <v>D</v>
      </c>
      <c r="D17" s="112">
        <f t="shared" si="20"/>
        <v>0.83925492579108141</v>
      </c>
      <c r="E17" s="113">
        <f t="shared" si="21"/>
        <v>4499</v>
      </c>
      <c r="F17" s="114" t="str">
        <f t="shared" si="22"/>
        <v>567</v>
      </c>
      <c r="G17" s="115" t="str">
        <f t="shared" si="23"/>
        <v>72바1519</v>
      </c>
      <c r="H17" s="116">
        <f t="shared" si="24"/>
        <v>3</v>
      </c>
      <c r="I17" s="117">
        <f t="shared" si="8"/>
        <v>1460.943</v>
      </c>
      <c r="J17" s="118">
        <f t="shared" si="25"/>
        <v>2.7785056880121346E-2</v>
      </c>
      <c r="K17" s="118">
        <f t="shared" si="26"/>
        <v>0.37049455799240294</v>
      </c>
      <c r="L17" s="118">
        <f t="shared" si="27"/>
        <v>7.1186897777668262E-2</v>
      </c>
      <c r="M17" s="119">
        <f t="shared" si="28"/>
        <v>7.4930000000000003</v>
      </c>
      <c r="N17" s="120">
        <f t="shared" si="29"/>
        <v>0.20534682051250461</v>
      </c>
      <c r="O17" s="120">
        <f t="shared" si="30"/>
        <v>3.4224470085417433</v>
      </c>
      <c r="P17" s="221">
        <f t="shared" si="31"/>
        <v>20</v>
      </c>
      <c r="Q17" s="222">
        <f t="shared" si="32"/>
        <v>3</v>
      </c>
      <c r="R17" s="222">
        <f t="shared" si="33"/>
        <v>50</v>
      </c>
      <c r="T17">
        <v>515</v>
      </c>
      <c r="U17">
        <v>4499</v>
      </c>
      <c r="V17" t="s">
        <v>259</v>
      </c>
      <c r="W17">
        <v>1460.943</v>
      </c>
      <c r="X17">
        <v>700.11500000000001</v>
      </c>
      <c r="Y17">
        <v>2.0870000000000002</v>
      </c>
      <c r="Z17">
        <v>7.4930000000000003</v>
      </c>
      <c r="AA17">
        <v>103.969627</v>
      </c>
      <c r="AB17">
        <v>2.8888020000000001</v>
      </c>
      <c r="AC17">
        <v>38.520181000000001</v>
      </c>
      <c r="AD17" s="1">
        <v>104</v>
      </c>
      <c r="AE17">
        <v>3</v>
      </c>
      <c r="AF17">
        <v>50</v>
      </c>
      <c r="AG17">
        <v>75</v>
      </c>
      <c r="AH17">
        <v>14.051632</v>
      </c>
      <c r="AI17">
        <v>65.5</v>
      </c>
      <c r="AJ17">
        <v>0</v>
      </c>
      <c r="AK17">
        <v>20</v>
      </c>
      <c r="AL17">
        <v>3260</v>
      </c>
      <c r="AM17" t="s">
        <v>260</v>
      </c>
      <c r="AN17" t="s">
        <v>487</v>
      </c>
      <c r="AO17">
        <v>1229.2270000000001</v>
      </c>
      <c r="AR17" t="s">
        <v>117</v>
      </c>
      <c r="AS17" t="s">
        <v>122</v>
      </c>
      <c r="AT17" t="s">
        <v>236</v>
      </c>
      <c r="AU17" t="s">
        <v>259</v>
      </c>
      <c r="AV17" t="s">
        <v>231</v>
      </c>
      <c r="AW17">
        <v>3</v>
      </c>
      <c r="BB17">
        <v>0.83925492579108141</v>
      </c>
      <c r="BC17" t="s">
        <v>67</v>
      </c>
      <c r="BF17" t="s">
        <v>117</v>
      </c>
      <c r="BG17" t="s">
        <v>122</v>
      </c>
      <c r="BH17" t="s">
        <v>259</v>
      </c>
      <c r="BI17">
        <v>4499</v>
      </c>
      <c r="BJ17">
        <v>3</v>
      </c>
      <c r="BK17" t="s">
        <v>236</v>
      </c>
      <c r="BL17" t="s">
        <v>233</v>
      </c>
      <c r="BM17">
        <v>0.83925492579108141</v>
      </c>
      <c r="BN17" t="s">
        <v>67</v>
      </c>
      <c r="BO17" t="s">
        <v>180</v>
      </c>
      <c r="BP17">
        <v>1460.9430000000002</v>
      </c>
    </row>
    <row r="18" spans="1:68" ht="16.5">
      <c r="A18" s="126" t="str">
        <f t="shared" si="18"/>
        <v>삼환운수</v>
      </c>
      <c r="B18" s="127" t="str">
        <f t="shared" si="1"/>
        <v>김인권</v>
      </c>
      <c r="C18" s="128" t="str">
        <f t="shared" si="19"/>
        <v>F</v>
      </c>
      <c r="D18" s="129">
        <f t="shared" si="20"/>
        <v>0.79923076923076919</v>
      </c>
      <c r="E18" s="130">
        <f t="shared" si="21"/>
        <v>3107</v>
      </c>
      <c r="F18" s="131" t="str">
        <f t="shared" si="22"/>
        <v>532</v>
      </c>
      <c r="G18" s="132" t="str">
        <f t="shared" si="23"/>
        <v>71바6207</v>
      </c>
      <c r="H18" s="133">
        <f t="shared" si="24"/>
        <v>1</v>
      </c>
      <c r="I18" s="134">
        <f t="shared" si="8"/>
        <v>1832.818</v>
      </c>
      <c r="J18" s="135">
        <f t="shared" si="25"/>
        <v>1.6119312522438655E-2</v>
      </c>
      <c r="K18" s="135">
        <f t="shared" si="26"/>
        <v>0.33401464425610311</v>
      </c>
      <c r="L18" s="135">
        <f t="shared" si="27"/>
        <v>0.26953030797384137</v>
      </c>
      <c r="M18" s="136">
        <f t="shared" si="28"/>
        <v>11.622999999999999</v>
      </c>
      <c r="N18" s="137">
        <f t="shared" si="29"/>
        <v>5.4560791087822143E-2</v>
      </c>
      <c r="O18" s="137">
        <f t="shared" si="30"/>
        <v>1.2003374039320871</v>
      </c>
      <c r="P18" s="219">
        <f t="shared" si="31"/>
        <v>2</v>
      </c>
      <c r="Q18" s="220">
        <f t="shared" si="32"/>
        <v>1</v>
      </c>
      <c r="R18" s="220">
        <f t="shared" si="33"/>
        <v>22</v>
      </c>
      <c r="T18">
        <v>515</v>
      </c>
      <c r="U18">
        <v>3107</v>
      </c>
      <c r="V18" t="s">
        <v>261</v>
      </c>
      <c r="W18">
        <v>1832.818</v>
      </c>
      <c r="X18">
        <v>881.95500000000004</v>
      </c>
      <c r="Y18">
        <v>2.0779999999999998</v>
      </c>
      <c r="Z18">
        <v>11.622999999999999</v>
      </c>
      <c r="AA18">
        <v>142.11524199999999</v>
      </c>
      <c r="AB18">
        <v>2.2907999999999999</v>
      </c>
      <c r="AC18">
        <v>47.468572000000002</v>
      </c>
      <c r="AD18" s="1">
        <v>494</v>
      </c>
      <c r="AE18">
        <v>1</v>
      </c>
      <c r="AF18">
        <v>22</v>
      </c>
      <c r="AG18">
        <v>65</v>
      </c>
      <c r="AH18">
        <v>12.896701999999999</v>
      </c>
      <c r="AI18">
        <v>0</v>
      </c>
      <c r="AJ18">
        <v>0</v>
      </c>
      <c r="AK18">
        <v>2</v>
      </c>
      <c r="AL18">
        <v>112</v>
      </c>
      <c r="AM18" t="s">
        <v>262</v>
      </c>
      <c r="AN18" t="s">
        <v>488</v>
      </c>
      <c r="AO18">
        <v>1832.818</v>
      </c>
      <c r="AR18" t="s">
        <v>117</v>
      </c>
      <c r="AS18" t="s">
        <v>119</v>
      </c>
      <c r="AT18" t="s">
        <v>208</v>
      </c>
      <c r="AU18" t="s">
        <v>261</v>
      </c>
      <c r="AV18" t="s">
        <v>48</v>
      </c>
      <c r="AW18">
        <v>1</v>
      </c>
      <c r="BB18">
        <v>0.79923076923076919</v>
      </c>
      <c r="BC18" t="s">
        <v>70</v>
      </c>
      <c r="BF18" t="s">
        <v>117</v>
      </c>
      <c r="BG18" t="s">
        <v>119</v>
      </c>
      <c r="BH18" t="s">
        <v>261</v>
      </c>
      <c r="BI18">
        <v>3107</v>
      </c>
      <c r="BJ18">
        <v>1</v>
      </c>
      <c r="BK18" t="s">
        <v>208</v>
      </c>
      <c r="BL18" t="s">
        <v>176</v>
      </c>
      <c r="BM18">
        <v>0.79923076923076919</v>
      </c>
      <c r="BN18" t="s">
        <v>70</v>
      </c>
      <c r="BO18" t="s">
        <v>189</v>
      </c>
      <c r="BP18">
        <v>1832.818</v>
      </c>
    </row>
    <row r="19" spans="1:68" ht="16.5">
      <c r="A19" s="109" t="str">
        <f t="shared" si="18"/>
        <v>삼환운수</v>
      </c>
      <c r="B19" s="110" t="str">
        <f t="shared" si="1"/>
        <v>김정태</v>
      </c>
      <c r="C19" s="111" t="str">
        <f t="shared" si="19"/>
        <v>D</v>
      </c>
      <c r="D19" s="112">
        <f t="shared" si="20"/>
        <v>0.84344827586206905</v>
      </c>
      <c r="E19" s="113">
        <f t="shared" si="21"/>
        <v>8701</v>
      </c>
      <c r="F19" s="114" t="str">
        <f t="shared" si="22"/>
        <v>순환56</v>
      </c>
      <c r="G19" s="115" t="str">
        <f t="shared" si="23"/>
        <v>71바6212</v>
      </c>
      <c r="H19" s="116">
        <f t="shared" si="24"/>
        <v>1</v>
      </c>
      <c r="I19" s="117">
        <f t="shared" si="8"/>
        <v>1819.816</v>
      </c>
      <c r="J19" s="118">
        <f t="shared" si="25"/>
        <v>1.835183495720813E-2</v>
      </c>
      <c r="K19" s="118">
        <f t="shared" si="26"/>
        <v>0.35179155848031912</v>
      </c>
      <c r="L19" s="118">
        <f t="shared" si="27"/>
        <v>0.11649529402972608</v>
      </c>
      <c r="M19" s="119">
        <f t="shared" si="28"/>
        <v>11.907</v>
      </c>
      <c r="N19" s="120">
        <f t="shared" si="29"/>
        <v>0</v>
      </c>
      <c r="O19" s="120">
        <f t="shared" si="30"/>
        <v>5.6599128703121631</v>
      </c>
      <c r="P19" s="221">
        <f t="shared" si="31"/>
        <v>4</v>
      </c>
      <c r="Q19" s="222">
        <f t="shared" si="32"/>
        <v>0</v>
      </c>
      <c r="R19" s="222">
        <f t="shared" si="33"/>
        <v>103</v>
      </c>
      <c r="T19">
        <v>515</v>
      </c>
      <c r="U19">
        <v>8701</v>
      </c>
      <c r="V19" t="s">
        <v>263</v>
      </c>
      <c r="W19">
        <v>1819.816</v>
      </c>
      <c r="X19">
        <v>744.03</v>
      </c>
      <c r="Y19">
        <v>2.4460000000000002</v>
      </c>
      <c r="Z19">
        <v>11.907</v>
      </c>
      <c r="AA19">
        <v>123.736346</v>
      </c>
      <c r="AB19">
        <v>2.2707890000000002</v>
      </c>
      <c r="AC19">
        <v>43.529401999999997</v>
      </c>
      <c r="AD19" s="1">
        <v>212</v>
      </c>
      <c r="AE19">
        <v>0</v>
      </c>
      <c r="AF19">
        <v>103</v>
      </c>
      <c r="AG19">
        <v>60</v>
      </c>
      <c r="AH19">
        <v>14.707205999999999</v>
      </c>
      <c r="AI19">
        <v>0</v>
      </c>
      <c r="AJ19">
        <v>0</v>
      </c>
      <c r="AK19">
        <v>4</v>
      </c>
      <c r="AL19">
        <v>356</v>
      </c>
      <c r="AM19" t="s">
        <v>264</v>
      </c>
      <c r="AN19" t="s">
        <v>489</v>
      </c>
      <c r="AO19">
        <v>1819.816</v>
      </c>
      <c r="AR19" t="s">
        <v>117</v>
      </c>
      <c r="AS19" t="s">
        <v>123</v>
      </c>
      <c r="AT19" t="s">
        <v>238</v>
      </c>
      <c r="AU19" t="s">
        <v>263</v>
      </c>
      <c r="AV19" t="s">
        <v>48</v>
      </c>
      <c r="AW19">
        <v>1</v>
      </c>
      <c r="BB19">
        <v>0.84344827586206905</v>
      </c>
      <c r="BC19" t="s">
        <v>67</v>
      </c>
      <c r="BF19" t="s">
        <v>117</v>
      </c>
      <c r="BG19" t="s">
        <v>123</v>
      </c>
      <c r="BH19" t="s">
        <v>263</v>
      </c>
      <c r="BI19">
        <v>8701</v>
      </c>
      <c r="BJ19">
        <v>1</v>
      </c>
      <c r="BK19" t="s">
        <v>238</v>
      </c>
      <c r="BL19" t="s">
        <v>176</v>
      </c>
      <c r="BM19">
        <v>0.84344827586206905</v>
      </c>
      <c r="BN19" t="s">
        <v>67</v>
      </c>
      <c r="BO19" t="s">
        <v>180</v>
      </c>
      <c r="BP19">
        <v>1819.816</v>
      </c>
    </row>
    <row r="20" spans="1:68" ht="16.5">
      <c r="A20" s="126" t="str">
        <f t="shared" si="18"/>
        <v>삼환운수</v>
      </c>
      <c r="B20" s="127" t="str">
        <f t="shared" si="1"/>
        <v>김종석</v>
      </c>
      <c r="C20" s="128" t="str">
        <f t="shared" si="19"/>
        <v>F</v>
      </c>
      <c r="D20" s="129">
        <f t="shared" si="20"/>
        <v>0.78705834515647011</v>
      </c>
      <c r="E20" s="130">
        <f t="shared" si="21"/>
        <v>3744</v>
      </c>
      <c r="F20" s="131" t="str">
        <f t="shared" si="22"/>
        <v>532</v>
      </c>
      <c r="G20" s="132" t="str">
        <f t="shared" si="23"/>
        <v>71바6218</v>
      </c>
      <c r="H20" s="133">
        <f t="shared" si="24"/>
        <v>10</v>
      </c>
      <c r="I20" s="134">
        <f t="shared" si="8"/>
        <v>1761.44</v>
      </c>
      <c r="J20" s="135">
        <f t="shared" si="25"/>
        <v>1.5100479037294515E-2</v>
      </c>
      <c r="K20" s="135">
        <f t="shared" si="26"/>
        <v>0.37242329440312599</v>
      </c>
      <c r="L20" s="135">
        <f t="shared" si="27"/>
        <v>7.720955581796711E-2</v>
      </c>
      <c r="M20" s="136">
        <f t="shared" si="28"/>
        <v>13.298</v>
      </c>
      <c r="N20" s="137">
        <f t="shared" si="29"/>
        <v>5.6771732219093464E-2</v>
      </c>
      <c r="O20" s="137">
        <f t="shared" si="30"/>
        <v>3.8037060586792624</v>
      </c>
      <c r="P20" s="219">
        <f t="shared" si="31"/>
        <v>33</v>
      </c>
      <c r="Q20" s="220">
        <f t="shared" si="32"/>
        <v>1</v>
      </c>
      <c r="R20" s="220">
        <f t="shared" si="33"/>
        <v>67</v>
      </c>
      <c r="T20">
        <v>515</v>
      </c>
      <c r="U20">
        <v>3744</v>
      </c>
      <c r="V20" t="s">
        <v>395</v>
      </c>
      <c r="W20">
        <v>1761.44</v>
      </c>
      <c r="X20">
        <v>817.09</v>
      </c>
      <c r="Y20">
        <v>2.1560000000000001</v>
      </c>
      <c r="Z20">
        <v>13.298</v>
      </c>
      <c r="AA20">
        <v>137.64940799999999</v>
      </c>
      <c r="AB20">
        <v>2.0785719999999999</v>
      </c>
      <c r="AC20">
        <v>51.263846000000001</v>
      </c>
      <c r="AD20" s="1">
        <v>136</v>
      </c>
      <c r="AE20">
        <v>1</v>
      </c>
      <c r="AF20">
        <v>67</v>
      </c>
      <c r="AG20">
        <v>61</v>
      </c>
      <c r="AH20">
        <v>12.796567</v>
      </c>
      <c r="AI20">
        <v>0</v>
      </c>
      <c r="AJ20">
        <v>0</v>
      </c>
      <c r="AK20">
        <v>33</v>
      </c>
      <c r="AL20">
        <v>4603</v>
      </c>
      <c r="AM20" t="s">
        <v>396</v>
      </c>
      <c r="AN20" t="s">
        <v>490</v>
      </c>
      <c r="AO20">
        <v>320.32299999999998</v>
      </c>
      <c r="AR20" t="s">
        <v>117</v>
      </c>
      <c r="AS20" t="s">
        <v>119</v>
      </c>
      <c r="AT20" t="s">
        <v>214</v>
      </c>
      <c r="AU20" t="s">
        <v>395</v>
      </c>
      <c r="AV20" t="s">
        <v>48</v>
      </c>
      <c r="AW20">
        <v>10</v>
      </c>
      <c r="BB20">
        <v>0.78705834515647011</v>
      </c>
      <c r="BC20" t="s">
        <v>70</v>
      </c>
      <c r="BF20" t="s">
        <v>117</v>
      </c>
      <c r="BG20" t="s">
        <v>119</v>
      </c>
      <c r="BH20" t="s">
        <v>395</v>
      </c>
      <c r="BI20">
        <v>3744</v>
      </c>
      <c r="BJ20">
        <v>10</v>
      </c>
      <c r="BK20" t="s">
        <v>214</v>
      </c>
      <c r="BL20" t="s">
        <v>213</v>
      </c>
      <c r="BM20">
        <v>0.78705834515647011</v>
      </c>
      <c r="BN20" t="s">
        <v>70</v>
      </c>
      <c r="BO20" t="s">
        <v>189</v>
      </c>
      <c r="BP20">
        <v>1749.4159999999999</v>
      </c>
    </row>
    <row r="21" spans="1:68" ht="16.5">
      <c r="A21" s="109" t="str">
        <f t="shared" si="18"/>
        <v>삼환운수</v>
      </c>
      <c r="B21" s="110" t="str">
        <f t="shared" si="1"/>
        <v>김진배</v>
      </c>
      <c r="C21" s="111" t="str">
        <f t="shared" si="19"/>
        <v>F</v>
      </c>
      <c r="D21" s="112">
        <f t="shared" si="20"/>
        <v>0.69330812187966906</v>
      </c>
      <c r="E21" s="113">
        <f t="shared" si="21"/>
        <v>9631</v>
      </c>
      <c r="F21" s="114" t="str">
        <f t="shared" si="22"/>
        <v>532</v>
      </c>
      <c r="G21" s="115" t="str">
        <f t="shared" si="23"/>
        <v>71바6208</v>
      </c>
      <c r="H21" s="116">
        <f t="shared" si="24"/>
        <v>11</v>
      </c>
      <c r="I21" s="117">
        <f t="shared" si="8"/>
        <v>7473.7030000000004</v>
      </c>
      <c r="J21" s="118">
        <f t="shared" si="25"/>
        <v>2.9499740212938875E-2</v>
      </c>
      <c r="K21" s="118">
        <f t="shared" si="26"/>
        <v>0.3674969220841382</v>
      </c>
      <c r="L21" s="118">
        <f t="shared" si="27"/>
        <v>0.18371080574114329</v>
      </c>
      <c r="M21" s="119">
        <f t="shared" si="28"/>
        <v>16.2</v>
      </c>
      <c r="N21" s="120">
        <f t="shared" si="29"/>
        <v>8.0281488306399112E-2</v>
      </c>
      <c r="O21" s="120">
        <f t="shared" si="30"/>
        <v>9.1788501630316315</v>
      </c>
      <c r="P21" s="221">
        <f t="shared" si="31"/>
        <v>119</v>
      </c>
      <c r="Q21" s="222">
        <f t="shared" si="32"/>
        <v>6</v>
      </c>
      <c r="R21" s="222">
        <f t="shared" si="33"/>
        <v>686</v>
      </c>
      <c r="T21">
        <v>515</v>
      </c>
      <c r="U21">
        <v>9631</v>
      </c>
      <c r="V21" t="s">
        <v>397</v>
      </c>
      <c r="W21">
        <v>7473.7030000000004</v>
      </c>
      <c r="X21">
        <v>3869.8560000000002</v>
      </c>
      <c r="Y21">
        <v>1.931</v>
      </c>
      <c r="Z21">
        <v>16.2</v>
      </c>
      <c r="AA21">
        <v>592.84515299999998</v>
      </c>
      <c r="AB21">
        <v>17.488778</v>
      </c>
      <c r="AC21">
        <v>217.86876899999999</v>
      </c>
      <c r="AD21" s="1">
        <v>1373</v>
      </c>
      <c r="AE21">
        <v>6</v>
      </c>
      <c r="AF21">
        <v>686</v>
      </c>
      <c r="AG21">
        <v>67</v>
      </c>
      <c r="AH21">
        <v>12.6065</v>
      </c>
      <c r="AI21">
        <v>97.8</v>
      </c>
      <c r="AJ21">
        <v>0</v>
      </c>
      <c r="AK21">
        <v>119</v>
      </c>
      <c r="AL21">
        <v>23856</v>
      </c>
      <c r="AM21" t="s">
        <v>398</v>
      </c>
      <c r="AN21" t="s">
        <v>491</v>
      </c>
      <c r="AO21">
        <v>4156.7790000000005</v>
      </c>
      <c r="AR21" t="s">
        <v>117</v>
      </c>
      <c r="AS21" t="s">
        <v>119</v>
      </c>
      <c r="AT21" t="s">
        <v>209</v>
      </c>
      <c r="AU21" t="s">
        <v>397</v>
      </c>
      <c r="AV21" t="s">
        <v>48</v>
      </c>
      <c r="AW21">
        <v>11</v>
      </c>
      <c r="BB21">
        <v>0.69330812187966906</v>
      </c>
      <c r="BC21" t="s">
        <v>70</v>
      </c>
      <c r="BF21" t="s">
        <v>117</v>
      </c>
      <c r="BG21" t="s">
        <v>119</v>
      </c>
      <c r="BH21" t="s">
        <v>397</v>
      </c>
      <c r="BI21">
        <v>9631</v>
      </c>
      <c r="BJ21">
        <v>11</v>
      </c>
      <c r="BK21" t="s">
        <v>209</v>
      </c>
      <c r="BL21" t="s">
        <v>207</v>
      </c>
      <c r="BM21">
        <v>0.69330812187966906</v>
      </c>
      <c r="BN21" t="s">
        <v>70</v>
      </c>
      <c r="BO21" t="s">
        <v>189</v>
      </c>
      <c r="BP21">
        <v>7473.7030000000013</v>
      </c>
    </row>
    <row r="22" spans="1:68" ht="16.5">
      <c r="A22" s="126" t="str">
        <f t="shared" si="18"/>
        <v>삼환운수</v>
      </c>
      <c r="B22" s="127" t="str">
        <f t="shared" si="1"/>
        <v>김태희</v>
      </c>
      <c r="C22" s="128" t="str">
        <f t="shared" si="19"/>
        <v>F</v>
      </c>
      <c r="D22" s="129">
        <f t="shared" si="20"/>
        <v>0.74678571428571439</v>
      </c>
      <c r="E22" s="130">
        <f t="shared" si="21"/>
        <v>7123</v>
      </c>
      <c r="F22" s="131" t="str">
        <f t="shared" si="22"/>
        <v>532</v>
      </c>
      <c r="G22" s="132" t="str">
        <f t="shared" si="23"/>
        <v>71바6219</v>
      </c>
      <c r="H22" s="133">
        <f t="shared" si="24"/>
        <v>1</v>
      </c>
      <c r="I22" s="134">
        <f t="shared" si="8"/>
        <v>1686.9390000000001</v>
      </c>
      <c r="J22" s="135">
        <f t="shared" si="25"/>
        <v>1.9073726482847678E-2</v>
      </c>
      <c r="K22" s="135">
        <f t="shared" si="26"/>
        <v>0.35175930158296959</v>
      </c>
      <c r="L22" s="135">
        <f t="shared" si="27"/>
        <v>0.15827483981341353</v>
      </c>
      <c r="M22" s="136">
        <f t="shared" si="28"/>
        <v>10.333</v>
      </c>
      <c r="N22" s="137">
        <f t="shared" si="29"/>
        <v>5.9278966222252254E-2</v>
      </c>
      <c r="O22" s="137">
        <f t="shared" si="30"/>
        <v>2.6675534800013514</v>
      </c>
      <c r="P22" s="219">
        <f t="shared" si="31"/>
        <v>9</v>
      </c>
      <c r="Q22" s="220">
        <f t="shared" si="32"/>
        <v>1</v>
      </c>
      <c r="R22" s="220">
        <f t="shared" si="33"/>
        <v>45</v>
      </c>
      <c r="T22">
        <v>515</v>
      </c>
      <c r="U22">
        <v>7123</v>
      </c>
      <c r="V22" t="s">
        <v>265</v>
      </c>
      <c r="W22">
        <v>1686.9390000000001</v>
      </c>
      <c r="X22">
        <v>806.14300000000003</v>
      </c>
      <c r="Y22">
        <v>2.093</v>
      </c>
      <c r="Z22">
        <v>10.333</v>
      </c>
      <c r="AA22">
        <v>135.059135</v>
      </c>
      <c r="AB22">
        <v>2.5760809999999998</v>
      </c>
      <c r="AC22">
        <v>47.508307000000002</v>
      </c>
      <c r="AD22" s="1">
        <v>267</v>
      </c>
      <c r="AE22">
        <v>1</v>
      </c>
      <c r="AF22">
        <v>45</v>
      </c>
      <c r="AG22">
        <v>59</v>
      </c>
      <c r="AH22">
        <v>12.490373</v>
      </c>
      <c r="AI22">
        <v>0</v>
      </c>
      <c r="AJ22">
        <v>0</v>
      </c>
      <c r="AK22">
        <v>9</v>
      </c>
      <c r="AL22">
        <v>1594</v>
      </c>
      <c r="AM22" t="s">
        <v>266</v>
      </c>
      <c r="AN22" t="s">
        <v>492</v>
      </c>
      <c r="AO22">
        <v>1657.28</v>
      </c>
      <c r="AR22" t="s">
        <v>117</v>
      </c>
      <c r="AS22" t="s">
        <v>119</v>
      </c>
      <c r="AT22" t="s">
        <v>215</v>
      </c>
      <c r="AU22" t="s">
        <v>265</v>
      </c>
      <c r="AV22" t="s">
        <v>48</v>
      </c>
      <c r="AW22">
        <v>1</v>
      </c>
      <c r="BB22">
        <v>0.74678571428571439</v>
      </c>
      <c r="BC22" t="s">
        <v>70</v>
      </c>
      <c r="BF22" t="s">
        <v>117</v>
      </c>
      <c r="BG22" t="s">
        <v>119</v>
      </c>
      <c r="BH22" t="s">
        <v>265</v>
      </c>
      <c r="BI22">
        <v>7123</v>
      </c>
      <c r="BJ22">
        <v>1</v>
      </c>
      <c r="BK22" t="s">
        <v>215</v>
      </c>
      <c r="BL22" t="s">
        <v>176</v>
      </c>
      <c r="BM22">
        <v>0.74678571428571439</v>
      </c>
      <c r="BN22" t="s">
        <v>70</v>
      </c>
      <c r="BO22" t="s">
        <v>189</v>
      </c>
      <c r="BP22">
        <v>1657.28</v>
      </c>
    </row>
    <row r="23" spans="1:68" ht="16.5">
      <c r="A23" s="109" t="str">
        <f t="shared" si="18"/>
        <v>삼환운수</v>
      </c>
      <c r="B23" s="110" t="str">
        <f t="shared" si="1"/>
        <v>김학선</v>
      </c>
      <c r="C23" s="111" t="str">
        <f t="shared" si="19"/>
        <v>B</v>
      </c>
      <c r="D23" s="112">
        <f t="shared" si="20"/>
        <v>0.92</v>
      </c>
      <c r="E23" s="113">
        <f t="shared" si="21"/>
        <v>3901</v>
      </c>
      <c r="F23" s="114" t="str">
        <f t="shared" si="22"/>
        <v>540</v>
      </c>
      <c r="G23" s="115" t="str">
        <f t="shared" si="23"/>
        <v>71바6458</v>
      </c>
      <c r="H23" s="116">
        <f t="shared" si="24"/>
        <v>1</v>
      </c>
      <c r="I23" s="117">
        <f t="shared" si="8"/>
        <v>611.36500000000001</v>
      </c>
      <c r="J23" s="118">
        <f t="shared" si="25"/>
        <v>3.7540523205710137E-3</v>
      </c>
      <c r="K23" s="118">
        <f t="shared" si="26"/>
        <v>0.35987252048235541</v>
      </c>
      <c r="L23" s="118">
        <f t="shared" si="27"/>
        <v>0.10468378137446534</v>
      </c>
      <c r="M23" s="119">
        <f t="shared" si="28"/>
        <v>8.2170000000000005</v>
      </c>
      <c r="N23" s="120">
        <f t="shared" si="29"/>
        <v>0</v>
      </c>
      <c r="O23" s="120">
        <f t="shared" si="30"/>
        <v>0.16356840839760209</v>
      </c>
      <c r="P23" s="221">
        <f t="shared" si="31"/>
        <v>6</v>
      </c>
      <c r="Q23" s="222">
        <f t="shared" si="32"/>
        <v>0</v>
      </c>
      <c r="R23" s="222">
        <f t="shared" si="33"/>
        <v>1</v>
      </c>
      <c r="T23">
        <v>515</v>
      </c>
      <c r="U23">
        <v>3901</v>
      </c>
      <c r="V23" t="s">
        <v>408</v>
      </c>
      <c r="W23">
        <v>611.36500000000001</v>
      </c>
      <c r="X23">
        <v>349.66399999999999</v>
      </c>
      <c r="Y23">
        <v>1.748</v>
      </c>
      <c r="Z23">
        <v>8.2170000000000005</v>
      </c>
      <c r="AA23">
        <v>52.015258000000003</v>
      </c>
      <c r="AB23">
        <v>0.195268</v>
      </c>
      <c r="AC23">
        <v>18.718862000000001</v>
      </c>
      <c r="AD23" s="1">
        <v>64</v>
      </c>
      <c r="AE23">
        <v>0</v>
      </c>
      <c r="AF23">
        <v>1</v>
      </c>
      <c r="AG23">
        <v>67</v>
      </c>
      <c r="AH23">
        <v>11.75357</v>
      </c>
      <c r="AI23">
        <v>1.2</v>
      </c>
      <c r="AJ23">
        <v>0</v>
      </c>
      <c r="AK23">
        <v>6</v>
      </c>
      <c r="AL23">
        <v>1074</v>
      </c>
      <c r="AM23" t="s">
        <v>409</v>
      </c>
      <c r="AN23" t="s">
        <v>493</v>
      </c>
      <c r="AO23">
        <v>611.36500000000001</v>
      </c>
      <c r="AR23" t="s">
        <v>117</v>
      </c>
      <c r="AS23" t="s">
        <v>120</v>
      </c>
      <c r="AT23" t="s">
        <v>222</v>
      </c>
      <c r="AU23" t="s">
        <v>408</v>
      </c>
      <c r="AV23" t="s">
        <v>48</v>
      </c>
      <c r="AW23">
        <v>1</v>
      </c>
      <c r="BB23">
        <v>0.92</v>
      </c>
      <c r="BC23" t="s">
        <v>68</v>
      </c>
      <c r="BF23" t="s">
        <v>117</v>
      </c>
      <c r="BG23" t="s">
        <v>120</v>
      </c>
      <c r="BH23" t="s">
        <v>408</v>
      </c>
      <c r="BI23">
        <v>3901</v>
      </c>
      <c r="BJ23">
        <v>1</v>
      </c>
      <c r="BK23" t="s">
        <v>222</v>
      </c>
      <c r="BL23" t="s">
        <v>176</v>
      </c>
      <c r="BM23">
        <v>0.92</v>
      </c>
      <c r="BN23" t="s">
        <v>68</v>
      </c>
      <c r="BO23" t="s">
        <v>177</v>
      </c>
      <c r="BP23">
        <v>611.36500000000001</v>
      </c>
    </row>
    <row r="24" spans="1:68" ht="16.5">
      <c r="A24" s="126" t="str">
        <f t="shared" si="18"/>
        <v>삼환운수</v>
      </c>
      <c r="B24" s="127" t="str">
        <f t="shared" si="1"/>
        <v>민동인</v>
      </c>
      <c r="C24" s="128" t="str">
        <f t="shared" si="19"/>
        <v>A</v>
      </c>
      <c r="D24" s="129">
        <f t="shared" si="20"/>
        <v>0.99113614762725233</v>
      </c>
      <c r="E24" s="130">
        <f t="shared" si="21"/>
        <v>2861</v>
      </c>
      <c r="F24" s="131" t="str">
        <f t="shared" si="22"/>
        <v>567</v>
      </c>
      <c r="G24" s="132" t="str">
        <f t="shared" si="23"/>
        <v>72바1513</v>
      </c>
      <c r="H24" s="133">
        <f t="shared" si="24"/>
        <v>2</v>
      </c>
      <c r="I24" s="134">
        <f t="shared" si="8"/>
        <v>1327.3430000000001</v>
      </c>
      <c r="J24" s="135">
        <f t="shared" si="25"/>
        <v>6.2206657274772323E-3</v>
      </c>
      <c r="K24" s="135">
        <f t="shared" si="26"/>
        <v>0.32722097638143977</v>
      </c>
      <c r="L24" s="135">
        <f t="shared" si="27"/>
        <v>0.1883461923557061</v>
      </c>
      <c r="M24" s="136">
        <f t="shared" si="28"/>
        <v>7.6260000000000003</v>
      </c>
      <c r="N24" s="137">
        <f t="shared" si="29"/>
        <v>0</v>
      </c>
      <c r="O24" s="137">
        <f t="shared" si="30"/>
        <v>1.1300771541342365</v>
      </c>
      <c r="P24" s="219">
        <f t="shared" si="31"/>
        <v>0</v>
      </c>
      <c r="Q24" s="220">
        <f t="shared" si="32"/>
        <v>0</v>
      </c>
      <c r="R24" s="220">
        <f t="shared" si="33"/>
        <v>15</v>
      </c>
      <c r="T24">
        <v>515</v>
      </c>
      <c r="U24">
        <v>2861</v>
      </c>
      <c r="V24" t="s">
        <v>267</v>
      </c>
      <c r="W24">
        <v>1327.3430000000001</v>
      </c>
      <c r="X24">
        <v>537.34900000000005</v>
      </c>
      <c r="Y24">
        <v>2.4700000000000002</v>
      </c>
      <c r="Z24">
        <v>7.6260000000000003</v>
      </c>
      <c r="AA24">
        <v>102.15546500000001</v>
      </c>
      <c r="AB24">
        <v>0.63547500000000001</v>
      </c>
      <c r="AC24">
        <v>33.427410999999999</v>
      </c>
      <c r="AD24" s="1">
        <v>250</v>
      </c>
      <c r="AE24">
        <v>0</v>
      </c>
      <c r="AF24">
        <v>15</v>
      </c>
      <c r="AG24">
        <v>51</v>
      </c>
      <c r="AH24">
        <v>12.993361999999999</v>
      </c>
      <c r="AI24">
        <v>0</v>
      </c>
      <c r="AJ24">
        <v>0</v>
      </c>
      <c r="AK24">
        <v>0</v>
      </c>
      <c r="AL24">
        <v>0</v>
      </c>
      <c r="AM24" t="s">
        <v>268</v>
      </c>
      <c r="AN24" t="s">
        <v>494</v>
      </c>
      <c r="AO24">
        <v>1251.0709999999999</v>
      </c>
      <c r="AR24" t="s">
        <v>117</v>
      </c>
      <c r="AS24" t="s">
        <v>122</v>
      </c>
      <c r="AT24" t="s">
        <v>232</v>
      </c>
      <c r="AU24" t="s">
        <v>267</v>
      </c>
      <c r="AV24" t="s">
        <v>48</v>
      </c>
      <c r="AW24">
        <v>2</v>
      </c>
      <c r="BB24">
        <v>0.99113614762725233</v>
      </c>
      <c r="BC24" t="s">
        <v>66</v>
      </c>
      <c r="BF24" t="s">
        <v>117</v>
      </c>
      <c r="BG24" t="s">
        <v>122</v>
      </c>
      <c r="BH24" t="s">
        <v>267</v>
      </c>
      <c r="BI24">
        <v>2861</v>
      </c>
      <c r="BJ24">
        <v>2</v>
      </c>
      <c r="BK24" t="s">
        <v>232</v>
      </c>
      <c r="BL24" t="s">
        <v>233</v>
      </c>
      <c r="BM24">
        <v>0.99113614762725233</v>
      </c>
      <c r="BN24" t="s">
        <v>66</v>
      </c>
      <c r="BO24" t="s">
        <v>179</v>
      </c>
      <c r="BP24">
        <v>1327.3429999999998</v>
      </c>
    </row>
    <row r="25" spans="1:68" ht="16.5">
      <c r="A25" s="109" t="str">
        <f t="shared" si="18"/>
        <v>삼환운수</v>
      </c>
      <c r="B25" s="110" t="str">
        <f t="shared" si="1"/>
        <v>박선영</v>
      </c>
      <c r="C25" s="111" t="str">
        <f t="shared" si="19"/>
        <v>A</v>
      </c>
      <c r="D25" s="112">
        <f t="shared" si="20"/>
        <v>0.96679999999999988</v>
      </c>
      <c r="E25" s="113">
        <f t="shared" si="21"/>
        <v>9810</v>
      </c>
      <c r="F25" s="114" t="str">
        <f t="shared" si="22"/>
        <v>567</v>
      </c>
      <c r="G25" s="115" t="str">
        <f t="shared" si="23"/>
        <v>72바1515</v>
      </c>
      <c r="H25" s="116">
        <f t="shared" si="24"/>
        <v>1</v>
      </c>
      <c r="I25" s="117">
        <f t="shared" si="8"/>
        <v>2389.1379999999999</v>
      </c>
      <c r="J25" s="118">
        <f t="shared" si="25"/>
        <v>1.4884364603161518E-2</v>
      </c>
      <c r="K25" s="118">
        <f t="shared" si="26"/>
        <v>0.36187181985405903</v>
      </c>
      <c r="L25" s="118">
        <f t="shared" si="27"/>
        <v>0.18165547574062277</v>
      </c>
      <c r="M25" s="119">
        <f t="shared" si="28"/>
        <v>9.4320000000000004</v>
      </c>
      <c r="N25" s="120">
        <f t="shared" si="29"/>
        <v>0</v>
      </c>
      <c r="O25" s="120">
        <f t="shared" si="30"/>
        <v>0.8371220080213031</v>
      </c>
      <c r="P25" s="221">
        <f t="shared" si="31"/>
        <v>0</v>
      </c>
      <c r="Q25" s="222">
        <f t="shared" si="32"/>
        <v>0</v>
      </c>
      <c r="R25" s="222">
        <f t="shared" si="33"/>
        <v>20</v>
      </c>
      <c r="T25">
        <v>515</v>
      </c>
      <c r="U25">
        <v>9810</v>
      </c>
      <c r="V25" t="s">
        <v>269</v>
      </c>
      <c r="W25">
        <v>2389.1379999999999</v>
      </c>
      <c r="X25">
        <v>988.56299999999999</v>
      </c>
      <c r="Y25">
        <v>2.4169999999999998</v>
      </c>
      <c r="Z25">
        <v>9.4320000000000004</v>
      </c>
      <c r="AA25">
        <v>191.12841399999999</v>
      </c>
      <c r="AB25">
        <v>2.8448250000000002</v>
      </c>
      <c r="AC25">
        <v>69.163987000000006</v>
      </c>
      <c r="AD25" s="1">
        <v>434</v>
      </c>
      <c r="AE25">
        <v>0</v>
      </c>
      <c r="AF25">
        <v>20</v>
      </c>
      <c r="AG25">
        <v>65</v>
      </c>
      <c r="AH25">
        <v>12.500171</v>
      </c>
      <c r="AI25">
        <v>1.6</v>
      </c>
      <c r="AJ25">
        <v>0</v>
      </c>
      <c r="AK25">
        <v>0</v>
      </c>
      <c r="AL25">
        <v>0</v>
      </c>
      <c r="AM25" t="s">
        <v>270</v>
      </c>
      <c r="AN25" t="s">
        <v>495</v>
      </c>
      <c r="AO25">
        <v>2389.1379999999999</v>
      </c>
      <c r="AR25" t="s">
        <v>117</v>
      </c>
      <c r="AS25" t="s">
        <v>122</v>
      </c>
      <c r="AT25" t="s">
        <v>234</v>
      </c>
      <c r="AU25" t="s">
        <v>269</v>
      </c>
      <c r="AV25" t="s">
        <v>48</v>
      </c>
      <c r="AW25">
        <v>1</v>
      </c>
      <c r="BB25">
        <v>0.96679999999999988</v>
      </c>
      <c r="BC25" t="s">
        <v>66</v>
      </c>
      <c r="BF25" t="s">
        <v>117</v>
      </c>
      <c r="BG25" t="s">
        <v>122</v>
      </c>
      <c r="BH25" t="s">
        <v>269</v>
      </c>
      <c r="BI25">
        <v>9810</v>
      </c>
      <c r="BJ25">
        <v>1</v>
      </c>
      <c r="BK25" t="s">
        <v>234</v>
      </c>
      <c r="BL25" t="s">
        <v>176</v>
      </c>
      <c r="BM25">
        <v>0.96679999999999988</v>
      </c>
      <c r="BN25" t="s">
        <v>66</v>
      </c>
      <c r="BO25" t="s">
        <v>179</v>
      </c>
      <c r="BP25">
        <v>2389.1379999999999</v>
      </c>
    </row>
    <row r="26" spans="1:68" ht="16.5">
      <c r="A26" s="126" t="str">
        <f t="shared" si="18"/>
        <v>삼환운수</v>
      </c>
      <c r="B26" s="127" t="str">
        <f t="shared" si="1"/>
        <v>박찬일</v>
      </c>
      <c r="C26" s="128" t="str">
        <f t="shared" si="19"/>
        <v>S</v>
      </c>
      <c r="D26" s="129">
        <f t="shared" si="20"/>
        <v>1.0022716415976591</v>
      </c>
      <c r="E26" s="130">
        <f t="shared" si="21"/>
        <v>4916</v>
      </c>
      <c r="F26" s="131" t="str">
        <f t="shared" si="22"/>
        <v>566</v>
      </c>
      <c r="G26" s="132" t="str">
        <f t="shared" si="23"/>
        <v>72바1512</v>
      </c>
      <c r="H26" s="133">
        <f t="shared" si="24"/>
        <v>5</v>
      </c>
      <c r="I26" s="134">
        <f t="shared" si="8"/>
        <v>1323.732</v>
      </c>
      <c r="J26" s="135">
        <f t="shared" si="25"/>
        <v>9.4972065512482367E-4</v>
      </c>
      <c r="K26" s="135">
        <f t="shared" si="26"/>
        <v>0.35551976885268483</v>
      </c>
      <c r="L26" s="135">
        <f t="shared" si="27"/>
        <v>0.21378949817636803</v>
      </c>
      <c r="M26" s="136">
        <f t="shared" si="28"/>
        <v>8.0920000000000005</v>
      </c>
      <c r="N26" s="137">
        <f t="shared" si="29"/>
        <v>0</v>
      </c>
      <c r="O26" s="137">
        <f t="shared" si="30"/>
        <v>0.52880794601928494</v>
      </c>
      <c r="P26" s="219">
        <f t="shared" si="31"/>
        <v>0</v>
      </c>
      <c r="Q26" s="220">
        <f t="shared" si="32"/>
        <v>0</v>
      </c>
      <c r="R26" s="220">
        <f t="shared" si="33"/>
        <v>7</v>
      </c>
      <c r="T26">
        <v>515</v>
      </c>
      <c r="U26">
        <v>4916</v>
      </c>
      <c r="V26" t="s">
        <v>271</v>
      </c>
      <c r="W26">
        <v>1323.732</v>
      </c>
      <c r="X26">
        <v>521.62900000000002</v>
      </c>
      <c r="Y26">
        <v>2.5379999999999998</v>
      </c>
      <c r="Z26">
        <v>8.0920000000000005</v>
      </c>
      <c r="AA26">
        <v>106.12383699999999</v>
      </c>
      <c r="AB26">
        <v>0.100788</v>
      </c>
      <c r="AC26">
        <v>37.729121999999997</v>
      </c>
      <c r="AD26" s="1">
        <v>283</v>
      </c>
      <c r="AE26">
        <v>0</v>
      </c>
      <c r="AF26">
        <v>7</v>
      </c>
      <c r="AG26">
        <v>48</v>
      </c>
      <c r="AH26">
        <v>12.473464999999999</v>
      </c>
      <c r="AI26">
        <v>0</v>
      </c>
      <c r="AJ26">
        <v>0</v>
      </c>
      <c r="AK26">
        <v>0</v>
      </c>
      <c r="AL26">
        <v>0</v>
      </c>
      <c r="AM26" t="s">
        <v>272</v>
      </c>
      <c r="AN26" t="s">
        <v>496</v>
      </c>
      <c r="AO26">
        <v>985.89499999999998</v>
      </c>
      <c r="AR26" t="s">
        <v>117</v>
      </c>
      <c r="AS26" t="s">
        <v>121</v>
      </c>
      <c r="AT26" t="s">
        <v>227</v>
      </c>
      <c r="AU26" t="s">
        <v>271</v>
      </c>
      <c r="AV26" t="s">
        <v>48</v>
      </c>
      <c r="AW26">
        <v>5</v>
      </c>
      <c r="BB26">
        <v>1.0022716415976591</v>
      </c>
      <c r="BC26" t="s">
        <v>71</v>
      </c>
      <c r="BF26" t="s">
        <v>117</v>
      </c>
      <c r="BG26" t="s">
        <v>121</v>
      </c>
      <c r="BH26" t="s">
        <v>271</v>
      </c>
      <c r="BI26">
        <v>4916</v>
      </c>
      <c r="BJ26">
        <v>5</v>
      </c>
      <c r="BK26" t="s">
        <v>227</v>
      </c>
      <c r="BL26" t="s">
        <v>228</v>
      </c>
      <c r="BM26">
        <v>1.0022716415976591</v>
      </c>
      <c r="BN26" t="s">
        <v>71</v>
      </c>
      <c r="BO26" t="s">
        <v>474</v>
      </c>
      <c r="BP26">
        <v>1323.7319999999997</v>
      </c>
    </row>
    <row r="27" spans="1:68" ht="16.5">
      <c r="A27" s="109" t="str">
        <f t="shared" si="18"/>
        <v>삼환운수</v>
      </c>
      <c r="B27" s="110" t="str">
        <f t="shared" si="1"/>
        <v>박창성</v>
      </c>
      <c r="C27" s="111" t="str">
        <f t="shared" si="19"/>
        <v>A</v>
      </c>
      <c r="D27" s="112">
        <f t="shared" si="20"/>
        <v>0.95461538461538464</v>
      </c>
      <c r="E27" s="113">
        <f t="shared" si="21"/>
        <v>9292</v>
      </c>
      <c r="F27" s="114" t="str">
        <f t="shared" si="22"/>
        <v>532</v>
      </c>
      <c r="G27" s="115" t="str">
        <f t="shared" si="23"/>
        <v>71바6202</v>
      </c>
      <c r="H27" s="116">
        <f t="shared" si="24"/>
        <v>1</v>
      </c>
      <c r="I27" s="117">
        <f t="shared" si="8"/>
        <v>877.42</v>
      </c>
      <c r="J27" s="118">
        <f t="shared" si="25"/>
        <v>3.2447796778140335E-4</v>
      </c>
      <c r="K27" s="118">
        <f t="shared" si="26"/>
        <v>0.28986894859082341</v>
      </c>
      <c r="L27" s="118">
        <f t="shared" si="27"/>
        <v>0.2347792391329124</v>
      </c>
      <c r="M27" s="119">
        <f t="shared" si="28"/>
        <v>8.74</v>
      </c>
      <c r="N27" s="120">
        <f t="shared" si="29"/>
        <v>0</v>
      </c>
      <c r="O27" s="120">
        <f t="shared" si="30"/>
        <v>0.79779353103416839</v>
      </c>
      <c r="P27" s="221">
        <f t="shared" si="31"/>
        <v>3</v>
      </c>
      <c r="Q27" s="222">
        <f t="shared" si="32"/>
        <v>0</v>
      </c>
      <c r="R27" s="222">
        <f t="shared" si="33"/>
        <v>7</v>
      </c>
      <c r="T27">
        <v>515</v>
      </c>
      <c r="U27">
        <v>9292</v>
      </c>
      <c r="V27" t="s">
        <v>273</v>
      </c>
      <c r="W27">
        <v>877.42</v>
      </c>
      <c r="X27">
        <v>353.577</v>
      </c>
      <c r="Y27">
        <v>2.4820000000000002</v>
      </c>
      <c r="Z27">
        <v>8.74</v>
      </c>
      <c r="AA27">
        <v>60.759132999999999</v>
      </c>
      <c r="AB27">
        <v>1.9715E-2</v>
      </c>
      <c r="AC27">
        <v>17.612186000000001</v>
      </c>
      <c r="AD27" s="1">
        <v>206</v>
      </c>
      <c r="AE27">
        <v>0</v>
      </c>
      <c r="AF27">
        <v>7</v>
      </c>
      <c r="AG27">
        <v>57</v>
      </c>
      <c r="AH27">
        <v>14.440956</v>
      </c>
      <c r="AI27">
        <v>0</v>
      </c>
      <c r="AJ27">
        <v>0</v>
      </c>
      <c r="AK27">
        <v>3</v>
      </c>
      <c r="AL27">
        <v>234</v>
      </c>
      <c r="AM27" t="s">
        <v>274</v>
      </c>
      <c r="AN27" t="s">
        <v>497</v>
      </c>
      <c r="AO27">
        <v>877.42</v>
      </c>
      <c r="AR27" t="s">
        <v>117</v>
      </c>
      <c r="AS27" t="s">
        <v>119</v>
      </c>
      <c r="AT27" t="s">
        <v>203</v>
      </c>
      <c r="AU27" t="s">
        <v>273</v>
      </c>
      <c r="AV27" t="s">
        <v>48</v>
      </c>
      <c r="AW27">
        <v>1</v>
      </c>
      <c r="BB27">
        <v>0.95461538461538464</v>
      </c>
      <c r="BC27" t="s">
        <v>66</v>
      </c>
      <c r="BF27" t="s">
        <v>117</v>
      </c>
      <c r="BG27" t="s">
        <v>119</v>
      </c>
      <c r="BH27" t="s">
        <v>273</v>
      </c>
      <c r="BI27">
        <v>9292</v>
      </c>
      <c r="BJ27">
        <v>1</v>
      </c>
      <c r="BK27" t="s">
        <v>203</v>
      </c>
      <c r="BL27" t="s">
        <v>176</v>
      </c>
      <c r="BM27">
        <v>0.95461538461538464</v>
      </c>
      <c r="BN27" t="s">
        <v>66</v>
      </c>
      <c r="BO27" t="s">
        <v>179</v>
      </c>
      <c r="BP27">
        <v>877.42</v>
      </c>
    </row>
    <row r="28" spans="1:68" ht="16.5">
      <c r="A28" s="126" t="str">
        <f t="shared" si="18"/>
        <v>삼환운수</v>
      </c>
      <c r="B28" s="127" t="str">
        <f t="shared" si="1"/>
        <v>박홍선</v>
      </c>
      <c r="C28" s="128" t="str">
        <f t="shared" si="19"/>
        <v>C</v>
      </c>
      <c r="D28" s="129">
        <f t="shared" si="20"/>
        <v>0.86230769230769233</v>
      </c>
      <c r="E28" s="130">
        <f t="shared" si="21"/>
        <v>5611</v>
      </c>
      <c r="F28" s="131" t="str">
        <f t="shared" si="22"/>
        <v>532</v>
      </c>
      <c r="G28" s="132" t="str">
        <f t="shared" si="23"/>
        <v>71바6222</v>
      </c>
      <c r="H28" s="133">
        <f t="shared" si="24"/>
        <v>1</v>
      </c>
      <c r="I28" s="134">
        <f t="shared" si="8"/>
        <v>1513.1389999999999</v>
      </c>
      <c r="J28" s="135">
        <f t="shared" si="25"/>
        <v>4.8414315181529582E-3</v>
      </c>
      <c r="K28" s="135">
        <f t="shared" si="26"/>
        <v>0.34362250715948145</v>
      </c>
      <c r="L28" s="135">
        <f t="shared" si="27"/>
        <v>0.17447174383847089</v>
      </c>
      <c r="M28" s="136">
        <f t="shared" si="28"/>
        <v>9.9499999999999993</v>
      </c>
      <c r="N28" s="137">
        <f t="shared" si="29"/>
        <v>6.6087781756996547E-2</v>
      </c>
      <c r="O28" s="137">
        <f t="shared" si="30"/>
        <v>2.3130723614948794</v>
      </c>
      <c r="P28" s="219">
        <f t="shared" si="31"/>
        <v>8</v>
      </c>
      <c r="Q28" s="220">
        <f t="shared" si="32"/>
        <v>1</v>
      </c>
      <c r="R28" s="220">
        <f t="shared" si="33"/>
        <v>35</v>
      </c>
      <c r="T28">
        <v>515</v>
      </c>
      <c r="U28">
        <v>5611</v>
      </c>
      <c r="V28" t="s">
        <v>275</v>
      </c>
      <c r="W28">
        <v>1513.1389999999999</v>
      </c>
      <c r="X28">
        <v>675.00699999999995</v>
      </c>
      <c r="Y28">
        <v>2.242</v>
      </c>
      <c r="Z28">
        <v>9.9499999999999993</v>
      </c>
      <c r="AA28">
        <v>119.163309</v>
      </c>
      <c r="AB28">
        <v>0.57692100000000002</v>
      </c>
      <c r="AC28">
        <v>40.947195000000001</v>
      </c>
      <c r="AD28" s="1">
        <v>264</v>
      </c>
      <c r="AE28">
        <v>1</v>
      </c>
      <c r="AF28">
        <v>35</v>
      </c>
      <c r="AG28">
        <v>57</v>
      </c>
      <c r="AH28">
        <v>12.698027</v>
      </c>
      <c r="AI28">
        <v>0</v>
      </c>
      <c r="AJ28">
        <v>0</v>
      </c>
      <c r="AK28">
        <v>8</v>
      </c>
      <c r="AL28">
        <v>734</v>
      </c>
      <c r="AM28" t="s">
        <v>276</v>
      </c>
      <c r="AN28" t="s">
        <v>498</v>
      </c>
      <c r="AO28">
        <v>1513.1389999999999</v>
      </c>
      <c r="AR28" t="s">
        <v>117</v>
      </c>
      <c r="AS28" t="s">
        <v>119</v>
      </c>
      <c r="AT28" t="s">
        <v>217</v>
      </c>
      <c r="AU28" t="s">
        <v>275</v>
      </c>
      <c r="AV28" t="s">
        <v>48</v>
      </c>
      <c r="AW28">
        <v>1</v>
      </c>
      <c r="BB28">
        <v>0.86230769230769233</v>
      </c>
      <c r="BC28" t="s">
        <v>69</v>
      </c>
      <c r="BF28" t="s">
        <v>117</v>
      </c>
      <c r="BG28" t="s">
        <v>119</v>
      </c>
      <c r="BH28" t="s">
        <v>275</v>
      </c>
      <c r="BI28">
        <v>5611</v>
      </c>
      <c r="BJ28">
        <v>1</v>
      </c>
      <c r="BK28" t="s">
        <v>217</v>
      </c>
      <c r="BL28" t="s">
        <v>176</v>
      </c>
      <c r="BM28">
        <v>0.86230769230769233</v>
      </c>
      <c r="BN28" t="s">
        <v>69</v>
      </c>
      <c r="BO28" t="s">
        <v>178</v>
      </c>
      <c r="BP28">
        <v>1513.1389999999999</v>
      </c>
    </row>
    <row r="29" spans="1:68" ht="16.5">
      <c r="A29" s="109" t="str">
        <f t="shared" si="18"/>
        <v>삼환운수</v>
      </c>
      <c r="B29" s="110" t="str">
        <f t="shared" si="1"/>
        <v>변상희</v>
      </c>
      <c r="C29" s="111" t="str">
        <f t="shared" si="19"/>
        <v>C</v>
      </c>
      <c r="D29" s="112">
        <f t="shared" si="20"/>
        <v>0.86769489992235438</v>
      </c>
      <c r="E29" s="113">
        <f t="shared" si="21"/>
        <v>5319</v>
      </c>
      <c r="F29" s="114" t="str">
        <f t="shared" si="22"/>
        <v>순환56</v>
      </c>
      <c r="G29" s="115" t="str">
        <f t="shared" si="23"/>
        <v>71바7110</v>
      </c>
      <c r="H29" s="116">
        <f t="shared" si="24"/>
        <v>7</v>
      </c>
      <c r="I29" s="117">
        <f t="shared" si="8"/>
        <v>1906.7860000000001</v>
      </c>
      <c r="J29" s="118">
        <f t="shared" si="25"/>
        <v>3.8082930060161658E-3</v>
      </c>
      <c r="K29" s="118">
        <f t="shared" si="26"/>
        <v>0.33373872230979867</v>
      </c>
      <c r="L29" s="118">
        <f t="shared" si="27"/>
        <v>5.2968712797345899E-2</v>
      </c>
      <c r="M29" s="119">
        <f t="shared" si="28"/>
        <v>11.202</v>
      </c>
      <c r="N29" s="120">
        <f t="shared" si="29"/>
        <v>0</v>
      </c>
      <c r="O29" s="120">
        <f t="shared" si="30"/>
        <v>2.5697692347227217</v>
      </c>
      <c r="P29" s="221">
        <f t="shared" si="31"/>
        <v>4</v>
      </c>
      <c r="Q29" s="222">
        <f t="shared" si="32"/>
        <v>0</v>
      </c>
      <c r="R29" s="222">
        <f t="shared" si="33"/>
        <v>49</v>
      </c>
      <c r="T29">
        <v>515</v>
      </c>
      <c r="U29">
        <v>5319</v>
      </c>
      <c r="V29" t="s">
        <v>277</v>
      </c>
      <c r="W29">
        <v>1906.7860000000001</v>
      </c>
      <c r="X29">
        <v>762.19899999999996</v>
      </c>
      <c r="Y29">
        <v>2.5019999999999998</v>
      </c>
      <c r="Z29">
        <v>11.202</v>
      </c>
      <c r="AA29">
        <v>128.516897</v>
      </c>
      <c r="AB29">
        <v>0.48942999999999998</v>
      </c>
      <c r="AC29">
        <v>42.891064999999998</v>
      </c>
      <c r="AD29" s="1">
        <v>101</v>
      </c>
      <c r="AE29">
        <v>0</v>
      </c>
      <c r="AF29">
        <v>49</v>
      </c>
      <c r="AG29">
        <v>61</v>
      </c>
      <c r="AH29">
        <v>14.83685</v>
      </c>
      <c r="AI29">
        <v>0</v>
      </c>
      <c r="AJ29">
        <v>0</v>
      </c>
      <c r="AK29">
        <v>4</v>
      </c>
      <c r="AL29">
        <v>293</v>
      </c>
      <c r="AM29" t="s">
        <v>278</v>
      </c>
      <c r="AN29" t="s">
        <v>499</v>
      </c>
      <c r="AO29">
        <v>1015.838</v>
      </c>
      <c r="AR29" t="s">
        <v>117</v>
      </c>
      <c r="AS29" t="s">
        <v>123</v>
      </c>
      <c r="AT29" t="s">
        <v>240</v>
      </c>
      <c r="AU29" t="s">
        <v>277</v>
      </c>
      <c r="AV29" t="s">
        <v>48</v>
      </c>
      <c r="AW29">
        <v>7</v>
      </c>
      <c r="BB29">
        <v>0.86769489992235438</v>
      </c>
      <c r="BC29" t="s">
        <v>69</v>
      </c>
      <c r="BF29" t="s">
        <v>117</v>
      </c>
      <c r="BG29" t="s">
        <v>123</v>
      </c>
      <c r="BH29" t="s">
        <v>277</v>
      </c>
      <c r="BI29">
        <v>5319</v>
      </c>
      <c r="BJ29">
        <v>7</v>
      </c>
      <c r="BK29" t="s">
        <v>240</v>
      </c>
      <c r="BL29" t="s">
        <v>210</v>
      </c>
      <c r="BM29">
        <v>0.86769489992235438</v>
      </c>
      <c r="BN29" t="s">
        <v>69</v>
      </c>
      <c r="BO29" t="s">
        <v>178</v>
      </c>
      <c r="BP29">
        <v>1906.7860000000001</v>
      </c>
    </row>
    <row r="30" spans="1:68" ht="16.5">
      <c r="A30" s="126" t="str">
        <f t="shared" si="18"/>
        <v>삼환운수</v>
      </c>
      <c r="B30" s="127" t="str">
        <f t="shared" si="1"/>
        <v>서강익</v>
      </c>
      <c r="C30" s="128" t="str">
        <f t="shared" si="19"/>
        <v>D</v>
      </c>
      <c r="D30" s="129">
        <f t="shared" si="20"/>
        <v>0.83193548387096783</v>
      </c>
      <c r="E30" s="130">
        <f t="shared" si="21"/>
        <v>4780</v>
      </c>
      <c r="F30" s="131" t="str">
        <f t="shared" si="22"/>
        <v>510</v>
      </c>
      <c r="G30" s="132" t="str">
        <f t="shared" si="23"/>
        <v>71바7107</v>
      </c>
      <c r="H30" s="133">
        <f t="shared" si="24"/>
        <v>1</v>
      </c>
      <c r="I30" s="134">
        <f t="shared" si="8"/>
        <v>1072.2860000000001</v>
      </c>
      <c r="J30" s="135">
        <f t="shared" si="25"/>
        <v>3.3423106750353822E-2</v>
      </c>
      <c r="K30" s="135">
        <f t="shared" si="26"/>
        <v>0.34988058210984752</v>
      </c>
      <c r="L30" s="135">
        <f t="shared" si="27"/>
        <v>0.25179849405848809</v>
      </c>
      <c r="M30" s="136">
        <f t="shared" si="28"/>
        <v>10.742000000000001</v>
      </c>
      <c r="N30" s="137">
        <f t="shared" si="29"/>
        <v>0</v>
      </c>
      <c r="O30" s="137">
        <f t="shared" si="30"/>
        <v>8.1135070307735067</v>
      </c>
      <c r="P30" s="219">
        <f t="shared" si="31"/>
        <v>14</v>
      </c>
      <c r="Q30" s="220">
        <f t="shared" si="32"/>
        <v>0</v>
      </c>
      <c r="R30" s="220">
        <f t="shared" si="33"/>
        <v>87</v>
      </c>
      <c r="T30">
        <v>515</v>
      </c>
      <c r="U30">
        <v>4780</v>
      </c>
      <c r="V30" t="s">
        <v>279</v>
      </c>
      <c r="W30">
        <v>1072.2860000000001</v>
      </c>
      <c r="X30">
        <v>415.774</v>
      </c>
      <c r="Y30">
        <v>2.5790000000000002</v>
      </c>
      <c r="Z30">
        <v>10.742000000000001</v>
      </c>
      <c r="AA30">
        <v>75.238308000000004</v>
      </c>
      <c r="AB30">
        <v>2.5146980000000001</v>
      </c>
      <c r="AC30">
        <v>26.324422999999999</v>
      </c>
      <c r="AD30" s="1">
        <v>270</v>
      </c>
      <c r="AE30">
        <v>0</v>
      </c>
      <c r="AF30">
        <v>87</v>
      </c>
      <c r="AG30">
        <v>58</v>
      </c>
      <c r="AH30">
        <v>14.251861999999999</v>
      </c>
      <c r="AI30">
        <v>0</v>
      </c>
      <c r="AJ30">
        <v>0</v>
      </c>
      <c r="AK30">
        <v>14</v>
      </c>
      <c r="AL30">
        <v>2222</v>
      </c>
      <c r="AM30" t="s">
        <v>280</v>
      </c>
      <c r="AN30" t="s">
        <v>500</v>
      </c>
      <c r="AO30">
        <v>1072.2860000000001</v>
      </c>
      <c r="AR30" t="s">
        <v>117</v>
      </c>
      <c r="AS30" t="s">
        <v>118</v>
      </c>
      <c r="AT30" t="s">
        <v>199</v>
      </c>
      <c r="AU30" t="s">
        <v>279</v>
      </c>
      <c r="AV30" t="s">
        <v>48</v>
      </c>
      <c r="AW30">
        <v>1</v>
      </c>
      <c r="BB30">
        <v>0.83193548387096783</v>
      </c>
      <c r="BC30" t="s">
        <v>67</v>
      </c>
      <c r="BF30" t="s">
        <v>117</v>
      </c>
      <c r="BG30" t="s">
        <v>118</v>
      </c>
      <c r="BH30" t="s">
        <v>279</v>
      </c>
      <c r="BI30">
        <v>4780</v>
      </c>
      <c r="BJ30">
        <v>1</v>
      </c>
      <c r="BK30" t="s">
        <v>199</v>
      </c>
      <c r="BL30" t="s">
        <v>176</v>
      </c>
      <c r="BM30">
        <v>0.83193548387096783</v>
      </c>
      <c r="BN30" t="s">
        <v>67</v>
      </c>
      <c r="BO30" t="s">
        <v>180</v>
      </c>
      <c r="BP30">
        <v>1072.2860000000001</v>
      </c>
    </row>
    <row r="31" spans="1:68" ht="16.5">
      <c r="A31" s="109" t="str">
        <f t="shared" si="18"/>
        <v>삼환운수</v>
      </c>
      <c r="B31" s="110" t="str">
        <f t="shared" si="1"/>
        <v>서도원</v>
      </c>
      <c r="C31" s="111" t="str">
        <f t="shared" si="19"/>
        <v>C</v>
      </c>
      <c r="D31" s="112">
        <f t="shared" si="20"/>
        <v>0.89234436506743675</v>
      </c>
      <c r="E31" s="113">
        <f t="shared" si="21"/>
        <v>7449</v>
      </c>
      <c r="F31" s="114" t="str">
        <f t="shared" si="22"/>
        <v>566</v>
      </c>
      <c r="G31" s="115" t="str">
        <f t="shared" si="23"/>
        <v>72바1520</v>
      </c>
      <c r="H31" s="116">
        <f t="shared" si="24"/>
        <v>2</v>
      </c>
      <c r="I31" s="117">
        <f t="shared" si="8"/>
        <v>1264.1500000000001</v>
      </c>
      <c r="J31" s="118">
        <f t="shared" si="25"/>
        <v>1.4022894442999069E-2</v>
      </c>
      <c r="K31" s="118">
        <f t="shared" si="26"/>
        <v>0.37896297426354913</v>
      </c>
      <c r="L31" s="118">
        <f t="shared" si="27"/>
        <v>0.16611952695487084</v>
      </c>
      <c r="M31" s="119">
        <f t="shared" si="28"/>
        <v>9.5530000000000008</v>
      </c>
      <c r="N31" s="120">
        <f t="shared" si="29"/>
        <v>0</v>
      </c>
      <c r="O31" s="120">
        <f t="shared" si="30"/>
        <v>1.1074635130324724</v>
      </c>
      <c r="P31" s="221">
        <f t="shared" si="31"/>
        <v>4</v>
      </c>
      <c r="Q31" s="222">
        <f t="shared" si="32"/>
        <v>0</v>
      </c>
      <c r="R31" s="222">
        <f t="shared" si="33"/>
        <v>14</v>
      </c>
      <c r="T31">
        <v>515</v>
      </c>
      <c r="U31">
        <v>7449</v>
      </c>
      <c r="V31" t="s">
        <v>281</v>
      </c>
      <c r="W31">
        <v>1264.1500000000001</v>
      </c>
      <c r="X31">
        <v>570.36599999999999</v>
      </c>
      <c r="Y31">
        <v>2.2160000000000002</v>
      </c>
      <c r="Z31">
        <v>9.5530000000000008</v>
      </c>
      <c r="AA31">
        <v>101.338565</v>
      </c>
      <c r="AB31">
        <v>1.42106</v>
      </c>
      <c r="AC31">
        <v>38.403564000000003</v>
      </c>
      <c r="AD31" s="1">
        <v>210</v>
      </c>
      <c r="AE31">
        <v>0</v>
      </c>
      <c r="AF31">
        <v>14</v>
      </c>
      <c r="AG31">
        <v>76</v>
      </c>
      <c r="AH31">
        <v>12.47452</v>
      </c>
      <c r="AI31">
        <v>85.3</v>
      </c>
      <c r="AJ31">
        <v>0</v>
      </c>
      <c r="AK31">
        <v>4</v>
      </c>
      <c r="AL31">
        <v>199</v>
      </c>
      <c r="AM31" t="s">
        <v>282</v>
      </c>
      <c r="AN31" t="s">
        <v>501</v>
      </c>
      <c r="AO31">
        <v>1109.1969999999999</v>
      </c>
      <c r="AR31" t="s">
        <v>117</v>
      </c>
      <c r="AS31" t="s">
        <v>121</v>
      </c>
      <c r="AT31" t="s">
        <v>229</v>
      </c>
      <c r="AU31" t="s">
        <v>281</v>
      </c>
      <c r="AV31" t="s">
        <v>48</v>
      </c>
      <c r="AW31">
        <v>2</v>
      </c>
      <c r="BB31">
        <v>0.89234436506743675</v>
      </c>
      <c r="BC31" t="s">
        <v>69</v>
      </c>
      <c r="BF31" t="s">
        <v>117</v>
      </c>
      <c r="BG31" t="s">
        <v>121</v>
      </c>
      <c r="BH31" t="s">
        <v>281</v>
      </c>
      <c r="BI31">
        <v>7449</v>
      </c>
      <c r="BJ31">
        <v>2</v>
      </c>
      <c r="BK31" t="s">
        <v>229</v>
      </c>
      <c r="BL31" t="s">
        <v>233</v>
      </c>
      <c r="BM31">
        <v>0.89234436506743675</v>
      </c>
      <c r="BN31" t="s">
        <v>69</v>
      </c>
      <c r="BO31" t="s">
        <v>178</v>
      </c>
      <c r="BP31">
        <v>1264.1499999999999</v>
      </c>
    </row>
    <row r="32" spans="1:68" ht="16.5">
      <c r="A32" s="126" t="str">
        <f t="shared" si="18"/>
        <v>삼환운수</v>
      </c>
      <c r="B32" s="127" t="str">
        <f t="shared" si="1"/>
        <v>서영윤</v>
      </c>
      <c r="C32" s="128" t="str">
        <f t="shared" si="19"/>
        <v>F</v>
      </c>
      <c r="D32" s="129">
        <f t="shared" si="20"/>
        <v>0.73923076923076914</v>
      </c>
      <c r="E32" s="130">
        <f t="shared" si="21"/>
        <v>8523</v>
      </c>
      <c r="F32" s="131" t="str">
        <f t="shared" si="22"/>
        <v>532</v>
      </c>
      <c r="G32" s="132" t="str">
        <f t="shared" si="23"/>
        <v>71바6218</v>
      </c>
      <c r="H32" s="133">
        <f t="shared" si="24"/>
        <v>1</v>
      </c>
      <c r="I32" s="134">
        <f t="shared" si="8"/>
        <v>1470.82</v>
      </c>
      <c r="J32" s="135">
        <f t="shared" si="25"/>
        <v>3.0459387659085329E-2</v>
      </c>
      <c r="K32" s="135">
        <f t="shared" si="26"/>
        <v>0.35489678900055149</v>
      </c>
      <c r="L32" s="135">
        <f t="shared" si="27"/>
        <v>0.22572442583048913</v>
      </c>
      <c r="M32" s="136">
        <f t="shared" si="28"/>
        <v>12.074</v>
      </c>
      <c r="N32" s="137">
        <f t="shared" si="29"/>
        <v>0</v>
      </c>
      <c r="O32" s="137">
        <f t="shared" si="30"/>
        <v>6.1190356399831387</v>
      </c>
      <c r="P32" s="219">
        <f t="shared" si="31"/>
        <v>10</v>
      </c>
      <c r="Q32" s="220">
        <f t="shared" si="32"/>
        <v>0</v>
      </c>
      <c r="R32" s="220">
        <f t="shared" si="33"/>
        <v>90</v>
      </c>
      <c r="T32">
        <v>515</v>
      </c>
      <c r="U32">
        <v>8523</v>
      </c>
      <c r="V32" t="s">
        <v>283</v>
      </c>
      <c r="W32">
        <v>1470.82</v>
      </c>
      <c r="X32">
        <v>765.447</v>
      </c>
      <c r="Y32">
        <v>1.9219999999999999</v>
      </c>
      <c r="Z32">
        <v>12.074</v>
      </c>
      <c r="AA32">
        <v>115.553866</v>
      </c>
      <c r="AB32">
        <v>3.5196999999999998</v>
      </c>
      <c r="AC32">
        <v>41.009695999999998</v>
      </c>
      <c r="AD32" s="1">
        <v>332</v>
      </c>
      <c r="AE32">
        <v>0</v>
      </c>
      <c r="AF32">
        <v>90</v>
      </c>
      <c r="AG32">
        <v>63</v>
      </c>
      <c r="AH32">
        <v>12.728436</v>
      </c>
      <c r="AI32">
        <v>26.1</v>
      </c>
      <c r="AJ32">
        <v>0</v>
      </c>
      <c r="AK32">
        <v>10</v>
      </c>
      <c r="AL32">
        <v>2287</v>
      </c>
      <c r="AM32" t="s">
        <v>284</v>
      </c>
      <c r="AN32" t="s">
        <v>502</v>
      </c>
      <c r="AO32">
        <v>1470.82</v>
      </c>
      <c r="AR32" t="s">
        <v>117</v>
      </c>
      <c r="AS32" t="s">
        <v>119</v>
      </c>
      <c r="AT32" t="s">
        <v>214</v>
      </c>
      <c r="AU32" t="s">
        <v>283</v>
      </c>
      <c r="AV32" t="s">
        <v>48</v>
      </c>
      <c r="AW32">
        <v>1</v>
      </c>
      <c r="BB32">
        <v>0.73923076923076914</v>
      </c>
      <c r="BC32" t="s">
        <v>70</v>
      </c>
      <c r="BF32" t="s">
        <v>117</v>
      </c>
      <c r="BG32" t="s">
        <v>119</v>
      </c>
      <c r="BH32" t="s">
        <v>283</v>
      </c>
      <c r="BI32">
        <v>8523</v>
      </c>
      <c r="BJ32">
        <v>1</v>
      </c>
      <c r="BK32" t="s">
        <v>214</v>
      </c>
      <c r="BL32" t="s">
        <v>176</v>
      </c>
      <c r="BM32">
        <v>0.73923076923076914</v>
      </c>
      <c r="BN32" t="s">
        <v>70</v>
      </c>
      <c r="BO32" t="s">
        <v>189</v>
      </c>
      <c r="BP32">
        <v>1470.82</v>
      </c>
    </row>
    <row r="33" spans="1:68" ht="16.5">
      <c r="A33" s="109" t="str">
        <f t="shared" si="18"/>
        <v>삼환운수</v>
      </c>
      <c r="B33" s="110" t="str">
        <f t="shared" si="1"/>
        <v>서정룡</v>
      </c>
      <c r="C33" s="111" t="str">
        <f t="shared" si="19"/>
        <v>B</v>
      </c>
      <c r="D33" s="112">
        <f t="shared" si="20"/>
        <v>0.90694376779452146</v>
      </c>
      <c r="E33" s="113">
        <f t="shared" si="21"/>
        <v>2076</v>
      </c>
      <c r="F33" s="114" t="str">
        <f t="shared" si="22"/>
        <v>566</v>
      </c>
      <c r="G33" s="115" t="str">
        <f t="shared" si="23"/>
        <v>72바1512</v>
      </c>
      <c r="H33" s="116">
        <f t="shared" si="24"/>
        <v>3</v>
      </c>
      <c r="I33" s="117">
        <f t="shared" si="8"/>
        <v>1482.549</v>
      </c>
      <c r="J33" s="118">
        <f t="shared" si="25"/>
        <v>8.3913958428613634E-3</v>
      </c>
      <c r="K33" s="118">
        <f t="shared" si="26"/>
        <v>0.36452462145365738</v>
      </c>
      <c r="L33" s="118">
        <f t="shared" si="27"/>
        <v>0.11264383167099368</v>
      </c>
      <c r="M33" s="119">
        <f t="shared" si="28"/>
        <v>9.8089999999999993</v>
      </c>
      <c r="N33" s="120">
        <f t="shared" si="29"/>
        <v>6.745139621017586E-2</v>
      </c>
      <c r="O33" s="120">
        <f t="shared" si="30"/>
        <v>2.0909932825154516</v>
      </c>
      <c r="P33" s="221">
        <f t="shared" si="31"/>
        <v>0</v>
      </c>
      <c r="Q33" s="222">
        <f t="shared" si="32"/>
        <v>1</v>
      </c>
      <c r="R33" s="222">
        <f t="shared" si="33"/>
        <v>31</v>
      </c>
      <c r="T33">
        <v>515</v>
      </c>
      <c r="U33">
        <v>2076</v>
      </c>
      <c r="V33" t="s">
        <v>285</v>
      </c>
      <c r="W33">
        <v>1482.549</v>
      </c>
      <c r="X33">
        <v>654.46100000000001</v>
      </c>
      <c r="Y33">
        <v>2.2650000000000001</v>
      </c>
      <c r="Z33">
        <v>9.8089999999999993</v>
      </c>
      <c r="AA33">
        <v>126.016341</v>
      </c>
      <c r="AB33">
        <v>1.057453</v>
      </c>
      <c r="AC33">
        <v>45.936059</v>
      </c>
      <c r="AD33" s="1">
        <v>167</v>
      </c>
      <c r="AE33">
        <v>1</v>
      </c>
      <c r="AF33">
        <v>31</v>
      </c>
      <c r="AG33">
        <v>61</v>
      </c>
      <c r="AH33">
        <v>11.764735999999999</v>
      </c>
      <c r="AI33">
        <v>0</v>
      </c>
      <c r="AJ33">
        <v>0</v>
      </c>
      <c r="AK33">
        <v>0</v>
      </c>
      <c r="AL33">
        <v>0</v>
      </c>
      <c r="AM33" t="s">
        <v>286</v>
      </c>
      <c r="AN33" t="s">
        <v>503</v>
      </c>
      <c r="AO33">
        <v>1327.61</v>
      </c>
      <c r="AR33" t="s">
        <v>117</v>
      </c>
      <c r="AS33" t="s">
        <v>121</v>
      </c>
      <c r="AT33" t="s">
        <v>227</v>
      </c>
      <c r="AU33" t="s">
        <v>285</v>
      </c>
      <c r="AV33" t="s">
        <v>48</v>
      </c>
      <c r="AW33">
        <v>3</v>
      </c>
      <c r="BB33">
        <v>0.90694376779452146</v>
      </c>
      <c r="BC33" t="s">
        <v>68</v>
      </c>
      <c r="BF33" t="s">
        <v>117</v>
      </c>
      <c r="BG33" t="s">
        <v>121</v>
      </c>
      <c r="BH33" t="s">
        <v>285</v>
      </c>
      <c r="BI33">
        <v>2076</v>
      </c>
      <c r="BJ33">
        <v>3</v>
      </c>
      <c r="BK33" t="s">
        <v>227</v>
      </c>
      <c r="BL33" t="s">
        <v>229</v>
      </c>
      <c r="BM33">
        <v>0.90694376779452146</v>
      </c>
      <c r="BN33" t="s">
        <v>68</v>
      </c>
      <c r="BO33" t="s">
        <v>177</v>
      </c>
      <c r="BP33">
        <v>1482.549</v>
      </c>
    </row>
    <row r="34" spans="1:68" ht="16.5">
      <c r="A34" s="126" t="str">
        <f t="shared" si="18"/>
        <v>삼환운수</v>
      </c>
      <c r="B34" s="127" t="str">
        <f t="shared" si="1"/>
        <v>성진천</v>
      </c>
      <c r="C34" s="128" t="str">
        <f t="shared" si="19"/>
        <v>A</v>
      </c>
      <c r="D34" s="129">
        <f t="shared" si="20"/>
        <v>0.99270842522470948</v>
      </c>
      <c r="E34" s="130">
        <f t="shared" si="21"/>
        <v>1213</v>
      </c>
      <c r="F34" s="131" t="str">
        <f t="shared" si="22"/>
        <v>567</v>
      </c>
      <c r="G34" s="132" t="str">
        <f t="shared" si="23"/>
        <v>71바6459</v>
      </c>
      <c r="H34" s="133">
        <f t="shared" si="24"/>
        <v>3</v>
      </c>
      <c r="I34" s="134">
        <f t="shared" si="8"/>
        <v>1305.799</v>
      </c>
      <c r="J34" s="135">
        <f t="shared" si="25"/>
        <v>1.8717943438757521E-2</v>
      </c>
      <c r="K34" s="135">
        <f t="shared" si="26"/>
        <v>0.33859253075429546</v>
      </c>
      <c r="L34" s="135">
        <f t="shared" si="27"/>
        <v>9.0366128324497114E-2</v>
      </c>
      <c r="M34" s="136">
        <f t="shared" si="28"/>
        <v>4.3230000000000004</v>
      </c>
      <c r="N34" s="137">
        <f t="shared" si="29"/>
        <v>0.76581464681777212</v>
      </c>
      <c r="O34" s="137">
        <f t="shared" si="30"/>
        <v>1.6847922229990986</v>
      </c>
      <c r="P34" s="219">
        <f t="shared" si="31"/>
        <v>0</v>
      </c>
      <c r="Q34" s="220">
        <f t="shared" si="32"/>
        <v>10</v>
      </c>
      <c r="R34" s="220">
        <f t="shared" si="33"/>
        <v>22</v>
      </c>
      <c r="T34">
        <v>515</v>
      </c>
      <c r="U34">
        <v>1213</v>
      </c>
      <c r="V34" t="s">
        <v>287</v>
      </c>
      <c r="W34">
        <v>1305.799</v>
      </c>
      <c r="X34">
        <v>529.27499999999998</v>
      </c>
      <c r="Y34">
        <v>2.4670000000000001</v>
      </c>
      <c r="Z34">
        <v>4.3230000000000004</v>
      </c>
      <c r="AA34">
        <v>93.934358000000003</v>
      </c>
      <c r="AB34">
        <v>1.7582580000000001</v>
      </c>
      <c r="AC34">
        <v>31.805472000000002</v>
      </c>
      <c r="AD34" s="1">
        <v>118</v>
      </c>
      <c r="AE34">
        <v>10</v>
      </c>
      <c r="AF34">
        <v>22</v>
      </c>
      <c r="AG34">
        <v>130</v>
      </c>
      <c r="AH34">
        <v>13.901185999999999</v>
      </c>
      <c r="AI34">
        <v>0</v>
      </c>
      <c r="AJ34">
        <v>0</v>
      </c>
      <c r="AK34">
        <v>0</v>
      </c>
      <c r="AL34">
        <v>0</v>
      </c>
      <c r="AM34" t="s">
        <v>288</v>
      </c>
      <c r="AN34" t="s">
        <v>504</v>
      </c>
      <c r="AO34">
        <v>1146.5319999999999</v>
      </c>
      <c r="AR34" t="s">
        <v>117</v>
      </c>
      <c r="AS34" t="s">
        <v>122</v>
      </c>
      <c r="AT34" t="s">
        <v>230</v>
      </c>
      <c r="AU34" t="s">
        <v>287</v>
      </c>
      <c r="AV34" t="s">
        <v>231</v>
      </c>
      <c r="AW34">
        <v>3</v>
      </c>
      <c r="BB34">
        <v>0.99270842522470948</v>
      </c>
      <c r="BC34" t="s">
        <v>66</v>
      </c>
      <c r="BF34" t="s">
        <v>117</v>
      </c>
      <c r="BG34" t="s">
        <v>122</v>
      </c>
      <c r="BH34" t="s">
        <v>287</v>
      </c>
      <c r="BI34">
        <v>1213</v>
      </c>
      <c r="BJ34">
        <v>3</v>
      </c>
      <c r="BK34" t="s">
        <v>230</v>
      </c>
      <c r="BL34" t="s">
        <v>236</v>
      </c>
      <c r="BM34">
        <v>0.99270842522470948</v>
      </c>
      <c r="BN34" t="s">
        <v>66</v>
      </c>
      <c r="BO34" t="s">
        <v>179</v>
      </c>
      <c r="BP34">
        <v>1305.7989999999998</v>
      </c>
    </row>
    <row r="35" spans="1:68" ht="16.5">
      <c r="A35" s="109" t="str">
        <f t="shared" si="18"/>
        <v>삼환운수</v>
      </c>
      <c r="B35" s="110" t="str">
        <f t="shared" si="1"/>
        <v>송성일</v>
      </c>
      <c r="C35" s="111" t="str">
        <f t="shared" si="19"/>
        <v>B</v>
      </c>
      <c r="D35" s="112">
        <f t="shared" si="20"/>
        <v>0.94666666666666666</v>
      </c>
      <c r="E35" s="113">
        <f t="shared" si="21"/>
        <v>5481</v>
      </c>
      <c r="F35" s="114" t="str">
        <f t="shared" si="22"/>
        <v>540</v>
      </c>
      <c r="G35" s="115" t="str">
        <f t="shared" si="23"/>
        <v>71바6456</v>
      </c>
      <c r="H35" s="116">
        <f t="shared" si="24"/>
        <v>1</v>
      </c>
      <c r="I35" s="117">
        <f t="shared" si="8"/>
        <v>441.5</v>
      </c>
      <c r="J35" s="118">
        <f t="shared" si="25"/>
        <v>3.1414166746089648E-3</v>
      </c>
      <c r="K35" s="118">
        <f t="shared" si="26"/>
        <v>0.30043576862483468</v>
      </c>
      <c r="L35" s="118">
        <f t="shared" si="27"/>
        <v>0.19705549263873159</v>
      </c>
      <c r="M35" s="119">
        <f t="shared" si="28"/>
        <v>6.7619999999999996</v>
      </c>
      <c r="N35" s="120">
        <f t="shared" si="29"/>
        <v>0</v>
      </c>
      <c r="O35" s="120">
        <f t="shared" si="30"/>
        <v>1.1325028312570782</v>
      </c>
      <c r="P35" s="221">
        <f t="shared" si="31"/>
        <v>4</v>
      </c>
      <c r="Q35" s="222">
        <f t="shared" si="32"/>
        <v>0</v>
      </c>
      <c r="R35" s="222">
        <f t="shared" si="33"/>
        <v>5</v>
      </c>
      <c r="T35">
        <v>515</v>
      </c>
      <c r="U35">
        <v>5481</v>
      </c>
      <c r="V35" t="s">
        <v>289</v>
      </c>
      <c r="W35">
        <v>441.5</v>
      </c>
      <c r="X35">
        <v>258.03199999999998</v>
      </c>
      <c r="Y35">
        <v>1.7110000000000001</v>
      </c>
      <c r="Z35">
        <v>6.7619999999999996</v>
      </c>
      <c r="AA35">
        <v>36.429423999999997</v>
      </c>
      <c r="AB35">
        <v>0.11444</v>
      </c>
      <c r="AC35">
        <v>10.944701999999999</v>
      </c>
      <c r="AD35" s="1">
        <v>87</v>
      </c>
      <c r="AE35">
        <v>0</v>
      </c>
      <c r="AF35">
        <v>5</v>
      </c>
      <c r="AG35">
        <v>57</v>
      </c>
      <c r="AH35">
        <v>12.119324000000001</v>
      </c>
      <c r="AI35">
        <v>0</v>
      </c>
      <c r="AJ35">
        <v>0</v>
      </c>
      <c r="AK35">
        <v>4</v>
      </c>
      <c r="AL35">
        <v>872</v>
      </c>
      <c r="AM35" t="s">
        <v>290</v>
      </c>
      <c r="AN35" t="s">
        <v>505</v>
      </c>
      <c r="AO35">
        <v>396.03800000000001</v>
      </c>
      <c r="AR35" t="s">
        <v>117</v>
      </c>
      <c r="AS35" t="s">
        <v>120</v>
      </c>
      <c r="AT35" t="s">
        <v>221</v>
      </c>
      <c r="AU35" t="s">
        <v>289</v>
      </c>
      <c r="AV35" t="s">
        <v>48</v>
      </c>
      <c r="AW35">
        <v>1</v>
      </c>
      <c r="BB35">
        <v>0.94666666666666666</v>
      </c>
      <c r="BC35" t="s">
        <v>68</v>
      </c>
      <c r="BF35" t="s">
        <v>117</v>
      </c>
      <c r="BG35" t="s">
        <v>120</v>
      </c>
      <c r="BH35" t="s">
        <v>289</v>
      </c>
      <c r="BI35">
        <v>5481</v>
      </c>
      <c r="BJ35">
        <v>1</v>
      </c>
      <c r="BK35" t="s">
        <v>221</v>
      </c>
      <c r="BL35" t="s">
        <v>176</v>
      </c>
      <c r="BM35">
        <v>0.94666666666666666</v>
      </c>
      <c r="BN35" t="s">
        <v>68</v>
      </c>
      <c r="BO35" t="s">
        <v>177</v>
      </c>
      <c r="BP35">
        <v>396.03800000000001</v>
      </c>
    </row>
    <row r="36" spans="1:68" ht="16.5">
      <c r="A36" s="126" t="str">
        <f t="shared" si="18"/>
        <v>삼환운수</v>
      </c>
      <c r="B36" s="127" t="str">
        <f t="shared" si="1"/>
        <v>신영진</v>
      </c>
      <c r="C36" s="128" t="str">
        <f t="shared" si="19"/>
        <v>F</v>
      </c>
      <c r="D36" s="129">
        <f t="shared" si="20"/>
        <v>0.76917361743354395</v>
      </c>
      <c r="E36" s="130">
        <f t="shared" si="21"/>
        <v>3648</v>
      </c>
      <c r="F36" s="131" t="str">
        <f t="shared" si="22"/>
        <v>510</v>
      </c>
      <c r="G36" s="132" t="str">
        <f t="shared" si="23"/>
        <v>71바7107</v>
      </c>
      <c r="H36" s="133">
        <f t="shared" si="24"/>
        <v>2</v>
      </c>
      <c r="I36" s="134">
        <f t="shared" si="8"/>
        <v>490.51600000000002</v>
      </c>
      <c r="J36" s="135">
        <f t="shared" si="25"/>
        <v>1.6275570293209092E-2</v>
      </c>
      <c r="K36" s="135">
        <f t="shared" si="26"/>
        <v>0.40483113843621266</v>
      </c>
      <c r="L36" s="135">
        <f t="shared" si="27"/>
        <v>0.1630935586199023</v>
      </c>
      <c r="M36" s="136">
        <f t="shared" si="28"/>
        <v>13.167999999999999</v>
      </c>
      <c r="N36" s="137">
        <f t="shared" si="29"/>
        <v>0</v>
      </c>
      <c r="O36" s="137">
        <f t="shared" si="30"/>
        <v>25.07563463780998</v>
      </c>
      <c r="P36" s="219">
        <f t="shared" si="31"/>
        <v>18</v>
      </c>
      <c r="Q36" s="220">
        <f t="shared" si="32"/>
        <v>0</v>
      </c>
      <c r="R36" s="220">
        <f t="shared" si="33"/>
        <v>123</v>
      </c>
      <c r="T36">
        <v>515</v>
      </c>
      <c r="U36">
        <v>3648</v>
      </c>
      <c r="V36" t="s">
        <v>384</v>
      </c>
      <c r="W36">
        <v>490.51600000000002</v>
      </c>
      <c r="X36">
        <v>205.749</v>
      </c>
      <c r="Y36">
        <v>2.3839999999999999</v>
      </c>
      <c r="Z36">
        <v>13.167999999999999</v>
      </c>
      <c r="AA36">
        <v>35.140827000000002</v>
      </c>
      <c r="AB36">
        <v>0.57193700000000003</v>
      </c>
      <c r="AC36">
        <v>14.226101</v>
      </c>
      <c r="AD36" s="1">
        <v>80</v>
      </c>
      <c r="AE36">
        <v>0</v>
      </c>
      <c r="AF36">
        <v>123</v>
      </c>
      <c r="AG36">
        <v>62</v>
      </c>
      <c r="AH36">
        <v>13.958577999999999</v>
      </c>
      <c r="AI36">
        <v>0</v>
      </c>
      <c r="AJ36">
        <v>0</v>
      </c>
      <c r="AK36">
        <v>18</v>
      </c>
      <c r="AL36">
        <v>4226</v>
      </c>
      <c r="AM36" t="s">
        <v>385</v>
      </c>
      <c r="AN36" t="s">
        <v>506</v>
      </c>
      <c r="AO36">
        <v>371.90100000000001</v>
      </c>
      <c r="AR36" t="s">
        <v>117</v>
      </c>
      <c r="AS36" t="s">
        <v>118</v>
      </c>
      <c r="AT36" t="s">
        <v>199</v>
      </c>
      <c r="AU36" t="s">
        <v>384</v>
      </c>
      <c r="AV36" t="s">
        <v>48</v>
      </c>
      <c r="AW36">
        <v>2</v>
      </c>
      <c r="BB36">
        <v>0.76917361743354395</v>
      </c>
      <c r="BC36" t="s">
        <v>70</v>
      </c>
      <c r="BF36" t="s">
        <v>117</v>
      </c>
      <c r="BG36" t="s">
        <v>118</v>
      </c>
      <c r="BH36" t="s">
        <v>384</v>
      </c>
      <c r="BI36">
        <v>3648</v>
      </c>
      <c r="BJ36">
        <v>2</v>
      </c>
      <c r="BK36" t="s">
        <v>199</v>
      </c>
      <c r="BL36" t="s">
        <v>196</v>
      </c>
      <c r="BM36">
        <v>0.76917361743354395</v>
      </c>
      <c r="BN36" t="s">
        <v>70</v>
      </c>
      <c r="BO36" t="s">
        <v>189</v>
      </c>
      <c r="BP36">
        <v>490.51600000000002</v>
      </c>
    </row>
    <row r="37" spans="1:68" ht="16.5">
      <c r="A37" s="109" t="str">
        <f t="shared" si="18"/>
        <v>삼환운수</v>
      </c>
      <c r="B37" s="110" t="str">
        <f t="shared" si="1"/>
        <v>심언삼</v>
      </c>
      <c r="C37" s="111" t="str">
        <f t="shared" si="19"/>
        <v>D</v>
      </c>
      <c r="D37" s="112">
        <f t="shared" si="20"/>
        <v>0.83651245477429703</v>
      </c>
      <c r="E37" s="113">
        <f t="shared" si="21"/>
        <v>1869</v>
      </c>
      <c r="F37" s="114" t="str">
        <f t="shared" si="22"/>
        <v>532</v>
      </c>
      <c r="G37" s="115" t="str">
        <f t="shared" si="23"/>
        <v>71바6214</v>
      </c>
      <c r="H37" s="116">
        <f t="shared" si="24"/>
        <v>7</v>
      </c>
      <c r="I37" s="117">
        <f t="shared" si="8"/>
        <v>1614.499</v>
      </c>
      <c r="J37" s="118">
        <f t="shared" si="25"/>
        <v>2.005505300744034E-2</v>
      </c>
      <c r="K37" s="118">
        <f t="shared" si="26"/>
        <v>0.35212058982009442</v>
      </c>
      <c r="L37" s="118">
        <f t="shared" si="27"/>
        <v>0.1480335385776021</v>
      </c>
      <c r="M37" s="119">
        <f t="shared" si="28"/>
        <v>10.875999999999999</v>
      </c>
      <c r="N37" s="120">
        <f t="shared" si="29"/>
        <v>6.1938719070126394E-2</v>
      </c>
      <c r="O37" s="120">
        <f t="shared" si="30"/>
        <v>6.7513203786437774</v>
      </c>
      <c r="P37" s="221">
        <f t="shared" si="31"/>
        <v>10</v>
      </c>
      <c r="Q37" s="222">
        <f t="shared" si="32"/>
        <v>1</v>
      </c>
      <c r="R37" s="222">
        <f t="shared" si="33"/>
        <v>109</v>
      </c>
      <c r="T37">
        <v>515</v>
      </c>
      <c r="U37">
        <v>1869</v>
      </c>
      <c r="V37" t="s">
        <v>291</v>
      </c>
      <c r="W37">
        <v>1614.499</v>
      </c>
      <c r="X37">
        <v>726.71799999999996</v>
      </c>
      <c r="Y37">
        <v>2.222</v>
      </c>
      <c r="Z37">
        <v>10.875999999999999</v>
      </c>
      <c r="AA37">
        <v>123.713859</v>
      </c>
      <c r="AB37">
        <v>2.4810880000000002</v>
      </c>
      <c r="AC37">
        <v>43.562196999999998</v>
      </c>
      <c r="AD37" s="1">
        <v>239</v>
      </c>
      <c r="AE37">
        <v>1</v>
      </c>
      <c r="AF37">
        <v>109</v>
      </c>
      <c r="AG37">
        <v>59</v>
      </c>
      <c r="AH37">
        <v>13.050267</v>
      </c>
      <c r="AI37">
        <v>0</v>
      </c>
      <c r="AJ37">
        <v>0</v>
      </c>
      <c r="AK37">
        <v>10</v>
      </c>
      <c r="AL37">
        <v>1506</v>
      </c>
      <c r="AM37" t="s">
        <v>292</v>
      </c>
      <c r="AN37" t="s">
        <v>507</v>
      </c>
      <c r="AO37">
        <v>464.47399999999999</v>
      </c>
      <c r="AR37" t="s">
        <v>117</v>
      </c>
      <c r="AS37" t="s">
        <v>119</v>
      </c>
      <c r="AT37" t="s">
        <v>211</v>
      </c>
      <c r="AU37" t="s">
        <v>291</v>
      </c>
      <c r="AV37" t="s">
        <v>48</v>
      </c>
      <c r="AW37">
        <v>7</v>
      </c>
      <c r="BB37">
        <v>0.83651245477429703</v>
      </c>
      <c r="BC37" t="s">
        <v>67</v>
      </c>
      <c r="BF37" t="s">
        <v>117</v>
      </c>
      <c r="BG37" t="s">
        <v>119</v>
      </c>
      <c r="BH37" t="s">
        <v>291</v>
      </c>
      <c r="BI37">
        <v>1869</v>
      </c>
      <c r="BJ37">
        <v>7</v>
      </c>
      <c r="BK37" t="s">
        <v>211</v>
      </c>
      <c r="BL37" t="s">
        <v>204</v>
      </c>
      <c r="BM37">
        <v>0.83651245477429703</v>
      </c>
      <c r="BN37" t="s">
        <v>67</v>
      </c>
      <c r="BO37" t="s">
        <v>180</v>
      </c>
      <c r="BP37">
        <v>1614.499</v>
      </c>
    </row>
    <row r="38" spans="1:68" ht="16.5">
      <c r="A38" s="126" t="str">
        <f t="shared" si="18"/>
        <v>삼환운수</v>
      </c>
      <c r="B38" s="127" t="str">
        <f t="shared" si="1"/>
        <v>안경원</v>
      </c>
      <c r="C38" s="128" t="str">
        <f t="shared" si="19"/>
        <v>D</v>
      </c>
      <c r="D38" s="129">
        <f t="shared" si="20"/>
        <v>0.80895862030053867</v>
      </c>
      <c r="E38" s="130">
        <f t="shared" si="21"/>
        <v>2368</v>
      </c>
      <c r="F38" s="131" t="str">
        <f t="shared" si="22"/>
        <v>순환56</v>
      </c>
      <c r="G38" s="132" t="str">
        <f t="shared" si="23"/>
        <v>71바6210</v>
      </c>
      <c r="H38" s="133">
        <f t="shared" si="24"/>
        <v>2</v>
      </c>
      <c r="I38" s="134">
        <f t="shared" si="8"/>
        <v>1698.6089999999999</v>
      </c>
      <c r="J38" s="135">
        <f t="shared" si="25"/>
        <v>3.4891950476004428E-2</v>
      </c>
      <c r="K38" s="135">
        <f t="shared" si="26"/>
        <v>0.34985824985747871</v>
      </c>
      <c r="L38" s="135">
        <f t="shared" si="27"/>
        <v>0.19780891305768428</v>
      </c>
      <c r="M38" s="136">
        <f t="shared" si="28"/>
        <v>9.8450000000000006</v>
      </c>
      <c r="N38" s="137">
        <f t="shared" si="29"/>
        <v>0</v>
      </c>
      <c r="O38" s="137">
        <f t="shared" si="30"/>
        <v>6.004913432108272</v>
      </c>
      <c r="P38" s="219">
        <f t="shared" si="31"/>
        <v>5</v>
      </c>
      <c r="Q38" s="220">
        <f t="shared" si="32"/>
        <v>0</v>
      </c>
      <c r="R38" s="220">
        <f t="shared" si="33"/>
        <v>102</v>
      </c>
      <c r="T38">
        <v>515</v>
      </c>
      <c r="U38">
        <v>2368</v>
      </c>
      <c r="V38" t="s">
        <v>293</v>
      </c>
      <c r="W38">
        <v>1698.6089999999999</v>
      </c>
      <c r="X38">
        <v>680.077</v>
      </c>
      <c r="Y38">
        <v>2.4980000000000002</v>
      </c>
      <c r="Z38">
        <v>9.8450000000000006</v>
      </c>
      <c r="AA38">
        <v>122.551905</v>
      </c>
      <c r="AB38">
        <v>4.2760749999999996</v>
      </c>
      <c r="AC38">
        <v>42.875794999999997</v>
      </c>
      <c r="AD38" s="1">
        <v>336</v>
      </c>
      <c r="AE38">
        <v>0</v>
      </c>
      <c r="AF38">
        <v>102</v>
      </c>
      <c r="AG38">
        <v>61</v>
      </c>
      <c r="AH38">
        <v>13.860322999999999</v>
      </c>
      <c r="AI38">
        <v>0</v>
      </c>
      <c r="AJ38">
        <v>0</v>
      </c>
      <c r="AK38">
        <v>5</v>
      </c>
      <c r="AL38">
        <v>2304</v>
      </c>
      <c r="AM38" t="s">
        <v>294</v>
      </c>
      <c r="AN38" t="s">
        <v>508</v>
      </c>
      <c r="AO38">
        <v>1597.63</v>
      </c>
      <c r="AR38" t="s">
        <v>117</v>
      </c>
      <c r="AS38" t="s">
        <v>123</v>
      </c>
      <c r="AT38" t="s">
        <v>237</v>
      </c>
      <c r="AU38" t="s">
        <v>293</v>
      </c>
      <c r="AV38" t="s">
        <v>48</v>
      </c>
      <c r="AW38">
        <v>2</v>
      </c>
      <c r="BB38">
        <v>0.80895862030053867</v>
      </c>
      <c r="BC38" t="s">
        <v>67</v>
      </c>
      <c r="BF38" t="s">
        <v>117</v>
      </c>
      <c r="BG38" t="s">
        <v>123</v>
      </c>
      <c r="BH38" t="s">
        <v>293</v>
      </c>
      <c r="BI38">
        <v>2368</v>
      </c>
      <c r="BJ38">
        <v>2</v>
      </c>
      <c r="BK38" t="s">
        <v>237</v>
      </c>
      <c r="BL38" t="s">
        <v>238</v>
      </c>
      <c r="BM38">
        <v>0.80895862030053867</v>
      </c>
      <c r="BN38" t="s">
        <v>67</v>
      </c>
      <c r="BO38" t="s">
        <v>180</v>
      </c>
      <c r="BP38">
        <v>1698.6090000000002</v>
      </c>
    </row>
    <row r="39" spans="1:68" ht="16.5">
      <c r="A39" s="109" t="str">
        <f t="shared" si="18"/>
        <v>삼환운수</v>
      </c>
      <c r="B39" s="110" t="str">
        <f t="shared" si="1"/>
        <v>안명환</v>
      </c>
      <c r="C39" s="111" t="str">
        <f t="shared" si="19"/>
        <v>B</v>
      </c>
      <c r="D39" s="112">
        <f t="shared" si="20"/>
        <v>0.94263157894736838</v>
      </c>
      <c r="E39" s="113">
        <f t="shared" si="21"/>
        <v>5526</v>
      </c>
      <c r="F39" s="114" t="str">
        <f t="shared" si="22"/>
        <v>540</v>
      </c>
      <c r="G39" s="115" t="str">
        <f t="shared" si="23"/>
        <v>71바6453</v>
      </c>
      <c r="H39" s="116">
        <f t="shared" si="24"/>
        <v>1</v>
      </c>
      <c r="I39" s="117">
        <f t="shared" si="8"/>
        <v>846.86400000000003</v>
      </c>
      <c r="J39" s="118">
        <f t="shared" si="25"/>
        <v>1.1490176774549342E-4</v>
      </c>
      <c r="K39" s="118">
        <f t="shared" si="26"/>
        <v>0.35054022241049204</v>
      </c>
      <c r="L39" s="118">
        <f t="shared" si="27"/>
        <v>0.2621436263673978</v>
      </c>
      <c r="M39" s="119">
        <f t="shared" si="28"/>
        <v>4.7450000000000001</v>
      </c>
      <c r="N39" s="120">
        <f t="shared" si="29"/>
        <v>0</v>
      </c>
      <c r="O39" s="120">
        <f t="shared" si="30"/>
        <v>0.23616542915981786</v>
      </c>
      <c r="P39" s="221">
        <f t="shared" si="31"/>
        <v>22</v>
      </c>
      <c r="Q39" s="222">
        <f t="shared" si="32"/>
        <v>0</v>
      </c>
      <c r="R39" s="222">
        <f t="shared" si="33"/>
        <v>2</v>
      </c>
      <c r="T39">
        <v>515</v>
      </c>
      <c r="U39">
        <v>5526</v>
      </c>
      <c r="V39" t="s">
        <v>295</v>
      </c>
      <c r="W39">
        <v>846.86400000000003</v>
      </c>
      <c r="X39">
        <v>472.72699999999998</v>
      </c>
      <c r="Y39">
        <v>1.7909999999999999</v>
      </c>
      <c r="Z39">
        <v>4.7450000000000001</v>
      </c>
      <c r="AA39">
        <v>72.514115000000004</v>
      </c>
      <c r="AB39">
        <v>8.3320000000000009E-3</v>
      </c>
      <c r="AC39">
        <v>25.419114</v>
      </c>
      <c r="AD39" s="1">
        <v>222</v>
      </c>
      <c r="AE39">
        <v>0</v>
      </c>
      <c r="AF39">
        <v>2</v>
      </c>
      <c r="AG39">
        <v>65</v>
      </c>
      <c r="AH39">
        <v>11.678609</v>
      </c>
      <c r="AI39">
        <v>0</v>
      </c>
      <c r="AJ39">
        <v>0</v>
      </c>
      <c r="AK39">
        <v>22</v>
      </c>
      <c r="AL39">
        <v>3781</v>
      </c>
      <c r="AM39" t="s">
        <v>296</v>
      </c>
      <c r="AN39" t="s">
        <v>509</v>
      </c>
      <c r="AO39">
        <v>846.86400000000003</v>
      </c>
      <c r="AR39" t="s">
        <v>117</v>
      </c>
      <c r="AS39" t="s">
        <v>120</v>
      </c>
      <c r="AT39" t="s">
        <v>220</v>
      </c>
      <c r="AU39" t="s">
        <v>295</v>
      </c>
      <c r="AV39" t="s">
        <v>48</v>
      </c>
      <c r="AW39">
        <v>1</v>
      </c>
      <c r="BB39">
        <v>0.94263157894736838</v>
      </c>
      <c r="BC39" t="s">
        <v>68</v>
      </c>
      <c r="BF39" t="s">
        <v>117</v>
      </c>
      <c r="BG39" t="s">
        <v>120</v>
      </c>
      <c r="BH39" t="s">
        <v>295</v>
      </c>
      <c r="BI39">
        <v>5526</v>
      </c>
      <c r="BJ39">
        <v>1</v>
      </c>
      <c r="BK39" t="s">
        <v>220</v>
      </c>
      <c r="BL39" t="s">
        <v>176</v>
      </c>
      <c r="BM39">
        <v>0.94263157894736838</v>
      </c>
      <c r="BN39" t="s">
        <v>68</v>
      </c>
      <c r="BO39" t="s">
        <v>177</v>
      </c>
      <c r="BP39">
        <v>846.86400000000003</v>
      </c>
    </row>
    <row r="40" spans="1:68" ht="16.5">
      <c r="A40" s="126" t="str">
        <f t="shared" si="18"/>
        <v>삼환운수</v>
      </c>
      <c r="B40" s="127" t="str">
        <f t="shared" si="1"/>
        <v>안선회</v>
      </c>
      <c r="C40" s="128" t="str">
        <f t="shared" si="19"/>
        <v>F</v>
      </c>
      <c r="D40" s="129">
        <f t="shared" si="20"/>
        <v>0.75290322580645164</v>
      </c>
      <c r="E40" s="130">
        <f t="shared" si="21"/>
        <v>2548</v>
      </c>
      <c r="F40" s="131" t="str">
        <f t="shared" si="22"/>
        <v>510</v>
      </c>
      <c r="G40" s="132" t="str">
        <f t="shared" si="23"/>
        <v>71바6213</v>
      </c>
      <c r="H40" s="133">
        <f t="shared" si="24"/>
        <v>1</v>
      </c>
      <c r="I40" s="134">
        <f t="shared" si="8"/>
        <v>854.22</v>
      </c>
      <c r="J40" s="135">
        <f t="shared" si="25"/>
        <v>1.8506462114105744E-2</v>
      </c>
      <c r="K40" s="135">
        <f t="shared" si="26"/>
        <v>0.37209675654322782</v>
      </c>
      <c r="L40" s="135">
        <f t="shared" si="27"/>
        <v>0.2177425019315867</v>
      </c>
      <c r="M40" s="136">
        <f t="shared" si="28"/>
        <v>14.987</v>
      </c>
      <c r="N40" s="137">
        <f t="shared" si="29"/>
        <v>0</v>
      </c>
      <c r="O40" s="137">
        <f t="shared" si="30"/>
        <v>49.87005689400857</v>
      </c>
      <c r="P40" s="219">
        <f t="shared" si="31"/>
        <v>2</v>
      </c>
      <c r="Q40" s="220">
        <f t="shared" si="32"/>
        <v>0</v>
      </c>
      <c r="R40" s="220">
        <f t="shared" si="33"/>
        <v>426</v>
      </c>
      <c r="T40">
        <v>515</v>
      </c>
      <c r="U40">
        <v>2548</v>
      </c>
      <c r="V40" t="s">
        <v>297</v>
      </c>
      <c r="W40">
        <v>854.22</v>
      </c>
      <c r="X40">
        <v>365.947</v>
      </c>
      <c r="Y40">
        <v>2.3340000000000001</v>
      </c>
      <c r="Z40">
        <v>14.987</v>
      </c>
      <c r="AA40">
        <v>55.714970999999998</v>
      </c>
      <c r="AB40">
        <v>1.0310870000000001</v>
      </c>
      <c r="AC40">
        <v>20.731359999999999</v>
      </c>
      <c r="AD40" s="1">
        <v>186</v>
      </c>
      <c r="AE40">
        <v>0</v>
      </c>
      <c r="AF40">
        <v>426</v>
      </c>
      <c r="AG40">
        <v>66</v>
      </c>
      <c r="AH40">
        <v>15.331965</v>
      </c>
      <c r="AI40">
        <v>5.4</v>
      </c>
      <c r="AJ40">
        <v>0</v>
      </c>
      <c r="AK40">
        <v>2</v>
      </c>
      <c r="AL40">
        <v>1083</v>
      </c>
      <c r="AM40" t="s">
        <v>298</v>
      </c>
      <c r="AN40" t="s">
        <v>510</v>
      </c>
      <c r="AO40">
        <v>854.22</v>
      </c>
      <c r="AR40" t="s">
        <v>117</v>
      </c>
      <c r="AS40" t="s">
        <v>118</v>
      </c>
      <c r="AT40" t="s">
        <v>196</v>
      </c>
      <c r="AU40" t="s">
        <v>297</v>
      </c>
      <c r="AV40" t="s">
        <v>48</v>
      </c>
      <c r="AW40">
        <v>1</v>
      </c>
      <c r="BB40">
        <v>0.75290322580645164</v>
      </c>
      <c r="BC40" t="s">
        <v>70</v>
      </c>
      <c r="BF40" t="s">
        <v>117</v>
      </c>
      <c r="BG40" t="s">
        <v>118</v>
      </c>
      <c r="BH40" t="s">
        <v>297</v>
      </c>
      <c r="BI40">
        <v>2548</v>
      </c>
      <c r="BJ40">
        <v>1</v>
      </c>
      <c r="BK40" t="s">
        <v>196</v>
      </c>
      <c r="BL40" t="s">
        <v>176</v>
      </c>
      <c r="BM40">
        <v>0.75290322580645164</v>
      </c>
      <c r="BN40" t="s">
        <v>70</v>
      </c>
      <c r="BO40" t="s">
        <v>189</v>
      </c>
      <c r="BP40">
        <v>854.22</v>
      </c>
    </row>
    <row r="41" spans="1:68" ht="16.5">
      <c r="A41" s="109" t="str">
        <f t="shared" si="18"/>
        <v>삼환운수</v>
      </c>
      <c r="B41" s="110" t="str">
        <f t="shared" si="1"/>
        <v>안성식</v>
      </c>
      <c r="C41" s="111" t="str">
        <f t="shared" si="19"/>
        <v>A</v>
      </c>
      <c r="D41" s="112">
        <f t="shared" si="20"/>
        <v>0.97445623911052792</v>
      </c>
      <c r="E41" s="113">
        <f t="shared" si="21"/>
        <v>6133</v>
      </c>
      <c r="F41" s="114" t="str">
        <f t="shared" si="22"/>
        <v>567</v>
      </c>
      <c r="G41" s="115" t="str">
        <f t="shared" si="23"/>
        <v>72바1518</v>
      </c>
      <c r="H41" s="116">
        <f t="shared" si="24"/>
        <v>2</v>
      </c>
      <c r="I41" s="117">
        <f t="shared" si="8"/>
        <v>1425.115</v>
      </c>
      <c r="J41" s="118">
        <f t="shared" si="25"/>
        <v>2.8886939052655953E-2</v>
      </c>
      <c r="K41" s="118">
        <f t="shared" si="26"/>
        <v>0.32290716884166148</v>
      </c>
      <c r="L41" s="118">
        <f t="shared" si="27"/>
        <v>0.12560389863274191</v>
      </c>
      <c r="M41" s="119">
        <f t="shared" si="28"/>
        <v>4.7149999999999999</v>
      </c>
      <c r="N41" s="120">
        <f t="shared" si="29"/>
        <v>0</v>
      </c>
      <c r="O41" s="120">
        <f t="shared" si="30"/>
        <v>4.9820540798461881</v>
      </c>
      <c r="P41" s="221">
        <f t="shared" si="31"/>
        <v>0</v>
      </c>
      <c r="Q41" s="222">
        <f t="shared" si="32"/>
        <v>0</v>
      </c>
      <c r="R41" s="222">
        <f t="shared" si="33"/>
        <v>71</v>
      </c>
      <c r="T41">
        <v>515</v>
      </c>
      <c r="U41">
        <v>6133</v>
      </c>
      <c r="V41" t="s">
        <v>511</v>
      </c>
      <c r="W41">
        <v>1425.115</v>
      </c>
      <c r="X41">
        <v>587.00599999999997</v>
      </c>
      <c r="Y41">
        <v>2.4279999999999999</v>
      </c>
      <c r="Z41">
        <v>4.7149999999999999</v>
      </c>
      <c r="AA41">
        <v>99.869355999999996</v>
      </c>
      <c r="AB41">
        <v>2.8849200000000002</v>
      </c>
      <c r="AC41">
        <v>32.248531</v>
      </c>
      <c r="AD41" s="1">
        <v>179</v>
      </c>
      <c r="AE41">
        <v>0</v>
      </c>
      <c r="AF41">
        <v>71</v>
      </c>
      <c r="AG41">
        <v>64</v>
      </c>
      <c r="AH41">
        <v>14.269792000000001</v>
      </c>
      <c r="AI41">
        <v>0</v>
      </c>
      <c r="AJ41">
        <v>0</v>
      </c>
      <c r="AK41">
        <v>0</v>
      </c>
      <c r="AL41">
        <v>0</v>
      </c>
      <c r="AM41" t="s">
        <v>512</v>
      </c>
      <c r="AN41" t="s">
        <v>513</v>
      </c>
      <c r="AO41">
        <v>1348.961</v>
      </c>
      <c r="AR41" t="s">
        <v>117</v>
      </c>
      <c r="AS41" t="s">
        <v>122</v>
      </c>
      <c r="AT41" t="s">
        <v>465</v>
      </c>
      <c r="AU41" t="s">
        <v>511</v>
      </c>
      <c r="AV41" t="s">
        <v>231</v>
      </c>
      <c r="AW41">
        <v>2</v>
      </c>
      <c r="BB41">
        <v>0.97445623911052792</v>
      </c>
      <c r="BC41" t="s">
        <v>66</v>
      </c>
      <c r="BF41" t="s">
        <v>117</v>
      </c>
      <c r="BG41" t="s">
        <v>122</v>
      </c>
      <c r="BH41" t="s">
        <v>511</v>
      </c>
      <c r="BI41">
        <v>6133</v>
      </c>
      <c r="BJ41">
        <v>2</v>
      </c>
      <c r="BK41" t="s">
        <v>465</v>
      </c>
      <c r="BL41" t="s">
        <v>233</v>
      </c>
      <c r="BM41">
        <v>0.97445623911052792</v>
      </c>
      <c r="BN41" t="s">
        <v>66</v>
      </c>
      <c r="BO41" t="s">
        <v>179</v>
      </c>
      <c r="BP41">
        <v>1425.115</v>
      </c>
    </row>
    <row r="42" spans="1:68" ht="16.5">
      <c r="A42" s="126" t="str">
        <f t="shared" si="18"/>
        <v>삼환운수</v>
      </c>
      <c r="B42" s="127" t="str">
        <f t="shared" si="1"/>
        <v>오민환</v>
      </c>
      <c r="C42" s="128" t="str">
        <f t="shared" si="19"/>
        <v>D</v>
      </c>
      <c r="D42" s="129">
        <f t="shared" si="20"/>
        <v>0.84221683393285707</v>
      </c>
      <c r="E42" s="130">
        <f t="shared" si="21"/>
        <v>8111</v>
      </c>
      <c r="F42" s="131" t="str">
        <f t="shared" si="22"/>
        <v>510</v>
      </c>
      <c r="G42" s="132" t="str">
        <f t="shared" si="23"/>
        <v>71바7117</v>
      </c>
      <c r="H42" s="133">
        <f t="shared" si="24"/>
        <v>4</v>
      </c>
      <c r="I42" s="134">
        <f t="shared" si="8"/>
        <v>965.87400000000002</v>
      </c>
      <c r="J42" s="135">
        <f t="shared" si="25"/>
        <v>2.0621817621185874E-2</v>
      </c>
      <c r="K42" s="135">
        <f t="shared" si="26"/>
        <v>0.35771774242710136</v>
      </c>
      <c r="L42" s="135">
        <f t="shared" si="27"/>
        <v>0.17186506728620918</v>
      </c>
      <c r="M42" s="136">
        <f t="shared" si="28"/>
        <v>9.5749999999999993</v>
      </c>
      <c r="N42" s="137">
        <f t="shared" si="29"/>
        <v>0</v>
      </c>
      <c r="O42" s="137">
        <f t="shared" si="30"/>
        <v>7.6614548067346258</v>
      </c>
      <c r="P42" s="219">
        <f t="shared" si="31"/>
        <v>19</v>
      </c>
      <c r="Q42" s="220">
        <f t="shared" si="32"/>
        <v>0</v>
      </c>
      <c r="R42" s="220">
        <f t="shared" si="33"/>
        <v>74</v>
      </c>
      <c r="T42">
        <v>515</v>
      </c>
      <c r="U42">
        <v>8111</v>
      </c>
      <c r="V42" t="s">
        <v>299</v>
      </c>
      <c r="W42">
        <v>965.87400000000002</v>
      </c>
      <c r="X42">
        <v>378.59100000000001</v>
      </c>
      <c r="Y42">
        <v>2.5510000000000002</v>
      </c>
      <c r="Z42">
        <v>9.5749999999999993</v>
      </c>
      <c r="AA42">
        <v>68.831372000000002</v>
      </c>
      <c r="AB42">
        <v>1.4194279999999999</v>
      </c>
      <c r="AC42">
        <v>24.622202999999999</v>
      </c>
      <c r="AD42" s="1">
        <v>166</v>
      </c>
      <c r="AE42">
        <v>0</v>
      </c>
      <c r="AF42">
        <v>74</v>
      </c>
      <c r="AG42">
        <v>65</v>
      </c>
      <c r="AH42">
        <v>14.032467</v>
      </c>
      <c r="AI42">
        <v>0</v>
      </c>
      <c r="AJ42">
        <v>0</v>
      </c>
      <c r="AK42">
        <v>19</v>
      </c>
      <c r="AL42">
        <v>1546</v>
      </c>
      <c r="AM42" t="s">
        <v>300</v>
      </c>
      <c r="AN42" t="s">
        <v>514</v>
      </c>
      <c r="AO42">
        <v>387.63799999999998</v>
      </c>
      <c r="AR42" t="s">
        <v>117</v>
      </c>
      <c r="AS42" t="s">
        <v>118</v>
      </c>
      <c r="AT42" t="s">
        <v>200</v>
      </c>
      <c r="AU42" t="s">
        <v>299</v>
      </c>
      <c r="AV42" t="s">
        <v>48</v>
      </c>
      <c r="AW42">
        <v>4</v>
      </c>
      <c r="BB42">
        <v>0.84221683393285707</v>
      </c>
      <c r="BC42" t="s">
        <v>67</v>
      </c>
      <c r="BF42" t="s">
        <v>117</v>
      </c>
      <c r="BG42" t="s">
        <v>118</v>
      </c>
      <c r="BH42" t="s">
        <v>299</v>
      </c>
      <c r="BI42">
        <v>8111</v>
      </c>
      <c r="BJ42">
        <v>4</v>
      </c>
      <c r="BK42" t="s">
        <v>200</v>
      </c>
      <c r="BL42" t="s">
        <v>196</v>
      </c>
      <c r="BM42">
        <v>0.84221683393285707</v>
      </c>
      <c r="BN42" t="s">
        <v>67</v>
      </c>
      <c r="BO42" t="s">
        <v>180</v>
      </c>
      <c r="BP42">
        <v>965.87400000000002</v>
      </c>
    </row>
    <row r="43" spans="1:68" ht="16.5">
      <c r="A43" s="109" t="str">
        <f t="shared" si="18"/>
        <v>삼환운수</v>
      </c>
      <c r="B43" s="110" t="str">
        <f t="shared" si="1"/>
        <v>오인석</v>
      </c>
      <c r="C43" s="111" t="str">
        <f t="shared" si="19"/>
        <v>D</v>
      </c>
      <c r="D43" s="112">
        <f t="shared" si="20"/>
        <v>0.84455525341531201</v>
      </c>
      <c r="E43" s="113">
        <f t="shared" si="21"/>
        <v>3557</v>
      </c>
      <c r="F43" s="114" t="str">
        <f t="shared" si="22"/>
        <v>순환56</v>
      </c>
      <c r="G43" s="115" t="str">
        <f t="shared" si="23"/>
        <v>71바7110</v>
      </c>
      <c r="H43" s="116">
        <f t="shared" si="24"/>
        <v>3</v>
      </c>
      <c r="I43" s="117">
        <f t="shared" si="8"/>
        <v>1289.893</v>
      </c>
      <c r="J43" s="118">
        <f t="shared" si="25"/>
        <v>9.9725789624386281E-3</v>
      </c>
      <c r="K43" s="118">
        <f t="shared" si="26"/>
        <v>0.35898272645230728</v>
      </c>
      <c r="L43" s="118">
        <f t="shared" si="27"/>
        <v>3.1785582214958912E-2</v>
      </c>
      <c r="M43" s="119">
        <f t="shared" si="28"/>
        <v>11.778</v>
      </c>
      <c r="N43" s="120">
        <f t="shared" si="29"/>
        <v>0</v>
      </c>
      <c r="O43" s="120">
        <f t="shared" si="30"/>
        <v>1.5505162056077519</v>
      </c>
      <c r="P43" s="221">
        <f t="shared" si="31"/>
        <v>1</v>
      </c>
      <c r="Q43" s="222">
        <f t="shared" si="32"/>
        <v>0</v>
      </c>
      <c r="R43" s="222">
        <f t="shared" si="33"/>
        <v>20</v>
      </c>
      <c r="T43">
        <v>515</v>
      </c>
      <c r="U43">
        <v>3557</v>
      </c>
      <c r="V43" t="s">
        <v>301</v>
      </c>
      <c r="W43">
        <v>1289.893</v>
      </c>
      <c r="X43">
        <v>514.56700000000001</v>
      </c>
      <c r="Y43">
        <v>2.5070000000000001</v>
      </c>
      <c r="Z43">
        <v>11.778</v>
      </c>
      <c r="AA43">
        <v>86.929970999999995</v>
      </c>
      <c r="AB43">
        <v>0.86691600000000002</v>
      </c>
      <c r="AC43">
        <v>31.206358000000002</v>
      </c>
      <c r="AD43" s="1">
        <v>41</v>
      </c>
      <c r="AE43">
        <v>0</v>
      </c>
      <c r="AF43">
        <v>20</v>
      </c>
      <c r="AG43">
        <v>62</v>
      </c>
      <c r="AH43">
        <v>14.8383</v>
      </c>
      <c r="AI43">
        <v>0</v>
      </c>
      <c r="AJ43">
        <v>0</v>
      </c>
      <c r="AK43">
        <v>1</v>
      </c>
      <c r="AL43">
        <v>89</v>
      </c>
      <c r="AM43" t="s">
        <v>302</v>
      </c>
      <c r="AN43" t="s">
        <v>515</v>
      </c>
      <c r="AO43">
        <v>825.94799999999998</v>
      </c>
      <c r="AR43" t="s">
        <v>117</v>
      </c>
      <c r="AS43" t="s">
        <v>123</v>
      </c>
      <c r="AT43" t="s">
        <v>240</v>
      </c>
      <c r="AU43" t="s">
        <v>301</v>
      </c>
      <c r="AV43" t="s">
        <v>48</v>
      </c>
      <c r="AW43">
        <v>3</v>
      </c>
      <c r="BB43">
        <v>0.84455525341531201</v>
      </c>
      <c r="BC43" t="s">
        <v>67</v>
      </c>
      <c r="BF43" t="s">
        <v>117</v>
      </c>
      <c r="BG43" t="s">
        <v>123</v>
      </c>
      <c r="BH43" t="s">
        <v>301</v>
      </c>
      <c r="BI43">
        <v>3557</v>
      </c>
      <c r="BJ43">
        <v>3</v>
      </c>
      <c r="BK43" t="s">
        <v>240</v>
      </c>
      <c r="BL43" t="s">
        <v>210</v>
      </c>
      <c r="BM43">
        <v>0.84455525341531201</v>
      </c>
      <c r="BN43" t="s">
        <v>67</v>
      </c>
      <c r="BO43" t="s">
        <v>180</v>
      </c>
      <c r="BP43">
        <v>1249.6479999999999</v>
      </c>
    </row>
    <row r="44" spans="1:68" ht="16.5">
      <c r="A44" s="126" t="str">
        <f t="shared" si="18"/>
        <v>삼환운수</v>
      </c>
      <c r="B44" s="127" t="str">
        <f t="shared" si="1"/>
        <v>오주용</v>
      </c>
      <c r="C44" s="128" t="str">
        <f t="shared" si="19"/>
        <v>C</v>
      </c>
      <c r="D44" s="129">
        <f t="shared" si="20"/>
        <v>0.86450856272002441</v>
      </c>
      <c r="E44" s="130">
        <f t="shared" si="21"/>
        <v>8018</v>
      </c>
      <c r="F44" s="131" t="str">
        <f t="shared" si="22"/>
        <v>566</v>
      </c>
      <c r="G44" s="132" t="str">
        <f t="shared" si="23"/>
        <v>72바1511</v>
      </c>
      <c r="H44" s="133">
        <f t="shared" si="24"/>
        <v>6</v>
      </c>
      <c r="I44" s="134">
        <f t="shared" si="8"/>
        <v>1508.261</v>
      </c>
      <c r="J44" s="135">
        <f t="shared" si="25"/>
        <v>7.0798993324556097E-3</v>
      </c>
      <c r="K44" s="135">
        <f t="shared" si="26"/>
        <v>0.36443440668334626</v>
      </c>
      <c r="L44" s="135">
        <f t="shared" si="27"/>
        <v>0.16906888131430833</v>
      </c>
      <c r="M44" s="136">
        <f t="shared" si="28"/>
        <v>9.4930000000000003</v>
      </c>
      <c r="N44" s="137">
        <f t="shared" si="29"/>
        <v>0.26520608833616993</v>
      </c>
      <c r="O44" s="137">
        <f t="shared" si="30"/>
        <v>5.3041217667233989</v>
      </c>
      <c r="P44" s="219">
        <f t="shared" si="31"/>
        <v>1</v>
      </c>
      <c r="Q44" s="220">
        <f t="shared" si="32"/>
        <v>4</v>
      </c>
      <c r="R44" s="220">
        <f t="shared" si="33"/>
        <v>80</v>
      </c>
      <c r="T44">
        <v>515</v>
      </c>
      <c r="U44">
        <v>8018</v>
      </c>
      <c r="V44" t="s">
        <v>303</v>
      </c>
      <c r="W44">
        <v>1508.261</v>
      </c>
      <c r="X44">
        <v>701.72</v>
      </c>
      <c r="Y44">
        <v>2.149</v>
      </c>
      <c r="Z44">
        <v>9.4930000000000003</v>
      </c>
      <c r="AA44">
        <v>119.736307</v>
      </c>
      <c r="AB44">
        <v>0.84772099999999995</v>
      </c>
      <c r="AC44">
        <v>43.636029999999998</v>
      </c>
      <c r="AD44" s="1">
        <v>255</v>
      </c>
      <c r="AE44">
        <v>4</v>
      </c>
      <c r="AF44">
        <v>80</v>
      </c>
      <c r="AG44">
        <v>67</v>
      </c>
      <c r="AH44">
        <v>12.596520999999999</v>
      </c>
      <c r="AI44">
        <v>14.3</v>
      </c>
      <c r="AJ44">
        <v>0</v>
      </c>
      <c r="AK44">
        <v>1</v>
      </c>
      <c r="AL44">
        <v>84</v>
      </c>
      <c r="AM44" t="s">
        <v>304</v>
      </c>
      <c r="AN44" t="s">
        <v>516</v>
      </c>
      <c r="AO44">
        <v>680.94399999999996</v>
      </c>
      <c r="AR44" t="s">
        <v>117</v>
      </c>
      <c r="AS44" t="s">
        <v>121</v>
      </c>
      <c r="AT44" t="s">
        <v>225</v>
      </c>
      <c r="AU44" t="s">
        <v>303</v>
      </c>
      <c r="AV44" t="s">
        <v>48</v>
      </c>
      <c r="AW44">
        <v>6</v>
      </c>
      <c r="BB44">
        <v>0.86450856272002441</v>
      </c>
      <c r="BC44" t="s">
        <v>69</v>
      </c>
      <c r="BF44" t="s">
        <v>117</v>
      </c>
      <c r="BG44" t="s">
        <v>121</v>
      </c>
      <c r="BH44" t="s">
        <v>303</v>
      </c>
      <c r="BI44">
        <v>8018</v>
      </c>
      <c r="BJ44">
        <v>6</v>
      </c>
      <c r="BK44" t="s">
        <v>225</v>
      </c>
      <c r="BL44" t="s">
        <v>465</v>
      </c>
      <c r="BM44">
        <v>0.86450856272002441</v>
      </c>
      <c r="BN44" t="s">
        <v>69</v>
      </c>
      <c r="BO44" t="s">
        <v>178</v>
      </c>
      <c r="BP44">
        <v>1508.261</v>
      </c>
    </row>
    <row r="45" spans="1:68" ht="16.5">
      <c r="A45" s="109" t="str">
        <f t="shared" si="18"/>
        <v>삼환운수</v>
      </c>
      <c r="B45" s="110" t="str">
        <f t="shared" si="1"/>
        <v>원종연</v>
      </c>
      <c r="C45" s="111" t="str">
        <f t="shared" si="19"/>
        <v>A</v>
      </c>
      <c r="D45" s="112">
        <f t="shared" si="20"/>
        <v>0.98061251456536935</v>
      </c>
      <c r="E45" s="113">
        <f t="shared" si="21"/>
        <v>1918</v>
      </c>
      <c r="F45" s="114" t="str">
        <f t="shared" si="22"/>
        <v>566</v>
      </c>
      <c r="G45" s="115" t="str">
        <f t="shared" si="23"/>
        <v>72바1511</v>
      </c>
      <c r="H45" s="116">
        <f t="shared" si="24"/>
        <v>2</v>
      </c>
      <c r="I45" s="117">
        <f t="shared" si="8"/>
        <v>1270.136</v>
      </c>
      <c r="J45" s="118">
        <f t="shared" si="25"/>
        <v>1.7063159827586234E-2</v>
      </c>
      <c r="K45" s="118">
        <f t="shared" si="26"/>
        <v>0.38310938533054339</v>
      </c>
      <c r="L45" s="118">
        <f t="shared" si="27"/>
        <v>0.18974346054280802</v>
      </c>
      <c r="M45" s="119">
        <f t="shared" si="28"/>
        <v>9.3140000000000001</v>
      </c>
      <c r="N45" s="120">
        <f t="shared" si="29"/>
        <v>0</v>
      </c>
      <c r="O45" s="120">
        <f t="shared" si="30"/>
        <v>7.8731726366310387E-2</v>
      </c>
      <c r="P45" s="221">
        <f t="shared" si="31"/>
        <v>7</v>
      </c>
      <c r="Q45" s="222">
        <f t="shared" si="32"/>
        <v>0</v>
      </c>
      <c r="R45" s="222">
        <f t="shared" si="33"/>
        <v>1</v>
      </c>
      <c r="T45">
        <v>515</v>
      </c>
      <c r="U45">
        <v>1918</v>
      </c>
      <c r="V45" t="s">
        <v>305</v>
      </c>
      <c r="W45">
        <v>1270.136</v>
      </c>
      <c r="X45">
        <v>518.11199999999997</v>
      </c>
      <c r="Y45">
        <v>2.4510000000000001</v>
      </c>
      <c r="Z45">
        <v>9.3140000000000001</v>
      </c>
      <c r="AA45">
        <v>108.076055</v>
      </c>
      <c r="AB45">
        <v>1.8441190000000001</v>
      </c>
      <c r="AC45">
        <v>41.404950999999997</v>
      </c>
      <c r="AD45" s="1">
        <v>241</v>
      </c>
      <c r="AE45">
        <v>0</v>
      </c>
      <c r="AF45">
        <v>1</v>
      </c>
      <c r="AG45">
        <v>51</v>
      </c>
      <c r="AH45">
        <v>11.752242000000001</v>
      </c>
      <c r="AI45">
        <v>0</v>
      </c>
      <c r="AJ45">
        <v>0</v>
      </c>
      <c r="AK45">
        <v>7</v>
      </c>
      <c r="AL45">
        <v>1205</v>
      </c>
      <c r="AM45" t="s">
        <v>306</v>
      </c>
      <c r="AN45" t="s">
        <v>517</v>
      </c>
      <c r="AO45">
        <v>1209.5250000000001</v>
      </c>
      <c r="AR45" t="s">
        <v>117</v>
      </c>
      <c r="AS45" t="s">
        <v>121</v>
      </c>
      <c r="AT45" t="s">
        <v>225</v>
      </c>
      <c r="AU45" t="s">
        <v>305</v>
      </c>
      <c r="AV45" t="s">
        <v>48</v>
      </c>
      <c r="AW45">
        <v>2</v>
      </c>
      <c r="BB45">
        <v>0.98061251456536935</v>
      </c>
      <c r="BC45" t="s">
        <v>66</v>
      </c>
      <c r="BF45" t="s">
        <v>117</v>
      </c>
      <c r="BG45" t="s">
        <v>121</v>
      </c>
      <c r="BH45" t="s">
        <v>305</v>
      </c>
      <c r="BI45">
        <v>1918</v>
      </c>
      <c r="BJ45">
        <v>2</v>
      </c>
      <c r="BK45" t="s">
        <v>225</v>
      </c>
      <c r="BL45" t="s">
        <v>228</v>
      </c>
      <c r="BM45">
        <v>0.98061251456536935</v>
      </c>
      <c r="BN45" t="s">
        <v>66</v>
      </c>
      <c r="BO45" t="s">
        <v>179</v>
      </c>
      <c r="BP45">
        <v>1270.1360000000002</v>
      </c>
    </row>
    <row r="46" spans="1:68" ht="16.5">
      <c r="A46" s="126" t="str">
        <f t="shared" si="18"/>
        <v>삼환운수</v>
      </c>
      <c r="B46" s="127" t="str">
        <f t="shared" si="1"/>
        <v>유만근</v>
      </c>
      <c r="C46" s="128" t="str">
        <f t="shared" si="19"/>
        <v>F</v>
      </c>
      <c r="D46" s="129">
        <f t="shared" si="20"/>
        <v>0.78596445931087489</v>
      </c>
      <c r="E46" s="130">
        <f t="shared" si="21"/>
        <v>2240</v>
      </c>
      <c r="F46" s="131" t="str">
        <f t="shared" si="22"/>
        <v>532</v>
      </c>
      <c r="G46" s="132" t="str">
        <f t="shared" si="23"/>
        <v>71바6221</v>
      </c>
      <c r="H46" s="133">
        <f t="shared" si="24"/>
        <v>6</v>
      </c>
      <c r="I46" s="134">
        <f t="shared" si="8"/>
        <v>686.10599999999999</v>
      </c>
      <c r="J46" s="135">
        <f t="shared" si="25"/>
        <v>1.4158754670995234E-2</v>
      </c>
      <c r="K46" s="135">
        <f t="shared" si="26"/>
        <v>0.36048236505371567</v>
      </c>
      <c r="L46" s="135">
        <f t="shared" si="27"/>
        <v>8.8907544898310181E-2</v>
      </c>
      <c r="M46" s="136">
        <f t="shared" si="28"/>
        <v>11.167999999999999</v>
      </c>
      <c r="N46" s="137">
        <f t="shared" si="29"/>
        <v>0</v>
      </c>
      <c r="O46" s="137">
        <f t="shared" si="30"/>
        <v>5.1012525761325511</v>
      </c>
      <c r="P46" s="219">
        <f t="shared" si="31"/>
        <v>2</v>
      </c>
      <c r="Q46" s="220">
        <f t="shared" si="32"/>
        <v>0</v>
      </c>
      <c r="R46" s="220">
        <f t="shared" si="33"/>
        <v>35</v>
      </c>
      <c r="T46">
        <v>515</v>
      </c>
      <c r="U46">
        <v>2240</v>
      </c>
      <c r="V46" t="s">
        <v>399</v>
      </c>
      <c r="W46">
        <v>686.10599999999999</v>
      </c>
      <c r="X46">
        <v>320.64800000000002</v>
      </c>
      <c r="Y46">
        <v>2.14</v>
      </c>
      <c r="Z46">
        <v>11.167999999999999</v>
      </c>
      <c r="AA46">
        <v>52.596927999999998</v>
      </c>
      <c r="AB46">
        <v>0.74470700000000001</v>
      </c>
      <c r="AC46">
        <v>18.960265</v>
      </c>
      <c r="AD46" s="1">
        <v>61</v>
      </c>
      <c r="AE46">
        <v>0</v>
      </c>
      <c r="AF46">
        <v>35</v>
      </c>
      <c r="AG46">
        <v>57</v>
      </c>
      <c r="AH46">
        <v>13.044601999999999</v>
      </c>
      <c r="AI46">
        <v>0</v>
      </c>
      <c r="AJ46">
        <v>0</v>
      </c>
      <c r="AK46">
        <v>2</v>
      </c>
      <c r="AL46">
        <v>110</v>
      </c>
      <c r="AM46" t="s">
        <v>400</v>
      </c>
      <c r="AN46" t="s">
        <v>518</v>
      </c>
      <c r="AO46">
        <v>155.05099999999999</v>
      </c>
      <c r="AR46" t="s">
        <v>117</v>
      </c>
      <c r="AS46" t="s">
        <v>119</v>
      </c>
      <c r="AT46" t="s">
        <v>216</v>
      </c>
      <c r="AU46" t="s">
        <v>399</v>
      </c>
      <c r="AV46" t="s">
        <v>48</v>
      </c>
      <c r="AW46">
        <v>6</v>
      </c>
      <c r="BB46">
        <v>0.78596445931087489</v>
      </c>
      <c r="BC46" t="s">
        <v>70</v>
      </c>
      <c r="BF46" t="s">
        <v>117</v>
      </c>
      <c r="BG46" t="s">
        <v>119</v>
      </c>
      <c r="BH46" t="s">
        <v>399</v>
      </c>
      <c r="BI46">
        <v>2240</v>
      </c>
      <c r="BJ46">
        <v>6</v>
      </c>
      <c r="BK46" t="s">
        <v>216</v>
      </c>
      <c r="BL46" t="s">
        <v>214</v>
      </c>
      <c r="BM46">
        <v>0.78596445931087489</v>
      </c>
      <c r="BN46" t="s">
        <v>70</v>
      </c>
      <c r="BO46" t="s">
        <v>189</v>
      </c>
      <c r="BP46">
        <v>643.20399999999995</v>
      </c>
    </row>
    <row r="47" spans="1:68" ht="16.5">
      <c r="A47" s="109" t="str">
        <f t="shared" si="18"/>
        <v>삼환운수</v>
      </c>
      <c r="B47" s="110" t="str">
        <f t="shared" si="1"/>
        <v>유승환</v>
      </c>
      <c r="C47" s="111" t="str">
        <f t="shared" si="19"/>
        <v>C</v>
      </c>
      <c r="D47" s="112">
        <f t="shared" si="20"/>
        <v>0.8632858152737688</v>
      </c>
      <c r="E47" s="113">
        <f t="shared" si="21"/>
        <v>3326</v>
      </c>
      <c r="F47" s="114" t="str">
        <f t="shared" si="22"/>
        <v>567</v>
      </c>
      <c r="G47" s="115" t="str">
        <f t="shared" si="23"/>
        <v>72바1518</v>
      </c>
      <c r="H47" s="116">
        <f t="shared" si="24"/>
        <v>2</v>
      </c>
      <c r="I47" s="117">
        <f t="shared" si="8"/>
        <v>1560.3920000000001</v>
      </c>
      <c r="J47" s="118">
        <f t="shared" si="25"/>
        <v>2.4196405546104232E-2</v>
      </c>
      <c r="K47" s="118">
        <f t="shared" si="26"/>
        <v>0.34975420748245117</v>
      </c>
      <c r="L47" s="118">
        <f t="shared" si="27"/>
        <v>0.1192008162051587</v>
      </c>
      <c r="M47" s="119">
        <f t="shared" si="28"/>
        <v>6.4950000000000001</v>
      </c>
      <c r="N47" s="120">
        <f t="shared" si="29"/>
        <v>6.4086460325354144E-2</v>
      </c>
      <c r="O47" s="120">
        <f t="shared" si="30"/>
        <v>2.6916313336648741</v>
      </c>
      <c r="P47" s="221">
        <f t="shared" si="31"/>
        <v>0</v>
      </c>
      <c r="Q47" s="222">
        <f t="shared" si="32"/>
        <v>1</v>
      </c>
      <c r="R47" s="222">
        <f t="shared" si="33"/>
        <v>42</v>
      </c>
      <c r="T47">
        <v>515</v>
      </c>
      <c r="U47">
        <v>3326</v>
      </c>
      <c r="V47" t="s">
        <v>519</v>
      </c>
      <c r="W47">
        <v>1560.3920000000001</v>
      </c>
      <c r="X47">
        <v>724.85199999999998</v>
      </c>
      <c r="Y47">
        <v>2.153</v>
      </c>
      <c r="Z47">
        <v>6.4950000000000001</v>
      </c>
      <c r="AA47">
        <v>110.82518</v>
      </c>
      <c r="AB47">
        <v>2.6815709999999999</v>
      </c>
      <c r="AC47">
        <v>38.761572999999999</v>
      </c>
      <c r="AD47" s="1">
        <v>186</v>
      </c>
      <c r="AE47">
        <v>1</v>
      </c>
      <c r="AF47">
        <v>42</v>
      </c>
      <c r="AG47">
        <v>76</v>
      </c>
      <c r="AH47">
        <v>14.07976</v>
      </c>
      <c r="AI47">
        <v>22.9</v>
      </c>
      <c r="AJ47">
        <v>0</v>
      </c>
      <c r="AK47">
        <v>0</v>
      </c>
      <c r="AL47">
        <v>0</v>
      </c>
      <c r="AM47" t="s">
        <v>520</v>
      </c>
      <c r="AN47" t="s">
        <v>521</v>
      </c>
      <c r="AO47">
        <v>1476.4090000000001</v>
      </c>
      <c r="AR47" t="s">
        <v>117</v>
      </c>
      <c r="AS47" t="s">
        <v>122</v>
      </c>
      <c r="AT47" t="s">
        <v>465</v>
      </c>
      <c r="AU47" t="s">
        <v>519</v>
      </c>
      <c r="AV47" t="s">
        <v>231</v>
      </c>
      <c r="AW47">
        <v>2</v>
      </c>
      <c r="BB47">
        <v>0.8632858152737688</v>
      </c>
      <c r="BC47" t="s">
        <v>69</v>
      </c>
      <c r="BF47" t="s">
        <v>117</v>
      </c>
      <c r="BG47" t="s">
        <v>122</v>
      </c>
      <c r="BH47" t="s">
        <v>519</v>
      </c>
      <c r="BI47">
        <v>3326</v>
      </c>
      <c r="BJ47">
        <v>2</v>
      </c>
      <c r="BK47" t="s">
        <v>465</v>
      </c>
      <c r="BL47" t="s">
        <v>233</v>
      </c>
      <c r="BM47">
        <v>0.8632858152737688</v>
      </c>
      <c r="BN47" t="s">
        <v>69</v>
      </c>
      <c r="BO47" t="s">
        <v>178</v>
      </c>
      <c r="BP47">
        <v>1560.3920000000001</v>
      </c>
    </row>
    <row r="48" spans="1:68" ht="16.5">
      <c r="A48" s="126" t="str">
        <f t="shared" si="18"/>
        <v>삼환운수</v>
      </c>
      <c r="B48" s="127" t="str">
        <f t="shared" si="1"/>
        <v>유제훈</v>
      </c>
      <c r="C48" s="128" t="str">
        <f t="shared" si="19"/>
        <v>C</v>
      </c>
      <c r="D48" s="129">
        <f t="shared" si="20"/>
        <v>0.86665483374659757</v>
      </c>
      <c r="E48" s="130">
        <f t="shared" si="21"/>
        <v>751</v>
      </c>
      <c r="F48" s="131" t="str">
        <f t="shared" si="22"/>
        <v>567</v>
      </c>
      <c r="G48" s="132" t="str">
        <f t="shared" si="23"/>
        <v>72바1513</v>
      </c>
      <c r="H48" s="133">
        <f t="shared" si="24"/>
        <v>8</v>
      </c>
      <c r="I48" s="134">
        <f t="shared" si="8"/>
        <v>1385.7159999999999</v>
      </c>
      <c r="J48" s="135">
        <f t="shared" si="25"/>
        <v>8.2271306348522966E-3</v>
      </c>
      <c r="K48" s="135">
        <f t="shared" si="26"/>
        <v>0.39243019856188899</v>
      </c>
      <c r="L48" s="135">
        <f t="shared" si="27"/>
        <v>0.17319566202598513</v>
      </c>
      <c r="M48" s="136">
        <f t="shared" si="28"/>
        <v>10.278</v>
      </c>
      <c r="N48" s="137">
        <f t="shared" si="29"/>
        <v>0.28865943670997524</v>
      </c>
      <c r="O48" s="137">
        <f t="shared" si="30"/>
        <v>0.93814316930741948</v>
      </c>
      <c r="P48" s="219">
        <f t="shared" si="31"/>
        <v>0</v>
      </c>
      <c r="Q48" s="220">
        <f t="shared" si="32"/>
        <v>4</v>
      </c>
      <c r="R48" s="220">
        <f t="shared" si="33"/>
        <v>13</v>
      </c>
      <c r="T48">
        <v>515</v>
      </c>
      <c r="U48">
        <v>751</v>
      </c>
      <c r="V48" t="s">
        <v>307</v>
      </c>
      <c r="W48">
        <v>1385.7159999999999</v>
      </c>
      <c r="X48">
        <v>641.31299999999999</v>
      </c>
      <c r="Y48">
        <v>2.161</v>
      </c>
      <c r="Z48">
        <v>10.278</v>
      </c>
      <c r="AA48">
        <v>112.593812</v>
      </c>
      <c r="AB48">
        <v>0.92632400000000004</v>
      </c>
      <c r="AC48">
        <v>44.185212</v>
      </c>
      <c r="AD48" s="1">
        <v>240</v>
      </c>
      <c r="AE48">
        <v>4</v>
      </c>
      <c r="AF48">
        <v>13</v>
      </c>
      <c r="AG48">
        <v>104</v>
      </c>
      <c r="AH48">
        <v>12.307212</v>
      </c>
      <c r="AI48">
        <v>0</v>
      </c>
      <c r="AJ48">
        <v>0</v>
      </c>
      <c r="AK48">
        <v>0</v>
      </c>
      <c r="AL48">
        <v>0</v>
      </c>
      <c r="AM48" t="s">
        <v>308</v>
      </c>
      <c r="AN48" t="s">
        <v>522</v>
      </c>
      <c r="AO48">
        <v>397.33300000000003</v>
      </c>
      <c r="AR48" t="s">
        <v>117</v>
      </c>
      <c r="AS48" t="s">
        <v>122</v>
      </c>
      <c r="AT48" t="s">
        <v>232</v>
      </c>
      <c r="AU48" t="s">
        <v>307</v>
      </c>
      <c r="AV48" t="s">
        <v>48</v>
      </c>
      <c r="AW48">
        <v>8</v>
      </c>
      <c r="BB48">
        <v>0.86665483374659757</v>
      </c>
      <c r="BC48" t="s">
        <v>69</v>
      </c>
      <c r="BF48" t="s">
        <v>117</v>
      </c>
      <c r="BG48" t="s">
        <v>122</v>
      </c>
      <c r="BH48" t="s">
        <v>307</v>
      </c>
      <c r="BI48">
        <v>751</v>
      </c>
      <c r="BJ48">
        <v>8</v>
      </c>
      <c r="BK48" t="s">
        <v>232</v>
      </c>
      <c r="BL48" t="s">
        <v>229</v>
      </c>
      <c r="BM48">
        <v>0.86665483374659757</v>
      </c>
      <c r="BN48" t="s">
        <v>69</v>
      </c>
      <c r="BO48" t="s">
        <v>178</v>
      </c>
      <c r="BP48">
        <v>1385.7159999999999</v>
      </c>
    </row>
    <row r="49" spans="1:68" ht="16.5">
      <c r="A49" s="109" t="str">
        <f t="shared" si="18"/>
        <v>삼환운수</v>
      </c>
      <c r="B49" s="110" t="str">
        <f t="shared" si="1"/>
        <v>유준식</v>
      </c>
      <c r="C49" s="111" t="str">
        <f t="shared" si="19"/>
        <v>D</v>
      </c>
      <c r="D49" s="112">
        <f t="shared" si="20"/>
        <v>0.81692307692307697</v>
      </c>
      <c r="E49" s="113">
        <f t="shared" si="21"/>
        <v>1590</v>
      </c>
      <c r="F49" s="114" t="str">
        <f t="shared" si="22"/>
        <v>532</v>
      </c>
      <c r="G49" s="115" t="str">
        <f t="shared" si="23"/>
        <v>71바6217</v>
      </c>
      <c r="H49" s="116">
        <f t="shared" si="24"/>
        <v>1</v>
      </c>
      <c r="I49" s="117">
        <f t="shared" si="8"/>
        <v>1906.492</v>
      </c>
      <c r="J49" s="118">
        <f t="shared" si="25"/>
        <v>2.3495070199896557E-2</v>
      </c>
      <c r="K49" s="118">
        <f t="shared" si="26"/>
        <v>0.31431059264790118</v>
      </c>
      <c r="L49" s="118">
        <f t="shared" si="27"/>
        <v>0.22397156662603357</v>
      </c>
      <c r="M49" s="119">
        <f t="shared" si="28"/>
        <v>8.8209999999999997</v>
      </c>
      <c r="N49" s="120">
        <f t="shared" si="29"/>
        <v>0.20980943009464503</v>
      </c>
      <c r="O49" s="120">
        <f t="shared" si="30"/>
        <v>1.9931895858991278</v>
      </c>
      <c r="P49" s="221">
        <f t="shared" si="31"/>
        <v>4</v>
      </c>
      <c r="Q49" s="222">
        <f t="shared" si="32"/>
        <v>4</v>
      </c>
      <c r="R49" s="222">
        <f t="shared" si="33"/>
        <v>38</v>
      </c>
      <c r="T49">
        <v>515</v>
      </c>
      <c r="U49">
        <v>1590</v>
      </c>
      <c r="V49" t="s">
        <v>309</v>
      </c>
      <c r="W49">
        <v>1906.492</v>
      </c>
      <c r="X49">
        <v>897.73699999999997</v>
      </c>
      <c r="Y49">
        <v>2.1240000000000001</v>
      </c>
      <c r="Z49">
        <v>8.8209999999999997</v>
      </c>
      <c r="AA49">
        <v>154.251082</v>
      </c>
      <c r="AB49">
        <v>3.6241400000000001</v>
      </c>
      <c r="AC49">
        <v>48.482748999999998</v>
      </c>
      <c r="AD49" s="1">
        <v>427</v>
      </c>
      <c r="AE49">
        <v>4</v>
      </c>
      <c r="AF49">
        <v>38</v>
      </c>
      <c r="AG49">
        <v>59</v>
      </c>
      <c r="AH49">
        <v>12.359666000000001</v>
      </c>
      <c r="AI49">
        <v>0</v>
      </c>
      <c r="AJ49">
        <v>0</v>
      </c>
      <c r="AK49">
        <v>4</v>
      </c>
      <c r="AL49">
        <v>2111</v>
      </c>
      <c r="AM49" t="s">
        <v>310</v>
      </c>
      <c r="AN49" t="s">
        <v>523</v>
      </c>
      <c r="AO49">
        <v>1906.492</v>
      </c>
      <c r="AR49" t="s">
        <v>117</v>
      </c>
      <c r="AS49" t="s">
        <v>119</v>
      </c>
      <c r="AT49" t="s">
        <v>213</v>
      </c>
      <c r="AU49" t="s">
        <v>309</v>
      </c>
      <c r="AV49" t="s">
        <v>48</v>
      </c>
      <c r="AW49">
        <v>1</v>
      </c>
      <c r="BB49">
        <v>0.81692307692307697</v>
      </c>
      <c r="BC49" t="s">
        <v>67</v>
      </c>
      <c r="BF49" t="s">
        <v>117</v>
      </c>
      <c r="BG49" t="s">
        <v>119</v>
      </c>
      <c r="BH49" t="s">
        <v>309</v>
      </c>
      <c r="BI49">
        <v>1590</v>
      </c>
      <c r="BJ49">
        <v>1</v>
      </c>
      <c r="BK49" t="s">
        <v>213</v>
      </c>
      <c r="BL49" t="s">
        <v>176</v>
      </c>
      <c r="BM49">
        <v>0.81692307692307697</v>
      </c>
      <c r="BN49" t="s">
        <v>67</v>
      </c>
      <c r="BO49" t="s">
        <v>180</v>
      </c>
      <c r="BP49">
        <v>1906.492</v>
      </c>
    </row>
    <row r="50" spans="1:68" ht="16.5">
      <c r="A50" s="126" t="str">
        <f t="shared" si="18"/>
        <v>삼환운수</v>
      </c>
      <c r="B50" s="127" t="str">
        <f t="shared" si="1"/>
        <v>유해득</v>
      </c>
      <c r="C50" s="128" t="str">
        <f t="shared" si="19"/>
        <v>B</v>
      </c>
      <c r="D50" s="129">
        <f t="shared" si="20"/>
        <v>0.92210526315789476</v>
      </c>
      <c r="E50" s="130">
        <f t="shared" si="21"/>
        <v>5915</v>
      </c>
      <c r="F50" s="131" t="str">
        <f t="shared" si="22"/>
        <v>540</v>
      </c>
      <c r="G50" s="132" t="str">
        <f t="shared" si="23"/>
        <v>71바6452</v>
      </c>
      <c r="H50" s="133">
        <f t="shared" si="24"/>
        <v>1</v>
      </c>
      <c r="I50" s="134">
        <f t="shared" si="8"/>
        <v>856.70699999999999</v>
      </c>
      <c r="J50" s="135">
        <f t="shared" si="25"/>
        <v>4.1067518873589087E-2</v>
      </c>
      <c r="K50" s="135">
        <f t="shared" si="26"/>
        <v>0.30397546345845833</v>
      </c>
      <c r="L50" s="135">
        <f t="shared" si="27"/>
        <v>6.653383245380276E-2</v>
      </c>
      <c r="M50" s="136">
        <f t="shared" si="28"/>
        <v>6.1239999999999997</v>
      </c>
      <c r="N50" s="137">
        <f t="shared" si="29"/>
        <v>0</v>
      </c>
      <c r="O50" s="137">
        <f t="shared" si="30"/>
        <v>5.4861230268925079</v>
      </c>
      <c r="P50" s="219">
        <f t="shared" si="31"/>
        <v>2</v>
      </c>
      <c r="Q50" s="220">
        <f t="shared" si="32"/>
        <v>0</v>
      </c>
      <c r="R50" s="220">
        <f t="shared" si="33"/>
        <v>47</v>
      </c>
      <c r="T50">
        <v>515</v>
      </c>
      <c r="U50">
        <v>5915</v>
      </c>
      <c r="V50" t="s">
        <v>311</v>
      </c>
      <c r="W50">
        <v>856.70699999999999</v>
      </c>
      <c r="X50">
        <v>488.88099999999997</v>
      </c>
      <c r="Y50">
        <v>1.752</v>
      </c>
      <c r="Z50">
        <v>6.1239999999999997</v>
      </c>
      <c r="AA50">
        <v>73.367470999999995</v>
      </c>
      <c r="AB50">
        <v>3.01302</v>
      </c>
      <c r="AC50">
        <v>22.301911</v>
      </c>
      <c r="AD50" s="1">
        <v>57</v>
      </c>
      <c r="AE50">
        <v>0</v>
      </c>
      <c r="AF50">
        <v>47</v>
      </c>
      <c r="AG50">
        <v>54</v>
      </c>
      <c r="AH50">
        <v>11.676932000000001</v>
      </c>
      <c r="AI50">
        <v>0</v>
      </c>
      <c r="AJ50">
        <v>0</v>
      </c>
      <c r="AK50">
        <v>2</v>
      </c>
      <c r="AL50">
        <v>301</v>
      </c>
      <c r="AM50" t="s">
        <v>312</v>
      </c>
      <c r="AN50" t="s">
        <v>524</v>
      </c>
      <c r="AO50">
        <v>856.70699999999999</v>
      </c>
      <c r="AR50" t="s">
        <v>117</v>
      </c>
      <c r="AS50" t="s">
        <v>120</v>
      </c>
      <c r="AT50" t="s">
        <v>218</v>
      </c>
      <c r="AU50" t="s">
        <v>311</v>
      </c>
      <c r="AV50" t="s">
        <v>48</v>
      </c>
      <c r="AW50">
        <v>1</v>
      </c>
      <c r="BB50">
        <v>0.92210526315789476</v>
      </c>
      <c r="BC50" t="s">
        <v>68</v>
      </c>
      <c r="BF50" t="s">
        <v>117</v>
      </c>
      <c r="BG50" t="s">
        <v>120</v>
      </c>
      <c r="BH50" t="s">
        <v>311</v>
      </c>
      <c r="BI50">
        <v>5915</v>
      </c>
      <c r="BJ50">
        <v>1</v>
      </c>
      <c r="BK50" t="s">
        <v>218</v>
      </c>
      <c r="BL50" t="s">
        <v>176</v>
      </c>
      <c r="BM50">
        <v>0.92210526315789476</v>
      </c>
      <c r="BN50" t="s">
        <v>68</v>
      </c>
      <c r="BO50" t="s">
        <v>177</v>
      </c>
      <c r="BP50">
        <v>856.70699999999999</v>
      </c>
    </row>
    <row r="51" spans="1:68" ht="16.5">
      <c r="A51" s="109" t="str">
        <f t="shared" si="18"/>
        <v>삼환운수</v>
      </c>
      <c r="B51" s="110" t="str">
        <f t="shared" si="1"/>
        <v>윤송환</v>
      </c>
      <c r="C51" s="111" t="str">
        <f t="shared" si="19"/>
        <v>F</v>
      </c>
      <c r="D51" s="112">
        <f t="shared" si="20"/>
        <v>0.77535714285714286</v>
      </c>
      <c r="E51" s="113">
        <f t="shared" si="21"/>
        <v>332</v>
      </c>
      <c r="F51" s="114" t="str">
        <f t="shared" si="22"/>
        <v>532</v>
      </c>
      <c r="G51" s="115" t="str">
        <f t="shared" si="23"/>
        <v>71바6216</v>
      </c>
      <c r="H51" s="116">
        <f t="shared" si="24"/>
        <v>1</v>
      </c>
      <c r="I51" s="117">
        <f t="shared" si="8"/>
        <v>1694.2829999999999</v>
      </c>
      <c r="J51" s="118">
        <f t="shared" si="25"/>
        <v>1.8149273692589635E-2</v>
      </c>
      <c r="K51" s="118">
        <f t="shared" si="26"/>
        <v>0.40187740473357059</v>
      </c>
      <c r="L51" s="118">
        <f t="shared" si="27"/>
        <v>0.26677951676313816</v>
      </c>
      <c r="M51" s="119">
        <f t="shared" si="28"/>
        <v>12.657</v>
      </c>
      <c r="N51" s="120">
        <f t="shared" si="29"/>
        <v>0</v>
      </c>
      <c r="O51" s="120">
        <f t="shared" si="30"/>
        <v>4.0725191718266665</v>
      </c>
      <c r="P51" s="221">
        <f t="shared" si="31"/>
        <v>30</v>
      </c>
      <c r="Q51" s="222">
        <f t="shared" si="32"/>
        <v>0</v>
      </c>
      <c r="R51" s="222">
        <f t="shared" si="33"/>
        <v>69</v>
      </c>
      <c r="T51">
        <v>515</v>
      </c>
      <c r="U51">
        <v>332</v>
      </c>
      <c r="V51" t="s">
        <v>313</v>
      </c>
      <c r="W51">
        <v>1694.2829999999999</v>
      </c>
      <c r="X51">
        <v>780.56799999999998</v>
      </c>
      <c r="Y51">
        <v>2.1709999999999998</v>
      </c>
      <c r="Z51">
        <v>12.657</v>
      </c>
      <c r="AA51">
        <v>133.53636299999999</v>
      </c>
      <c r="AB51">
        <v>2.4235880000000001</v>
      </c>
      <c r="AC51">
        <v>53.665247000000001</v>
      </c>
      <c r="AD51" s="1">
        <v>452</v>
      </c>
      <c r="AE51">
        <v>0</v>
      </c>
      <c r="AF51">
        <v>69</v>
      </c>
      <c r="AG51">
        <v>60</v>
      </c>
      <c r="AH51">
        <v>12.687802</v>
      </c>
      <c r="AI51">
        <v>0</v>
      </c>
      <c r="AJ51">
        <v>0</v>
      </c>
      <c r="AK51">
        <v>30</v>
      </c>
      <c r="AL51">
        <v>3513</v>
      </c>
      <c r="AM51" t="s">
        <v>314</v>
      </c>
      <c r="AN51" t="s">
        <v>525</v>
      </c>
      <c r="AO51">
        <v>1694.2829999999999</v>
      </c>
      <c r="AR51" t="s">
        <v>117</v>
      </c>
      <c r="AS51" t="s">
        <v>119</v>
      </c>
      <c r="AT51" t="s">
        <v>212</v>
      </c>
      <c r="AU51" t="s">
        <v>313</v>
      </c>
      <c r="AV51" t="s">
        <v>48</v>
      </c>
      <c r="AW51">
        <v>1</v>
      </c>
      <c r="BB51">
        <v>0.77535714285714286</v>
      </c>
      <c r="BC51" t="s">
        <v>70</v>
      </c>
      <c r="BF51" t="s">
        <v>117</v>
      </c>
      <c r="BG51" t="s">
        <v>119</v>
      </c>
      <c r="BH51" t="s">
        <v>313</v>
      </c>
      <c r="BI51">
        <v>332</v>
      </c>
      <c r="BJ51">
        <v>1</v>
      </c>
      <c r="BK51" t="s">
        <v>212</v>
      </c>
      <c r="BL51" t="s">
        <v>176</v>
      </c>
      <c r="BM51">
        <v>0.77535714285714286</v>
      </c>
      <c r="BN51" t="s">
        <v>70</v>
      </c>
      <c r="BO51" t="s">
        <v>189</v>
      </c>
      <c r="BP51">
        <v>1694.2829999999999</v>
      </c>
    </row>
    <row r="52" spans="1:68" ht="16.5">
      <c r="A52" s="126" t="str">
        <f t="shared" si="18"/>
        <v>삼환운수</v>
      </c>
      <c r="B52" s="127" t="str">
        <f t="shared" si="1"/>
        <v>윤수영</v>
      </c>
      <c r="C52" s="128" t="str">
        <f t="shared" si="19"/>
        <v>S</v>
      </c>
      <c r="D52" s="129">
        <f t="shared" si="20"/>
        <v>1.095</v>
      </c>
      <c r="E52" s="130">
        <f t="shared" si="21"/>
        <v>2640</v>
      </c>
      <c r="F52" s="131" t="str">
        <f t="shared" si="22"/>
        <v>540</v>
      </c>
      <c r="G52" s="132" t="str">
        <f t="shared" si="23"/>
        <v>71바6462</v>
      </c>
      <c r="H52" s="133">
        <f t="shared" si="24"/>
        <v>1</v>
      </c>
      <c r="I52" s="134">
        <f t="shared" si="8"/>
        <v>475.42500000000001</v>
      </c>
      <c r="J52" s="135">
        <f t="shared" si="25"/>
        <v>5.1906253118281847E-4</v>
      </c>
      <c r="K52" s="135">
        <f t="shared" si="26"/>
        <v>0.27843580651217592</v>
      </c>
      <c r="L52" s="135">
        <f t="shared" si="27"/>
        <v>0.26923279171267811</v>
      </c>
      <c r="M52" s="136">
        <f t="shared" si="28"/>
        <v>6.9050000000000002</v>
      </c>
      <c r="N52" s="137">
        <f t="shared" si="29"/>
        <v>0</v>
      </c>
      <c r="O52" s="137">
        <f t="shared" si="30"/>
        <v>3.5757480149340064</v>
      </c>
      <c r="P52" s="219">
        <f t="shared" si="31"/>
        <v>0</v>
      </c>
      <c r="Q52" s="220">
        <f t="shared" si="32"/>
        <v>0</v>
      </c>
      <c r="R52" s="220">
        <f t="shared" si="33"/>
        <v>17</v>
      </c>
      <c r="T52">
        <v>515</v>
      </c>
      <c r="U52">
        <v>2640</v>
      </c>
      <c r="V52" t="s">
        <v>526</v>
      </c>
      <c r="W52">
        <v>475.42500000000001</v>
      </c>
      <c r="X52">
        <v>241.21899999999999</v>
      </c>
      <c r="Y52">
        <v>1.9710000000000001</v>
      </c>
      <c r="Z52">
        <v>6.9050000000000002</v>
      </c>
      <c r="AA52">
        <v>31.036722999999999</v>
      </c>
      <c r="AB52">
        <v>1.6109999999999999E-2</v>
      </c>
      <c r="AC52">
        <v>8.6417350000000006</v>
      </c>
      <c r="AD52" s="1">
        <v>128</v>
      </c>
      <c r="AE52">
        <v>0</v>
      </c>
      <c r="AF52">
        <v>17</v>
      </c>
      <c r="AG52">
        <v>69</v>
      </c>
      <c r="AH52">
        <v>15.318144</v>
      </c>
      <c r="AI52">
        <v>4.0999999999999996</v>
      </c>
      <c r="AJ52">
        <v>0</v>
      </c>
      <c r="AK52">
        <v>0</v>
      </c>
      <c r="AL52">
        <v>0</v>
      </c>
      <c r="AM52" t="s">
        <v>527</v>
      </c>
      <c r="AN52" t="s">
        <v>528</v>
      </c>
      <c r="AO52">
        <v>475.42500000000001</v>
      </c>
      <c r="AR52" t="s">
        <v>117</v>
      </c>
      <c r="AS52" t="s">
        <v>120</v>
      </c>
      <c r="AT52" t="s">
        <v>224</v>
      </c>
      <c r="AU52" t="s">
        <v>526</v>
      </c>
      <c r="AV52" t="s">
        <v>48</v>
      </c>
      <c r="AW52">
        <v>1</v>
      </c>
      <c r="BB52">
        <v>1.095</v>
      </c>
      <c r="BC52" t="s">
        <v>71</v>
      </c>
      <c r="BF52" t="s">
        <v>117</v>
      </c>
      <c r="BG52" t="s">
        <v>120</v>
      </c>
      <c r="BH52" t="s">
        <v>526</v>
      </c>
      <c r="BI52">
        <v>2640</v>
      </c>
      <c r="BJ52">
        <v>1</v>
      </c>
      <c r="BK52" t="s">
        <v>224</v>
      </c>
      <c r="BL52" t="s">
        <v>176</v>
      </c>
      <c r="BM52">
        <v>1.095</v>
      </c>
      <c r="BN52" t="s">
        <v>71</v>
      </c>
      <c r="BO52" t="s">
        <v>474</v>
      </c>
      <c r="BP52">
        <v>475.42500000000001</v>
      </c>
    </row>
    <row r="53" spans="1:68" ht="16.5">
      <c r="A53" s="109" t="str">
        <f t="shared" si="18"/>
        <v>삼환운수</v>
      </c>
      <c r="B53" s="110" t="str">
        <f t="shared" si="1"/>
        <v>윤정섭</v>
      </c>
      <c r="C53" s="111" t="str">
        <f t="shared" si="19"/>
        <v>F</v>
      </c>
      <c r="D53" s="112">
        <f t="shared" si="20"/>
        <v>0.79807692307692313</v>
      </c>
      <c r="E53" s="113">
        <f t="shared" si="21"/>
        <v>8421</v>
      </c>
      <c r="F53" s="114" t="str">
        <f t="shared" si="22"/>
        <v>532</v>
      </c>
      <c r="G53" s="115" t="str">
        <f t="shared" si="23"/>
        <v>71바6221</v>
      </c>
      <c r="H53" s="116">
        <f t="shared" si="24"/>
        <v>1</v>
      </c>
      <c r="I53" s="117">
        <f t="shared" si="8"/>
        <v>1608.894</v>
      </c>
      <c r="J53" s="118">
        <f t="shared" si="25"/>
        <v>3.1199671403744966E-2</v>
      </c>
      <c r="K53" s="118">
        <f t="shared" si="26"/>
        <v>0.35408354143009507</v>
      </c>
      <c r="L53" s="118">
        <f t="shared" si="27"/>
        <v>5.6560593799218593E-2</v>
      </c>
      <c r="M53" s="119">
        <f t="shared" si="28"/>
        <v>9.8800000000000008</v>
      </c>
      <c r="N53" s="120">
        <f t="shared" si="29"/>
        <v>0</v>
      </c>
      <c r="O53" s="120">
        <f t="shared" si="30"/>
        <v>1.6160169656919599</v>
      </c>
      <c r="P53" s="221">
        <f t="shared" si="31"/>
        <v>13</v>
      </c>
      <c r="Q53" s="222">
        <f t="shared" si="32"/>
        <v>0</v>
      </c>
      <c r="R53" s="222">
        <f t="shared" si="33"/>
        <v>26</v>
      </c>
      <c r="T53">
        <v>515</v>
      </c>
      <c r="U53">
        <v>8421</v>
      </c>
      <c r="V53" t="s">
        <v>315</v>
      </c>
      <c r="W53">
        <v>1608.894</v>
      </c>
      <c r="X53">
        <v>775.30399999999997</v>
      </c>
      <c r="Y53">
        <v>2.0750000000000002</v>
      </c>
      <c r="Z53">
        <v>9.8800000000000008</v>
      </c>
      <c r="AA53">
        <v>134.509141</v>
      </c>
      <c r="AB53">
        <v>4.1966409999999996</v>
      </c>
      <c r="AC53">
        <v>47.627473000000002</v>
      </c>
      <c r="AD53" s="1">
        <v>91</v>
      </c>
      <c r="AE53">
        <v>0</v>
      </c>
      <c r="AF53">
        <v>26</v>
      </c>
      <c r="AG53">
        <v>59</v>
      </c>
      <c r="AH53">
        <v>11.961224</v>
      </c>
      <c r="AI53">
        <v>0</v>
      </c>
      <c r="AJ53">
        <v>0</v>
      </c>
      <c r="AK53">
        <v>13</v>
      </c>
      <c r="AL53">
        <v>7128</v>
      </c>
      <c r="AM53" t="s">
        <v>316</v>
      </c>
      <c r="AN53" t="s">
        <v>529</v>
      </c>
      <c r="AO53">
        <v>1608.894</v>
      </c>
      <c r="AR53" t="s">
        <v>117</v>
      </c>
      <c r="AS53" t="s">
        <v>119</v>
      </c>
      <c r="AT53" t="s">
        <v>216</v>
      </c>
      <c r="AU53" t="s">
        <v>315</v>
      </c>
      <c r="AV53" t="s">
        <v>48</v>
      </c>
      <c r="AW53">
        <v>1</v>
      </c>
      <c r="BB53">
        <v>0.79807692307692313</v>
      </c>
      <c r="BC53" t="s">
        <v>70</v>
      </c>
      <c r="BF53" t="s">
        <v>117</v>
      </c>
      <c r="BG53" t="s">
        <v>119</v>
      </c>
      <c r="BH53" t="s">
        <v>315</v>
      </c>
      <c r="BI53">
        <v>8421</v>
      </c>
      <c r="BJ53">
        <v>1</v>
      </c>
      <c r="BK53" t="s">
        <v>216</v>
      </c>
      <c r="BL53" t="s">
        <v>176</v>
      </c>
      <c r="BM53">
        <v>0.79807692307692313</v>
      </c>
      <c r="BN53" t="s">
        <v>70</v>
      </c>
      <c r="BO53" t="s">
        <v>189</v>
      </c>
      <c r="BP53">
        <v>1608.894</v>
      </c>
    </row>
    <row r="54" spans="1:68" ht="16.5">
      <c r="A54" s="126" t="str">
        <f t="shared" si="18"/>
        <v>삼환운수</v>
      </c>
      <c r="B54" s="127" t="str">
        <f t="shared" si="1"/>
        <v>이강철</v>
      </c>
      <c r="C54" s="128" t="str">
        <f t="shared" si="19"/>
        <v>F</v>
      </c>
      <c r="D54" s="129">
        <f t="shared" si="20"/>
        <v>0.71838709677419343</v>
      </c>
      <c r="E54" s="130">
        <f t="shared" si="21"/>
        <v>3302</v>
      </c>
      <c r="F54" s="131" t="str">
        <f t="shared" si="22"/>
        <v>510</v>
      </c>
      <c r="G54" s="132" t="str">
        <f t="shared" si="23"/>
        <v>71바7117</v>
      </c>
      <c r="H54" s="133">
        <f t="shared" si="24"/>
        <v>1</v>
      </c>
      <c r="I54" s="134">
        <f t="shared" si="8"/>
        <v>470.59100000000001</v>
      </c>
      <c r="J54" s="135">
        <f t="shared" si="25"/>
        <v>7.0132058608312828E-3</v>
      </c>
      <c r="K54" s="135">
        <f t="shared" si="26"/>
        <v>0.36874730404355643</v>
      </c>
      <c r="L54" s="135">
        <f t="shared" si="27"/>
        <v>0.19124887641285107</v>
      </c>
      <c r="M54" s="136">
        <f t="shared" si="28"/>
        <v>11.686999999999999</v>
      </c>
      <c r="N54" s="137">
        <f t="shared" si="29"/>
        <v>0</v>
      </c>
      <c r="O54" s="137">
        <f t="shared" si="30"/>
        <v>14.662413858318581</v>
      </c>
      <c r="P54" s="219">
        <f t="shared" si="31"/>
        <v>8</v>
      </c>
      <c r="Q54" s="220">
        <f t="shared" si="32"/>
        <v>0</v>
      </c>
      <c r="R54" s="220">
        <f t="shared" si="33"/>
        <v>69</v>
      </c>
      <c r="T54">
        <v>515</v>
      </c>
      <c r="U54">
        <v>3302</v>
      </c>
      <c r="V54" t="s">
        <v>317</v>
      </c>
      <c r="W54">
        <v>470.59100000000001</v>
      </c>
      <c r="X54">
        <v>211.35900000000001</v>
      </c>
      <c r="Y54">
        <v>2.2269999999999999</v>
      </c>
      <c r="Z54">
        <v>11.686999999999999</v>
      </c>
      <c r="AA54">
        <v>31.526381000000001</v>
      </c>
      <c r="AB54">
        <v>0.22110099999999999</v>
      </c>
      <c r="AC54">
        <v>11.625268</v>
      </c>
      <c r="AD54" s="1">
        <v>90</v>
      </c>
      <c r="AE54">
        <v>0</v>
      </c>
      <c r="AF54">
        <v>69</v>
      </c>
      <c r="AG54">
        <v>65</v>
      </c>
      <c r="AH54">
        <v>14.926895</v>
      </c>
      <c r="AI54">
        <v>5.6</v>
      </c>
      <c r="AJ54">
        <v>0</v>
      </c>
      <c r="AK54">
        <v>8</v>
      </c>
      <c r="AL54">
        <v>1466</v>
      </c>
      <c r="AM54" t="s">
        <v>318</v>
      </c>
      <c r="AN54" t="s">
        <v>530</v>
      </c>
      <c r="AO54">
        <v>470.59100000000001</v>
      </c>
      <c r="AR54" t="s">
        <v>117</v>
      </c>
      <c r="AS54" t="s">
        <v>118</v>
      </c>
      <c r="AT54" t="s">
        <v>200</v>
      </c>
      <c r="AU54" t="s">
        <v>317</v>
      </c>
      <c r="AV54" t="s">
        <v>48</v>
      </c>
      <c r="AW54">
        <v>1</v>
      </c>
      <c r="BB54">
        <v>0.71838709677419343</v>
      </c>
      <c r="BC54" t="s">
        <v>70</v>
      </c>
      <c r="BF54" t="s">
        <v>117</v>
      </c>
      <c r="BG54" t="s">
        <v>118</v>
      </c>
      <c r="BH54" t="s">
        <v>317</v>
      </c>
      <c r="BI54">
        <v>3302</v>
      </c>
      <c r="BJ54">
        <v>1</v>
      </c>
      <c r="BK54" t="s">
        <v>200</v>
      </c>
      <c r="BL54" t="s">
        <v>176</v>
      </c>
      <c r="BM54">
        <v>0.71838709677419343</v>
      </c>
      <c r="BN54" t="s">
        <v>70</v>
      </c>
      <c r="BO54" t="s">
        <v>189</v>
      </c>
      <c r="BP54">
        <v>470.59100000000001</v>
      </c>
    </row>
    <row r="55" spans="1:68" ht="16.5">
      <c r="A55" s="109" t="str">
        <f t="shared" si="18"/>
        <v>삼환운수</v>
      </c>
      <c r="B55" s="110" t="str">
        <f t="shared" si="1"/>
        <v>이범석</v>
      </c>
      <c r="C55" s="111" t="str">
        <f t="shared" si="19"/>
        <v>C</v>
      </c>
      <c r="D55" s="112">
        <f t="shared" si="20"/>
        <v>0.89038461538461533</v>
      </c>
      <c r="E55" s="113">
        <f t="shared" si="21"/>
        <v>2820</v>
      </c>
      <c r="F55" s="114" t="str">
        <f t="shared" si="22"/>
        <v>532</v>
      </c>
      <c r="G55" s="115" t="str">
        <f t="shared" si="23"/>
        <v>71바6207</v>
      </c>
      <c r="H55" s="116">
        <f t="shared" si="24"/>
        <v>1</v>
      </c>
      <c r="I55" s="117">
        <f t="shared" si="8"/>
        <v>1766.75</v>
      </c>
      <c r="J55" s="118">
        <f t="shared" si="25"/>
        <v>1.3046950674081891E-2</v>
      </c>
      <c r="K55" s="118">
        <f t="shared" si="26"/>
        <v>0.36303942264855088</v>
      </c>
      <c r="L55" s="118">
        <f t="shared" si="27"/>
        <v>1.6980331116456773E-2</v>
      </c>
      <c r="M55" s="119">
        <f t="shared" si="28"/>
        <v>10.534000000000001</v>
      </c>
      <c r="N55" s="120">
        <f t="shared" si="29"/>
        <v>0</v>
      </c>
      <c r="O55" s="120">
        <f t="shared" si="30"/>
        <v>8.2071600396207725</v>
      </c>
      <c r="P55" s="221">
        <f t="shared" si="31"/>
        <v>35</v>
      </c>
      <c r="Q55" s="222">
        <f t="shared" si="32"/>
        <v>0</v>
      </c>
      <c r="R55" s="222">
        <f t="shared" si="33"/>
        <v>145</v>
      </c>
      <c r="T55">
        <v>515</v>
      </c>
      <c r="U55">
        <v>2820</v>
      </c>
      <c r="V55" t="s">
        <v>319</v>
      </c>
      <c r="W55">
        <v>1766.75</v>
      </c>
      <c r="X55">
        <v>763.12900000000002</v>
      </c>
      <c r="Y55">
        <v>2.3149999999999999</v>
      </c>
      <c r="Z55">
        <v>10.534000000000001</v>
      </c>
      <c r="AA55">
        <v>136.04496900000001</v>
      </c>
      <c r="AB55">
        <v>1.774972</v>
      </c>
      <c r="AC55">
        <v>49.389687000000002</v>
      </c>
      <c r="AD55" s="1">
        <v>30</v>
      </c>
      <c r="AE55">
        <v>0</v>
      </c>
      <c r="AF55">
        <v>145</v>
      </c>
      <c r="AG55">
        <v>63</v>
      </c>
      <c r="AH55">
        <v>12.986514</v>
      </c>
      <c r="AI55">
        <v>6.6</v>
      </c>
      <c r="AJ55">
        <v>0</v>
      </c>
      <c r="AK55">
        <v>35</v>
      </c>
      <c r="AL55">
        <v>4714</v>
      </c>
      <c r="AM55" t="s">
        <v>320</v>
      </c>
      <c r="AN55" t="s">
        <v>531</v>
      </c>
      <c r="AO55">
        <v>1766.75</v>
      </c>
      <c r="AR55" t="s">
        <v>117</v>
      </c>
      <c r="AS55" t="s">
        <v>119</v>
      </c>
      <c r="AT55" t="s">
        <v>208</v>
      </c>
      <c r="AU55" t="s">
        <v>319</v>
      </c>
      <c r="AV55" t="s">
        <v>48</v>
      </c>
      <c r="AW55">
        <v>1</v>
      </c>
      <c r="BB55">
        <v>0.89038461538461533</v>
      </c>
      <c r="BC55" t="s">
        <v>69</v>
      </c>
      <c r="BF55" t="s">
        <v>117</v>
      </c>
      <c r="BG55" t="s">
        <v>119</v>
      </c>
      <c r="BH55" t="s">
        <v>319</v>
      </c>
      <c r="BI55">
        <v>2820</v>
      </c>
      <c r="BJ55">
        <v>1</v>
      </c>
      <c r="BK55" t="s">
        <v>208</v>
      </c>
      <c r="BL55" t="s">
        <v>176</v>
      </c>
      <c r="BM55">
        <v>0.89038461538461533</v>
      </c>
      <c r="BN55" t="s">
        <v>69</v>
      </c>
      <c r="BO55" t="s">
        <v>178</v>
      </c>
      <c r="BP55">
        <v>1766.75</v>
      </c>
    </row>
    <row r="56" spans="1:68" ht="16.5">
      <c r="A56" s="126" t="str">
        <f t="shared" si="18"/>
        <v>삼환운수</v>
      </c>
      <c r="B56" s="127" t="str">
        <f t="shared" si="1"/>
        <v>이상구</v>
      </c>
      <c r="C56" s="128" t="str">
        <f t="shared" si="19"/>
        <v>D</v>
      </c>
      <c r="D56" s="129">
        <f t="shared" si="20"/>
        <v>0.83448275862068966</v>
      </c>
      <c r="E56" s="130">
        <f t="shared" si="21"/>
        <v>540</v>
      </c>
      <c r="F56" s="131" t="str">
        <f t="shared" si="22"/>
        <v>순환56</v>
      </c>
      <c r="G56" s="132" t="str">
        <f t="shared" si="23"/>
        <v>71바6220</v>
      </c>
      <c r="H56" s="133">
        <f t="shared" si="24"/>
        <v>1</v>
      </c>
      <c r="I56" s="134">
        <f t="shared" si="8"/>
        <v>1412.0360000000001</v>
      </c>
      <c r="J56" s="135">
        <f t="shared" si="25"/>
        <v>2.8093796587286305E-3</v>
      </c>
      <c r="K56" s="135">
        <f t="shared" si="26"/>
        <v>0.36265700485704011</v>
      </c>
      <c r="L56" s="135">
        <f t="shared" si="27"/>
        <v>4.2491834485806311E-2</v>
      </c>
      <c r="M56" s="136">
        <f t="shared" si="28"/>
        <v>15.526999999999999</v>
      </c>
      <c r="N56" s="137">
        <f t="shared" si="29"/>
        <v>0.14163944828602104</v>
      </c>
      <c r="O56" s="137">
        <f t="shared" si="30"/>
        <v>3.6118059312935364</v>
      </c>
      <c r="P56" s="219">
        <f t="shared" si="31"/>
        <v>0</v>
      </c>
      <c r="Q56" s="220">
        <f t="shared" si="32"/>
        <v>2</v>
      </c>
      <c r="R56" s="220">
        <f t="shared" si="33"/>
        <v>51</v>
      </c>
      <c r="T56">
        <v>515</v>
      </c>
      <c r="U56">
        <v>540</v>
      </c>
      <c r="V56" t="s">
        <v>321</v>
      </c>
      <c r="W56">
        <v>1412.0360000000001</v>
      </c>
      <c r="X56">
        <v>583.56600000000003</v>
      </c>
      <c r="Y56">
        <v>2.42</v>
      </c>
      <c r="Z56">
        <v>15.526999999999999</v>
      </c>
      <c r="AA56">
        <v>94.316907</v>
      </c>
      <c r="AB56">
        <v>0.26497199999999999</v>
      </c>
      <c r="AC56">
        <v>34.204687</v>
      </c>
      <c r="AD56" s="1">
        <v>60</v>
      </c>
      <c r="AE56">
        <v>2</v>
      </c>
      <c r="AF56">
        <v>51</v>
      </c>
      <c r="AG56">
        <v>65</v>
      </c>
      <c r="AH56">
        <v>14.971185999999999</v>
      </c>
      <c r="AI56">
        <v>4.9000000000000004</v>
      </c>
      <c r="AJ56">
        <v>0</v>
      </c>
      <c r="AK56">
        <v>0</v>
      </c>
      <c r="AL56">
        <v>0</v>
      </c>
      <c r="AM56" t="s">
        <v>322</v>
      </c>
      <c r="AN56" t="s">
        <v>532</v>
      </c>
      <c r="AO56">
        <v>1412.0360000000001</v>
      </c>
      <c r="AR56" t="s">
        <v>117</v>
      </c>
      <c r="AS56" t="s">
        <v>123</v>
      </c>
      <c r="AT56" t="s">
        <v>239</v>
      </c>
      <c r="AU56" t="s">
        <v>321</v>
      </c>
      <c r="AV56" t="s">
        <v>48</v>
      </c>
      <c r="AW56">
        <v>1</v>
      </c>
      <c r="BB56">
        <v>0.83448275862068966</v>
      </c>
      <c r="BC56" t="s">
        <v>67</v>
      </c>
      <c r="BF56" t="s">
        <v>117</v>
      </c>
      <c r="BG56" t="s">
        <v>123</v>
      </c>
      <c r="BH56" t="s">
        <v>321</v>
      </c>
      <c r="BI56">
        <v>540</v>
      </c>
      <c r="BJ56">
        <v>1</v>
      </c>
      <c r="BK56" t="s">
        <v>239</v>
      </c>
      <c r="BL56" t="s">
        <v>176</v>
      </c>
      <c r="BM56">
        <v>0.83448275862068966</v>
      </c>
      <c r="BN56" t="s">
        <v>67</v>
      </c>
      <c r="BO56" t="s">
        <v>180</v>
      </c>
      <c r="BP56">
        <v>1412.0360000000001</v>
      </c>
    </row>
    <row r="57" spans="1:68" ht="16.5">
      <c r="A57" s="109" t="str">
        <f t="shared" si="18"/>
        <v>삼환운수</v>
      </c>
      <c r="B57" s="110" t="str">
        <f t="shared" si="1"/>
        <v>이상봉</v>
      </c>
      <c r="C57" s="111" t="str">
        <f t="shared" si="19"/>
        <v>C</v>
      </c>
      <c r="D57" s="112">
        <f t="shared" si="20"/>
        <v>0.85317322296989928</v>
      </c>
      <c r="E57" s="113">
        <f t="shared" si="21"/>
        <v>965</v>
      </c>
      <c r="F57" s="114" t="str">
        <f t="shared" si="22"/>
        <v>순환56</v>
      </c>
      <c r="G57" s="115" t="str">
        <f t="shared" si="23"/>
        <v>71바6220</v>
      </c>
      <c r="H57" s="116">
        <f t="shared" si="24"/>
        <v>2</v>
      </c>
      <c r="I57" s="117">
        <f t="shared" si="8"/>
        <v>1595.4169999999999</v>
      </c>
      <c r="J57" s="118">
        <f t="shared" si="25"/>
        <v>1.6534186360627872E-4</v>
      </c>
      <c r="K57" s="118">
        <f t="shared" si="26"/>
        <v>0.37877744609961572</v>
      </c>
      <c r="L57" s="118">
        <f t="shared" si="27"/>
        <v>0.11344996323845115</v>
      </c>
      <c r="M57" s="119">
        <f t="shared" si="28"/>
        <v>15.352</v>
      </c>
      <c r="N57" s="120">
        <f t="shared" si="29"/>
        <v>0</v>
      </c>
      <c r="O57" s="120">
        <f t="shared" si="30"/>
        <v>4.2622085636545179</v>
      </c>
      <c r="P57" s="221">
        <f t="shared" si="31"/>
        <v>13</v>
      </c>
      <c r="Q57" s="222">
        <f t="shared" si="32"/>
        <v>0</v>
      </c>
      <c r="R57" s="222">
        <f t="shared" si="33"/>
        <v>68</v>
      </c>
      <c r="T57">
        <v>515</v>
      </c>
      <c r="U57">
        <v>965</v>
      </c>
      <c r="V57" t="s">
        <v>323</v>
      </c>
      <c r="W57">
        <v>1595.4169999999999</v>
      </c>
      <c r="X57">
        <v>642.625</v>
      </c>
      <c r="Y57">
        <v>2.4830000000000001</v>
      </c>
      <c r="Z57">
        <v>15.352</v>
      </c>
      <c r="AA57">
        <v>105.81107299999999</v>
      </c>
      <c r="AB57">
        <v>1.7495E-2</v>
      </c>
      <c r="AC57">
        <v>40.078848000000001</v>
      </c>
      <c r="AD57" s="1">
        <v>181</v>
      </c>
      <c r="AE57">
        <v>0</v>
      </c>
      <c r="AF57">
        <v>68</v>
      </c>
      <c r="AG57">
        <v>65</v>
      </c>
      <c r="AH57">
        <v>15.077977000000001</v>
      </c>
      <c r="AI57">
        <v>12.2</v>
      </c>
      <c r="AJ57">
        <v>0</v>
      </c>
      <c r="AK57">
        <v>13</v>
      </c>
      <c r="AL57">
        <v>3627</v>
      </c>
      <c r="AM57" t="s">
        <v>324</v>
      </c>
      <c r="AN57" t="s">
        <v>533</v>
      </c>
      <c r="AO57">
        <v>1498.2270000000001</v>
      </c>
      <c r="AR57" t="s">
        <v>117</v>
      </c>
      <c r="AS57" t="s">
        <v>123</v>
      </c>
      <c r="AT57" t="s">
        <v>239</v>
      </c>
      <c r="AU57" t="s">
        <v>323</v>
      </c>
      <c r="AV57" t="s">
        <v>48</v>
      </c>
      <c r="AW57">
        <v>2</v>
      </c>
      <c r="BB57">
        <v>0.85317322296989928</v>
      </c>
      <c r="BC57" t="s">
        <v>69</v>
      </c>
      <c r="BF57" t="s">
        <v>117</v>
      </c>
      <c r="BG57" t="s">
        <v>123</v>
      </c>
      <c r="BH57" t="s">
        <v>323</v>
      </c>
      <c r="BI57">
        <v>965</v>
      </c>
      <c r="BJ57">
        <v>2</v>
      </c>
      <c r="BK57" t="s">
        <v>239</v>
      </c>
      <c r="BL57" t="s">
        <v>237</v>
      </c>
      <c r="BM57">
        <v>0.85317322296989928</v>
      </c>
      <c r="BN57" t="s">
        <v>69</v>
      </c>
      <c r="BO57" t="s">
        <v>178</v>
      </c>
      <c r="BP57">
        <v>1595.4170000000001</v>
      </c>
    </row>
    <row r="58" spans="1:68" ht="16.5">
      <c r="A58" s="126" t="str">
        <f t="shared" si="18"/>
        <v>삼환운수</v>
      </c>
      <c r="B58" s="127" t="str">
        <f t="shared" si="1"/>
        <v>이상천</v>
      </c>
      <c r="C58" s="128" t="str">
        <f t="shared" si="19"/>
        <v>B</v>
      </c>
      <c r="D58" s="129">
        <f t="shared" si="20"/>
        <v>0.91894736842105262</v>
      </c>
      <c r="E58" s="130">
        <f t="shared" si="21"/>
        <v>4232</v>
      </c>
      <c r="F58" s="131" t="str">
        <f t="shared" si="22"/>
        <v>540</v>
      </c>
      <c r="G58" s="132" t="str">
        <f t="shared" si="23"/>
        <v>71바6461</v>
      </c>
      <c r="H58" s="133">
        <f t="shared" si="24"/>
        <v>1</v>
      </c>
      <c r="I58" s="134">
        <f t="shared" si="8"/>
        <v>510.70699999999999</v>
      </c>
      <c r="J58" s="135">
        <f t="shared" si="25"/>
        <v>7.9126407449253916E-4</v>
      </c>
      <c r="K58" s="135">
        <f t="shared" si="26"/>
        <v>0.38263792028674953</v>
      </c>
      <c r="L58" s="135">
        <f t="shared" si="27"/>
        <v>0.19189084935197678</v>
      </c>
      <c r="M58" s="136">
        <f t="shared" si="28"/>
        <v>10.333</v>
      </c>
      <c r="N58" s="137">
        <f t="shared" si="29"/>
        <v>0</v>
      </c>
      <c r="O58" s="137">
        <f t="shared" si="30"/>
        <v>0.78322795653868071</v>
      </c>
      <c r="P58" s="219">
        <f t="shared" si="31"/>
        <v>13</v>
      </c>
      <c r="Q58" s="220">
        <f t="shared" si="32"/>
        <v>0</v>
      </c>
      <c r="R58" s="220">
        <f t="shared" si="33"/>
        <v>4</v>
      </c>
      <c r="T58">
        <v>515</v>
      </c>
      <c r="U58">
        <v>4232</v>
      </c>
      <c r="V58" t="s">
        <v>325</v>
      </c>
      <c r="W58">
        <v>510.70699999999999</v>
      </c>
      <c r="X58">
        <v>292.57600000000002</v>
      </c>
      <c r="Y58">
        <v>1.746</v>
      </c>
      <c r="Z58">
        <v>10.333</v>
      </c>
      <c r="AA58">
        <v>41.0672</v>
      </c>
      <c r="AB58">
        <v>3.2495000000000003E-2</v>
      </c>
      <c r="AC58">
        <v>15.713868</v>
      </c>
      <c r="AD58" s="1">
        <v>98</v>
      </c>
      <c r="AE58">
        <v>0</v>
      </c>
      <c r="AF58">
        <v>4</v>
      </c>
      <c r="AG58">
        <v>55</v>
      </c>
      <c r="AH58">
        <v>12.435885000000001</v>
      </c>
      <c r="AI58">
        <v>0</v>
      </c>
      <c r="AJ58">
        <v>0</v>
      </c>
      <c r="AK58">
        <v>13</v>
      </c>
      <c r="AL58">
        <v>2906</v>
      </c>
      <c r="AM58" t="s">
        <v>326</v>
      </c>
      <c r="AN58" t="s">
        <v>534</v>
      </c>
      <c r="AO58">
        <v>510.70699999999999</v>
      </c>
      <c r="AR58" t="s">
        <v>117</v>
      </c>
      <c r="AS58" t="s">
        <v>120</v>
      </c>
      <c r="AT58" t="s">
        <v>223</v>
      </c>
      <c r="AU58" t="s">
        <v>325</v>
      </c>
      <c r="AV58" t="s">
        <v>48</v>
      </c>
      <c r="AW58">
        <v>1</v>
      </c>
      <c r="BB58">
        <v>0.91894736842105262</v>
      </c>
      <c r="BC58" t="s">
        <v>68</v>
      </c>
      <c r="BF58" t="s">
        <v>117</v>
      </c>
      <c r="BG58" t="s">
        <v>120</v>
      </c>
      <c r="BH58" t="s">
        <v>325</v>
      </c>
      <c r="BI58">
        <v>4232</v>
      </c>
      <c r="BJ58">
        <v>1</v>
      </c>
      <c r="BK58" t="s">
        <v>223</v>
      </c>
      <c r="BL58" t="s">
        <v>176</v>
      </c>
      <c r="BM58">
        <v>0.91894736842105262</v>
      </c>
      <c r="BN58" t="s">
        <v>68</v>
      </c>
      <c r="BO58" t="s">
        <v>177</v>
      </c>
      <c r="BP58">
        <v>510.70699999999999</v>
      </c>
    </row>
    <row r="59" spans="1:68" ht="16.5">
      <c r="A59" s="109" t="str">
        <f t="shared" si="18"/>
        <v>삼환운수</v>
      </c>
      <c r="B59" s="110" t="str">
        <f t="shared" si="1"/>
        <v>이선교</v>
      </c>
      <c r="C59" s="111" t="str">
        <f t="shared" si="19"/>
        <v>D</v>
      </c>
      <c r="D59" s="112">
        <f t="shared" si="20"/>
        <v>0.80602642334461005</v>
      </c>
      <c r="E59" s="113">
        <f t="shared" si="21"/>
        <v>8282</v>
      </c>
      <c r="F59" s="114" t="str">
        <f t="shared" si="22"/>
        <v>순환56</v>
      </c>
      <c r="G59" s="115" t="str">
        <f t="shared" si="23"/>
        <v>71바6210</v>
      </c>
      <c r="H59" s="116">
        <f t="shared" si="24"/>
        <v>2</v>
      </c>
      <c r="I59" s="117">
        <f t="shared" si="8"/>
        <v>1755.0889999999999</v>
      </c>
      <c r="J59" s="118">
        <f t="shared" si="25"/>
        <v>1.501494618284659E-2</v>
      </c>
      <c r="K59" s="118">
        <f t="shared" si="26"/>
        <v>0.3876354425598747</v>
      </c>
      <c r="L59" s="118">
        <f t="shared" si="27"/>
        <v>0.14928017895388782</v>
      </c>
      <c r="M59" s="119">
        <f t="shared" si="28"/>
        <v>11.385999999999999</v>
      </c>
      <c r="N59" s="120">
        <f t="shared" si="29"/>
        <v>5.6977167539651839E-2</v>
      </c>
      <c r="O59" s="120">
        <f t="shared" si="30"/>
        <v>2.1081551989671179</v>
      </c>
      <c r="P59" s="221">
        <f t="shared" si="31"/>
        <v>22</v>
      </c>
      <c r="Q59" s="222">
        <f t="shared" si="32"/>
        <v>1</v>
      </c>
      <c r="R59" s="222">
        <f t="shared" si="33"/>
        <v>37</v>
      </c>
      <c r="T59">
        <v>515</v>
      </c>
      <c r="U59">
        <v>8282</v>
      </c>
      <c r="V59" t="s">
        <v>327</v>
      </c>
      <c r="W59">
        <v>1755.0889999999999</v>
      </c>
      <c r="X59">
        <v>705.26599999999996</v>
      </c>
      <c r="Y59">
        <v>2.4889999999999999</v>
      </c>
      <c r="Z59">
        <v>11.385999999999999</v>
      </c>
      <c r="AA59">
        <v>121.15468</v>
      </c>
      <c r="AB59">
        <v>1.8191310000000001</v>
      </c>
      <c r="AC59">
        <v>46.963847999999999</v>
      </c>
      <c r="AD59" s="1">
        <v>262</v>
      </c>
      <c r="AE59">
        <v>1</v>
      </c>
      <c r="AF59">
        <v>37</v>
      </c>
      <c r="AG59">
        <v>57</v>
      </c>
      <c r="AH59">
        <v>14.486349000000001</v>
      </c>
      <c r="AI59">
        <v>0</v>
      </c>
      <c r="AJ59">
        <v>0</v>
      </c>
      <c r="AK59">
        <v>22</v>
      </c>
      <c r="AL59">
        <v>2367</v>
      </c>
      <c r="AM59" t="s">
        <v>328</v>
      </c>
      <c r="AN59" t="s">
        <v>535</v>
      </c>
      <c r="AO59">
        <v>1654.231</v>
      </c>
      <c r="AR59" t="s">
        <v>117</v>
      </c>
      <c r="AS59" t="s">
        <v>123</v>
      </c>
      <c r="AT59" t="s">
        <v>237</v>
      </c>
      <c r="AU59" t="s">
        <v>327</v>
      </c>
      <c r="AV59" t="s">
        <v>48</v>
      </c>
      <c r="AW59">
        <v>2</v>
      </c>
      <c r="BB59">
        <v>0.80602642334461005</v>
      </c>
      <c r="BC59" t="s">
        <v>67</v>
      </c>
      <c r="BF59" t="s">
        <v>117</v>
      </c>
      <c r="BG59" t="s">
        <v>123</v>
      </c>
      <c r="BH59" t="s">
        <v>327</v>
      </c>
      <c r="BI59">
        <v>8282</v>
      </c>
      <c r="BJ59">
        <v>2</v>
      </c>
      <c r="BK59" t="s">
        <v>237</v>
      </c>
      <c r="BL59" t="s">
        <v>239</v>
      </c>
      <c r="BM59">
        <v>0.80602642334461005</v>
      </c>
      <c r="BN59" t="s">
        <v>67</v>
      </c>
      <c r="BO59" t="s">
        <v>180</v>
      </c>
      <c r="BP59">
        <v>1755.0889999999999</v>
      </c>
    </row>
    <row r="60" spans="1:68" ht="16.5">
      <c r="A60" s="126" t="str">
        <f t="shared" si="18"/>
        <v>삼환운수</v>
      </c>
      <c r="B60" s="127" t="str">
        <f t="shared" si="1"/>
        <v>이영자</v>
      </c>
      <c r="C60" s="128" t="str">
        <f t="shared" si="19"/>
        <v>B</v>
      </c>
      <c r="D60" s="129">
        <f t="shared" si="20"/>
        <v>0.93244834366277751</v>
      </c>
      <c r="E60" s="130">
        <f t="shared" si="21"/>
        <v>2915</v>
      </c>
      <c r="F60" s="131" t="str">
        <f t="shared" si="22"/>
        <v>567</v>
      </c>
      <c r="G60" s="132" t="str">
        <f t="shared" si="23"/>
        <v>72바1519</v>
      </c>
      <c r="H60" s="133">
        <f t="shared" si="24"/>
        <v>3</v>
      </c>
      <c r="I60" s="134">
        <f t="shared" si="8"/>
        <v>1654.655</v>
      </c>
      <c r="J60" s="135">
        <f t="shared" si="25"/>
        <v>3.2535534143076118E-2</v>
      </c>
      <c r="K60" s="135">
        <f t="shared" si="26"/>
        <v>0.33118079058260758</v>
      </c>
      <c r="L60" s="135">
        <f t="shared" si="27"/>
        <v>0.11301449546884396</v>
      </c>
      <c r="M60" s="136">
        <f t="shared" si="28"/>
        <v>5.0289999999999999</v>
      </c>
      <c r="N60" s="137">
        <f t="shared" si="29"/>
        <v>0</v>
      </c>
      <c r="O60" s="137">
        <f t="shared" si="30"/>
        <v>1.2691467405592103</v>
      </c>
      <c r="P60" s="219">
        <f t="shared" si="31"/>
        <v>3</v>
      </c>
      <c r="Q60" s="220">
        <f t="shared" si="32"/>
        <v>0</v>
      </c>
      <c r="R60" s="220">
        <f t="shared" si="33"/>
        <v>21</v>
      </c>
      <c r="T60">
        <v>515</v>
      </c>
      <c r="U60">
        <v>2915</v>
      </c>
      <c r="V60" t="s">
        <v>329</v>
      </c>
      <c r="W60">
        <v>1654.655</v>
      </c>
      <c r="X60">
        <v>711.84400000000005</v>
      </c>
      <c r="Y60">
        <v>2.3239999999999998</v>
      </c>
      <c r="Z60">
        <v>5.0289999999999999</v>
      </c>
      <c r="AA60">
        <v>120.17322299999999</v>
      </c>
      <c r="AB60">
        <v>3.9098999999999999</v>
      </c>
      <c r="AC60">
        <v>39.799062999999997</v>
      </c>
      <c r="AD60" s="1">
        <v>187</v>
      </c>
      <c r="AE60">
        <v>0</v>
      </c>
      <c r="AF60">
        <v>21</v>
      </c>
      <c r="AG60">
        <v>79</v>
      </c>
      <c r="AH60">
        <v>13.768915</v>
      </c>
      <c r="AI60">
        <v>9.1</v>
      </c>
      <c r="AJ60">
        <v>0</v>
      </c>
      <c r="AK60">
        <v>3</v>
      </c>
      <c r="AL60">
        <v>1646</v>
      </c>
      <c r="AM60" t="s">
        <v>330</v>
      </c>
      <c r="AN60" t="s">
        <v>536</v>
      </c>
      <c r="AO60">
        <v>1458.48</v>
      </c>
      <c r="AR60" t="s">
        <v>117</v>
      </c>
      <c r="AS60" t="s">
        <v>122</v>
      </c>
      <c r="AT60" t="s">
        <v>236</v>
      </c>
      <c r="AU60" t="s">
        <v>329</v>
      </c>
      <c r="AV60" t="s">
        <v>231</v>
      </c>
      <c r="AW60">
        <v>3</v>
      </c>
      <c r="BB60">
        <v>0.93244834366277751</v>
      </c>
      <c r="BC60" t="s">
        <v>68</v>
      </c>
      <c r="BF60" t="s">
        <v>117</v>
      </c>
      <c r="BG60" t="s">
        <v>122</v>
      </c>
      <c r="BH60" t="s">
        <v>329</v>
      </c>
      <c r="BI60">
        <v>2915</v>
      </c>
      <c r="BJ60">
        <v>3</v>
      </c>
      <c r="BK60" t="s">
        <v>236</v>
      </c>
      <c r="BL60" t="s">
        <v>233</v>
      </c>
      <c r="BM60">
        <v>0.93244834366277751</v>
      </c>
      <c r="BN60" t="s">
        <v>68</v>
      </c>
      <c r="BO60" t="s">
        <v>177</v>
      </c>
      <c r="BP60">
        <v>1654.655</v>
      </c>
    </row>
    <row r="61" spans="1:68" ht="16.5">
      <c r="A61" s="109" t="str">
        <f t="shared" si="18"/>
        <v>삼환운수</v>
      </c>
      <c r="B61" s="110" t="str">
        <f t="shared" si="1"/>
        <v>이우찬</v>
      </c>
      <c r="C61" s="111" t="str">
        <f t="shared" si="19"/>
        <v>F</v>
      </c>
      <c r="D61" s="112">
        <f t="shared" si="20"/>
        <v>0.77650369273527309</v>
      </c>
      <c r="E61" s="113">
        <f t="shared" si="21"/>
        <v>5901</v>
      </c>
      <c r="F61" s="114" t="str">
        <f t="shared" si="22"/>
        <v>532</v>
      </c>
      <c r="G61" s="115" t="str">
        <f t="shared" si="23"/>
        <v>71바6209</v>
      </c>
      <c r="H61" s="116">
        <f t="shared" si="24"/>
        <v>3</v>
      </c>
      <c r="I61" s="117">
        <f t="shared" si="8"/>
        <v>1810.38</v>
      </c>
      <c r="J61" s="118">
        <f t="shared" si="25"/>
        <v>2.881589098076634E-2</v>
      </c>
      <c r="K61" s="118">
        <f t="shared" si="26"/>
        <v>0.39348562632623429</v>
      </c>
      <c r="L61" s="118">
        <f t="shared" si="27"/>
        <v>0.23917630552701641</v>
      </c>
      <c r="M61" s="119">
        <f t="shared" si="28"/>
        <v>19.032</v>
      </c>
      <c r="N61" s="120">
        <f t="shared" si="29"/>
        <v>0.16571106618499981</v>
      </c>
      <c r="O61" s="120">
        <f t="shared" si="30"/>
        <v>0.71808128680166594</v>
      </c>
      <c r="P61" s="221">
        <f t="shared" si="31"/>
        <v>18</v>
      </c>
      <c r="Q61" s="222">
        <f t="shared" si="32"/>
        <v>3</v>
      </c>
      <c r="R61" s="222">
        <f t="shared" si="33"/>
        <v>13</v>
      </c>
      <c r="T61">
        <v>515</v>
      </c>
      <c r="U61">
        <v>5901</v>
      </c>
      <c r="V61" t="s">
        <v>331</v>
      </c>
      <c r="W61">
        <v>1810.38</v>
      </c>
      <c r="X61">
        <v>649.149</v>
      </c>
      <c r="Y61">
        <v>2.7890000000000001</v>
      </c>
      <c r="Z61">
        <v>19.032</v>
      </c>
      <c r="AA61">
        <v>131.609951</v>
      </c>
      <c r="AB61">
        <v>3.7924579999999999</v>
      </c>
      <c r="AC61">
        <v>51.786624000000003</v>
      </c>
      <c r="AD61" s="1">
        <v>433</v>
      </c>
      <c r="AE61">
        <v>3</v>
      </c>
      <c r="AF61">
        <v>13</v>
      </c>
      <c r="AG61">
        <v>66</v>
      </c>
      <c r="AH61">
        <v>13.755646</v>
      </c>
      <c r="AI61">
        <v>0</v>
      </c>
      <c r="AJ61">
        <v>0</v>
      </c>
      <c r="AK61">
        <v>18</v>
      </c>
      <c r="AL61">
        <v>2514</v>
      </c>
      <c r="AM61" t="s">
        <v>332</v>
      </c>
      <c r="AN61" t="s">
        <v>537</v>
      </c>
      <c r="AO61">
        <v>1382.499</v>
      </c>
      <c r="AR61" t="s">
        <v>117</v>
      </c>
      <c r="AS61" t="s">
        <v>119</v>
      </c>
      <c r="AT61" t="s">
        <v>210</v>
      </c>
      <c r="AU61" t="s">
        <v>331</v>
      </c>
      <c r="AV61" t="s">
        <v>198</v>
      </c>
      <c r="AW61">
        <v>3</v>
      </c>
      <c r="BB61">
        <v>0.77650369273527309</v>
      </c>
      <c r="BC61" t="s">
        <v>70</v>
      </c>
      <c r="BF61" t="s">
        <v>117</v>
      </c>
      <c r="BG61" t="s">
        <v>119</v>
      </c>
      <c r="BH61" t="s">
        <v>331</v>
      </c>
      <c r="BI61">
        <v>5901</v>
      </c>
      <c r="BJ61">
        <v>3</v>
      </c>
      <c r="BK61" t="s">
        <v>210</v>
      </c>
      <c r="BL61" t="s">
        <v>237</v>
      </c>
      <c r="BM61">
        <v>0.77650369273527309</v>
      </c>
      <c r="BN61" t="s">
        <v>70</v>
      </c>
      <c r="BO61" t="s">
        <v>189</v>
      </c>
      <c r="BP61">
        <v>1810.3799999999999</v>
      </c>
    </row>
    <row r="62" spans="1:68" ht="16.5">
      <c r="A62" s="126" t="str">
        <f t="shared" si="18"/>
        <v>삼환운수</v>
      </c>
      <c r="B62" s="127" t="str">
        <f t="shared" si="1"/>
        <v>이우철</v>
      </c>
      <c r="C62" s="128" t="str">
        <f t="shared" si="19"/>
        <v>C</v>
      </c>
      <c r="D62" s="129">
        <f t="shared" si="20"/>
        <v>0.86538263626035827</v>
      </c>
      <c r="E62" s="130">
        <f t="shared" si="21"/>
        <v>9026</v>
      </c>
      <c r="F62" s="131" t="str">
        <f t="shared" si="22"/>
        <v>532</v>
      </c>
      <c r="G62" s="132" t="str">
        <f t="shared" si="23"/>
        <v>71바6205</v>
      </c>
      <c r="H62" s="133">
        <f t="shared" si="24"/>
        <v>2</v>
      </c>
      <c r="I62" s="134">
        <f t="shared" si="8"/>
        <v>1431.7460000000001</v>
      </c>
      <c r="J62" s="135">
        <f t="shared" si="25"/>
        <v>7.2384813979032431E-3</v>
      </c>
      <c r="K62" s="135">
        <f t="shared" si="26"/>
        <v>0.3699960860093951</v>
      </c>
      <c r="L62" s="135">
        <f t="shared" si="27"/>
        <v>0.23956763280637766</v>
      </c>
      <c r="M62" s="136">
        <f t="shared" si="28"/>
        <v>11.965999999999999</v>
      </c>
      <c r="N62" s="137">
        <f t="shared" si="29"/>
        <v>0</v>
      </c>
      <c r="O62" s="137">
        <f t="shared" si="30"/>
        <v>1.047671863584742</v>
      </c>
      <c r="P62" s="219">
        <f t="shared" si="31"/>
        <v>16</v>
      </c>
      <c r="Q62" s="220">
        <f t="shared" si="32"/>
        <v>0</v>
      </c>
      <c r="R62" s="220">
        <f t="shared" si="33"/>
        <v>15</v>
      </c>
      <c r="T62">
        <v>515</v>
      </c>
      <c r="U62">
        <v>9026</v>
      </c>
      <c r="V62" t="s">
        <v>386</v>
      </c>
      <c r="W62">
        <v>1431.7460000000001</v>
      </c>
      <c r="X62">
        <v>450.10500000000002</v>
      </c>
      <c r="Y62">
        <v>3.181</v>
      </c>
      <c r="Z62">
        <v>11.965999999999999</v>
      </c>
      <c r="AA62">
        <v>115.774422</v>
      </c>
      <c r="AB62">
        <v>0.83803099999999997</v>
      </c>
      <c r="AC62">
        <v>42.836083000000002</v>
      </c>
      <c r="AD62" s="1">
        <v>343</v>
      </c>
      <c r="AE62">
        <v>0</v>
      </c>
      <c r="AF62">
        <v>15</v>
      </c>
      <c r="AG62">
        <v>62</v>
      </c>
      <c r="AH62">
        <v>12.366686</v>
      </c>
      <c r="AI62">
        <v>0</v>
      </c>
      <c r="AJ62">
        <v>0</v>
      </c>
      <c r="AK62">
        <v>16</v>
      </c>
      <c r="AL62">
        <v>1728</v>
      </c>
      <c r="AM62" t="s">
        <v>387</v>
      </c>
      <c r="AN62" t="s">
        <v>538</v>
      </c>
      <c r="AO62">
        <v>1316.9359999999999</v>
      </c>
      <c r="AR62" t="s">
        <v>117</v>
      </c>
      <c r="AS62" t="s">
        <v>119</v>
      </c>
      <c r="AT62" t="s">
        <v>206</v>
      </c>
      <c r="AU62" t="s">
        <v>386</v>
      </c>
      <c r="AV62" t="s">
        <v>198</v>
      </c>
      <c r="AW62">
        <v>2</v>
      </c>
      <c r="BB62">
        <v>0.86538263626035827</v>
      </c>
      <c r="BC62" t="s">
        <v>69</v>
      </c>
      <c r="BF62" t="s">
        <v>117</v>
      </c>
      <c r="BG62" t="s">
        <v>119</v>
      </c>
      <c r="BH62" t="s">
        <v>386</v>
      </c>
      <c r="BI62">
        <v>9026</v>
      </c>
      <c r="BJ62">
        <v>2</v>
      </c>
      <c r="BK62" t="s">
        <v>206</v>
      </c>
      <c r="BL62" t="s">
        <v>217</v>
      </c>
      <c r="BM62">
        <v>0.86538263626035827</v>
      </c>
      <c r="BN62" t="s">
        <v>69</v>
      </c>
      <c r="BO62" t="s">
        <v>178</v>
      </c>
      <c r="BP62">
        <v>1431.7459999999999</v>
      </c>
    </row>
    <row r="63" spans="1:68" ht="16.5">
      <c r="A63" s="109" t="str">
        <f t="shared" si="18"/>
        <v>삼환운수</v>
      </c>
      <c r="B63" s="110" t="str">
        <f t="shared" si="1"/>
        <v>이인형</v>
      </c>
      <c r="C63" s="111" t="str">
        <f t="shared" si="19"/>
        <v>D</v>
      </c>
      <c r="D63" s="112">
        <f t="shared" si="20"/>
        <v>0.80076923076923068</v>
      </c>
      <c r="E63" s="113">
        <f t="shared" si="21"/>
        <v>590</v>
      </c>
      <c r="F63" s="114" t="str">
        <f t="shared" si="22"/>
        <v>532</v>
      </c>
      <c r="G63" s="115" t="str">
        <f t="shared" si="23"/>
        <v>71바6217</v>
      </c>
      <c r="H63" s="116">
        <f t="shared" si="24"/>
        <v>1</v>
      </c>
      <c r="I63" s="117">
        <f t="shared" si="8"/>
        <v>1407.491</v>
      </c>
      <c r="J63" s="118">
        <f t="shared" si="25"/>
        <v>1.967714394242797E-2</v>
      </c>
      <c r="K63" s="118">
        <f t="shared" si="26"/>
        <v>0.33582240077658743</v>
      </c>
      <c r="L63" s="118">
        <f t="shared" si="27"/>
        <v>0.30479768609532848</v>
      </c>
      <c r="M63" s="119">
        <f t="shared" si="28"/>
        <v>10.157999999999999</v>
      </c>
      <c r="N63" s="120">
        <f t="shared" si="29"/>
        <v>0.78153252844956023</v>
      </c>
      <c r="O63" s="120">
        <f t="shared" si="30"/>
        <v>3.0550817021210084</v>
      </c>
      <c r="P63" s="221">
        <f t="shared" si="31"/>
        <v>11</v>
      </c>
      <c r="Q63" s="222">
        <f t="shared" si="32"/>
        <v>11</v>
      </c>
      <c r="R63" s="222">
        <f t="shared" si="33"/>
        <v>43</v>
      </c>
      <c r="T63">
        <v>515</v>
      </c>
      <c r="U63">
        <v>590</v>
      </c>
      <c r="V63" t="s">
        <v>333</v>
      </c>
      <c r="W63">
        <v>1407.491</v>
      </c>
      <c r="X63">
        <v>676.15200000000004</v>
      </c>
      <c r="Y63">
        <v>2.0819999999999999</v>
      </c>
      <c r="Z63">
        <v>10.157999999999999</v>
      </c>
      <c r="AA63">
        <v>110.067193</v>
      </c>
      <c r="AB63">
        <v>2.1658080000000002</v>
      </c>
      <c r="AC63">
        <v>36.963028999999999</v>
      </c>
      <c r="AD63" s="1">
        <v>429</v>
      </c>
      <c r="AE63">
        <v>11</v>
      </c>
      <c r="AF63">
        <v>43</v>
      </c>
      <c r="AG63">
        <v>59</v>
      </c>
      <c r="AH63">
        <v>12.787561</v>
      </c>
      <c r="AI63">
        <v>0</v>
      </c>
      <c r="AJ63">
        <v>0</v>
      </c>
      <c r="AK63">
        <v>11</v>
      </c>
      <c r="AL63">
        <v>1409</v>
      </c>
      <c r="AM63" t="s">
        <v>334</v>
      </c>
      <c r="AN63" t="s">
        <v>539</v>
      </c>
      <c r="AO63">
        <v>1407.491</v>
      </c>
      <c r="AR63" t="s">
        <v>117</v>
      </c>
      <c r="AS63" t="s">
        <v>119</v>
      </c>
      <c r="AT63" t="s">
        <v>213</v>
      </c>
      <c r="AU63" t="s">
        <v>333</v>
      </c>
      <c r="AV63" t="s">
        <v>48</v>
      </c>
      <c r="AW63">
        <v>1</v>
      </c>
      <c r="BB63">
        <v>0.80076923076923068</v>
      </c>
      <c r="BC63" t="s">
        <v>67</v>
      </c>
      <c r="BF63" t="s">
        <v>117</v>
      </c>
      <c r="BG63" t="s">
        <v>119</v>
      </c>
      <c r="BH63" t="s">
        <v>333</v>
      </c>
      <c r="BI63">
        <v>590</v>
      </c>
      <c r="BJ63">
        <v>1</v>
      </c>
      <c r="BK63" t="s">
        <v>213</v>
      </c>
      <c r="BL63" t="s">
        <v>176</v>
      </c>
      <c r="BM63">
        <v>0.80076923076923068</v>
      </c>
      <c r="BN63" t="s">
        <v>67</v>
      </c>
      <c r="BO63" t="s">
        <v>180</v>
      </c>
      <c r="BP63">
        <v>1407.491</v>
      </c>
    </row>
    <row r="64" spans="1:68" ht="16.5">
      <c r="A64" s="126" t="str">
        <f t="shared" si="18"/>
        <v>삼환운수</v>
      </c>
      <c r="B64" s="127" t="str">
        <f t="shared" si="1"/>
        <v>이재은</v>
      </c>
      <c r="C64" s="128" t="str">
        <f t="shared" si="19"/>
        <v>B</v>
      </c>
      <c r="D64" s="129">
        <f t="shared" si="20"/>
        <v>0.9073684210526316</v>
      </c>
      <c r="E64" s="130">
        <f t="shared" si="21"/>
        <v>5342</v>
      </c>
      <c r="F64" s="131" t="str">
        <f t="shared" si="22"/>
        <v>540</v>
      </c>
      <c r="G64" s="132" t="str">
        <f t="shared" si="23"/>
        <v>71바6452</v>
      </c>
      <c r="H64" s="133">
        <f t="shared" si="24"/>
        <v>1</v>
      </c>
      <c r="I64" s="134">
        <f t="shared" si="8"/>
        <v>626.17499999999995</v>
      </c>
      <c r="J64" s="135">
        <f t="shared" si="25"/>
        <v>6.5417111673996605E-3</v>
      </c>
      <c r="K64" s="135">
        <f t="shared" si="26"/>
        <v>0.36996114758681686</v>
      </c>
      <c r="L64" s="135">
        <f t="shared" si="27"/>
        <v>0.19802770790913085</v>
      </c>
      <c r="M64" s="136">
        <f t="shared" si="28"/>
        <v>7.4560000000000004</v>
      </c>
      <c r="N64" s="137">
        <f t="shared" si="29"/>
        <v>0</v>
      </c>
      <c r="O64" s="137">
        <f t="shared" si="30"/>
        <v>0.79849882221423729</v>
      </c>
      <c r="P64" s="219">
        <f t="shared" si="31"/>
        <v>23</v>
      </c>
      <c r="Q64" s="220">
        <f t="shared" si="32"/>
        <v>0</v>
      </c>
      <c r="R64" s="220">
        <f t="shared" si="33"/>
        <v>5</v>
      </c>
      <c r="T64">
        <v>515</v>
      </c>
      <c r="U64">
        <v>5342</v>
      </c>
      <c r="V64" t="s">
        <v>335</v>
      </c>
      <c r="W64">
        <v>626.17499999999995</v>
      </c>
      <c r="X64">
        <v>363.12599999999998</v>
      </c>
      <c r="Y64">
        <v>1.724</v>
      </c>
      <c r="Z64">
        <v>7.4560000000000004</v>
      </c>
      <c r="AA64">
        <v>51.973863000000001</v>
      </c>
      <c r="AB64">
        <v>0.33999800000000002</v>
      </c>
      <c r="AC64">
        <v>19.22831</v>
      </c>
      <c r="AD64" s="1">
        <v>124</v>
      </c>
      <c r="AE64">
        <v>0</v>
      </c>
      <c r="AF64">
        <v>5</v>
      </c>
      <c r="AG64">
        <v>57</v>
      </c>
      <c r="AH64">
        <v>12.047882</v>
      </c>
      <c r="AI64">
        <v>0</v>
      </c>
      <c r="AJ64">
        <v>0</v>
      </c>
      <c r="AK64">
        <v>23</v>
      </c>
      <c r="AL64">
        <v>4946</v>
      </c>
      <c r="AM64" t="s">
        <v>336</v>
      </c>
      <c r="AN64" t="s">
        <v>540</v>
      </c>
      <c r="AO64">
        <v>626.17499999999995</v>
      </c>
      <c r="AR64" t="s">
        <v>117</v>
      </c>
      <c r="AS64" t="s">
        <v>120</v>
      </c>
      <c r="AT64" t="s">
        <v>218</v>
      </c>
      <c r="AU64" t="s">
        <v>335</v>
      </c>
      <c r="AV64" t="s">
        <v>48</v>
      </c>
      <c r="AW64">
        <v>1</v>
      </c>
      <c r="BB64">
        <v>0.9073684210526316</v>
      </c>
      <c r="BC64" t="s">
        <v>68</v>
      </c>
      <c r="BF64" t="s">
        <v>117</v>
      </c>
      <c r="BG64" t="s">
        <v>120</v>
      </c>
      <c r="BH64" t="s">
        <v>335</v>
      </c>
      <c r="BI64">
        <v>5342</v>
      </c>
      <c r="BJ64">
        <v>1</v>
      </c>
      <c r="BK64" t="s">
        <v>218</v>
      </c>
      <c r="BL64" t="s">
        <v>176</v>
      </c>
      <c r="BM64">
        <v>0.9073684210526316</v>
      </c>
      <c r="BN64" t="s">
        <v>68</v>
      </c>
      <c r="BO64" t="s">
        <v>177</v>
      </c>
      <c r="BP64">
        <v>626.17499999999995</v>
      </c>
    </row>
    <row r="65" spans="1:68" ht="16.5">
      <c r="A65" s="109" t="str">
        <f t="shared" si="18"/>
        <v>삼환운수</v>
      </c>
      <c r="B65" s="110" t="str">
        <f t="shared" si="1"/>
        <v>이춘우</v>
      </c>
      <c r="C65" s="111" t="str">
        <f t="shared" si="19"/>
        <v>F</v>
      </c>
      <c r="D65" s="112">
        <f t="shared" si="20"/>
        <v>0.78935483870967738</v>
      </c>
      <c r="E65" s="113">
        <f t="shared" si="21"/>
        <v>9962</v>
      </c>
      <c r="F65" s="114" t="str">
        <f t="shared" si="22"/>
        <v>510</v>
      </c>
      <c r="G65" s="115" t="str">
        <f t="shared" si="23"/>
        <v>71바6213</v>
      </c>
      <c r="H65" s="116">
        <f t="shared" si="24"/>
        <v>1</v>
      </c>
      <c r="I65" s="117">
        <f t="shared" si="8"/>
        <v>741.74099999999999</v>
      </c>
      <c r="J65" s="118">
        <f t="shared" si="25"/>
        <v>2.7663825222106489E-2</v>
      </c>
      <c r="K65" s="118">
        <f t="shared" si="26"/>
        <v>0.39197993368167966</v>
      </c>
      <c r="L65" s="118">
        <f t="shared" si="27"/>
        <v>0.12807705115397422</v>
      </c>
      <c r="M65" s="119">
        <f t="shared" si="28"/>
        <v>13.805999999999999</v>
      </c>
      <c r="N65" s="120">
        <f t="shared" si="29"/>
        <v>0</v>
      </c>
      <c r="O65" s="120">
        <f t="shared" si="30"/>
        <v>31.547399968452602</v>
      </c>
      <c r="P65" s="221">
        <f t="shared" si="31"/>
        <v>16</v>
      </c>
      <c r="Q65" s="222">
        <f t="shared" si="32"/>
        <v>0</v>
      </c>
      <c r="R65" s="222">
        <f t="shared" si="33"/>
        <v>234</v>
      </c>
      <c r="T65">
        <v>515</v>
      </c>
      <c r="U65">
        <v>9962</v>
      </c>
      <c r="V65" t="s">
        <v>337</v>
      </c>
      <c r="W65">
        <v>741.74099999999999</v>
      </c>
      <c r="X65">
        <v>303.09300000000002</v>
      </c>
      <c r="Y65">
        <v>2.4470000000000001</v>
      </c>
      <c r="Z65">
        <v>13.805999999999999</v>
      </c>
      <c r="AA65">
        <v>51.199427</v>
      </c>
      <c r="AB65">
        <v>1.416372</v>
      </c>
      <c r="AC65">
        <v>20.069147999999998</v>
      </c>
      <c r="AD65" s="1">
        <v>95</v>
      </c>
      <c r="AE65">
        <v>0</v>
      </c>
      <c r="AF65">
        <v>234</v>
      </c>
      <c r="AG65">
        <v>60</v>
      </c>
      <c r="AH65">
        <v>14.487291000000001</v>
      </c>
      <c r="AI65">
        <v>0</v>
      </c>
      <c r="AJ65">
        <v>0</v>
      </c>
      <c r="AK65">
        <v>16</v>
      </c>
      <c r="AL65">
        <v>1338</v>
      </c>
      <c r="AM65" t="s">
        <v>338</v>
      </c>
      <c r="AN65" t="s">
        <v>541</v>
      </c>
      <c r="AO65">
        <v>741.74099999999999</v>
      </c>
      <c r="AR65" t="s">
        <v>117</v>
      </c>
      <c r="AS65" t="s">
        <v>118</v>
      </c>
      <c r="AT65" t="s">
        <v>196</v>
      </c>
      <c r="AU65" t="s">
        <v>337</v>
      </c>
      <c r="AV65" t="s">
        <v>48</v>
      </c>
      <c r="AW65">
        <v>1</v>
      </c>
      <c r="BB65">
        <v>0.78935483870967738</v>
      </c>
      <c r="BC65" t="s">
        <v>70</v>
      </c>
      <c r="BF65" t="s">
        <v>117</v>
      </c>
      <c r="BG65" t="s">
        <v>118</v>
      </c>
      <c r="BH65" t="s">
        <v>337</v>
      </c>
      <c r="BI65">
        <v>9962</v>
      </c>
      <c r="BJ65">
        <v>1</v>
      </c>
      <c r="BK65" t="s">
        <v>196</v>
      </c>
      <c r="BL65" t="s">
        <v>176</v>
      </c>
      <c r="BM65">
        <v>0.78935483870967738</v>
      </c>
      <c r="BN65" t="s">
        <v>70</v>
      </c>
      <c r="BO65" t="s">
        <v>189</v>
      </c>
      <c r="BP65">
        <v>741.74099999999999</v>
      </c>
    </row>
    <row r="66" spans="1:68" ht="16.5">
      <c r="A66" s="126" t="str">
        <f t="shared" si="18"/>
        <v>삼환운수</v>
      </c>
      <c r="B66" s="127" t="str">
        <f t="shared" si="1"/>
        <v>임기철</v>
      </c>
      <c r="C66" s="128" t="str">
        <f t="shared" si="19"/>
        <v>B</v>
      </c>
      <c r="D66" s="129">
        <f t="shared" si="20"/>
        <v>0.92476088403971202</v>
      </c>
      <c r="E66" s="130">
        <f t="shared" si="21"/>
        <v>658</v>
      </c>
      <c r="F66" s="131" t="str">
        <f t="shared" si="22"/>
        <v>540</v>
      </c>
      <c r="G66" s="132" t="str">
        <f t="shared" si="23"/>
        <v>71바6452</v>
      </c>
      <c r="H66" s="133">
        <f t="shared" si="24"/>
        <v>2</v>
      </c>
      <c r="I66" s="134">
        <f t="shared" si="8"/>
        <v>517.78599999999994</v>
      </c>
      <c r="J66" s="135">
        <f t="shared" si="25"/>
        <v>1.8233945262609127E-2</v>
      </c>
      <c r="K66" s="135">
        <f t="shared" si="26"/>
        <v>0.39097671794842426</v>
      </c>
      <c r="L66" s="135">
        <f t="shared" si="27"/>
        <v>0.19119868053597433</v>
      </c>
      <c r="M66" s="136">
        <f t="shared" si="28"/>
        <v>7.6520000000000001</v>
      </c>
      <c r="N66" s="137">
        <f t="shared" si="29"/>
        <v>0</v>
      </c>
      <c r="O66" s="137">
        <f t="shared" si="30"/>
        <v>1.9312998033936801</v>
      </c>
      <c r="P66" s="219">
        <f t="shared" si="31"/>
        <v>17</v>
      </c>
      <c r="Q66" s="220">
        <f t="shared" si="32"/>
        <v>0</v>
      </c>
      <c r="R66" s="220">
        <f t="shared" si="33"/>
        <v>10</v>
      </c>
      <c r="T66">
        <v>515</v>
      </c>
      <c r="U66">
        <v>658</v>
      </c>
      <c r="V66" t="s">
        <v>339</v>
      </c>
      <c r="W66">
        <v>517.78599999999994</v>
      </c>
      <c r="X66">
        <v>295.447</v>
      </c>
      <c r="Y66">
        <v>1.7529999999999999</v>
      </c>
      <c r="Z66">
        <v>7.6520000000000001</v>
      </c>
      <c r="AA66">
        <v>46.097484000000001</v>
      </c>
      <c r="AB66">
        <v>0.84053900000000004</v>
      </c>
      <c r="AC66">
        <v>18.023043000000001</v>
      </c>
      <c r="AD66" s="1">
        <v>99</v>
      </c>
      <c r="AE66">
        <v>0</v>
      </c>
      <c r="AF66">
        <v>10</v>
      </c>
      <c r="AG66">
        <v>69</v>
      </c>
      <c r="AH66">
        <v>11.232412999999999</v>
      </c>
      <c r="AI66">
        <v>0.6</v>
      </c>
      <c r="AJ66">
        <v>0</v>
      </c>
      <c r="AK66">
        <v>17</v>
      </c>
      <c r="AL66">
        <v>5972</v>
      </c>
      <c r="AM66" t="s">
        <v>340</v>
      </c>
      <c r="AN66" t="s">
        <v>542</v>
      </c>
      <c r="AO66">
        <v>234.13399999999999</v>
      </c>
      <c r="AR66" t="s">
        <v>117</v>
      </c>
      <c r="AS66" t="s">
        <v>120</v>
      </c>
      <c r="AT66" t="s">
        <v>218</v>
      </c>
      <c r="AU66" t="s">
        <v>339</v>
      </c>
      <c r="AV66" t="s">
        <v>48</v>
      </c>
      <c r="AW66">
        <v>2</v>
      </c>
      <c r="BB66">
        <v>0.92476088403971202</v>
      </c>
      <c r="BC66" t="s">
        <v>68</v>
      </c>
      <c r="BF66" t="s">
        <v>117</v>
      </c>
      <c r="BG66" t="s">
        <v>120</v>
      </c>
      <c r="BH66" t="s">
        <v>339</v>
      </c>
      <c r="BI66">
        <v>658</v>
      </c>
      <c r="BJ66">
        <v>2</v>
      </c>
      <c r="BK66" t="s">
        <v>218</v>
      </c>
      <c r="BL66" t="s">
        <v>223</v>
      </c>
      <c r="BM66">
        <v>0.92476088403971202</v>
      </c>
      <c r="BN66" t="s">
        <v>68</v>
      </c>
      <c r="BO66" t="s">
        <v>177</v>
      </c>
      <c r="BP66">
        <v>404.00900000000001</v>
      </c>
    </row>
    <row r="67" spans="1:68" ht="16.5">
      <c r="A67" s="109" t="str">
        <f t="shared" si="18"/>
        <v>삼환운수</v>
      </c>
      <c r="B67" s="110" t="str">
        <f t="shared" si="1"/>
        <v>임봉수</v>
      </c>
      <c r="C67" s="111" t="str">
        <f t="shared" si="19"/>
        <v>F</v>
      </c>
      <c r="D67" s="112">
        <f t="shared" si="20"/>
        <v>0.77630518361487622</v>
      </c>
      <c r="E67" s="113">
        <f t="shared" si="21"/>
        <v>8131</v>
      </c>
      <c r="F67" s="114" t="str">
        <f t="shared" si="22"/>
        <v>532</v>
      </c>
      <c r="G67" s="115" t="str">
        <f t="shared" si="23"/>
        <v>71바6201</v>
      </c>
      <c r="H67" s="116">
        <f t="shared" si="24"/>
        <v>2</v>
      </c>
      <c r="I67" s="117">
        <f t="shared" si="8"/>
        <v>1590.991</v>
      </c>
      <c r="J67" s="118">
        <f t="shared" si="25"/>
        <v>2.5193274083408594E-2</v>
      </c>
      <c r="K67" s="118">
        <f t="shared" si="26"/>
        <v>0.33333540243157833</v>
      </c>
      <c r="L67" s="118">
        <f t="shared" si="27"/>
        <v>0.25895809592888963</v>
      </c>
      <c r="M67" s="119">
        <f t="shared" si="28"/>
        <v>16.817</v>
      </c>
      <c r="N67" s="120">
        <f t="shared" si="29"/>
        <v>0</v>
      </c>
      <c r="O67" s="120">
        <f t="shared" si="30"/>
        <v>1.3827859491348473</v>
      </c>
      <c r="P67" s="221">
        <f t="shared" si="31"/>
        <v>9</v>
      </c>
      <c r="Q67" s="222">
        <f t="shared" si="32"/>
        <v>0</v>
      </c>
      <c r="R67" s="222">
        <f t="shared" si="33"/>
        <v>22</v>
      </c>
      <c r="T67">
        <v>515</v>
      </c>
      <c r="U67">
        <v>8131</v>
      </c>
      <c r="V67" t="s">
        <v>341</v>
      </c>
      <c r="W67">
        <v>1590.991</v>
      </c>
      <c r="X67">
        <v>633.73099999999999</v>
      </c>
      <c r="Y67">
        <v>2.5110000000000001</v>
      </c>
      <c r="Z67">
        <v>16.817</v>
      </c>
      <c r="AA67">
        <v>125.980807</v>
      </c>
      <c r="AB67">
        <v>3.1738689999999998</v>
      </c>
      <c r="AC67">
        <v>41.993862999999997</v>
      </c>
      <c r="AD67" s="1">
        <v>412</v>
      </c>
      <c r="AE67">
        <v>0</v>
      </c>
      <c r="AF67">
        <v>22</v>
      </c>
      <c r="AG67">
        <v>62</v>
      </c>
      <c r="AH67">
        <v>12.628836</v>
      </c>
      <c r="AI67">
        <v>0</v>
      </c>
      <c r="AJ67">
        <v>0</v>
      </c>
      <c r="AK67">
        <v>9</v>
      </c>
      <c r="AL67">
        <v>893</v>
      </c>
      <c r="AM67" t="s">
        <v>342</v>
      </c>
      <c r="AN67" t="s">
        <v>543</v>
      </c>
      <c r="AO67">
        <v>1476.4860000000001</v>
      </c>
      <c r="AR67" t="s">
        <v>117</v>
      </c>
      <c r="AS67" t="s">
        <v>119</v>
      </c>
      <c r="AT67" t="s">
        <v>201</v>
      </c>
      <c r="AU67" t="s">
        <v>341</v>
      </c>
      <c r="AV67" t="s">
        <v>198</v>
      </c>
      <c r="AW67">
        <v>2</v>
      </c>
      <c r="BB67">
        <v>0.77630518361487622</v>
      </c>
      <c r="BC67" t="s">
        <v>70</v>
      </c>
      <c r="BF67" t="s">
        <v>117</v>
      </c>
      <c r="BG67" t="s">
        <v>119</v>
      </c>
      <c r="BH67" t="s">
        <v>341</v>
      </c>
      <c r="BI67">
        <v>8131</v>
      </c>
      <c r="BJ67">
        <v>2</v>
      </c>
      <c r="BK67" t="s">
        <v>201</v>
      </c>
      <c r="BL67" t="s">
        <v>208</v>
      </c>
      <c r="BM67">
        <v>0.77630518361487622</v>
      </c>
      <c r="BN67" t="s">
        <v>70</v>
      </c>
      <c r="BO67" t="s">
        <v>189</v>
      </c>
      <c r="BP67">
        <v>1590.991</v>
      </c>
    </row>
    <row r="68" spans="1:68" ht="16.5">
      <c r="A68" s="126" t="str">
        <f t="shared" si="18"/>
        <v>삼환운수</v>
      </c>
      <c r="B68" s="127" t="str">
        <f t="shared" si="1"/>
        <v>임진칠</v>
      </c>
      <c r="C68" s="128" t="str">
        <f t="shared" si="19"/>
        <v>C</v>
      </c>
      <c r="D68" s="129">
        <f t="shared" si="20"/>
        <v>0.87</v>
      </c>
      <c r="E68" s="130">
        <f t="shared" si="21"/>
        <v>1714</v>
      </c>
      <c r="F68" s="131" t="str">
        <f t="shared" si="22"/>
        <v>532</v>
      </c>
      <c r="G68" s="132" t="str">
        <f t="shared" si="23"/>
        <v>71바6204</v>
      </c>
      <c r="H68" s="133">
        <f t="shared" si="24"/>
        <v>1</v>
      </c>
      <c r="I68" s="134">
        <f t="shared" si="8"/>
        <v>1513.749</v>
      </c>
      <c r="J68" s="135">
        <f t="shared" si="25"/>
        <v>1.1937284075472851E-2</v>
      </c>
      <c r="K68" s="135">
        <f t="shared" si="26"/>
        <v>0.32095132390964098</v>
      </c>
      <c r="L68" s="135">
        <f t="shared" si="27"/>
        <v>7.2006653679044547E-2</v>
      </c>
      <c r="M68" s="136">
        <f t="shared" si="28"/>
        <v>9.2240000000000002</v>
      </c>
      <c r="N68" s="137">
        <f t="shared" si="29"/>
        <v>0</v>
      </c>
      <c r="O68" s="137">
        <f t="shared" si="30"/>
        <v>1.9157733547635705</v>
      </c>
      <c r="P68" s="219">
        <f t="shared" si="31"/>
        <v>20</v>
      </c>
      <c r="Q68" s="220">
        <f t="shared" si="32"/>
        <v>0</v>
      </c>
      <c r="R68" s="220">
        <f t="shared" si="33"/>
        <v>29</v>
      </c>
      <c r="T68">
        <v>515</v>
      </c>
      <c r="U68">
        <v>1714</v>
      </c>
      <c r="V68" t="s">
        <v>343</v>
      </c>
      <c r="W68">
        <v>1513.749</v>
      </c>
      <c r="X68">
        <v>669.20799999999997</v>
      </c>
      <c r="Y68">
        <v>2.262</v>
      </c>
      <c r="Z68">
        <v>9.2240000000000002</v>
      </c>
      <c r="AA68">
        <v>115.020803</v>
      </c>
      <c r="AB68">
        <v>1.3730359999999999</v>
      </c>
      <c r="AC68">
        <v>36.916079000000003</v>
      </c>
      <c r="AD68" s="1">
        <v>109</v>
      </c>
      <c r="AE68">
        <v>0</v>
      </c>
      <c r="AF68">
        <v>29</v>
      </c>
      <c r="AG68">
        <v>73</v>
      </c>
      <c r="AH68">
        <v>13.160653999999999</v>
      </c>
      <c r="AI68">
        <v>6.7</v>
      </c>
      <c r="AJ68">
        <v>0</v>
      </c>
      <c r="AK68">
        <v>20</v>
      </c>
      <c r="AL68">
        <v>1486</v>
      </c>
      <c r="AM68" t="s">
        <v>344</v>
      </c>
      <c r="AN68" t="s">
        <v>544</v>
      </c>
      <c r="AO68">
        <v>1513.749</v>
      </c>
      <c r="AR68" t="s">
        <v>117</v>
      </c>
      <c r="AS68" t="s">
        <v>119</v>
      </c>
      <c r="AT68" t="s">
        <v>205</v>
      </c>
      <c r="AU68" t="s">
        <v>343</v>
      </c>
      <c r="AV68" t="s">
        <v>48</v>
      </c>
      <c r="AW68">
        <v>1</v>
      </c>
      <c r="BB68">
        <v>0.87</v>
      </c>
      <c r="BC68" t="s">
        <v>69</v>
      </c>
      <c r="BF68" t="s">
        <v>117</v>
      </c>
      <c r="BG68" t="s">
        <v>119</v>
      </c>
      <c r="BH68" t="s">
        <v>343</v>
      </c>
      <c r="BI68">
        <v>1714</v>
      </c>
      <c r="BJ68">
        <v>1</v>
      </c>
      <c r="BK68" t="s">
        <v>205</v>
      </c>
      <c r="BL68" t="s">
        <v>176</v>
      </c>
      <c r="BM68">
        <v>0.87</v>
      </c>
      <c r="BN68" t="s">
        <v>69</v>
      </c>
      <c r="BO68" t="s">
        <v>178</v>
      </c>
      <c r="BP68">
        <v>1513.749</v>
      </c>
    </row>
    <row r="69" spans="1:68" ht="16.5">
      <c r="A69" s="109" t="str">
        <f t="shared" si="18"/>
        <v>삼환운수</v>
      </c>
      <c r="B69" s="110" t="str">
        <f t="shared" si="1"/>
        <v>임현정</v>
      </c>
      <c r="C69" s="111" t="str">
        <f t="shared" si="19"/>
        <v>B</v>
      </c>
      <c r="D69" s="112">
        <f t="shared" si="20"/>
        <v>0.93789473684210534</v>
      </c>
      <c r="E69" s="113">
        <f t="shared" si="21"/>
        <v>6115</v>
      </c>
      <c r="F69" s="114" t="str">
        <f t="shared" si="22"/>
        <v>540</v>
      </c>
      <c r="G69" s="115" t="str">
        <f t="shared" si="23"/>
        <v>71바6461</v>
      </c>
      <c r="H69" s="116">
        <f t="shared" si="24"/>
        <v>1</v>
      </c>
      <c r="I69" s="117">
        <f t="shared" ref="I69:I88" si="34">W69</f>
        <v>857.09400000000005</v>
      </c>
      <c r="J69" s="118">
        <f t="shared" si="25"/>
        <v>6.5185202507714113E-3</v>
      </c>
      <c r="K69" s="118">
        <f t="shared" si="26"/>
        <v>0.39020035863280894</v>
      </c>
      <c r="L69" s="118">
        <f t="shared" si="27"/>
        <v>0.14584164630717283</v>
      </c>
      <c r="M69" s="119">
        <f t="shared" si="28"/>
        <v>9.3339999999999996</v>
      </c>
      <c r="N69" s="120">
        <f t="shared" si="29"/>
        <v>0</v>
      </c>
      <c r="O69" s="120">
        <f t="shared" si="30"/>
        <v>1.8667730727318124</v>
      </c>
      <c r="P69" s="221">
        <f t="shared" si="31"/>
        <v>13</v>
      </c>
      <c r="Q69" s="222">
        <f t="shared" si="32"/>
        <v>0</v>
      </c>
      <c r="R69" s="222">
        <f t="shared" si="33"/>
        <v>16</v>
      </c>
      <c r="T69">
        <v>515</v>
      </c>
      <c r="U69">
        <v>6115</v>
      </c>
      <c r="V69" t="s">
        <v>345</v>
      </c>
      <c r="W69">
        <v>857.09400000000005</v>
      </c>
      <c r="X69">
        <v>480.87900000000002</v>
      </c>
      <c r="Y69">
        <v>1.782</v>
      </c>
      <c r="Z69">
        <v>9.3339999999999996</v>
      </c>
      <c r="AA69">
        <v>73.208026000000004</v>
      </c>
      <c r="AB69">
        <v>0.47720800000000002</v>
      </c>
      <c r="AC69">
        <v>28.565798000000001</v>
      </c>
      <c r="AD69" s="1">
        <v>125</v>
      </c>
      <c r="AE69">
        <v>0</v>
      </c>
      <c r="AF69">
        <v>16</v>
      </c>
      <c r="AG69">
        <v>57</v>
      </c>
      <c r="AH69">
        <v>11.707649999999999</v>
      </c>
      <c r="AI69">
        <v>0</v>
      </c>
      <c r="AJ69">
        <v>0</v>
      </c>
      <c r="AK69">
        <v>13</v>
      </c>
      <c r="AL69">
        <v>2010</v>
      </c>
      <c r="AM69" t="s">
        <v>346</v>
      </c>
      <c r="AN69" t="s">
        <v>545</v>
      </c>
      <c r="AO69">
        <v>857.09400000000005</v>
      </c>
      <c r="AR69" t="s">
        <v>117</v>
      </c>
      <c r="AS69" t="s">
        <v>120</v>
      </c>
      <c r="AT69" t="s">
        <v>223</v>
      </c>
      <c r="AU69" t="s">
        <v>345</v>
      </c>
      <c r="AV69" t="s">
        <v>48</v>
      </c>
      <c r="AW69">
        <v>1</v>
      </c>
      <c r="BB69">
        <v>0.93789473684210534</v>
      </c>
      <c r="BC69" t="s">
        <v>68</v>
      </c>
      <c r="BF69" t="s">
        <v>117</v>
      </c>
      <c r="BG69" t="s">
        <v>120</v>
      </c>
      <c r="BH69" t="s">
        <v>345</v>
      </c>
      <c r="BI69">
        <v>6115</v>
      </c>
      <c r="BJ69">
        <v>1</v>
      </c>
      <c r="BK69" t="s">
        <v>223</v>
      </c>
      <c r="BL69" t="s">
        <v>176</v>
      </c>
      <c r="BM69">
        <v>0.93789473684210534</v>
      </c>
      <c r="BN69" t="s">
        <v>68</v>
      </c>
      <c r="BO69" t="s">
        <v>177</v>
      </c>
      <c r="BP69">
        <v>857.09400000000005</v>
      </c>
    </row>
    <row r="70" spans="1:68" ht="16.5">
      <c r="A70" s="126" t="str">
        <f t="shared" si="18"/>
        <v>삼환운수</v>
      </c>
      <c r="B70" s="127" t="str">
        <f t="shared" ref="B70:B88" si="35">IF(BH70="NULL", E70, BH70)</f>
        <v>장명철</v>
      </c>
      <c r="C70" s="128" t="str">
        <f t="shared" si="19"/>
        <v>D</v>
      </c>
      <c r="D70" s="129">
        <f t="shared" si="20"/>
        <v>0.80105100656026407</v>
      </c>
      <c r="E70" s="130">
        <f t="shared" si="21"/>
        <v>8998</v>
      </c>
      <c r="F70" s="131" t="str">
        <f t="shared" si="22"/>
        <v>532</v>
      </c>
      <c r="G70" s="132" t="str">
        <f t="shared" si="23"/>
        <v>71바6214</v>
      </c>
      <c r="H70" s="133">
        <f t="shared" si="24"/>
        <v>7</v>
      </c>
      <c r="I70" s="134">
        <f t="shared" si="34"/>
        <v>1650.3589999999999</v>
      </c>
      <c r="J70" s="135">
        <f t="shared" si="25"/>
        <v>1.629259213906762E-2</v>
      </c>
      <c r="K70" s="135">
        <f t="shared" si="26"/>
        <v>0.35823829010411984</v>
      </c>
      <c r="L70" s="135">
        <f t="shared" si="27"/>
        <v>0.1969268504610209</v>
      </c>
      <c r="M70" s="136">
        <f t="shared" si="28"/>
        <v>11.682</v>
      </c>
      <c r="N70" s="137">
        <f t="shared" si="29"/>
        <v>0</v>
      </c>
      <c r="O70" s="137">
        <f t="shared" si="30"/>
        <v>3.3326082385711233</v>
      </c>
      <c r="P70" s="219">
        <f t="shared" si="31"/>
        <v>21</v>
      </c>
      <c r="Q70" s="220">
        <f t="shared" si="32"/>
        <v>0</v>
      </c>
      <c r="R70" s="220">
        <f t="shared" si="33"/>
        <v>55</v>
      </c>
      <c r="T70">
        <v>515</v>
      </c>
      <c r="U70">
        <v>8998</v>
      </c>
      <c r="V70" t="s">
        <v>347</v>
      </c>
      <c r="W70">
        <v>1650.3589999999999</v>
      </c>
      <c r="X70">
        <v>781.76400000000001</v>
      </c>
      <c r="Y70">
        <v>2.1110000000000002</v>
      </c>
      <c r="Z70">
        <v>11.682</v>
      </c>
      <c r="AA70">
        <v>129.48774399999999</v>
      </c>
      <c r="AB70">
        <v>2.1096910000000002</v>
      </c>
      <c r="AC70">
        <v>46.387467999999998</v>
      </c>
      <c r="AD70" s="1">
        <v>325</v>
      </c>
      <c r="AE70">
        <v>0</v>
      </c>
      <c r="AF70">
        <v>55</v>
      </c>
      <c r="AG70">
        <v>70</v>
      </c>
      <c r="AH70">
        <v>12.745291</v>
      </c>
      <c r="AI70">
        <v>25.2</v>
      </c>
      <c r="AJ70">
        <v>0</v>
      </c>
      <c r="AK70">
        <v>21</v>
      </c>
      <c r="AL70">
        <v>1195</v>
      </c>
      <c r="AM70" t="s">
        <v>348</v>
      </c>
      <c r="AN70" t="s">
        <v>546</v>
      </c>
      <c r="AO70">
        <v>466.53</v>
      </c>
      <c r="AR70" t="s">
        <v>117</v>
      </c>
      <c r="AS70" t="s">
        <v>119</v>
      </c>
      <c r="AT70" t="s">
        <v>211</v>
      </c>
      <c r="AU70" t="s">
        <v>347</v>
      </c>
      <c r="AV70" t="s">
        <v>48</v>
      </c>
      <c r="AW70">
        <v>7</v>
      </c>
      <c r="BB70">
        <v>0.80105100656026407</v>
      </c>
      <c r="BC70" t="s">
        <v>67</v>
      </c>
      <c r="BF70" t="s">
        <v>117</v>
      </c>
      <c r="BG70" t="s">
        <v>119</v>
      </c>
      <c r="BH70" t="s">
        <v>347</v>
      </c>
      <c r="BI70">
        <v>8998</v>
      </c>
      <c r="BJ70">
        <v>7</v>
      </c>
      <c r="BK70" t="s">
        <v>211</v>
      </c>
      <c r="BL70" t="s">
        <v>208</v>
      </c>
      <c r="BM70">
        <v>0.80105100656026407</v>
      </c>
      <c r="BN70" t="s">
        <v>67</v>
      </c>
      <c r="BO70" t="s">
        <v>180</v>
      </c>
      <c r="BP70">
        <v>1650.3589999999999</v>
      </c>
    </row>
    <row r="71" spans="1:68" ht="16.5">
      <c r="A71" s="109" t="str">
        <f t="shared" ref="A71:A86" si="36">BF71</f>
        <v>삼환운수</v>
      </c>
      <c r="B71" s="110" t="str">
        <f t="shared" si="35"/>
        <v>장성녀</v>
      </c>
      <c r="C71" s="111" t="str">
        <f t="shared" ref="C71:C86" si="37">BN71</f>
        <v>C</v>
      </c>
      <c r="D71" s="112">
        <f t="shared" ref="D71:D86" si="38">BM71</f>
        <v>0.86799999999999999</v>
      </c>
      <c r="E71" s="113">
        <f t="shared" ref="E71:E86" si="39">U71</f>
        <v>3847</v>
      </c>
      <c r="F71" s="114" t="str">
        <f t="shared" ref="F71:F86" si="40">BG71</f>
        <v>566</v>
      </c>
      <c r="G71" s="115" t="str">
        <f t="shared" ref="G71:G86" si="41">BK71</f>
        <v>72바1517</v>
      </c>
      <c r="H71" s="116">
        <f t="shared" ref="H71:H86" si="42">BJ71</f>
        <v>1</v>
      </c>
      <c r="I71" s="117">
        <f t="shared" si="34"/>
        <v>1274.579</v>
      </c>
      <c r="J71" s="118">
        <f t="shared" ref="J71:J86" si="43">AB71/AA71</f>
        <v>1.2148361089093651E-2</v>
      </c>
      <c r="K71" s="118">
        <f t="shared" ref="K71:K86" si="44">AC71/AA71</f>
        <v>0.36999590131559912</v>
      </c>
      <c r="L71" s="118">
        <f t="shared" ref="L71:L86" si="45">AD71/I71</f>
        <v>0.23694098208114209</v>
      </c>
      <c r="M71" s="119">
        <f t="shared" ref="M71:M86" si="46">Z71</f>
        <v>12.11</v>
      </c>
      <c r="N71" s="120">
        <f t="shared" ref="N71:N86" si="47">AE71*100/W71</f>
        <v>0</v>
      </c>
      <c r="O71" s="120">
        <f t="shared" ref="O71:O86" si="48">AF71*100/W71</f>
        <v>2.039889249705197</v>
      </c>
      <c r="P71" s="221">
        <f t="shared" ref="P71:P86" si="49">AK71</f>
        <v>0</v>
      </c>
      <c r="Q71" s="222">
        <f t="shared" ref="Q71:Q86" si="50">AE71</f>
        <v>0</v>
      </c>
      <c r="R71" s="222">
        <f t="shared" ref="R71:R86" si="51">AF71</f>
        <v>26</v>
      </c>
      <c r="T71">
        <v>515</v>
      </c>
      <c r="U71">
        <v>3847</v>
      </c>
      <c r="V71" t="s">
        <v>349</v>
      </c>
      <c r="W71">
        <v>1274.579</v>
      </c>
      <c r="X71">
        <v>587.30499999999995</v>
      </c>
      <c r="Y71">
        <v>2.17</v>
      </c>
      <c r="Z71">
        <v>12.11</v>
      </c>
      <c r="AA71">
        <v>102.957427</v>
      </c>
      <c r="AB71">
        <v>1.250764</v>
      </c>
      <c r="AC71">
        <v>38.093826</v>
      </c>
      <c r="AD71" s="1">
        <v>302</v>
      </c>
      <c r="AE71">
        <v>0</v>
      </c>
      <c r="AF71">
        <v>26</v>
      </c>
      <c r="AG71">
        <v>55</v>
      </c>
      <c r="AH71">
        <v>12.379670000000001</v>
      </c>
      <c r="AI71">
        <v>0</v>
      </c>
      <c r="AJ71">
        <v>0</v>
      </c>
      <c r="AK71">
        <v>0</v>
      </c>
      <c r="AL71">
        <v>0</v>
      </c>
      <c r="AM71" t="s">
        <v>350</v>
      </c>
      <c r="AN71" t="s">
        <v>547</v>
      </c>
      <c r="AO71">
        <v>1274.579</v>
      </c>
      <c r="AR71" t="s">
        <v>117</v>
      </c>
      <c r="AS71" t="s">
        <v>121</v>
      </c>
      <c r="AT71" t="s">
        <v>228</v>
      </c>
      <c r="AU71" t="s">
        <v>349</v>
      </c>
      <c r="AV71" t="s">
        <v>48</v>
      </c>
      <c r="AW71">
        <v>1</v>
      </c>
      <c r="BB71">
        <v>0.86799999999999999</v>
      </c>
      <c r="BC71" t="s">
        <v>69</v>
      </c>
      <c r="BF71" t="s">
        <v>117</v>
      </c>
      <c r="BG71" t="s">
        <v>121</v>
      </c>
      <c r="BH71" t="s">
        <v>349</v>
      </c>
      <c r="BI71">
        <v>3847</v>
      </c>
      <c r="BJ71">
        <v>1</v>
      </c>
      <c r="BK71" t="s">
        <v>228</v>
      </c>
      <c r="BL71" t="s">
        <v>176</v>
      </c>
      <c r="BM71">
        <v>0.86799999999999999</v>
      </c>
      <c r="BN71" t="s">
        <v>69</v>
      </c>
      <c r="BO71" t="s">
        <v>178</v>
      </c>
      <c r="BP71">
        <v>1274.579</v>
      </c>
    </row>
    <row r="72" spans="1:68" ht="16.5">
      <c r="A72" s="126" t="str">
        <f t="shared" si="36"/>
        <v>삼환운수</v>
      </c>
      <c r="B72" s="127" t="str">
        <f t="shared" si="35"/>
        <v>장순만</v>
      </c>
      <c r="C72" s="128" t="str">
        <f t="shared" si="37"/>
        <v>C</v>
      </c>
      <c r="D72" s="129">
        <f t="shared" si="38"/>
        <v>0.85884615384615381</v>
      </c>
      <c r="E72" s="130">
        <f t="shared" si="39"/>
        <v>9150</v>
      </c>
      <c r="F72" s="131" t="str">
        <f t="shared" si="40"/>
        <v>532</v>
      </c>
      <c r="G72" s="132" t="str">
        <f t="shared" si="41"/>
        <v>71바6221</v>
      </c>
      <c r="H72" s="133">
        <f t="shared" si="42"/>
        <v>1</v>
      </c>
      <c r="I72" s="134">
        <f t="shared" si="34"/>
        <v>1581.008</v>
      </c>
      <c r="J72" s="135">
        <f t="shared" si="43"/>
        <v>2.2681006312620712E-3</v>
      </c>
      <c r="K72" s="135">
        <f t="shared" si="44"/>
        <v>0.34082389072648356</v>
      </c>
      <c r="L72" s="135">
        <f t="shared" si="45"/>
        <v>9.8038719601671848E-2</v>
      </c>
      <c r="M72" s="136">
        <f t="shared" si="46"/>
        <v>9.4039999999999999</v>
      </c>
      <c r="N72" s="137">
        <f t="shared" si="47"/>
        <v>0</v>
      </c>
      <c r="O72" s="137">
        <f t="shared" si="48"/>
        <v>1.0752633762764008</v>
      </c>
      <c r="P72" s="219">
        <f t="shared" si="49"/>
        <v>3</v>
      </c>
      <c r="Q72" s="220">
        <f t="shared" si="50"/>
        <v>0</v>
      </c>
      <c r="R72" s="220">
        <f t="shared" si="51"/>
        <v>17</v>
      </c>
      <c r="T72">
        <v>515</v>
      </c>
      <c r="U72">
        <v>9150</v>
      </c>
      <c r="V72" t="s">
        <v>351</v>
      </c>
      <c r="W72">
        <v>1581.008</v>
      </c>
      <c r="X72">
        <v>708.17399999999998</v>
      </c>
      <c r="Y72">
        <v>2.2330000000000001</v>
      </c>
      <c r="Z72">
        <v>9.4039999999999999</v>
      </c>
      <c r="AA72">
        <v>118.294134</v>
      </c>
      <c r="AB72">
        <v>0.26830300000000001</v>
      </c>
      <c r="AC72">
        <v>40.317467000000001</v>
      </c>
      <c r="AD72" s="1">
        <v>155</v>
      </c>
      <c r="AE72">
        <v>0</v>
      </c>
      <c r="AF72">
        <v>17</v>
      </c>
      <c r="AG72">
        <v>59</v>
      </c>
      <c r="AH72">
        <v>13.365057999999999</v>
      </c>
      <c r="AI72">
        <v>0</v>
      </c>
      <c r="AJ72">
        <v>0</v>
      </c>
      <c r="AK72">
        <v>3</v>
      </c>
      <c r="AL72">
        <v>113</v>
      </c>
      <c r="AM72" t="s">
        <v>352</v>
      </c>
      <c r="AN72" t="s">
        <v>548</v>
      </c>
      <c r="AO72">
        <v>1581.008</v>
      </c>
      <c r="AR72" t="s">
        <v>117</v>
      </c>
      <c r="AS72" t="s">
        <v>119</v>
      </c>
      <c r="AT72" t="s">
        <v>216</v>
      </c>
      <c r="AU72" t="s">
        <v>351</v>
      </c>
      <c r="AV72" t="s">
        <v>48</v>
      </c>
      <c r="AW72">
        <v>1</v>
      </c>
      <c r="BB72">
        <v>0.85884615384615381</v>
      </c>
      <c r="BC72" t="s">
        <v>69</v>
      </c>
      <c r="BF72" t="s">
        <v>117</v>
      </c>
      <c r="BG72" t="s">
        <v>119</v>
      </c>
      <c r="BH72" t="s">
        <v>351</v>
      </c>
      <c r="BI72">
        <v>9150</v>
      </c>
      <c r="BJ72">
        <v>1</v>
      </c>
      <c r="BK72" t="s">
        <v>216</v>
      </c>
      <c r="BL72" t="s">
        <v>176</v>
      </c>
      <c r="BM72">
        <v>0.85884615384615381</v>
      </c>
      <c r="BN72" t="s">
        <v>69</v>
      </c>
      <c r="BO72" t="s">
        <v>178</v>
      </c>
      <c r="BP72">
        <v>1581.008</v>
      </c>
    </row>
    <row r="73" spans="1:68" ht="16.5">
      <c r="A73" s="109" t="str">
        <f t="shared" si="36"/>
        <v>삼환운수</v>
      </c>
      <c r="B73" s="110" t="str">
        <f t="shared" si="35"/>
        <v>장호</v>
      </c>
      <c r="C73" s="111" t="str">
        <f t="shared" si="37"/>
        <v>B</v>
      </c>
      <c r="D73" s="112">
        <f t="shared" si="38"/>
        <v>0.91785714285714282</v>
      </c>
      <c r="E73" s="113">
        <f t="shared" si="39"/>
        <v>505</v>
      </c>
      <c r="F73" s="114" t="str">
        <f t="shared" si="40"/>
        <v>532</v>
      </c>
      <c r="G73" s="115" t="str">
        <f t="shared" si="41"/>
        <v>71바6216</v>
      </c>
      <c r="H73" s="116">
        <f t="shared" si="42"/>
        <v>1</v>
      </c>
      <c r="I73" s="117">
        <f t="shared" si="34"/>
        <v>1861.326</v>
      </c>
      <c r="J73" s="118">
        <f t="shared" si="43"/>
        <v>1.487001128146853E-2</v>
      </c>
      <c r="K73" s="118">
        <f t="shared" si="44"/>
        <v>0.3216095197352129</v>
      </c>
      <c r="L73" s="118">
        <f t="shared" si="45"/>
        <v>0.10261501746604303</v>
      </c>
      <c r="M73" s="119">
        <f t="shared" si="46"/>
        <v>7.6219999999999999</v>
      </c>
      <c r="N73" s="120">
        <f t="shared" si="47"/>
        <v>0</v>
      </c>
      <c r="O73" s="120">
        <f t="shared" si="48"/>
        <v>0.75215196048408495</v>
      </c>
      <c r="P73" s="221">
        <f t="shared" si="49"/>
        <v>7</v>
      </c>
      <c r="Q73" s="222">
        <f t="shared" si="50"/>
        <v>0</v>
      </c>
      <c r="R73" s="222">
        <f t="shared" si="51"/>
        <v>14</v>
      </c>
      <c r="T73">
        <v>515</v>
      </c>
      <c r="U73">
        <v>505</v>
      </c>
      <c r="V73" t="s">
        <v>388</v>
      </c>
      <c r="W73">
        <v>1861.326</v>
      </c>
      <c r="X73">
        <v>724.24400000000003</v>
      </c>
      <c r="Y73">
        <v>2.57</v>
      </c>
      <c r="Z73">
        <v>7.6219999999999999</v>
      </c>
      <c r="AA73">
        <v>145.57413299999999</v>
      </c>
      <c r="AB73">
        <v>2.1646890000000001</v>
      </c>
      <c r="AC73">
        <v>46.818027000000001</v>
      </c>
      <c r="AD73" s="1">
        <v>191</v>
      </c>
      <c r="AE73">
        <v>0</v>
      </c>
      <c r="AF73">
        <v>14</v>
      </c>
      <c r="AG73">
        <v>56</v>
      </c>
      <c r="AH73">
        <v>12.786103000000001</v>
      </c>
      <c r="AI73">
        <v>0</v>
      </c>
      <c r="AJ73">
        <v>0</v>
      </c>
      <c r="AK73">
        <v>7</v>
      </c>
      <c r="AL73">
        <v>834</v>
      </c>
      <c r="AM73" t="s">
        <v>389</v>
      </c>
      <c r="AN73" t="s">
        <v>549</v>
      </c>
      <c r="AO73">
        <v>1861.326</v>
      </c>
      <c r="AR73" t="s">
        <v>117</v>
      </c>
      <c r="AS73" t="s">
        <v>119</v>
      </c>
      <c r="AT73" t="s">
        <v>212</v>
      </c>
      <c r="AU73" t="s">
        <v>388</v>
      </c>
      <c r="AV73" t="s">
        <v>48</v>
      </c>
      <c r="AW73">
        <v>1</v>
      </c>
      <c r="BB73">
        <v>0.91785714285714282</v>
      </c>
      <c r="BC73" t="s">
        <v>68</v>
      </c>
      <c r="BF73" t="s">
        <v>117</v>
      </c>
      <c r="BG73" t="s">
        <v>119</v>
      </c>
      <c r="BH73" t="s">
        <v>388</v>
      </c>
      <c r="BI73">
        <v>505</v>
      </c>
      <c r="BJ73">
        <v>1</v>
      </c>
      <c r="BK73" t="s">
        <v>212</v>
      </c>
      <c r="BL73" t="s">
        <v>176</v>
      </c>
      <c r="BM73">
        <v>0.91785714285714282</v>
      </c>
      <c r="BN73" t="s">
        <v>68</v>
      </c>
      <c r="BO73" t="s">
        <v>177</v>
      </c>
      <c r="BP73">
        <v>1861.326</v>
      </c>
    </row>
    <row r="74" spans="1:68" ht="16.5">
      <c r="A74" s="126" t="str">
        <f t="shared" si="36"/>
        <v>삼환운수</v>
      </c>
      <c r="B74" s="127" t="str">
        <f t="shared" si="35"/>
        <v>전장희</v>
      </c>
      <c r="C74" s="128" t="str">
        <f t="shared" si="37"/>
        <v>B</v>
      </c>
      <c r="D74" s="129">
        <f t="shared" si="38"/>
        <v>0.90573568765978152</v>
      </c>
      <c r="E74" s="130">
        <f t="shared" si="39"/>
        <v>3371</v>
      </c>
      <c r="F74" s="131" t="str">
        <f t="shared" si="40"/>
        <v>540</v>
      </c>
      <c r="G74" s="132" t="str">
        <f t="shared" si="41"/>
        <v>71바6452</v>
      </c>
      <c r="H74" s="133">
        <f t="shared" si="42"/>
        <v>3</v>
      </c>
      <c r="I74" s="134">
        <f t="shared" si="34"/>
        <v>565.18200000000002</v>
      </c>
      <c r="J74" s="135">
        <f t="shared" si="43"/>
        <v>1.9695811183344382E-2</v>
      </c>
      <c r="K74" s="135">
        <f t="shared" si="44"/>
        <v>0.35649731442673799</v>
      </c>
      <c r="L74" s="135">
        <f t="shared" si="45"/>
        <v>0.2211676946541114</v>
      </c>
      <c r="M74" s="136">
        <f t="shared" si="46"/>
        <v>8.5030000000000001</v>
      </c>
      <c r="N74" s="137">
        <f t="shared" si="47"/>
        <v>0</v>
      </c>
      <c r="O74" s="137">
        <f t="shared" si="48"/>
        <v>3.0078806472959152</v>
      </c>
      <c r="P74" s="219">
        <f t="shared" si="49"/>
        <v>9</v>
      </c>
      <c r="Q74" s="220">
        <f t="shared" si="50"/>
        <v>0</v>
      </c>
      <c r="R74" s="220">
        <f t="shared" si="51"/>
        <v>17</v>
      </c>
      <c r="T74">
        <v>515</v>
      </c>
      <c r="U74">
        <v>3371</v>
      </c>
      <c r="V74" t="s">
        <v>353</v>
      </c>
      <c r="W74">
        <v>565.18200000000002</v>
      </c>
      <c r="X74">
        <v>329.96600000000001</v>
      </c>
      <c r="Y74">
        <v>1.7130000000000001</v>
      </c>
      <c r="Z74">
        <v>8.5030000000000001</v>
      </c>
      <c r="AA74">
        <v>46.455817000000003</v>
      </c>
      <c r="AB74">
        <v>0.91498500000000005</v>
      </c>
      <c r="AC74">
        <v>16.561374000000001</v>
      </c>
      <c r="AD74" s="1">
        <v>125</v>
      </c>
      <c r="AE74">
        <v>0</v>
      </c>
      <c r="AF74">
        <v>17</v>
      </c>
      <c r="AG74">
        <v>66</v>
      </c>
      <c r="AH74">
        <v>12.166010999999999</v>
      </c>
      <c r="AI74">
        <v>3.1</v>
      </c>
      <c r="AJ74">
        <v>0</v>
      </c>
      <c r="AK74">
        <v>9</v>
      </c>
      <c r="AL74">
        <v>1065</v>
      </c>
      <c r="AM74" t="s">
        <v>354</v>
      </c>
      <c r="AN74" t="s">
        <v>550</v>
      </c>
      <c r="AO74">
        <v>252.75700000000001</v>
      </c>
      <c r="AR74" t="s">
        <v>117</v>
      </c>
      <c r="AS74" t="s">
        <v>120</v>
      </c>
      <c r="AT74" t="s">
        <v>218</v>
      </c>
      <c r="AU74" t="s">
        <v>353</v>
      </c>
      <c r="AV74" t="s">
        <v>48</v>
      </c>
      <c r="AW74">
        <v>3</v>
      </c>
      <c r="BB74">
        <v>0.90573568765978152</v>
      </c>
      <c r="BC74" t="s">
        <v>68</v>
      </c>
      <c r="BF74" t="s">
        <v>117</v>
      </c>
      <c r="BG74" t="s">
        <v>120</v>
      </c>
      <c r="BH74" t="s">
        <v>353</v>
      </c>
      <c r="BI74">
        <v>3371</v>
      </c>
      <c r="BJ74">
        <v>3</v>
      </c>
      <c r="BK74" t="s">
        <v>218</v>
      </c>
      <c r="BL74" t="s">
        <v>223</v>
      </c>
      <c r="BM74">
        <v>0.90573568765978152</v>
      </c>
      <c r="BN74" t="s">
        <v>68</v>
      </c>
      <c r="BO74" t="s">
        <v>177</v>
      </c>
      <c r="BP74">
        <v>485.90200000000004</v>
      </c>
    </row>
    <row r="75" spans="1:68" ht="16.5">
      <c r="A75" s="109" t="str">
        <f t="shared" si="36"/>
        <v>삼환운수</v>
      </c>
      <c r="B75" s="110" t="str">
        <f t="shared" si="35"/>
        <v>정훈석</v>
      </c>
      <c r="C75" s="111" t="str">
        <f t="shared" si="37"/>
        <v>F</v>
      </c>
      <c r="D75" s="112">
        <f t="shared" si="38"/>
        <v>0.76506585894038071</v>
      </c>
      <c r="E75" s="113">
        <f t="shared" si="39"/>
        <v>4011</v>
      </c>
      <c r="F75" s="114" t="str">
        <f t="shared" si="40"/>
        <v>532</v>
      </c>
      <c r="G75" s="115" t="str">
        <f t="shared" si="41"/>
        <v>71바6209</v>
      </c>
      <c r="H75" s="116">
        <f t="shared" si="42"/>
        <v>3</v>
      </c>
      <c r="I75" s="117">
        <f t="shared" si="34"/>
        <v>1839.5519999999999</v>
      </c>
      <c r="J75" s="118">
        <f t="shared" si="43"/>
        <v>5.6092260216666474E-2</v>
      </c>
      <c r="K75" s="118">
        <f t="shared" si="44"/>
        <v>0.38247414431843174</v>
      </c>
      <c r="L75" s="118">
        <f t="shared" si="45"/>
        <v>0.27343614097345442</v>
      </c>
      <c r="M75" s="119">
        <f t="shared" si="46"/>
        <v>20.353999999999999</v>
      </c>
      <c r="N75" s="120">
        <f t="shared" si="47"/>
        <v>0</v>
      </c>
      <c r="O75" s="120">
        <f t="shared" si="48"/>
        <v>2.8267752148349166</v>
      </c>
      <c r="P75" s="221">
        <f t="shared" si="49"/>
        <v>16</v>
      </c>
      <c r="Q75" s="222">
        <f t="shared" si="50"/>
        <v>0</v>
      </c>
      <c r="R75" s="222">
        <f t="shared" si="51"/>
        <v>52</v>
      </c>
      <c r="T75">
        <v>515</v>
      </c>
      <c r="U75">
        <v>4011</v>
      </c>
      <c r="V75" t="s">
        <v>355</v>
      </c>
      <c r="W75">
        <v>1839.5519999999999</v>
      </c>
      <c r="X75">
        <v>655.13199999999995</v>
      </c>
      <c r="Y75">
        <v>2.8079999999999998</v>
      </c>
      <c r="Z75">
        <v>20.353999999999999</v>
      </c>
      <c r="AA75">
        <v>136.193567</v>
      </c>
      <c r="AB75">
        <v>7.639405</v>
      </c>
      <c r="AC75">
        <v>52.090518000000003</v>
      </c>
      <c r="AD75" s="1">
        <v>503</v>
      </c>
      <c r="AE75">
        <v>0</v>
      </c>
      <c r="AF75">
        <v>52</v>
      </c>
      <c r="AG75">
        <v>69</v>
      </c>
      <c r="AH75">
        <v>13.506893</v>
      </c>
      <c r="AI75">
        <v>43.4</v>
      </c>
      <c r="AJ75">
        <v>0</v>
      </c>
      <c r="AK75">
        <v>16</v>
      </c>
      <c r="AL75">
        <v>4065</v>
      </c>
      <c r="AM75" t="s">
        <v>356</v>
      </c>
      <c r="AN75" t="s">
        <v>551</v>
      </c>
      <c r="AO75">
        <v>1578.2539999999999</v>
      </c>
      <c r="AR75" t="s">
        <v>117</v>
      </c>
      <c r="AS75" t="s">
        <v>119</v>
      </c>
      <c r="AT75" t="s">
        <v>210</v>
      </c>
      <c r="AU75" t="s">
        <v>355</v>
      </c>
      <c r="AV75" t="s">
        <v>198</v>
      </c>
      <c r="AW75">
        <v>3</v>
      </c>
      <c r="BB75">
        <v>0.76506585894038071</v>
      </c>
      <c r="BC75" t="s">
        <v>70</v>
      </c>
      <c r="BF75" t="s">
        <v>117</v>
      </c>
      <c r="BG75" t="s">
        <v>119</v>
      </c>
      <c r="BH75" t="s">
        <v>355</v>
      </c>
      <c r="BI75">
        <v>4011</v>
      </c>
      <c r="BJ75">
        <v>3</v>
      </c>
      <c r="BK75" t="s">
        <v>210</v>
      </c>
      <c r="BL75" t="s">
        <v>237</v>
      </c>
      <c r="BM75">
        <v>0.76506585894038071</v>
      </c>
      <c r="BN75" t="s">
        <v>70</v>
      </c>
      <c r="BO75" t="s">
        <v>189</v>
      </c>
      <c r="BP75">
        <v>1839.5519999999999</v>
      </c>
    </row>
    <row r="76" spans="1:68" ht="16.5">
      <c r="A76" s="126" t="str">
        <f t="shared" si="36"/>
        <v>삼환운수</v>
      </c>
      <c r="B76" s="127" t="str">
        <f t="shared" si="35"/>
        <v>조준구</v>
      </c>
      <c r="C76" s="128" t="str">
        <f t="shared" si="37"/>
        <v>D</v>
      </c>
      <c r="D76" s="129">
        <f t="shared" si="38"/>
        <v>0.83069084562521223</v>
      </c>
      <c r="E76" s="130">
        <f t="shared" si="39"/>
        <v>4023</v>
      </c>
      <c r="F76" s="131" t="str">
        <f t="shared" si="40"/>
        <v>532</v>
      </c>
      <c r="G76" s="132" t="str">
        <f t="shared" si="41"/>
        <v>71바6205</v>
      </c>
      <c r="H76" s="133">
        <f t="shared" si="42"/>
        <v>2</v>
      </c>
      <c r="I76" s="134">
        <f t="shared" si="34"/>
        <v>533.81799999999998</v>
      </c>
      <c r="J76" s="135">
        <f t="shared" si="43"/>
        <v>2.3131080727539461E-2</v>
      </c>
      <c r="K76" s="135">
        <f t="shared" si="44"/>
        <v>0.3116507164726367</v>
      </c>
      <c r="L76" s="135">
        <f t="shared" si="45"/>
        <v>0.28286794375611163</v>
      </c>
      <c r="M76" s="136">
        <f t="shared" si="46"/>
        <v>12.066000000000001</v>
      </c>
      <c r="N76" s="137">
        <f t="shared" si="47"/>
        <v>0</v>
      </c>
      <c r="O76" s="137">
        <f t="shared" si="48"/>
        <v>0.56198929223068539</v>
      </c>
      <c r="P76" s="219">
        <f t="shared" si="49"/>
        <v>3</v>
      </c>
      <c r="Q76" s="220">
        <f t="shared" si="50"/>
        <v>0</v>
      </c>
      <c r="R76" s="220">
        <f t="shared" si="51"/>
        <v>3</v>
      </c>
      <c r="T76">
        <v>515</v>
      </c>
      <c r="U76">
        <v>4023</v>
      </c>
      <c r="V76" t="s">
        <v>416</v>
      </c>
      <c r="W76">
        <v>533.81799999999998</v>
      </c>
      <c r="X76">
        <v>181.952</v>
      </c>
      <c r="Y76">
        <v>2.9340000000000002</v>
      </c>
      <c r="Z76">
        <v>12.066000000000001</v>
      </c>
      <c r="AA76">
        <v>41.346100999999997</v>
      </c>
      <c r="AB76">
        <v>0.95638000000000001</v>
      </c>
      <c r="AC76">
        <v>12.885541999999999</v>
      </c>
      <c r="AD76" s="1">
        <v>151</v>
      </c>
      <c r="AE76">
        <v>0</v>
      </c>
      <c r="AF76">
        <v>3</v>
      </c>
      <c r="AG76">
        <v>62</v>
      </c>
      <c r="AH76">
        <v>12.910963000000001</v>
      </c>
      <c r="AI76">
        <v>0</v>
      </c>
      <c r="AJ76">
        <v>0</v>
      </c>
      <c r="AK76">
        <v>3</v>
      </c>
      <c r="AL76">
        <v>1957</v>
      </c>
      <c r="AM76" t="s">
        <v>417</v>
      </c>
      <c r="AN76" t="s">
        <v>552</v>
      </c>
      <c r="AO76">
        <v>448.036</v>
      </c>
      <c r="AR76" t="s">
        <v>117</v>
      </c>
      <c r="AS76" t="s">
        <v>119</v>
      </c>
      <c r="AT76" t="s">
        <v>206</v>
      </c>
      <c r="AU76" t="s">
        <v>416</v>
      </c>
      <c r="AV76" t="s">
        <v>198</v>
      </c>
      <c r="AW76">
        <v>2</v>
      </c>
      <c r="BB76">
        <v>0.83069084562521223</v>
      </c>
      <c r="BC76" t="s">
        <v>67</v>
      </c>
      <c r="BF76" t="s">
        <v>117</v>
      </c>
      <c r="BG76" t="s">
        <v>119</v>
      </c>
      <c r="BH76" t="s">
        <v>416</v>
      </c>
      <c r="BI76">
        <v>4023</v>
      </c>
      <c r="BJ76">
        <v>2</v>
      </c>
      <c r="BK76" t="s">
        <v>206</v>
      </c>
      <c r="BL76" t="s">
        <v>217</v>
      </c>
      <c r="BM76">
        <v>0.83069084562521223</v>
      </c>
      <c r="BN76" t="s">
        <v>67</v>
      </c>
      <c r="BO76" t="s">
        <v>180</v>
      </c>
      <c r="BP76">
        <v>533.81799999999998</v>
      </c>
    </row>
    <row r="77" spans="1:68" ht="16.5">
      <c r="A77" s="109" t="str">
        <f t="shared" si="36"/>
        <v>삼환운수</v>
      </c>
      <c r="B77" s="110" t="str">
        <f t="shared" si="35"/>
        <v>조햇님</v>
      </c>
      <c r="C77" s="111" t="str">
        <f t="shared" si="37"/>
        <v>D</v>
      </c>
      <c r="D77" s="112">
        <f t="shared" si="38"/>
        <v>0.84184909013983666</v>
      </c>
      <c r="E77" s="113">
        <f t="shared" si="39"/>
        <v>5017</v>
      </c>
      <c r="F77" s="114" t="str">
        <f t="shared" si="40"/>
        <v>567</v>
      </c>
      <c r="G77" s="115" t="str">
        <f t="shared" si="41"/>
        <v>71바6459</v>
      </c>
      <c r="H77" s="116">
        <f t="shared" si="42"/>
        <v>4</v>
      </c>
      <c r="I77" s="117">
        <f t="shared" si="34"/>
        <v>639.88099999999997</v>
      </c>
      <c r="J77" s="118">
        <f t="shared" si="43"/>
        <v>8.3142979674743923E-3</v>
      </c>
      <c r="K77" s="118">
        <f t="shared" si="44"/>
        <v>0.3762148743427699</v>
      </c>
      <c r="L77" s="118">
        <f t="shared" si="45"/>
        <v>6.4074413836322688E-2</v>
      </c>
      <c r="M77" s="119">
        <f t="shared" si="46"/>
        <v>9.3190000000000008</v>
      </c>
      <c r="N77" s="120">
        <f t="shared" si="47"/>
        <v>0.31255811627474483</v>
      </c>
      <c r="O77" s="120">
        <f t="shared" si="48"/>
        <v>4.0632555115716826</v>
      </c>
      <c r="P77" s="221">
        <f t="shared" si="49"/>
        <v>2</v>
      </c>
      <c r="Q77" s="222">
        <f t="shared" si="50"/>
        <v>2</v>
      </c>
      <c r="R77" s="222">
        <f t="shared" si="51"/>
        <v>26</v>
      </c>
      <c r="T77">
        <v>515</v>
      </c>
      <c r="U77">
        <v>5017</v>
      </c>
      <c r="V77" t="s">
        <v>357</v>
      </c>
      <c r="W77">
        <v>639.88099999999997</v>
      </c>
      <c r="X77">
        <v>305.67200000000003</v>
      </c>
      <c r="Y77">
        <v>2.093</v>
      </c>
      <c r="Z77">
        <v>9.3190000000000008</v>
      </c>
      <c r="AA77">
        <v>48.708021000000002</v>
      </c>
      <c r="AB77">
        <v>0.40497300000000003</v>
      </c>
      <c r="AC77">
        <v>18.324681999999999</v>
      </c>
      <c r="AD77" s="1">
        <v>41</v>
      </c>
      <c r="AE77">
        <v>2</v>
      </c>
      <c r="AF77">
        <v>26</v>
      </c>
      <c r="AG77">
        <v>60</v>
      </c>
      <c r="AH77">
        <v>13.137076</v>
      </c>
      <c r="AI77">
        <v>0</v>
      </c>
      <c r="AJ77">
        <v>0</v>
      </c>
      <c r="AK77">
        <v>2</v>
      </c>
      <c r="AL77">
        <v>246</v>
      </c>
      <c r="AM77" t="s">
        <v>358</v>
      </c>
      <c r="AN77" t="s">
        <v>553</v>
      </c>
      <c r="AO77">
        <v>192.33799999999999</v>
      </c>
      <c r="AR77" t="s">
        <v>117</v>
      </c>
      <c r="AS77" t="s">
        <v>122</v>
      </c>
      <c r="AT77" t="s">
        <v>230</v>
      </c>
      <c r="AU77" t="s">
        <v>357</v>
      </c>
      <c r="AV77" t="s">
        <v>231</v>
      </c>
      <c r="AW77">
        <v>4</v>
      </c>
      <c r="BB77">
        <v>0.84184909013983666</v>
      </c>
      <c r="BC77" t="s">
        <v>67</v>
      </c>
      <c r="BF77" t="s">
        <v>117</v>
      </c>
      <c r="BG77" t="s">
        <v>122</v>
      </c>
      <c r="BH77" t="s">
        <v>357</v>
      </c>
      <c r="BI77">
        <v>5017</v>
      </c>
      <c r="BJ77">
        <v>4</v>
      </c>
      <c r="BK77" t="s">
        <v>230</v>
      </c>
      <c r="BL77" t="s">
        <v>229</v>
      </c>
      <c r="BM77">
        <v>0.84184909013983666</v>
      </c>
      <c r="BN77" t="s">
        <v>67</v>
      </c>
      <c r="BO77" t="s">
        <v>180</v>
      </c>
      <c r="BP77">
        <v>460.89499999999998</v>
      </c>
    </row>
    <row r="78" spans="1:68" ht="16.5">
      <c r="A78" s="126" t="str">
        <f t="shared" si="36"/>
        <v>삼환운수</v>
      </c>
      <c r="B78" s="127" t="str">
        <f t="shared" si="35"/>
        <v>차호섭</v>
      </c>
      <c r="C78" s="128" t="str">
        <f t="shared" si="37"/>
        <v>F</v>
      </c>
      <c r="D78" s="129">
        <f t="shared" si="38"/>
        <v>0.77346153846153853</v>
      </c>
      <c r="E78" s="130">
        <f t="shared" si="39"/>
        <v>5610</v>
      </c>
      <c r="F78" s="131" t="str">
        <f t="shared" si="40"/>
        <v>532</v>
      </c>
      <c r="G78" s="132" t="str">
        <f t="shared" si="41"/>
        <v>71바6203</v>
      </c>
      <c r="H78" s="133">
        <f t="shared" si="42"/>
        <v>1</v>
      </c>
      <c r="I78" s="134">
        <f t="shared" si="34"/>
        <v>887.65</v>
      </c>
      <c r="J78" s="135">
        <f t="shared" si="43"/>
        <v>6.9407963997459871E-3</v>
      </c>
      <c r="K78" s="135">
        <f t="shared" si="44"/>
        <v>0.35774013881255129</v>
      </c>
      <c r="L78" s="135">
        <f t="shared" si="45"/>
        <v>0.23545316284571621</v>
      </c>
      <c r="M78" s="136">
        <f t="shared" si="46"/>
        <v>12.058</v>
      </c>
      <c r="N78" s="137">
        <f t="shared" si="47"/>
        <v>0</v>
      </c>
      <c r="O78" s="137">
        <f t="shared" si="48"/>
        <v>1.464541204303498</v>
      </c>
      <c r="P78" s="219">
        <f t="shared" si="49"/>
        <v>4</v>
      </c>
      <c r="Q78" s="220">
        <f t="shared" si="50"/>
        <v>0</v>
      </c>
      <c r="R78" s="220">
        <f t="shared" si="51"/>
        <v>13</v>
      </c>
      <c r="T78">
        <v>515</v>
      </c>
      <c r="U78">
        <v>5610</v>
      </c>
      <c r="V78" t="s">
        <v>359</v>
      </c>
      <c r="W78">
        <v>887.65</v>
      </c>
      <c r="X78">
        <v>441.28899999999999</v>
      </c>
      <c r="Y78">
        <v>2.0110000000000001</v>
      </c>
      <c r="Z78">
        <v>12.058</v>
      </c>
      <c r="AA78">
        <v>71.074984999999998</v>
      </c>
      <c r="AB78">
        <v>0.49331700000000001</v>
      </c>
      <c r="AC78">
        <v>25.426375</v>
      </c>
      <c r="AD78" s="1">
        <v>209</v>
      </c>
      <c r="AE78">
        <v>0</v>
      </c>
      <c r="AF78">
        <v>13</v>
      </c>
      <c r="AG78">
        <v>58</v>
      </c>
      <c r="AH78">
        <v>12.488922000000001</v>
      </c>
      <c r="AI78">
        <v>0</v>
      </c>
      <c r="AJ78">
        <v>0</v>
      </c>
      <c r="AK78">
        <v>4</v>
      </c>
      <c r="AL78">
        <v>810</v>
      </c>
      <c r="AM78" t="s">
        <v>360</v>
      </c>
      <c r="AN78" t="s">
        <v>554</v>
      </c>
      <c r="AO78">
        <v>887.65</v>
      </c>
      <c r="AR78" t="s">
        <v>117</v>
      </c>
      <c r="AS78" t="s">
        <v>119</v>
      </c>
      <c r="AT78" t="s">
        <v>204</v>
      </c>
      <c r="AU78" t="s">
        <v>359</v>
      </c>
      <c r="AV78" t="s">
        <v>48</v>
      </c>
      <c r="AW78">
        <v>1</v>
      </c>
      <c r="BB78">
        <v>0.77346153846153853</v>
      </c>
      <c r="BC78" t="s">
        <v>70</v>
      </c>
      <c r="BF78" t="s">
        <v>117</v>
      </c>
      <c r="BG78" t="s">
        <v>119</v>
      </c>
      <c r="BH78" t="s">
        <v>359</v>
      </c>
      <c r="BI78">
        <v>5610</v>
      </c>
      <c r="BJ78">
        <v>1</v>
      </c>
      <c r="BK78" t="s">
        <v>204</v>
      </c>
      <c r="BL78" t="s">
        <v>176</v>
      </c>
      <c r="BM78">
        <v>0.77346153846153853</v>
      </c>
      <c r="BN78" t="s">
        <v>70</v>
      </c>
      <c r="BO78" t="s">
        <v>189</v>
      </c>
      <c r="BP78">
        <v>887.65</v>
      </c>
    </row>
    <row r="79" spans="1:68" ht="16.5">
      <c r="A79" s="109" t="str">
        <f t="shared" si="36"/>
        <v>삼환운수</v>
      </c>
      <c r="B79" s="110" t="str">
        <f t="shared" si="35"/>
        <v>채희석</v>
      </c>
      <c r="C79" s="111" t="str">
        <f t="shared" si="37"/>
        <v>F</v>
      </c>
      <c r="D79" s="112">
        <f t="shared" si="38"/>
        <v>0.78383717701178623</v>
      </c>
      <c r="E79" s="113">
        <f t="shared" si="39"/>
        <v>5419</v>
      </c>
      <c r="F79" s="114" t="str">
        <f t="shared" si="40"/>
        <v>532</v>
      </c>
      <c r="G79" s="115" t="str">
        <f t="shared" si="41"/>
        <v>71바6217</v>
      </c>
      <c r="H79" s="116">
        <f t="shared" si="42"/>
        <v>11</v>
      </c>
      <c r="I79" s="117">
        <f t="shared" si="34"/>
        <v>1516.4829999999999</v>
      </c>
      <c r="J79" s="118">
        <f t="shared" si="43"/>
        <v>1.2408634030351695E-2</v>
      </c>
      <c r="K79" s="118">
        <f t="shared" si="44"/>
        <v>0.32369417536784262</v>
      </c>
      <c r="L79" s="118">
        <f t="shared" si="45"/>
        <v>0.21892761079418629</v>
      </c>
      <c r="M79" s="119">
        <f t="shared" si="46"/>
        <v>12.608000000000001</v>
      </c>
      <c r="N79" s="120">
        <f t="shared" si="47"/>
        <v>0</v>
      </c>
      <c r="O79" s="120">
        <f t="shared" si="48"/>
        <v>11.342032848373506</v>
      </c>
      <c r="P79" s="221">
        <f t="shared" si="49"/>
        <v>2</v>
      </c>
      <c r="Q79" s="222">
        <f t="shared" si="50"/>
        <v>0</v>
      </c>
      <c r="R79" s="222">
        <f t="shared" si="51"/>
        <v>172</v>
      </c>
      <c r="T79">
        <v>515</v>
      </c>
      <c r="U79">
        <v>5419</v>
      </c>
      <c r="V79" t="s">
        <v>361</v>
      </c>
      <c r="W79">
        <v>1516.4829999999999</v>
      </c>
      <c r="X79">
        <v>707.22900000000004</v>
      </c>
      <c r="Y79">
        <v>2.1440000000000001</v>
      </c>
      <c r="Z79">
        <v>12.608000000000001</v>
      </c>
      <c r="AA79">
        <v>112.843847</v>
      </c>
      <c r="AB79">
        <v>1.4002380000000001</v>
      </c>
      <c r="AC79">
        <v>36.526896000000001</v>
      </c>
      <c r="AD79" s="1">
        <v>332</v>
      </c>
      <c r="AE79">
        <v>0</v>
      </c>
      <c r="AF79">
        <v>172</v>
      </c>
      <c r="AG79">
        <v>69</v>
      </c>
      <c r="AH79">
        <v>13.438774</v>
      </c>
      <c r="AI79">
        <v>5.0999999999999996</v>
      </c>
      <c r="AJ79">
        <v>0</v>
      </c>
      <c r="AK79">
        <v>2</v>
      </c>
      <c r="AL79">
        <v>133</v>
      </c>
      <c r="AM79" t="s">
        <v>362</v>
      </c>
      <c r="AN79" t="s">
        <v>555</v>
      </c>
      <c r="AO79">
        <v>287.053</v>
      </c>
      <c r="AR79" t="s">
        <v>117</v>
      </c>
      <c r="AS79" t="s">
        <v>119</v>
      </c>
      <c r="AT79" t="s">
        <v>213</v>
      </c>
      <c r="AU79" t="s">
        <v>361</v>
      </c>
      <c r="AV79" t="s">
        <v>48</v>
      </c>
      <c r="AW79">
        <v>11</v>
      </c>
      <c r="BB79">
        <v>0.78383717701178623</v>
      </c>
      <c r="BC79" t="s">
        <v>70</v>
      </c>
      <c r="BF79" t="s">
        <v>117</v>
      </c>
      <c r="BG79" t="s">
        <v>119</v>
      </c>
      <c r="BH79" t="s">
        <v>361</v>
      </c>
      <c r="BI79">
        <v>5419</v>
      </c>
      <c r="BJ79">
        <v>11</v>
      </c>
      <c r="BK79" t="s">
        <v>213</v>
      </c>
      <c r="BL79" t="s">
        <v>217</v>
      </c>
      <c r="BM79">
        <v>0.78383717701178623</v>
      </c>
      <c r="BN79" t="s">
        <v>70</v>
      </c>
      <c r="BO79" t="s">
        <v>189</v>
      </c>
      <c r="BP79">
        <v>1516.4829999999999</v>
      </c>
    </row>
    <row r="80" spans="1:68" ht="16.5">
      <c r="A80" s="126" t="str">
        <f t="shared" si="36"/>
        <v>삼환운수</v>
      </c>
      <c r="B80" s="127" t="str">
        <f t="shared" si="35"/>
        <v>천상일</v>
      </c>
      <c r="C80" s="128" t="str">
        <f t="shared" si="37"/>
        <v>F</v>
      </c>
      <c r="D80" s="129">
        <f t="shared" si="38"/>
        <v>0.7663373552724575</v>
      </c>
      <c r="E80" s="130">
        <f t="shared" si="39"/>
        <v>1031</v>
      </c>
      <c r="F80" s="131" t="str">
        <f t="shared" si="40"/>
        <v>532</v>
      </c>
      <c r="G80" s="132" t="str">
        <f t="shared" si="41"/>
        <v>71바6204</v>
      </c>
      <c r="H80" s="133">
        <f t="shared" si="42"/>
        <v>2</v>
      </c>
      <c r="I80" s="134">
        <f t="shared" si="34"/>
        <v>2341.0700000000002</v>
      </c>
      <c r="J80" s="135">
        <f t="shared" si="43"/>
        <v>1.1182796393840721E-2</v>
      </c>
      <c r="K80" s="135">
        <f t="shared" si="44"/>
        <v>0.35862793128502124</v>
      </c>
      <c r="L80" s="135">
        <f t="shared" si="45"/>
        <v>0.19136548672188358</v>
      </c>
      <c r="M80" s="136">
        <f t="shared" si="46"/>
        <v>12.305999999999999</v>
      </c>
      <c r="N80" s="137">
        <f t="shared" si="47"/>
        <v>0</v>
      </c>
      <c r="O80" s="137">
        <f t="shared" si="48"/>
        <v>4.6132751263311214</v>
      </c>
      <c r="P80" s="219">
        <f t="shared" si="49"/>
        <v>30</v>
      </c>
      <c r="Q80" s="220">
        <f t="shared" si="50"/>
        <v>0</v>
      </c>
      <c r="R80" s="220">
        <f t="shared" si="51"/>
        <v>108</v>
      </c>
      <c r="T80">
        <v>515</v>
      </c>
      <c r="U80">
        <v>1031</v>
      </c>
      <c r="V80" t="s">
        <v>363</v>
      </c>
      <c r="W80">
        <v>2341.0700000000002</v>
      </c>
      <c r="X80">
        <v>1175.078</v>
      </c>
      <c r="Y80">
        <v>1.992</v>
      </c>
      <c r="Z80">
        <v>12.305999999999999</v>
      </c>
      <c r="AA80">
        <v>180.109959</v>
      </c>
      <c r="AB80">
        <v>2.0141330000000002</v>
      </c>
      <c r="AC80">
        <v>64.592461999999998</v>
      </c>
      <c r="AD80" s="1">
        <v>448</v>
      </c>
      <c r="AE80">
        <v>0</v>
      </c>
      <c r="AF80">
        <v>108</v>
      </c>
      <c r="AG80">
        <v>67</v>
      </c>
      <c r="AH80">
        <v>12.998004</v>
      </c>
      <c r="AI80">
        <v>15.8</v>
      </c>
      <c r="AJ80">
        <v>0</v>
      </c>
      <c r="AK80">
        <v>30</v>
      </c>
      <c r="AL80">
        <v>2437</v>
      </c>
      <c r="AM80" t="s">
        <v>364</v>
      </c>
      <c r="AN80" t="s">
        <v>556</v>
      </c>
      <c r="AO80">
        <v>2229.3719999999998</v>
      </c>
      <c r="AR80" t="s">
        <v>117</v>
      </c>
      <c r="AS80" t="s">
        <v>119</v>
      </c>
      <c r="AT80" t="s">
        <v>205</v>
      </c>
      <c r="AU80" t="s">
        <v>363</v>
      </c>
      <c r="AV80" t="s">
        <v>48</v>
      </c>
      <c r="AW80">
        <v>2</v>
      </c>
      <c r="BB80">
        <v>0.7663373552724575</v>
      </c>
      <c r="BC80" t="s">
        <v>70</v>
      </c>
      <c r="BF80" t="s">
        <v>117</v>
      </c>
      <c r="BG80" t="s">
        <v>119</v>
      </c>
      <c r="BH80" t="s">
        <v>363</v>
      </c>
      <c r="BI80">
        <v>1031</v>
      </c>
      <c r="BJ80">
        <v>2</v>
      </c>
      <c r="BK80" t="s">
        <v>205</v>
      </c>
      <c r="BL80" t="s">
        <v>204</v>
      </c>
      <c r="BM80">
        <v>0.7663373552724575</v>
      </c>
      <c r="BN80" t="s">
        <v>70</v>
      </c>
      <c r="BO80" t="s">
        <v>189</v>
      </c>
      <c r="BP80">
        <v>2341.0699999999997</v>
      </c>
    </row>
    <row r="81" spans="1:68" ht="16.5">
      <c r="A81" s="109" t="str">
        <f t="shared" si="36"/>
        <v>삼환운수</v>
      </c>
      <c r="B81" s="110" t="str">
        <f t="shared" si="35"/>
        <v>최영만</v>
      </c>
      <c r="C81" s="111" t="str">
        <f t="shared" si="37"/>
        <v>C</v>
      </c>
      <c r="D81" s="112">
        <f t="shared" si="38"/>
        <v>0.88010679926297575</v>
      </c>
      <c r="E81" s="113">
        <f t="shared" si="39"/>
        <v>5246</v>
      </c>
      <c r="F81" s="114" t="str">
        <f t="shared" si="40"/>
        <v>567</v>
      </c>
      <c r="G81" s="115" t="str">
        <f t="shared" si="41"/>
        <v>71바6459</v>
      </c>
      <c r="H81" s="116">
        <f t="shared" si="42"/>
        <v>2</v>
      </c>
      <c r="I81" s="117">
        <f t="shared" si="34"/>
        <v>1576.7909999999999</v>
      </c>
      <c r="J81" s="118">
        <f t="shared" si="43"/>
        <v>7.4633935706464498E-3</v>
      </c>
      <c r="K81" s="118">
        <f t="shared" si="44"/>
        <v>0.37415814462973235</v>
      </c>
      <c r="L81" s="118">
        <f t="shared" si="45"/>
        <v>9.1958921632606994E-2</v>
      </c>
      <c r="M81" s="119">
        <f t="shared" si="46"/>
        <v>5.6559999999999997</v>
      </c>
      <c r="N81" s="120">
        <f t="shared" si="47"/>
        <v>0.38051967572113238</v>
      </c>
      <c r="O81" s="120">
        <f t="shared" si="48"/>
        <v>3.1075773517225809</v>
      </c>
      <c r="P81" s="221">
        <f t="shared" si="49"/>
        <v>21</v>
      </c>
      <c r="Q81" s="222">
        <f t="shared" si="50"/>
        <v>6</v>
      </c>
      <c r="R81" s="222">
        <f t="shared" si="51"/>
        <v>49</v>
      </c>
      <c r="T81">
        <v>515</v>
      </c>
      <c r="U81">
        <v>5246</v>
      </c>
      <c r="V81" t="s">
        <v>365</v>
      </c>
      <c r="W81">
        <v>1576.7909999999999</v>
      </c>
      <c r="X81">
        <v>718.91099999999994</v>
      </c>
      <c r="Y81">
        <v>2.1930000000000001</v>
      </c>
      <c r="Z81">
        <v>5.6559999999999997</v>
      </c>
      <c r="AA81">
        <v>118.64241</v>
      </c>
      <c r="AB81">
        <v>0.88547500000000001</v>
      </c>
      <c r="AC81">
        <v>44.391024000000002</v>
      </c>
      <c r="AD81" s="1">
        <v>145</v>
      </c>
      <c r="AE81">
        <v>6</v>
      </c>
      <c r="AF81">
        <v>49</v>
      </c>
      <c r="AG81">
        <v>117</v>
      </c>
      <c r="AH81">
        <v>13.290281</v>
      </c>
      <c r="AI81">
        <v>24.8</v>
      </c>
      <c r="AJ81">
        <v>1</v>
      </c>
      <c r="AK81">
        <v>21</v>
      </c>
      <c r="AL81">
        <v>2919</v>
      </c>
      <c r="AM81" t="s">
        <v>366</v>
      </c>
      <c r="AN81" t="s">
        <v>557</v>
      </c>
      <c r="AO81">
        <v>1479.328</v>
      </c>
      <c r="AR81" t="s">
        <v>117</v>
      </c>
      <c r="AS81" t="s">
        <v>122</v>
      </c>
      <c r="AT81" t="s">
        <v>230</v>
      </c>
      <c r="AU81" t="s">
        <v>365</v>
      </c>
      <c r="AV81" t="s">
        <v>231</v>
      </c>
      <c r="AW81">
        <v>2</v>
      </c>
      <c r="BB81">
        <v>0.88010679926297575</v>
      </c>
      <c r="BC81" t="s">
        <v>69</v>
      </c>
      <c r="BF81" t="s">
        <v>117</v>
      </c>
      <c r="BG81" t="s">
        <v>122</v>
      </c>
      <c r="BH81" t="s">
        <v>365</v>
      </c>
      <c r="BI81">
        <v>5246</v>
      </c>
      <c r="BJ81">
        <v>2</v>
      </c>
      <c r="BK81" t="s">
        <v>230</v>
      </c>
      <c r="BL81" t="s">
        <v>233</v>
      </c>
      <c r="BM81">
        <v>0.88010679926297575</v>
      </c>
      <c r="BN81" t="s">
        <v>69</v>
      </c>
      <c r="BO81" t="s">
        <v>178</v>
      </c>
      <c r="BP81">
        <v>1576.7909999999999</v>
      </c>
    </row>
    <row r="82" spans="1:68" ht="16.5">
      <c r="A82" s="126" t="str">
        <f t="shared" si="36"/>
        <v>삼환운수</v>
      </c>
      <c r="B82" s="127" t="str">
        <f t="shared" si="35"/>
        <v>최영묵</v>
      </c>
      <c r="C82" s="128" t="str">
        <f t="shared" si="37"/>
        <v>B</v>
      </c>
      <c r="D82" s="129">
        <f t="shared" si="38"/>
        <v>0.92157894736842105</v>
      </c>
      <c r="E82" s="130">
        <f t="shared" si="39"/>
        <v>7692</v>
      </c>
      <c r="F82" s="131" t="str">
        <f t="shared" si="40"/>
        <v>540</v>
      </c>
      <c r="G82" s="132" t="str">
        <f t="shared" si="41"/>
        <v>71바6453</v>
      </c>
      <c r="H82" s="133">
        <f t="shared" si="42"/>
        <v>1</v>
      </c>
      <c r="I82" s="134">
        <f t="shared" si="34"/>
        <v>747.745</v>
      </c>
      <c r="J82" s="135">
        <f t="shared" si="43"/>
        <v>9.0043339944488284E-4</v>
      </c>
      <c r="K82" s="135">
        <f t="shared" si="44"/>
        <v>0.33444077052456089</v>
      </c>
      <c r="L82" s="135">
        <f t="shared" si="45"/>
        <v>0.28351911413650377</v>
      </c>
      <c r="M82" s="136">
        <f t="shared" si="46"/>
        <v>5.7549999999999999</v>
      </c>
      <c r="N82" s="137">
        <f t="shared" si="47"/>
        <v>0</v>
      </c>
      <c r="O82" s="137">
        <f t="shared" si="48"/>
        <v>0.66867715598232014</v>
      </c>
      <c r="P82" s="219">
        <f t="shared" si="49"/>
        <v>3</v>
      </c>
      <c r="Q82" s="220">
        <f t="shared" si="50"/>
        <v>0</v>
      </c>
      <c r="R82" s="220">
        <f t="shared" si="51"/>
        <v>5</v>
      </c>
      <c r="T82">
        <v>515</v>
      </c>
      <c r="U82">
        <v>7692</v>
      </c>
      <c r="V82" t="s">
        <v>367</v>
      </c>
      <c r="W82">
        <v>747.745</v>
      </c>
      <c r="X82">
        <v>426.95499999999998</v>
      </c>
      <c r="Y82">
        <v>1.7509999999999999</v>
      </c>
      <c r="Z82">
        <v>5.7549999999999999</v>
      </c>
      <c r="AA82">
        <v>58.921626000000003</v>
      </c>
      <c r="AB82">
        <v>5.3054999999999998E-2</v>
      </c>
      <c r="AC82">
        <v>19.705794000000001</v>
      </c>
      <c r="AD82" s="1">
        <v>212</v>
      </c>
      <c r="AE82">
        <v>0</v>
      </c>
      <c r="AF82">
        <v>5</v>
      </c>
      <c r="AG82">
        <v>61</v>
      </c>
      <c r="AH82">
        <v>12.690500999999999</v>
      </c>
      <c r="AI82">
        <v>0</v>
      </c>
      <c r="AJ82">
        <v>0</v>
      </c>
      <c r="AK82">
        <v>3</v>
      </c>
      <c r="AL82">
        <v>561</v>
      </c>
      <c r="AM82" t="s">
        <v>368</v>
      </c>
      <c r="AN82" t="s">
        <v>558</v>
      </c>
      <c r="AO82">
        <v>747.745</v>
      </c>
      <c r="AR82" t="s">
        <v>117</v>
      </c>
      <c r="AS82" t="s">
        <v>120</v>
      </c>
      <c r="AT82" t="s">
        <v>220</v>
      </c>
      <c r="AU82" t="s">
        <v>367</v>
      </c>
      <c r="AV82" t="s">
        <v>48</v>
      </c>
      <c r="AW82">
        <v>1</v>
      </c>
      <c r="BB82">
        <v>0.92157894736842105</v>
      </c>
      <c r="BC82" t="s">
        <v>68</v>
      </c>
      <c r="BF82" t="s">
        <v>117</v>
      </c>
      <c r="BG82" t="s">
        <v>120</v>
      </c>
      <c r="BH82" t="s">
        <v>367</v>
      </c>
      <c r="BI82">
        <v>7692</v>
      </c>
      <c r="BJ82">
        <v>1</v>
      </c>
      <c r="BK82" t="s">
        <v>220</v>
      </c>
      <c r="BL82" t="s">
        <v>176</v>
      </c>
      <c r="BM82">
        <v>0.92157894736842105</v>
      </c>
      <c r="BN82" t="s">
        <v>68</v>
      </c>
      <c r="BO82" t="s">
        <v>177</v>
      </c>
      <c r="BP82">
        <v>747.745</v>
      </c>
    </row>
    <row r="83" spans="1:68" ht="16.5">
      <c r="A83" s="109" t="str">
        <f t="shared" si="36"/>
        <v>삼환운수</v>
      </c>
      <c r="B83" s="110" t="str">
        <f t="shared" si="35"/>
        <v>한경희</v>
      </c>
      <c r="C83" s="111" t="str">
        <f t="shared" si="37"/>
        <v>C</v>
      </c>
      <c r="D83" s="112">
        <f t="shared" si="38"/>
        <v>0.85145932049347017</v>
      </c>
      <c r="E83" s="113">
        <f t="shared" si="39"/>
        <v>5269</v>
      </c>
      <c r="F83" s="114" t="str">
        <f t="shared" si="40"/>
        <v>567</v>
      </c>
      <c r="G83" s="115" t="str">
        <f t="shared" si="41"/>
        <v>71바6459</v>
      </c>
      <c r="H83" s="116">
        <f t="shared" si="42"/>
        <v>9</v>
      </c>
      <c r="I83" s="117">
        <f t="shared" si="34"/>
        <v>1472.1859999999999</v>
      </c>
      <c r="J83" s="118">
        <f t="shared" si="43"/>
        <v>1.6977235246384038E-2</v>
      </c>
      <c r="K83" s="118">
        <f t="shared" si="44"/>
        <v>0.37535120441873077</v>
      </c>
      <c r="L83" s="118">
        <f t="shared" si="45"/>
        <v>0.13109756511745119</v>
      </c>
      <c r="M83" s="119">
        <f t="shared" si="46"/>
        <v>8.9359999999999999</v>
      </c>
      <c r="N83" s="120">
        <f t="shared" si="47"/>
        <v>0.20377859862816247</v>
      </c>
      <c r="O83" s="120">
        <f t="shared" si="48"/>
        <v>3.4642361766787624</v>
      </c>
      <c r="P83" s="221">
        <f t="shared" si="49"/>
        <v>1</v>
      </c>
      <c r="Q83" s="222">
        <f t="shared" si="50"/>
        <v>3</v>
      </c>
      <c r="R83" s="222">
        <f t="shared" si="51"/>
        <v>51</v>
      </c>
      <c r="T83">
        <v>515</v>
      </c>
      <c r="U83">
        <v>5269</v>
      </c>
      <c r="V83" t="s">
        <v>369</v>
      </c>
      <c r="W83">
        <v>1472.1859999999999</v>
      </c>
      <c r="X83">
        <v>694.53099999999995</v>
      </c>
      <c r="Y83">
        <v>2.12</v>
      </c>
      <c r="Z83">
        <v>8.9359999999999999</v>
      </c>
      <c r="AA83">
        <v>121.107175</v>
      </c>
      <c r="AB83">
        <v>2.0560649999999998</v>
      </c>
      <c r="AC83">
        <v>45.457723999999999</v>
      </c>
      <c r="AD83" s="1">
        <v>193</v>
      </c>
      <c r="AE83">
        <v>3</v>
      </c>
      <c r="AF83">
        <v>51</v>
      </c>
      <c r="AG83">
        <v>60</v>
      </c>
      <c r="AH83">
        <v>12.156059000000001</v>
      </c>
      <c r="AI83">
        <v>0</v>
      </c>
      <c r="AJ83">
        <v>0</v>
      </c>
      <c r="AK83">
        <v>1</v>
      </c>
      <c r="AL83">
        <v>69</v>
      </c>
      <c r="AM83" t="s">
        <v>370</v>
      </c>
      <c r="AN83" t="s">
        <v>559</v>
      </c>
      <c r="AO83">
        <v>346.97300000000001</v>
      </c>
      <c r="AR83" t="s">
        <v>117</v>
      </c>
      <c r="AS83" t="s">
        <v>122</v>
      </c>
      <c r="AT83" t="s">
        <v>230</v>
      </c>
      <c r="AU83" t="s">
        <v>369</v>
      </c>
      <c r="AV83" t="s">
        <v>231</v>
      </c>
      <c r="AW83">
        <v>9</v>
      </c>
      <c r="BB83">
        <v>0.85145932049347017</v>
      </c>
      <c r="BC83" t="s">
        <v>69</v>
      </c>
      <c r="BF83" t="s">
        <v>117</v>
      </c>
      <c r="BG83" t="s">
        <v>122</v>
      </c>
      <c r="BH83" t="s">
        <v>369</v>
      </c>
      <c r="BI83">
        <v>5269</v>
      </c>
      <c r="BJ83">
        <v>9</v>
      </c>
      <c r="BK83" t="s">
        <v>230</v>
      </c>
      <c r="BL83" t="s">
        <v>227</v>
      </c>
      <c r="BM83">
        <v>0.85145932049347017</v>
      </c>
      <c r="BN83" t="s">
        <v>69</v>
      </c>
      <c r="BO83" t="s">
        <v>178</v>
      </c>
      <c r="BP83">
        <v>1472.1859999999999</v>
      </c>
    </row>
    <row r="84" spans="1:68" ht="16.5">
      <c r="A84" s="126" t="str">
        <f t="shared" si="36"/>
        <v>삼환운수</v>
      </c>
      <c r="B84" s="127" t="str">
        <f t="shared" si="35"/>
        <v>한만희</v>
      </c>
      <c r="C84" s="128" t="str">
        <f t="shared" si="37"/>
        <v>D</v>
      </c>
      <c r="D84" s="129">
        <f t="shared" si="38"/>
        <v>0.84307692307692317</v>
      </c>
      <c r="E84" s="130">
        <f t="shared" si="39"/>
        <v>7913</v>
      </c>
      <c r="F84" s="131" t="str">
        <f t="shared" si="40"/>
        <v>532</v>
      </c>
      <c r="G84" s="132" t="str">
        <f t="shared" si="41"/>
        <v>71바6222</v>
      </c>
      <c r="H84" s="133">
        <f t="shared" si="42"/>
        <v>1</v>
      </c>
      <c r="I84" s="134">
        <f t="shared" si="34"/>
        <v>1476.8889999999999</v>
      </c>
      <c r="J84" s="135">
        <f t="shared" si="43"/>
        <v>1.5171162813058933E-2</v>
      </c>
      <c r="K84" s="135">
        <f t="shared" si="44"/>
        <v>0.35785838638554357</v>
      </c>
      <c r="L84" s="135">
        <f t="shared" si="45"/>
        <v>0.13948238493211068</v>
      </c>
      <c r="M84" s="136">
        <f t="shared" si="46"/>
        <v>11.153</v>
      </c>
      <c r="N84" s="137">
        <f t="shared" si="47"/>
        <v>0</v>
      </c>
      <c r="O84" s="137">
        <f t="shared" si="48"/>
        <v>3.7917541534942711</v>
      </c>
      <c r="P84" s="219">
        <f t="shared" si="49"/>
        <v>3</v>
      </c>
      <c r="Q84" s="220">
        <f t="shared" si="50"/>
        <v>0</v>
      </c>
      <c r="R84" s="220">
        <f t="shared" si="51"/>
        <v>56</v>
      </c>
      <c r="T84">
        <v>515</v>
      </c>
      <c r="U84">
        <v>7913</v>
      </c>
      <c r="V84" t="s">
        <v>371</v>
      </c>
      <c r="W84">
        <v>1476.8889999999999</v>
      </c>
      <c r="X84">
        <v>673.76800000000003</v>
      </c>
      <c r="Y84">
        <v>2.1920000000000002</v>
      </c>
      <c r="Z84">
        <v>11.153</v>
      </c>
      <c r="AA84">
        <v>115.44052499999999</v>
      </c>
      <c r="AB84">
        <v>1.7513669999999999</v>
      </c>
      <c r="AC84">
        <v>41.311360000000001</v>
      </c>
      <c r="AD84" s="1">
        <v>206</v>
      </c>
      <c r="AE84">
        <v>0</v>
      </c>
      <c r="AF84">
        <v>56</v>
      </c>
      <c r="AG84">
        <v>60</v>
      </c>
      <c r="AH84">
        <v>12.793505</v>
      </c>
      <c r="AI84">
        <v>0</v>
      </c>
      <c r="AJ84">
        <v>0</v>
      </c>
      <c r="AK84">
        <v>3</v>
      </c>
      <c r="AL84">
        <v>163</v>
      </c>
      <c r="AM84" t="s">
        <v>372</v>
      </c>
      <c r="AN84" t="s">
        <v>560</v>
      </c>
      <c r="AO84">
        <v>1476.8889999999999</v>
      </c>
      <c r="AR84" t="s">
        <v>117</v>
      </c>
      <c r="AS84" t="s">
        <v>119</v>
      </c>
      <c r="AT84" t="s">
        <v>217</v>
      </c>
      <c r="AU84" t="s">
        <v>371</v>
      </c>
      <c r="AV84" t="s">
        <v>48</v>
      </c>
      <c r="AW84">
        <v>1</v>
      </c>
      <c r="BB84">
        <v>0.84307692307692317</v>
      </c>
      <c r="BC84" t="s">
        <v>67</v>
      </c>
      <c r="BF84" t="s">
        <v>117</v>
      </c>
      <c r="BG84" t="s">
        <v>119</v>
      </c>
      <c r="BH84" t="s">
        <v>371</v>
      </c>
      <c r="BI84">
        <v>7913</v>
      </c>
      <c r="BJ84">
        <v>1</v>
      </c>
      <c r="BK84" t="s">
        <v>217</v>
      </c>
      <c r="BL84" t="s">
        <v>176</v>
      </c>
      <c r="BM84">
        <v>0.84307692307692317</v>
      </c>
      <c r="BN84" t="s">
        <v>67</v>
      </c>
      <c r="BO84" t="s">
        <v>180</v>
      </c>
      <c r="BP84">
        <v>1476.8889999999999</v>
      </c>
    </row>
    <row r="85" spans="1:68" ht="16.5">
      <c r="A85" s="109" t="str">
        <f t="shared" si="36"/>
        <v>삼환운수</v>
      </c>
      <c r="B85" s="110" t="str">
        <f t="shared" si="35"/>
        <v>황은식</v>
      </c>
      <c r="C85" s="111" t="str">
        <f t="shared" si="37"/>
        <v>F</v>
      </c>
      <c r="D85" s="112">
        <f t="shared" si="38"/>
        <v>0.78774193548387095</v>
      </c>
      <c r="E85" s="113">
        <f t="shared" si="39"/>
        <v>6883</v>
      </c>
      <c r="F85" s="114" t="str">
        <f t="shared" si="40"/>
        <v>510</v>
      </c>
      <c r="G85" s="115" t="str">
        <f t="shared" si="41"/>
        <v>71바7107</v>
      </c>
      <c r="H85" s="116">
        <f t="shared" si="42"/>
        <v>1</v>
      </c>
      <c r="I85" s="117">
        <f t="shared" si="34"/>
        <v>1100.364</v>
      </c>
      <c r="J85" s="118">
        <f t="shared" si="43"/>
        <v>9.1949252700653863E-3</v>
      </c>
      <c r="K85" s="118">
        <f t="shared" si="44"/>
        <v>0.39228088411484224</v>
      </c>
      <c r="L85" s="118">
        <f t="shared" si="45"/>
        <v>0.26718431355442379</v>
      </c>
      <c r="M85" s="119">
        <f t="shared" si="46"/>
        <v>13.71</v>
      </c>
      <c r="N85" s="120">
        <f t="shared" si="47"/>
        <v>9.0879018215790405E-2</v>
      </c>
      <c r="O85" s="120">
        <f t="shared" si="48"/>
        <v>14.177126841663304</v>
      </c>
      <c r="P85" s="221">
        <f t="shared" si="49"/>
        <v>27</v>
      </c>
      <c r="Q85" s="222">
        <f t="shared" si="50"/>
        <v>1</v>
      </c>
      <c r="R85" s="222">
        <f t="shared" si="51"/>
        <v>156</v>
      </c>
      <c r="T85">
        <v>515</v>
      </c>
      <c r="U85">
        <v>6883</v>
      </c>
      <c r="V85" t="s">
        <v>373</v>
      </c>
      <c r="W85">
        <v>1100.364</v>
      </c>
      <c r="X85">
        <v>450.613</v>
      </c>
      <c r="Y85">
        <v>2.4420000000000002</v>
      </c>
      <c r="Z85">
        <v>13.71</v>
      </c>
      <c r="AA85">
        <v>71.987752</v>
      </c>
      <c r="AB85">
        <v>0.66192200000000001</v>
      </c>
      <c r="AC85">
        <v>28.239419000000002</v>
      </c>
      <c r="AD85" s="1">
        <v>294</v>
      </c>
      <c r="AE85">
        <v>1</v>
      </c>
      <c r="AF85">
        <v>156</v>
      </c>
      <c r="AG85">
        <v>67</v>
      </c>
      <c r="AH85">
        <v>15.285432999999999</v>
      </c>
      <c r="AI85">
        <v>30.5</v>
      </c>
      <c r="AJ85">
        <v>0</v>
      </c>
      <c r="AK85">
        <v>27</v>
      </c>
      <c r="AL85">
        <v>3308</v>
      </c>
      <c r="AM85" t="s">
        <v>374</v>
      </c>
      <c r="AN85" t="s">
        <v>561</v>
      </c>
      <c r="AO85">
        <v>1100.364</v>
      </c>
      <c r="AR85" t="s">
        <v>117</v>
      </c>
      <c r="AS85" t="s">
        <v>118</v>
      </c>
      <c r="AT85" t="s">
        <v>199</v>
      </c>
      <c r="AU85" t="s">
        <v>373</v>
      </c>
      <c r="AV85" t="s">
        <v>48</v>
      </c>
      <c r="AW85">
        <v>1</v>
      </c>
      <c r="BB85">
        <v>0.78774193548387095</v>
      </c>
      <c r="BC85" t="s">
        <v>70</v>
      </c>
      <c r="BF85" t="s">
        <v>117</v>
      </c>
      <c r="BG85" t="s">
        <v>118</v>
      </c>
      <c r="BH85" t="s">
        <v>373</v>
      </c>
      <c r="BI85">
        <v>6883</v>
      </c>
      <c r="BJ85">
        <v>1</v>
      </c>
      <c r="BK85" t="s">
        <v>199</v>
      </c>
      <c r="BL85" t="s">
        <v>176</v>
      </c>
      <c r="BM85">
        <v>0.78774193548387095</v>
      </c>
      <c r="BN85" t="s">
        <v>70</v>
      </c>
      <c r="BO85" t="s">
        <v>189</v>
      </c>
      <c r="BP85">
        <v>1100.364</v>
      </c>
    </row>
    <row r="86" spans="1:68" ht="16.5">
      <c r="A86" s="126" t="str">
        <f t="shared" si="36"/>
        <v>삼환운수</v>
      </c>
      <c r="B86" s="127" t="str">
        <f t="shared" si="35"/>
        <v>황익주</v>
      </c>
      <c r="C86" s="128" t="str">
        <f t="shared" si="37"/>
        <v>B</v>
      </c>
      <c r="D86" s="129">
        <f t="shared" si="38"/>
        <v>0.92532033910463762</v>
      </c>
      <c r="E86" s="130">
        <f t="shared" si="39"/>
        <v>9501</v>
      </c>
      <c r="F86" s="131" t="str">
        <f t="shared" si="40"/>
        <v>566</v>
      </c>
      <c r="G86" s="132" t="str">
        <f t="shared" si="41"/>
        <v>72바1511</v>
      </c>
      <c r="H86" s="133">
        <f t="shared" si="42"/>
        <v>7</v>
      </c>
      <c r="I86" s="134">
        <f t="shared" si="34"/>
        <v>1254.598</v>
      </c>
      <c r="J86" s="135">
        <f t="shared" si="43"/>
        <v>1.4013557524195587E-2</v>
      </c>
      <c r="K86" s="135">
        <f t="shared" si="44"/>
        <v>0.36447336292114263</v>
      </c>
      <c r="L86" s="135">
        <f t="shared" si="45"/>
        <v>2.3114973880079517E-2</v>
      </c>
      <c r="M86" s="136">
        <f t="shared" si="46"/>
        <v>8.0640000000000001</v>
      </c>
      <c r="N86" s="137">
        <f t="shared" si="47"/>
        <v>0</v>
      </c>
      <c r="O86" s="137">
        <f t="shared" si="48"/>
        <v>1.0361884842794267</v>
      </c>
      <c r="P86" s="219">
        <f t="shared" si="49"/>
        <v>1</v>
      </c>
      <c r="Q86" s="220">
        <f t="shared" si="50"/>
        <v>0</v>
      </c>
      <c r="R86" s="220">
        <f t="shared" si="51"/>
        <v>13</v>
      </c>
      <c r="T86">
        <v>515</v>
      </c>
      <c r="U86">
        <v>9501</v>
      </c>
      <c r="V86" t="s">
        <v>375</v>
      </c>
      <c r="W86">
        <v>1254.598</v>
      </c>
      <c r="X86">
        <v>544.66</v>
      </c>
      <c r="Y86">
        <v>2.3029999999999999</v>
      </c>
      <c r="Z86">
        <v>8.0640000000000001</v>
      </c>
      <c r="AA86">
        <v>104.279659</v>
      </c>
      <c r="AB86">
        <v>1.4613290000000001</v>
      </c>
      <c r="AC86">
        <v>38.007157999999997</v>
      </c>
      <c r="AD86" s="1">
        <v>29</v>
      </c>
      <c r="AE86">
        <v>0</v>
      </c>
      <c r="AF86">
        <v>13</v>
      </c>
      <c r="AG86">
        <v>54</v>
      </c>
      <c r="AH86">
        <v>12.031090000000001</v>
      </c>
      <c r="AI86">
        <v>0</v>
      </c>
      <c r="AJ86">
        <v>0</v>
      </c>
      <c r="AK86">
        <v>1</v>
      </c>
      <c r="AL86">
        <v>49</v>
      </c>
      <c r="AM86" t="s">
        <v>376</v>
      </c>
      <c r="AN86" t="s">
        <v>562</v>
      </c>
      <c r="AO86">
        <v>247.37899999999999</v>
      </c>
      <c r="AR86" t="s">
        <v>117</v>
      </c>
      <c r="AS86" t="s">
        <v>121</v>
      </c>
      <c r="AT86" t="s">
        <v>225</v>
      </c>
      <c r="AU86" t="s">
        <v>375</v>
      </c>
      <c r="AV86" t="s">
        <v>48</v>
      </c>
      <c r="AW86">
        <v>7</v>
      </c>
      <c r="BB86">
        <v>0.92532033910463762</v>
      </c>
      <c r="BC86" t="s">
        <v>68</v>
      </c>
      <c r="BF86" t="s">
        <v>117</v>
      </c>
      <c r="BG86" t="s">
        <v>121</v>
      </c>
      <c r="BH86" t="s">
        <v>375</v>
      </c>
      <c r="BI86">
        <v>9501</v>
      </c>
      <c r="BJ86">
        <v>7</v>
      </c>
      <c r="BK86" t="s">
        <v>225</v>
      </c>
      <c r="BL86" t="s">
        <v>234</v>
      </c>
      <c r="BM86">
        <v>0.92532033910463762</v>
      </c>
      <c r="BN86" t="s">
        <v>68</v>
      </c>
      <c r="BO86" t="s">
        <v>177</v>
      </c>
      <c r="BP86">
        <v>1254.598</v>
      </c>
    </row>
    <row r="87" spans="1:68" ht="16.5">
      <c r="A87" s="109" t="str">
        <f t="shared" ref="A87:A88" si="52">BF87</f>
        <v>삼환운수</v>
      </c>
      <c r="B87" s="110" t="str">
        <f t="shared" si="35"/>
        <v>황정찬</v>
      </c>
      <c r="C87" s="111" t="str">
        <f t="shared" ref="C87:C88" si="53">BN87</f>
        <v>S</v>
      </c>
      <c r="D87" s="112">
        <f t="shared" ref="D87:D88" si="54">BM87</f>
        <v>1.0278878934777727</v>
      </c>
      <c r="E87" s="113">
        <f t="shared" ref="E87:E88" si="55">U87</f>
        <v>4801</v>
      </c>
      <c r="F87" s="114" t="str">
        <f t="shared" ref="F87:F88" si="56">BG87</f>
        <v>566</v>
      </c>
      <c r="G87" s="115" t="str">
        <f t="shared" ref="G87:G88" si="57">BK87</f>
        <v>72바1520</v>
      </c>
      <c r="H87" s="116">
        <f t="shared" ref="H87:H88" si="58">BJ87</f>
        <v>2</v>
      </c>
      <c r="I87" s="117">
        <f t="shared" si="34"/>
        <v>1590.1469999999999</v>
      </c>
      <c r="J87" s="118">
        <f t="shared" ref="J87:J88" si="59">AB87/AA87</f>
        <v>1.3999723849822008E-3</v>
      </c>
      <c r="K87" s="118">
        <f t="shared" ref="K87:K88" si="60">AC87/AA87</f>
        <v>0.34253927916606741</v>
      </c>
      <c r="L87" s="118">
        <f t="shared" ref="L87:L88" si="61">AD87/I87</f>
        <v>0.31443633827564371</v>
      </c>
      <c r="M87" s="119">
        <f t="shared" ref="M87:M88" si="62">Z87</f>
        <v>6.9820000000000002</v>
      </c>
      <c r="N87" s="120">
        <f t="shared" ref="N87:N88" si="63">AE87*100/W87</f>
        <v>0</v>
      </c>
      <c r="O87" s="120">
        <f t="shared" ref="O87:O88" si="64">AF87*100/W87</f>
        <v>1.0061962824820598</v>
      </c>
      <c r="P87" s="221">
        <f t="shared" ref="P87:P88" si="65">AK87</f>
        <v>1</v>
      </c>
      <c r="Q87" s="222">
        <f t="shared" ref="Q87:Q88" si="66">AE87</f>
        <v>0</v>
      </c>
      <c r="R87" s="222">
        <f t="shared" ref="R87:R88" si="67">AF87</f>
        <v>16</v>
      </c>
      <c r="T87">
        <v>515</v>
      </c>
      <c r="U87">
        <v>4801</v>
      </c>
      <c r="V87" t="s">
        <v>377</v>
      </c>
      <c r="W87">
        <v>1590.1469999999999</v>
      </c>
      <c r="X87">
        <v>622.13300000000004</v>
      </c>
      <c r="Y87">
        <v>2.556</v>
      </c>
      <c r="Z87">
        <v>6.9820000000000002</v>
      </c>
      <c r="AA87">
        <v>121.998835</v>
      </c>
      <c r="AB87">
        <v>0.170795</v>
      </c>
      <c r="AC87">
        <v>41.789392999999997</v>
      </c>
      <c r="AD87" s="1">
        <v>500</v>
      </c>
      <c r="AE87">
        <v>0</v>
      </c>
      <c r="AF87">
        <v>16</v>
      </c>
      <c r="AG87">
        <v>59</v>
      </c>
      <c r="AH87">
        <v>13.034115999999999</v>
      </c>
      <c r="AI87">
        <v>0</v>
      </c>
      <c r="AJ87">
        <v>0</v>
      </c>
      <c r="AK87">
        <v>1</v>
      </c>
      <c r="AL87">
        <v>51</v>
      </c>
      <c r="AM87" t="s">
        <v>378</v>
      </c>
      <c r="AN87" t="s">
        <v>563</v>
      </c>
      <c r="AO87">
        <v>1429.1980000000001</v>
      </c>
      <c r="AR87" t="s">
        <v>117</v>
      </c>
      <c r="AS87" t="s">
        <v>121</v>
      </c>
      <c r="AT87" t="s">
        <v>229</v>
      </c>
      <c r="AU87" t="s">
        <v>377</v>
      </c>
      <c r="AV87" t="s">
        <v>48</v>
      </c>
      <c r="AW87">
        <v>2</v>
      </c>
      <c r="BB87">
        <v>1.0278878934777727</v>
      </c>
      <c r="BC87" t="s">
        <v>71</v>
      </c>
      <c r="BF87" t="s">
        <v>117</v>
      </c>
      <c r="BG87" t="s">
        <v>121</v>
      </c>
      <c r="BH87" t="s">
        <v>377</v>
      </c>
      <c r="BI87">
        <v>4801</v>
      </c>
      <c r="BJ87">
        <v>2</v>
      </c>
      <c r="BK87" t="s">
        <v>229</v>
      </c>
      <c r="BL87" t="s">
        <v>233</v>
      </c>
      <c r="BM87">
        <v>1.0278878934777727</v>
      </c>
      <c r="BN87" t="s">
        <v>71</v>
      </c>
      <c r="BO87" t="s">
        <v>474</v>
      </c>
      <c r="BP87">
        <v>1590.1470000000002</v>
      </c>
    </row>
    <row r="88" spans="1:68" ht="16.5">
      <c r="A88" s="126" t="str">
        <f t="shared" si="52"/>
        <v>삼환운수</v>
      </c>
      <c r="B88" s="127" t="str">
        <f t="shared" si="35"/>
        <v>황현용</v>
      </c>
      <c r="C88" s="128" t="str">
        <f t="shared" si="53"/>
        <v>B</v>
      </c>
      <c r="D88" s="129">
        <f t="shared" si="54"/>
        <v>0.93304362657720485</v>
      </c>
      <c r="E88" s="130">
        <f t="shared" si="55"/>
        <v>6737</v>
      </c>
      <c r="F88" s="131" t="str">
        <f t="shared" si="56"/>
        <v>532</v>
      </c>
      <c r="G88" s="132" t="str">
        <f t="shared" si="57"/>
        <v>71바6203</v>
      </c>
      <c r="H88" s="133">
        <f t="shared" si="58"/>
        <v>2</v>
      </c>
      <c r="I88" s="134">
        <f t="shared" si="34"/>
        <v>678.51900000000001</v>
      </c>
      <c r="J88" s="135">
        <f t="shared" si="59"/>
        <v>7.3351755878906608E-3</v>
      </c>
      <c r="K88" s="135">
        <f t="shared" si="60"/>
        <v>0.31316033827021739</v>
      </c>
      <c r="L88" s="135">
        <f t="shared" si="61"/>
        <v>0.19011995242579796</v>
      </c>
      <c r="M88" s="136">
        <f t="shared" si="62"/>
        <v>8.843</v>
      </c>
      <c r="N88" s="137">
        <f t="shared" si="63"/>
        <v>0</v>
      </c>
      <c r="O88" s="137">
        <f t="shared" si="64"/>
        <v>2.3580769293122228</v>
      </c>
      <c r="P88" s="219">
        <f t="shared" si="65"/>
        <v>4</v>
      </c>
      <c r="Q88" s="220">
        <f t="shared" si="66"/>
        <v>0</v>
      </c>
      <c r="R88" s="220">
        <f t="shared" si="67"/>
        <v>16</v>
      </c>
      <c r="T88">
        <v>515</v>
      </c>
      <c r="U88">
        <v>6737</v>
      </c>
      <c r="V88" t="s">
        <v>379</v>
      </c>
      <c r="W88">
        <v>678.51900000000001</v>
      </c>
      <c r="X88">
        <v>281.28100000000001</v>
      </c>
      <c r="Y88">
        <v>2.4119999999999999</v>
      </c>
      <c r="Z88">
        <v>8.843</v>
      </c>
      <c r="AA88">
        <v>50.705261999999998</v>
      </c>
      <c r="AB88">
        <v>0.37193199999999998</v>
      </c>
      <c r="AC88">
        <v>15.878876999999999</v>
      </c>
      <c r="AD88" s="1">
        <v>129</v>
      </c>
      <c r="AE88">
        <v>0</v>
      </c>
      <c r="AF88">
        <v>16</v>
      </c>
      <c r="AG88">
        <v>61</v>
      </c>
      <c r="AH88">
        <v>13.381627999999999</v>
      </c>
      <c r="AI88">
        <v>0</v>
      </c>
      <c r="AJ88">
        <v>0</v>
      </c>
      <c r="AK88">
        <v>4</v>
      </c>
      <c r="AL88">
        <v>289</v>
      </c>
      <c r="AM88" t="s">
        <v>380</v>
      </c>
      <c r="AN88" t="s">
        <v>564</v>
      </c>
      <c r="AO88">
        <v>620.79600000000005</v>
      </c>
      <c r="AR88" t="s">
        <v>117</v>
      </c>
      <c r="AS88" t="s">
        <v>119</v>
      </c>
      <c r="AT88" t="s">
        <v>204</v>
      </c>
      <c r="AU88" t="s">
        <v>379</v>
      </c>
      <c r="AV88" t="s">
        <v>48</v>
      </c>
      <c r="AW88">
        <v>2</v>
      </c>
      <c r="BB88">
        <v>0.93304362657720485</v>
      </c>
      <c r="BC88" t="s">
        <v>68</v>
      </c>
      <c r="BF88" t="s">
        <v>117</v>
      </c>
      <c r="BG88" t="s">
        <v>119</v>
      </c>
      <c r="BH88" t="s">
        <v>379</v>
      </c>
      <c r="BI88">
        <v>6737</v>
      </c>
      <c r="BJ88">
        <v>2</v>
      </c>
      <c r="BK88" t="s">
        <v>204</v>
      </c>
      <c r="BL88" t="s">
        <v>205</v>
      </c>
      <c r="BM88">
        <v>0.93304362657720485</v>
      </c>
      <c r="BN88" t="s">
        <v>68</v>
      </c>
      <c r="BO88" t="s">
        <v>177</v>
      </c>
      <c r="BP88">
        <v>678.51900000000001</v>
      </c>
    </row>
  </sheetData>
  <sortState xmlns:xlrd2="http://schemas.microsoft.com/office/spreadsheetml/2017/richdata2" ref="T4:AN86">
    <sortCondition ref="AB4:AB86"/>
    <sortCondition descending="1" ref="AD4:AD86"/>
  </sortState>
  <phoneticPr fontId="2" type="noConversion"/>
  <conditionalFormatting sqref="C5:D88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56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51" t="s">
        <v>565</v>
      </c>
      <c r="B2" s="252"/>
      <c r="C2" s="253"/>
      <c r="D2" s="254"/>
      <c r="E2" s="251"/>
      <c r="F2" s="255"/>
      <c r="G2" s="251"/>
      <c r="H2" s="251"/>
      <c r="I2" s="251"/>
      <c r="J2" s="251"/>
      <c r="K2" s="256"/>
      <c r="L2" s="256"/>
      <c r="M2" s="256"/>
      <c r="N2" s="256"/>
      <c r="O2" s="256"/>
      <c r="P2" s="256"/>
      <c r="Q2" s="256"/>
      <c r="R2" s="256"/>
    </row>
    <row r="3" spans="1:18">
      <c r="A3" s="256"/>
      <c r="B3" s="256"/>
      <c r="C3" s="256"/>
      <c r="D3" s="256"/>
      <c r="E3" s="256"/>
      <c r="F3" s="256"/>
      <c r="G3" s="256"/>
      <c r="H3" s="256"/>
      <c r="I3" s="256"/>
      <c r="J3" s="256"/>
      <c r="K3" s="256"/>
      <c r="L3" s="256"/>
      <c r="M3" s="256"/>
      <c r="N3" s="256"/>
      <c r="O3" s="256"/>
      <c r="P3" s="256"/>
      <c r="Q3" s="256"/>
      <c r="R3" s="256"/>
    </row>
    <row r="4" spans="1:18" ht="26.25">
      <c r="A4" s="257" t="s">
        <v>566</v>
      </c>
      <c r="B4" s="258"/>
      <c r="C4" s="259"/>
      <c r="D4" s="260"/>
      <c r="E4" s="261"/>
      <c r="F4" s="262"/>
      <c r="G4" s="256"/>
      <c r="H4" s="261"/>
      <c r="I4" s="256"/>
      <c r="J4" s="256"/>
      <c r="K4" s="256"/>
      <c r="L4" s="256"/>
      <c r="M4" s="256"/>
      <c r="N4" s="256"/>
      <c r="O4" s="256"/>
      <c r="P4" s="256"/>
      <c r="Q4" s="256"/>
      <c r="R4" s="256"/>
    </row>
    <row r="5" spans="1:18" ht="26.25">
      <c r="A5" s="263" t="s">
        <v>567</v>
      </c>
      <c r="B5" s="256"/>
      <c r="C5" s="256"/>
      <c r="D5" s="256"/>
      <c r="E5" s="256"/>
      <c r="F5" s="256"/>
      <c r="G5" s="256"/>
      <c r="H5" s="256"/>
      <c r="I5" s="256"/>
      <c r="J5" s="256"/>
      <c r="K5" s="256"/>
      <c r="L5" s="256"/>
      <c r="M5" s="256"/>
      <c r="N5" s="256"/>
      <c r="O5" s="256"/>
      <c r="P5" s="256"/>
      <c r="Q5" s="256"/>
      <c r="R5" s="256"/>
    </row>
    <row r="6" spans="1:18" ht="17.25">
      <c r="A6" s="264" t="s">
        <v>568</v>
      </c>
      <c r="B6" s="256"/>
      <c r="C6" s="256"/>
      <c r="D6" s="256"/>
      <c r="E6" s="256"/>
      <c r="F6" s="256"/>
      <c r="G6" s="256"/>
      <c r="H6" s="256"/>
      <c r="I6" s="256"/>
      <c r="J6" s="256"/>
      <c r="K6" s="256"/>
      <c r="L6" s="256"/>
      <c r="M6" s="256"/>
      <c r="N6" s="256"/>
      <c r="O6" s="256"/>
      <c r="P6" s="256"/>
      <c r="Q6" s="256"/>
      <c r="R6" s="256"/>
    </row>
    <row r="7" spans="1:18" ht="17.25">
      <c r="A7" s="264"/>
      <c r="B7" s="256"/>
      <c r="C7" s="256"/>
      <c r="D7" s="256"/>
      <c r="E7" s="256"/>
      <c r="F7" s="256"/>
      <c r="G7" s="256"/>
      <c r="H7" s="256"/>
      <c r="I7" s="256"/>
      <c r="J7" s="256"/>
      <c r="K7" s="256"/>
      <c r="L7" s="256"/>
      <c r="M7" s="256"/>
      <c r="N7" s="256"/>
      <c r="O7" s="256"/>
      <c r="P7" s="256"/>
      <c r="Q7" s="256"/>
      <c r="R7" s="256"/>
    </row>
    <row r="8" spans="1:18" ht="17.25">
      <c r="A8" s="265" t="s">
        <v>193</v>
      </c>
      <c r="B8" s="266"/>
      <c r="C8" s="266"/>
      <c r="D8" s="266"/>
      <c r="E8" s="266"/>
      <c r="F8" s="266"/>
      <c r="G8" s="266"/>
      <c r="H8" s="266"/>
      <c r="I8" s="266"/>
      <c r="J8" s="266"/>
      <c r="K8" s="266"/>
      <c r="L8" s="266"/>
      <c r="M8" s="266"/>
      <c r="N8" s="266"/>
      <c r="O8" s="266"/>
      <c r="P8" s="266"/>
      <c r="Q8" s="266"/>
      <c r="R8" s="266"/>
    </row>
    <row r="9" spans="1:18">
      <c r="A9" s="266"/>
      <c r="B9" s="266"/>
      <c r="C9" s="266"/>
      <c r="D9" s="266"/>
      <c r="E9" s="266"/>
      <c r="F9" s="266"/>
      <c r="G9" s="266"/>
      <c r="H9" s="266"/>
      <c r="I9" s="266"/>
      <c r="J9" s="266"/>
      <c r="K9" s="266"/>
      <c r="L9" s="266"/>
      <c r="M9" s="266"/>
      <c r="N9" s="266"/>
      <c r="O9" s="266"/>
      <c r="P9" s="266"/>
      <c r="Q9" s="266"/>
      <c r="R9" s="266"/>
    </row>
    <row r="10" spans="1:18">
      <c r="A10" s="266" t="s">
        <v>569</v>
      </c>
      <c r="B10" s="266"/>
      <c r="C10" s="266"/>
      <c r="D10" s="266"/>
      <c r="E10" s="266"/>
      <c r="F10" s="266"/>
      <c r="G10" s="266"/>
      <c r="H10" s="266"/>
      <c r="I10" s="266"/>
      <c r="J10" s="266"/>
      <c r="K10" s="266"/>
      <c r="L10" s="266"/>
      <c r="M10" s="266"/>
      <c r="N10" s="266"/>
      <c r="O10" s="266"/>
      <c r="P10" s="266"/>
      <c r="Q10" s="266"/>
      <c r="R10" s="266"/>
    </row>
    <row r="11" spans="1:18">
      <c r="A11" s="266"/>
      <c r="B11" s="266"/>
      <c r="C11" s="266"/>
      <c r="D11" s="266"/>
      <c r="E11" s="266"/>
      <c r="F11" s="266"/>
      <c r="G11" s="266"/>
      <c r="H11" s="266"/>
      <c r="I11" s="266"/>
      <c r="J11" s="266"/>
      <c r="K11" s="266"/>
      <c r="L11" s="266"/>
      <c r="M11" s="266"/>
      <c r="N11" s="266"/>
      <c r="O11" s="266"/>
      <c r="P11" s="266"/>
      <c r="Q11" s="266"/>
      <c r="R11" s="266"/>
    </row>
    <row r="12" spans="1:18">
      <c r="A12" s="256"/>
      <c r="B12" s="256"/>
      <c r="C12" s="256"/>
      <c r="D12" s="256"/>
      <c r="E12" s="256"/>
      <c r="F12" s="256"/>
      <c r="G12" s="256"/>
      <c r="H12" s="256"/>
      <c r="I12" s="256"/>
      <c r="J12" s="256"/>
      <c r="K12" s="256"/>
      <c r="L12" s="256"/>
      <c r="M12" s="256"/>
      <c r="N12" s="256"/>
      <c r="O12" s="256"/>
      <c r="P12" s="256"/>
      <c r="Q12" s="256"/>
      <c r="R12" s="256"/>
    </row>
    <row r="13" spans="1:18" ht="37.5" customHeight="1">
      <c r="A13" s="267" t="s">
        <v>0</v>
      </c>
      <c r="B13" s="268" t="s">
        <v>74</v>
      </c>
      <c r="C13" s="269" t="s">
        <v>65</v>
      </c>
      <c r="D13" s="269" t="s">
        <v>160</v>
      </c>
      <c r="E13" s="270" t="s">
        <v>146</v>
      </c>
      <c r="F13" s="268" t="s">
        <v>151</v>
      </c>
      <c r="G13" s="270" t="s">
        <v>149</v>
      </c>
      <c r="H13" s="270" t="s">
        <v>153</v>
      </c>
      <c r="I13" s="233" t="s">
        <v>155</v>
      </c>
      <c r="J13" s="270" t="s">
        <v>11</v>
      </c>
      <c r="K13" s="270" t="s">
        <v>12</v>
      </c>
      <c r="L13" s="270" t="s">
        <v>13</v>
      </c>
      <c r="M13" s="270" t="s">
        <v>105</v>
      </c>
      <c r="N13" s="270" t="s">
        <v>6</v>
      </c>
      <c r="O13" s="270" t="s">
        <v>7</v>
      </c>
      <c r="P13" s="270" t="s">
        <v>181</v>
      </c>
      <c r="Q13" s="271" t="s">
        <v>183</v>
      </c>
      <c r="R13" s="271" t="s">
        <v>184</v>
      </c>
    </row>
    <row r="14" spans="1:18" ht="16.5">
      <c r="A14" s="272" t="s">
        <v>117</v>
      </c>
      <c r="B14" s="273" t="s">
        <v>241</v>
      </c>
      <c r="C14" s="274" t="s">
        <v>67</v>
      </c>
      <c r="D14" s="275">
        <v>0.820954023591007</v>
      </c>
      <c r="E14" s="276">
        <v>5841</v>
      </c>
      <c r="F14" s="234" t="s">
        <v>121</v>
      </c>
      <c r="G14" s="277" t="s">
        <v>229</v>
      </c>
      <c r="H14" s="278">
        <v>8</v>
      </c>
      <c r="I14" s="235">
        <v>1297.2740000000001</v>
      </c>
      <c r="J14" s="279">
        <v>2.0788897717958797E-2</v>
      </c>
      <c r="K14" s="279">
        <v>0.3828386076314309</v>
      </c>
      <c r="L14" s="279">
        <v>8.248064788163488E-2</v>
      </c>
      <c r="M14" s="280">
        <v>9.9819999999999993</v>
      </c>
      <c r="N14" s="281">
        <v>0</v>
      </c>
      <c r="O14" s="281">
        <v>1.4646096352813669</v>
      </c>
      <c r="P14" s="282">
        <v>0</v>
      </c>
      <c r="Q14" s="283">
        <v>0</v>
      </c>
      <c r="R14" s="283">
        <v>19</v>
      </c>
    </row>
    <row r="15" spans="1:18" ht="16.5">
      <c r="A15" s="272" t="s">
        <v>117</v>
      </c>
      <c r="B15" s="273" t="s">
        <v>243</v>
      </c>
      <c r="C15" s="274" t="s">
        <v>67</v>
      </c>
      <c r="D15" s="275">
        <v>0.83072734879502308</v>
      </c>
      <c r="E15" s="276">
        <v>5550</v>
      </c>
      <c r="F15" s="234" t="s">
        <v>119</v>
      </c>
      <c r="G15" s="277" t="s">
        <v>204</v>
      </c>
      <c r="H15" s="278">
        <v>7</v>
      </c>
      <c r="I15" s="235">
        <v>1083.8699999999999</v>
      </c>
      <c r="J15" s="279">
        <v>2.1358202791618312E-2</v>
      </c>
      <c r="K15" s="279">
        <v>0.33234446675137513</v>
      </c>
      <c r="L15" s="279">
        <v>0.15130965890743356</v>
      </c>
      <c r="M15" s="280">
        <v>10.585000000000001</v>
      </c>
      <c r="N15" s="281">
        <v>0</v>
      </c>
      <c r="O15" s="281">
        <v>3.4136935241311233</v>
      </c>
      <c r="P15" s="282">
        <v>8</v>
      </c>
      <c r="Q15" s="283">
        <v>0</v>
      </c>
      <c r="R15" s="283">
        <v>37</v>
      </c>
    </row>
    <row r="16" spans="1:18" ht="16.5">
      <c r="A16" s="272" t="s">
        <v>117</v>
      </c>
      <c r="B16" s="273" t="s">
        <v>245</v>
      </c>
      <c r="C16" s="274" t="s">
        <v>67</v>
      </c>
      <c r="D16" s="275">
        <v>0.83323860554002038</v>
      </c>
      <c r="E16" s="276">
        <v>1771</v>
      </c>
      <c r="F16" s="234" t="s">
        <v>122</v>
      </c>
      <c r="G16" s="277" t="s">
        <v>232</v>
      </c>
      <c r="H16" s="278">
        <v>2</v>
      </c>
      <c r="I16" s="235">
        <v>1345.338</v>
      </c>
      <c r="J16" s="279">
        <v>2.2234657235318433E-2</v>
      </c>
      <c r="K16" s="279">
        <v>0.37351572440218078</v>
      </c>
      <c r="L16" s="279">
        <v>0.17690721588180813</v>
      </c>
      <c r="M16" s="280">
        <v>12.064</v>
      </c>
      <c r="N16" s="281">
        <v>0</v>
      </c>
      <c r="O16" s="281">
        <v>6.8384301937505674</v>
      </c>
      <c r="P16" s="282">
        <v>2</v>
      </c>
      <c r="Q16" s="283">
        <v>0</v>
      </c>
      <c r="R16" s="283">
        <v>92</v>
      </c>
    </row>
    <row r="17" spans="1:18" ht="16.5">
      <c r="A17" s="272" t="s">
        <v>117</v>
      </c>
      <c r="B17" s="273" t="s">
        <v>475</v>
      </c>
      <c r="C17" s="274" t="s">
        <v>70</v>
      </c>
      <c r="D17" s="275">
        <v>0.76730769230769236</v>
      </c>
      <c r="E17" s="276">
        <v>7559</v>
      </c>
      <c r="F17" s="234" t="s">
        <v>119</v>
      </c>
      <c r="G17" s="277" t="s">
        <v>214</v>
      </c>
      <c r="H17" s="278">
        <v>1</v>
      </c>
      <c r="I17" s="235">
        <v>540.63699999999994</v>
      </c>
      <c r="J17" s="279">
        <v>8.9103179764543333E-3</v>
      </c>
      <c r="K17" s="279">
        <v>0.36522416016018255</v>
      </c>
      <c r="L17" s="279">
        <v>0.21456171146258951</v>
      </c>
      <c r="M17" s="280">
        <v>12.115</v>
      </c>
      <c r="N17" s="281">
        <v>0.18496699264016339</v>
      </c>
      <c r="O17" s="281">
        <v>17.57186430081552</v>
      </c>
      <c r="P17" s="282">
        <v>1</v>
      </c>
      <c r="Q17" s="283">
        <v>1</v>
      </c>
      <c r="R17" s="283">
        <v>95</v>
      </c>
    </row>
    <row r="18" spans="1:18" ht="16.5">
      <c r="A18" s="272" t="s">
        <v>117</v>
      </c>
      <c r="B18" s="273" t="s">
        <v>249</v>
      </c>
      <c r="C18" s="274" t="s">
        <v>67</v>
      </c>
      <c r="D18" s="275">
        <v>0.81088019779146692</v>
      </c>
      <c r="E18" s="276">
        <v>4510</v>
      </c>
      <c r="F18" s="234" t="s">
        <v>122</v>
      </c>
      <c r="G18" s="277" t="s">
        <v>235</v>
      </c>
      <c r="H18" s="278">
        <v>4</v>
      </c>
      <c r="I18" s="235">
        <v>1172.211</v>
      </c>
      <c r="J18" s="279">
        <v>3.1085109623974136E-2</v>
      </c>
      <c r="K18" s="279">
        <v>0.35690941853650138</v>
      </c>
      <c r="L18" s="279">
        <v>0.22521542623299048</v>
      </c>
      <c r="M18" s="280">
        <v>7.7489999999999997</v>
      </c>
      <c r="N18" s="281">
        <v>0.51185324143861477</v>
      </c>
      <c r="O18" s="281">
        <v>4.5213702993744302</v>
      </c>
      <c r="P18" s="282">
        <v>0</v>
      </c>
      <c r="Q18" s="283">
        <v>6</v>
      </c>
      <c r="R18" s="283">
        <v>53</v>
      </c>
    </row>
    <row r="19" spans="1:18" ht="16.5">
      <c r="A19" s="272" t="s">
        <v>117</v>
      </c>
      <c r="B19" s="273" t="s">
        <v>251</v>
      </c>
      <c r="C19" s="274" t="s">
        <v>67</v>
      </c>
      <c r="D19" s="275">
        <v>0.81172413793103448</v>
      </c>
      <c r="E19" s="276">
        <v>6517</v>
      </c>
      <c r="F19" s="234" t="s">
        <v>123</v>
      </c>
      <c r="G19" s="277" t="s">
        <v>238</v>
      </c>
      <c r="H19" s="278">
        <v>1</v>
      </c>
      <c r="I19" s="235">
        <v>1701.3920000000001</v>
      </c>
      <c r="J19" s="279">
        <v>3.6145800708701402E-2</v>
      </c>
      <c r="K19" s="279">
        <v>0.3654294446826778</v>
      </c>
      <c r="L19" s="279">
        <v>8.816310409358924E-2</v>
      </c>
      <c r="M19" s="280">
        <v>12.694000000000001</v>
      </c>
      <c r="N19" s="281">
        <v>0</v>
      </c>
      <c r="O19" s="281">
        <v>7.4057007438614963</v>
      </c>
      <c r="P19" s="282">
        <v>15</v>
      </c>
      <c r="Q19" s="283">
        <v>0</v>
      </c>
      <c r="R19" s="283">
        <v>126</v>
      </c>
    </row>
    <row r="20" spans="1:18" ht="16.5">
      <c r="A20" s="272" t="s">
        <v>117</v>
      </c>
      <c r="B20" s="273" t="s">
        <v>382</v>
      </c>
      <c r="C20" s="274" t="s">
        <v>70</v>
      </c>
      <c r="D20" s="275">
        <v>0.7822152788041894</v>
      </c>
      <c r="E20" s="276">
        <v>4945</v>
      </c>
      <c r="F20" s="234" t="s">
        <v>118</v>
      </c>
      <c r="G20" s="277" t="s">
        <v>200</v>
      </c>
      <c r="H20" s="278">
        <v>3</v>
      </c>
      <c r="I20" s="235">
        <v>558.72</v>
      </c>
      <c r="J20" s="279">
        <v>2.6524336205092692E-2</v>
      </c>
      <c r="K20" s="279">
        <v>0.35177196213729645</v>
      </c>
      <c r="L20" s="279">
        <v>0.16108247422680411</v>
      </c>
      <c r="M20" s="280">
        <v>12.156000000000001</v>
      </c>
      <c r="N20" s="281">
        <v>0</v>
      </c>
      <c r="O20" s="281">
        <v>34.722222222222221</v>
      </c>
      <c r="P20" s="282">
        <v>3</v>
      </c>
      <c r="Q20" s="283">
        <v>0</v>
      </c>
      <c r="R20" s="283">
        <v>194</v>
      </c>
    </row>
    <row r="21" spans="1:18" ht="16.5">
      <c r="A21" s="272" t="s">
        <v>117</v>
      </c>
      <c r="B21" s="273" t="s">
        <v>481</v>
      </c>
      <c r="C21" s="274" t="s">
        <v>70</v>
      </c>
      <c r="D21" s="275">
        <v>0.68761306021867985</v>
      </c>
      <c r="E21" s="276">
        <v>2003</v>
      </c>
      <c r="F21" s="234" t="s">
        <v>119</v>
      </c>
      <c r="G21" s="277" t="s">
        <v>201</v>
      </c>
      <c r="H21" s="278">
        <v>3</v>
      </c>
      <c r="I21" s="235">
        <v>1882.37</v>
      </c>
      <c r="J21" s="279">
        <v>1.3014865862992308E-2</v>
      </c>
      <c r="K21" s="279">
        <v>0.38421246640659729</v>
      </c>
      <c r="L21" s="279">
        <v>0.20506064163793516</v>
      </c>
      <c r="M21" s="280">
        <v>20.651</v>
      </c>
      <c r="N21" s="281">
        <v>0</v>
      </c>
      <c r="O21" s="281">
        <v>5.8968215600546126</v>
      </c>
      <c r="P21" s="282">
        <v>47</v>
      </c>
      <c r="Q21" s="283">
        <v>0</v>
      </c>
      <c r="R21" s="283">
        <v>111</v>
      </c>
    </row>
    <row r="22" spans="1:18" ht="16.5">
      <c r="A22" s="272" t="s">
        <v>117</v>
      </c>
      <c r="B22" s="273" t="s">
        <v>257</v>
      </c>
      <c r="C22" s="274" t="s">
        <v>67</v>
      </c>
      <c r="D22" s="275">
        <v>0.83313439235865616</v>
      </c>
      <c r="E22" s="276">
        <v>4215</v>
      </c>
      <c r="F22" s="234" t="s">
        <v>122</v>
      </c>
      <c r="G22" s="277" t="s">
        <v>235</v>
      </c>
      <c r="H22" s="278">
        <v>4</v>
      </c>
      <c r="I22" s="235">
        <v>1251.7169999999999</v>
      </c>
      <c r="J22" s="279">
        <v>2.5514771245335924E-2</v>
      </c>
      <c r="K22" s="279">
        <v>0.3718021154087231</v>
      </c>
      <c r="L22" s="279">
        <v>0.13900905715908626</v>
      </c>
      <c r="M22" s="280">
        <v>6.6459999999999999</v>
      </c>
      <c r="N22" s="281">
        <v>0.39945131367553532</v>
      </c>
      <c r="O22" s="281">
        <v>1.278244203761713</v>
      </c>
      <c r="P22" s="282">
        <v>0</v>
      </c>
      <c r="Q22" s="283">
        <v>5</v>
      </c>
      <c r="R22" s="283">
        <v>16</v>
      </c>
    </row>
    <row r="23" spans="1:18" ht="16.5">
      <c r="A23" s="272" t="s">
        <v>117</v>
      </c>
      <c r="B23" s="273" t="s">
        <v>259</v>
      </c>
      <c r="C23" s="274" t="s">
        <v>67</v>
      </c>
      <c r="D23" s="275">
        <v>0.83925492579108141</v>
      </c>
      <c r="E23" s="276">
        <v>4499</v>
      </c>
      <c r="F23" s="234" t="s">
        <v>122</v>
      </c>
      <c r="G23" s="277" t="s">
        <v>236</v>
      </c>
      <c r="H23" s="278">
        <v>3</v>
      </c>
      <c r="I23" s="235">
        <v>1460.9430000000002</v>
      </c>
      <c r="J23" s="279">
        <v>2.7785056880121346E-2</v>
      </c>
      <c r="K23" s="279">
        <v>0.37049455799240294</v>
      </c>
      <c r="L23" s="279">
        <v>7.1186897777668262E-2</v>
      </c>
      <c r="M23" s="280">
        <v>7.4930000000000003</v>
      </c>
      <c r="N23" s="281">
        <v>0.20534682051250455</v>
      </c>
      <c r="O23" s="281">
        <v>3.4224470085417429</v>
      </c>
      <c r="P23" s="282">
        <v>20</v>
      </c>
      <c r="Q23" s="283">
        <v>3</v>
      </c>
      <c r="R23" s="283">
        <v>50</v>
      </c>
    </row>
    <row r="24" spans="1:18" ht="16.5">
      <c r="A24" s="272" t="s">
        <v>117</v>
      </c>
      <c r="B24" s="273" t="s">
        <v>261</v>
      </c>
      <c r="C24" s="274" t="s">
        <v>70</v>
      </c>
      <c r="D24" s="275">
        <v>0.79923076923076919</v>
      </c>
      <c r="E24" s="276">
        <v>3107</v>
      </c>
      <c r="F24" s="234" t="s">
        <v>119</v>
      </c>
      <c r="G24" s="277" t="s">
        <v>208</v>
      </c>
      <c r="H24" s="278">
        <v>1</v>
      </c>
      <c r="I24" s="235">
        <v>1832.818</v>
      </c>
      <c r="J24" s="279">
        <v>1.6119312522438655E-2</v>
      </c>
      <c r="K24" s="279">
        <v>0.33401464425610311</v>
      </c>
      <c r="L24" s="279">
        <v>0.26953030797384137</v>
      </c>
      <c r="M24" s="280">
        <v>11.622999999999999</v>
      </c>
      <c r="N24" s="281">
        <v>5.4560791087822143E-2</v>
      </c>
      <c r="O24" s="281">
        <v>1.2003374039320871</v>
      </c>
      <c r="P24" s="282">
        <v>2</v>
      </c>
      <c r="Q24" s="283">
        <v>1</v>
      </c>
      <c r="R24" s="283">
        <v>22</v>
      </c>
    </row>
    <row r="25" spans="1:18" ht="16.5">
      <c r="A25" s="272" t="s">
        <v>117</v>
      </c>
      <c r="B25" s="273" t="s">
        <v>263</v>
      </c>
      <c r="C25" s="274" t="s">
        <v>67</v>
      </c>
      <c r="D25" s="275">
        <v>0.84344827586206905</v>
      </c>
      <c r="E25" s="276">
        <v>8701</v>
      </c>
      <c r="F25" s="234" t="s">
        <v>123</v>
      </c>
      <c r="G25" s="277" t="s">
        <v>238</v>
      </c>
      <c r="H25" s="278">
        <v>1</v>
      </c>
      <c r="I25" s="235">
        <v>1819.816</v>
      </c>
      <c r="J25" s="279">
        <v>1.835183495720813E-2</v>
      </c>
      <c r="K25" s="279">
        <v>0.35179155848031912</v>
      </c>
      <c r="L25" s="279">
        <v>0.11649529402972608</v>
      </c>
      <c r="M25" s="280">
        <v>11.907</v>
      </c>
      <c r="N25" s="281">
        <v>0</v>
      </c>
      <c r="O25" s="281">
        <v>5.6599128703121631</v>
      </c>
      <c r="P25" s="282">
        <v>4</v>
      </c>
      <c r="Q25" s="283">
        <v>0</v>
      </c>
      <c r="R25" s="283">
        <v>103</v>
      </c>
    </row>
    <row r="26" spans="1:18" ht="16.5">
      <c r="A26" s="272" t="s">
        <v>117</v>
      </c>
      <c r="B26" s="273" t="s">
        <v>395</v>
      </c>
      <c r="C26" s="274" t="s">
        <v>70</v>
      </c>
      <c r="D26" s="275">
        <v>0.78705834515647011</v>
      </c>
      <c r="E26" s="276">
        <v>3744</v>
      </c>
      <c r="F26" s="234" t="s">
        <v>119</v>
      </c>
      <c r="G26" s="277" t="s">
        <v>214</v>
      </c>
      <c r="H26" s="278">
        <v>10</v>
      </c>
      <c r="I26" s="235">
        <v>1749.4159999999999</v>
      </c>
      <c r="J26" s="279">
        <v>1.5100479037294515E-2</v>
      </c>
      <c r="K26" s="279">
        <v>0.37242329440312599</v>
      </c>
      <c r="L26" s="279">
        <v>7.720955581796711E-2</v>
      </c>
      <c r="M26" s="280">
        <v>13.298</v>
      </c>
      <c r="N26" s="281">
        <v>5.7161932896463735E-2</v>
      </c>
      <c r="O26" s="281">
        <v>3.5440398395807517</v>
      </c>
      <c r="P26" s="282">
        <v>33</v>
      </c>
      <c r="Q26" s="283">
        <v>1</v>
      </c>
      <c r="R26" s="283">
        <v>67</v>
      </c>
    </row>
    <row r="27" spans="1:18" ht="16.5">
      <c r="A27" s="272" t="s">
        <v>117</v>
      </c>
      <c r="B27" s="273" t="s">
        <v>397</v>
      </c>
      <c r="C27" s="274" t="s">
        <v>70</v>
      </c>
      <c r="D27" s="275">
        <v>0.69330812187966906</v>
      </c>
      <c r="E27" s="276">
        <v>9631</v>
      </c>
      <c r="F27" s="234" t="s">
        <v>119</v>
      </c>
      <c r="G27" s="277" t="s">
        <v>209</v>
      </c>
      <c r="H27" s="278">
        <v>11</v>
      </c>
      <c r="I27" s="235">
        <v>7473.7030000000013</v>
      </c>
      <c r="J27" s="279">
        <v>2.9499740212938875E-2</v>
      </c>
      <c r="K27" s="279">
        <v>0.3674969220841382</v>
      </c>
      <c r="L27" s="279">
        <v>0.18371080574114329</v>
      </c>
      <c r="M27" s="280">
        <v>16.2</v>
      </c>
      <c r="N27" s="281">
        <v>6.6901240255332589E-2</v>
      </c>
      <c r="O27" s="281">
        <v>8.7774427214996358</v>
      </c>
      <c r="P27" s="282">
        <v>119</v>
      </c>
      <c r="Q27" s="283">
        <v>6</v>
      </c>
      <c r="R27" s="283">
        <v>686</v>
      </c>
    </row>
    <row r="28" spans="1:18" ht="16.5">
      <c r="A28" s="272" t="s">
        <v>117</v>
      </c>
      <c r="B28" s="273" t="s">
        <v>265</v>
      </c>
      <c r="C28" s="274" t="s">
        <v>70</v>
      </c>
      <c r="D28" s="275">
        <v>0.74678571428571439</v>
      </c>
      <c r="E28" s="276">
        <v>7123</v>
      </c>
      <c r="F28" s="234" t="s">
        <v>119</v>
      </c>
      <c r="G28" s="277" t="s">
        <v>215</v>
      </c>
      <c r="H28" s="278">
        <v>1</v>
      </c>
      <c r="I28" s="235">
        <v>1657.28</v>
      </c>
      <c r="J28" s="279">
        <v>1.9073726482847678E-2</v>
      </c>
      <c r="K28" s="279">
        <v>0.35175930158296959</v>
      </c>
      <c r="L28" s="279">
        <v>0.15827483981341353</v>
      </c>
      <c r="M28" s="280">
        <v>10.333</v>
      </c>
      <c r="N28" s="281">
        <v>6.0339833944776988E-2</v>
      </c>
      <c r="O28" s="281">
        <v>2.6549526935701873</v>
      </c>
      <c r="P28" s="282">
        <v>9</v>
      </c>
      <c r="Q28" s="283">
        <v>1</v>
      </c>
      <c r="R28" s="283">
        <v>45</v>
      </c>
    </row>
    <row r="29" spans="1:18" ht="16.5">
      <c r="A29" s="272" t="s">
        <v>117</v>
      </c>
      <c r="B29" s="273" t="s">
        <v>279</v>
      </c>
      <c r="C29" s="274" t="s">
        <v>67</v>
      </c>
      <c r="D29" s="275">
        <v>0.83193548387096783</v>
      </c>
      <c r="E29" s="276">
        <v>4780</v>
      </c>
      <c r="F29" s="234" t="s">
        <v>118</v>
      </c>
      <c r="G29" s="277" t="s">
        <v>199</v>
      </c>
      <c r="H29" s="278">
        <v>1</v>
      </c>
      <c r="I29" s="235">
        <v>1072.2860000000001</v>
      </c>
      <c r="J29" s="279">
        <v>3.3423106750353822E-2</v>
      </c>
      <c r="K29" s="279">
        <v>0.34988058210984752</v>
      </c>
      <c r="L29" s="279">
        <v>0.25179849405848809</v>
      </c>
      <c r="M29" s="280">
        <v>10.742000000000001</v>
      </c>
      <c r="N29" s="281">
        <v>0</v>
      </c>
      <c r="O29" s="281">
        <v>8.1135070307735067</v>
      </c>
      <c r="P29" s="282">
        <v>14</v>
      </c>
      <c r="Q29" s="283">
        <v>0</v>
      </c>
      <c r="R29" s="283">
        <v>87</v>
      </c>
    </row>
    <row r="30" spans="1:18" ht="16.5">
      <c r="A30" s="272" t="s">
        <v>117</v>
      </c>
      <c r="B30" s="273" t="s">
        <v>283</v>
      </c>
      <c r="C30" s="274" t="s">
        <v>70</v>
      </c>
      <c r="D30" s="275">
        <v>0.73923076923076914</v>
      </c>
      <c r="E30" s="276">
        <v>8523</v>
      </c>
      <c r="F30" s="234" t="s">
        <v>119</v>
      </c>
      <c r="G30" s="277" t="s">
        <v>214</v>
      </c>
      <c r="H30" s="278">
        <v>1</v>
      </c>
      <c r="I30" s="235">
        <v>1470.82</v>
      </c>
      <c r="J30" s="279">
        <v>3.0459387659085329E-2</v>
      </c>
      <c r="K30" s="279">
        <v>0.35489678900055149</v>
      </c>
      <c r="L30" s="279">
        <v>0.22572442583048913</v>
      </c>
      <c r="M30" s="280">
        <v>12.074</v>
      </c>
      <c r="N30" s="281">
        <v>0</v>
      </c>
      <c r="O30" s="281">
        <v>6.1190356399831387</v>
      </c>
      <c r="P30" s="282">
        <v>10</v>
      </c>
      <c r="Q30" s="283">
        <v>0</v>
      </c>
      <c r="R30" s="283">
        <v>90</v>
      </c>
    </row>
    <row r="31" spans="1:18" ht="16.5">
      <c r="A31" s="272" t="s">
        <v>117</v>
      </c>
      <c r="B31" s="273" t="s">
        <v>384</v>
      </c>
      <c r="C31" s="274" t="s">
        <v>70</v>
      </c>
      <c r="D31" s="275">
        <v>0.76917361743354395</v>
      </c>
      <c r="E31" s="276">
        <v>3648</v>
      </c>
      <c r="F31" s="234" t="s">
        <v>118</v>
      </c>
      <c r="G31" s="277" t="s">
        <v>199</v>
      </c>
      <c r="H31" s="278">
        <v>2</v>
      </c>
      <c r="I31" s="235">
        <v>490.51600000000002</v>
      </c>
      <c r="J31" s="279">
        <v>1.6275570293209092E-2</v>
      </c>
      <c r="K31" s="279">
        <v>0.40483113843621266</v>
      </c>
      <c r="L31" s="279">
        <v>0.1630935586199023</v>
      </c>
      <c r="M31" s="280">
        <v>13.167999999999999</v>
      </c>
      <c r="N31" s="281">
        <v>0</v>
      </c>
      <c r="O31" s="281">
        <v>25.07563463780998</v>
      </c>
      <c r="P31" s="282">
        <v>18</v>
      </c>
      <c r="Q31" s="283">
        <v>0</v>
      </c>
      <c r="R31" s="283">
        <v>123</v>
      </c>
    </row>
    <row r="32" spans="1:18" ht="16.5">
      <c r="A32" s="272" t="s">
        <v>117</v>
      </c>
      <c r="B32" s="273" t="s">
        <v>291</v>
      </c>
      <c r="C32" s="274" t="s">
        <v>67</v>
      </c>
      <c r="D32" s="275">
        <v>0.83651245477429703</v>
      </c>
      <c r="E32" s="276">
        <v>1869</v>
      </c>
      <c r="F32" s="234" t="s">
        <v>119</v>
      </c>
      <c r="G32" s="277" t="s">
        <v>211</v>
      </c>
      <c r="H32" s="278">
        <v>7</v>
      </c>
      <c r="I32" s="235">
        <v>1614.499</v>
      </c>
      <c r="J32" s="279">
        <v>2.005505300744034E-2</v>
      </c>
      <c r="K32" s="279">
        <v>0.35212058982009442</v>
      </c>
      <c r="L32" s="279">
        <v>0.1480335385776021</v>
      </c>
      <c r="M32" s="280">
        <v>10.875999999999999</v>
      </c>
      <c r="N32" s="281">
        <v>6.1938719070126394E-2</v>
      </c>
      <c r="O32" s="281">
        <v>6.7513203786437774</v>
      </c>
      <c r="P32" s="282">
        <v>10</v>
      </c>
      <c r="Q32" s="283">
        <v>1</v>
      </c>
      <c r="R32" s="283">
        <v>109</v>
      </c>
    </row>
    <row r="33" spans="1:18" ht="16.5">
      <c r="A33" s="272" t="s">
        <v>117</v>
      </c>
      <c r="B33" s="273" t="s">
        <v>293</v>
      </c>
      <c r="C33" s="274" t="s">
        <v>67</v>
      </c>
      <c r="D33" s="275">
        <v>0.80895862030053867</v>
      </c>
      <c r="E33" s="276">
        <v>2368</v>
      </c>
      <c r="F33" s="234" t="s">
        <v>123</v>
      </c>
      <c r="G33" s="277" t="s">
        <v>237</v>
      </c>
      <c r="H33" s="278">
        <v>2</v>
      </c>
      <c r="I33" s="235">
        <v>1698.6090000000002</v>
      </c>
      <c r="J33" s="279">
        <v>3.4891950476004428E-2</v>
      </c>
      <c r="K33" s="279">
        <v>0.34985824985747871</v>
      </c>
      <c r="L33" s="279">
        <v>0.19780891305768428</v>
      </c>
      <c r="M33" s="280">
        <v>9.8450000000000006</v>
      </c>
      <c r="N33" s="281">
        <v>0</v>
      </c>
      <c r="O33" s="281">
        <v>6.004913432108272</v>
      </c>
      <c r="P33" s="282">
        <v>5</v>
      </c>
      <c r="Q33" s="283">
        <v>0</v>
      </c>
      <c r="R33" s="283">
        <v>102</v>
      </c>
    </row>
    <row r="34" spans="1:18" ht="16.5">
      <c r="A34" s="272" t="s">
        <v>117</v>
      </c>
      <c r="B34" s="273" t="s">
        <v>297</v>
      </c>
      <c r="C34" s="274" t="s">
        <v>70</v>
      </c>
      <c r="D34" s="275">
        <v>0.75290322580645164</v>
      </c>
      <c r="E34" s="276">
        <v>2548</v>
      </c>
      <c r="F34" s="234" t="s">
        <v>118</v>
      </c>
      <c r="G34" s="277" t="s">
        <v>196</v>
      </c>
      <c r="H34" s="278">
        <v>1</v>
      </c>
      <c r="I34" s="235">
        <v>854.22</v>
      </c>
      <c r="J34" s="279">
        <v>1.8506462114105744E-2</v>
      </c>
      <c r="K34" s="279">
        <v>0.37209675654322782</v>
      </c>
      <c r="L34" s="279">
        <v>0.2177425019315867</v>
      </c>
      <c r="M34" s="280">
        <v>14.987</v>
      </c>
      <c r="N34" s="281">
        <v>0</v>
      </c>
      <c r="O34" s="281">
        <v>49.87005689400857</v>
      </c>
      <c r="P34" s="282">
        <v>2</v>
      </c>
      <c r="Q34" s="283">
        <v>0</v>
      </c>
      <c r="R34" s="283">
        <v>426</v>
      </c>
    </row>
    <row r="35" spans="1:18" ht="16.5">
      <c r="A35" s="272" t="s">
        <v>117</v>
      </c>
      <c r="B35" s="273" t="s">
        <v>299</v>
      </c>
      <c r="C35" s="274" t="s">
        <v>67</v>
      </c>
      <c r="D35" s="275">
        <v>0.84221683393285707</v>
      </c>
      <c r="E35" s="276">
        <v>8111</v>
      </c>
      <c r="F35" s="234" t="s">
        <v>118</v>
      </c>
      <c r="G35" s="277" t="s">
        <v>200</v>
      </c>
      <c r="H35" s="278">
        <v>4</v>
      </c>
      <c r="I35" s="235">
        <v>965.87400000000002</v>
      </c>
      <c r="J35" s="279">
        <v>2.0621817621185874E-2</v>
      </c>
      <c r="K35" s="279">
        <v>0.35771774242710136</v>
      </c>
      <c r="L35" s="279">
        <v>0.17186506728620918</v>
      </c>
      <c r="M35" s="280">
        <v>9.5749999999999993</v>
      </c>
      <c r="N35" s="281">
        <v>0</v>
      </c>
      <c r="O35" s="281">
        <v>7.6614548067346258</v>
      </c>
      <c r="P35" s="282">
        <v>19</v>
      </c>
      <c r="Q35" s="283">
        <v>0</v>
      </c>
      <c r="R35" s="283">
        <v>74</v>
      </c>
    </row>
    <row r="36" spans="1:18" ht="16.5">
      <c r="A36" s="272" t="s">
        <v>117</v>
      </c>
      <c r="B36" s="273" t="s">
        <v>301</v>
      </c>
      <c r="C36" s="274" t="s">
        <v>67</v>
      </c>
      <c r="D36" s="275">
        <v>0.84455525341531201</v>
      </c>
      <c r="E36" s="276">
        <v>3557</v>
      </c>
      <c r="F36" s="234" t="s">
        <v>123</v>
      </c>
      <c r="G36" s="277" t="s">
        <v>240</v>
      </c>
      <c r="H36" s="278">
        <v>3</v>
      </c>
      <c r="I36" s="235">
        <v>1249.6479999999999</v>
      </c>
      <c r="J36" s="279">
        <v>9.9725789624386281E-3</v>
      </c>
      <c r="K36" s="279">
        <v>0.35898272645230728</v>
      </c>
      <c r="L36" s="279">
        <v>3.1785582214958912E-2</v>
      </c>
      <c r="M36" s="280">
        <v>11.778</v>
      </c>
      <c r="N36" s="281">
        <v>0</v>
      </c>
      <c r="O36" s="281">
        <v>1.5204281525677632</v>
      </c>
      <c r="P36" s="282">
        <v>1</v>
      </c>
      <c r="Q36" s="283">
        <v>0</v>
      </c>
      <c r="R36" s="283">
        <v>20</v>
      </c>
    </row>
    <row r="37" spans="1:18" ht="16.5">
      <c r="A37" s="272" t="s">
        <v>117</v>
      </c>
      <c r="B37" s="273" t="s">
        <v>399</v>
      </c>
      <c r="C37" s="274" t="s">
        <v>70</v>
      </c>
      <c r="D37" s="275">
        <v>0.78596445931087489</v>
      </c>
      <c r="E37" s="276">
        <v>2240</v>
      </c>
      <c r="F37" s="234" t="s">
        <v>119</v>
      </c>
      <c r="G37" s="277" t="s">
        <v>216</v>
      </c>
      <c r="H37" s="278">
        <v>6</v>
      </c>
      <c r="I37" s="235">
        <v>643.20399999999995</v>
      </c>
      <c r="J37" s="279">
        <v>1.4158754670995234E-2</v>
      </c>
      <c r="K37" s="279">
        <v>0.36048236505371567</v>
      </c>
      <c r="L37" s="279">
        <v>8.8907544898310181E-2</v>
      </c>
      <c r="M37" s="280">
        <v>11.167999999999999</v>
      </c>
      <c r="N37" s="281">
        <v>0</v>
      </c>
      <c r="O37" s="281">
        <v>4.9750934384736416</v>
      </c>
      <c r="P37" s="282">
        <v>2</v>
      </c>
      <c r="Q37" s="283">
        <v>0</v>
      </c>
      <c r="R37" s="283">
        <v>35</v>
      </c>
    </row>
    <row r="38" spans="1:18" ht="16.5">
      <c r="A38" s="272" t="s">
        <v>117</v>
      </c>
      <c r="B38" s="273" t="s">
        <v>309</v>
      </c>
      <c r="C38" s="274" t="s">
        <v>67</v>
      </c>
      <c r="D38" s="275">
        <v>0.81692307692307697</v>
      </c>
      <c r="E38" s="276">
        <v>1590</v>
      </c>
      <c r="F38" s="234" t="s">
        <v>119</v>
      </c>
      <c r="G38" s="277" t="s">
        <v>213</v>
      </c>
      <c r="H38" s="278">
        <v>1</v>
      </c>
      <c r="I38" s="235">
        <v>1906.492</v>
      </c>
      <c r="J38" s="279">
        <v>2.3495070199896557E-2</v>
      </c>
      <c r="K38" s="279">
        <v>0.31431059264790118</v>
      </c>
      <c r="L38" s="279">
        <v>0.22397156662603357</v>
      </c>
      <c r="M38" s="280">
        <v>8.8209999999999997</v>
      </c>
      <c r="N38" s="281">
        <v>0.20980943009464503</v>
      </c>
      <c r="O38" s="281">
        <v>1.9931895858991278</v>
      </c>
      <c r="P38" s="282">
        <v>4</v>
      </c>
      <c r="Q38" s="283">
        <v>4</v>
      </c>
      <c r="R38" s="283">
        <v>38</v>
      </c>
    </row>
    <row r="39" spans="1:18" ht="16.5">
      <c r="A39" s="272" t="s">
        <v>117</v>
      </c>
      <c r="B39" s="273" t="s">
        <v>313</v>
      </c>
      <c r="C39" s="274" t="s">
        <v>70</v>
      </c>
      <c r="D39" s="275">
        <v>0.77535714285714286</v>
      </c>
      <c r="E39" s="276">
        <v>332</v>
      </c>
      <c r="F39" s="234" t="s">
        <v>119</v>
      </c>
      <c r="G39" s="277" t="s">
        <v>212</v>
      </c>
      <c r="H39" s="278">
        <v>1</v>
      </c>
      <c r="I39" s="235">
        <v>1694.2829999999999</v>
      </c>
      <c r="J39" s="279">
        <v>1.8149273692589635E-2</v>
      </c>
      <c r="K39" s="279">
        <v>0.40187740473357059</v>
      </c>
      <c r="L39" s="279">
        <v>0.26677951676313816</v>
      </c>
      <c r="M39" s="280">
        <v>12.657</v>
      </c>
      <c r="N39" s="281">
        <v>0</v>
      </c>
      <c r="O39" s="281">
        <v>4.0725191718266665</v>
      </c>
      <c r="P39" s="282">
        <v>30</v>
      </c>
      <c r="Q39" s="283">
        <v>0</v>
      </c>
      <c r="R39" s="283">
        <v>69</v>
      </c>
    </row>
    <row r="40" spans="1:18" ht="16.5">
      <c r="A40" s="272" t="s">
        <v>117</v>
      </c>
      <c r="B40" s="273" t="s">
        <v>315</v>
      </c>
      <c r="C40" s="274" t="s">
        <v>70</v>
      </c>
      <c r="D40" s="275">
        <v>0.79807692307692313</v>
      </c>
      <c r="E40" s="276">
        <v>8421</v>
      </c>
      <c r="F40" s="234" t="s">
        <v>119</v>
      </c>
      <c r="G40" s="277" t="s">
        <v>216</v>
      </c>
      <c r="H40" s="278">
        <v>1</v>
      </c>
      <c r="I40" s="235">
        <v>1608.894</v>
      </c>
      <c r="J40" s="279">
        <v>3.1199671403744966E-2</v>
      </c>
      <c r="K40" s="279">
        <v>0.35408354143009507</v>
      </c>
      <c r="L40" s="279">
        <v>5.6560593799218593E-2</v>
      </c>
      <c r="M40" s="280">
        <v>9.8800000000000008</v>
      </c>
      <c r="N40" s="281">
        <v>0</v>
      </c>
      <c r="O40" s="281">
        <v>1.6160169656919599</v>
      </c>
      <c r="P40" s="282">
        <v>13</v>
      </c>
      <c r="Q40" s="283">
        <v>0</v>
      </c>
      <c r="R40" s="283">
        <v>26</v>
      </c>
    </row>
    <row r="41" spans="1:18" ht="16.5">
      <c r="A41" s="272" t="s">
        <v>117</v>
      </c>
      <c r="B41" s="273" t="s">
        <v>317</v>
      </c>
      <c r="C41" s="274" t="s">
        <v>70</v>
      </c>
      <c r="D41" s="275">
        <v>0.71838709677419343</v>
      </c>
      <c r="E41" s="276">
        <v>3302</v>
      </c>
      <c r="F41" s="234" t="s">
        <v>118</v>
      </c>
      <c r="G41" s="277" t="s">
        <v>200</v>
      </c>
      <c r="H41" s="278">
        <v>1</v>
      </c>
      <c r="I41" s="235">
        <v>470.59100000000001</v>
      </c>
      <c r="J41" s="279">
        <v>7.0132058608312828E-3</v>
      </c>
      <c r="K41" s="279">
        <v>0.36874730404355643</v>
      </c>
      <c r="L41" s="279">
        <v>0.19124887641285107</v>
      </c>
      <c r="M41" s="280">
        <v>11.686999999999999</v>
      </c>
      <c r="N41" s="281">
        <v>0</v>
      </c>
      <c r="O41" s="281">
        <v>14.662413858318581</v>
      </c>
      <c r="P41" s="282">
        <v>8</v>
      </c>
      <c r="Q41" s="283">
        <v>0</v>
      </c>
      <c r="R41" s="283">
        <v>69</v>
      </c>
    </row>
    <row r="42" spans="1:18" ht="16.5">
      <c r="A42" s="272" t="s">
        <v>117</v>
      </c>
      <c r="B42" s="273" t="s">
        <v>321</v>
      </c>
      <c r="C42" s="274" t="s">
        <v>67</v>
      </c>
      <c r="D42" s="275">
        <v>0.83448275862068966</v>
      </c>
      <c r="E42" s="276">
        <v>540</v>
      </c>
      <c r="F42" s="234" t="s">
        <v>123</v>
      </c>
      <c r="G42" s="277" t="s">
        <v>239</v>
      </c>
      <c r="H42" s="278">
        <v>1</v>
      </c>
      <c r="I42" s="235">
        <v>1412.0360000000001</v>
      </c>
      <c r="J42" s="279">
        <v>2.8093796587286305E-3</v>
      </c>
      <c r="K42" s="279">
        <v>0.36265700485704011</v>
      </c>
      <c r="L42" s="279">
        <v>4.2491834485806311E-2</v>
      </c>
      <c r="M42" s="280">
        <v>15.526999999999999</v>
      </c>
      <c r="N42" s="281">
        <v>0.14163944828602104</v>
      </c>
      <c r="O42" s="281">
        <v>3.6118059312935364</v>
      </c>
      <c r="P42" s="282">
        <v>0</v>
      </c>
      <c r="Q42" s="283">
        <v>2</v>
      </c>
      <c r="R42" s="283">
        <v>51</v>
      </c>
    </row>
    <row r="43" spans="1:18" ht="16.5">
      <c r="A43" s="272" t="s">
        <v>117</v>
      </c>
      <c r="B43" s="273" t="s">
        <v>327</v>
      </c>
      <c r="C43" s="274" t="s">
        <v>67</v>
      </c>
      <c r="D43" s="275">
        <v>0.80602642334461005</v>
      </c>
      <c r="E43" s="276">
        <v>8282</v>
      </c>
      <c r="F43" s="234" t="s">
        <v>123</v>
      </c>
      <c r="G43" s="277" t="s">
        <v>237</v>
      </c>
      <c r="H43" s="278">
        <v>2</v>
      </c>
      <c r="I43" s="235">
        <v>1755.0889999999999</v>
      </c>
      <c r="J43" s="279">
        <v>1.501494618284659E-2</v>
      </c>
      <c r="K43" s="279">
        <v>0.3876354425598747</v>
      </c>
      <c r="L43" s="279">
        <v>0.14928017895388782</v>
      </c>
      <c r="M43" s="280">
        <v>11.385999999999999</v>
      </c>
      <c r="N43" s="281">
        <v>5.6977167539651839E-2</v>
      </c>
      <c r="O43" s="281">
        <v>2.1081551989671179</v>
      </c>
      <c r="P43" s="282">
        <v>22</v>
      </c>
      <c r="Q43" s="283">
        <v>1</v>
      </c>
      <c r="R43" s="283">
        <v>37</v>
      </c>
    </row>
    <row r="44" spans="1:18" ht="16.5">
      <c r="A44" s="272" t="s">
        <v>117</v>
      </c>
      <c r="B44" s="273" t="s">
        <v>331</v>
      </c>
      <c r="C44" s="274" t="s">
        <v>70</v>
      </c>
      <c r="D44" s="275">
        <v>0.77650369273527309</v>
      </c>
      <c r="E44" s="276">
        <v>5901</v>
      </c>
      <c r="F44" s="234" t="s">
        <v>119</v>
      </c>
      <c r="G44" s="277" t="s">
        <v>210</v>
      </c>
      <c r="H44" s="278">
        <v>3</v>
      </c>
      <c r="I44" s="235">
        <v>1810.3799999999999</v>
      </c>
      <c r="J44" s="279">
        <v>2.881589098076634E-2</v>
      </c>
      <c r="K44" s="279">
        <v>0.39348562632623429</v>
      </c>
      <c r="L44" s="279">
        <v>0.23917630552701641</v>
      </c>
      <c r="M44" s="280">
        <v>19.032</v>
      </c>
      <c r="N44" s="281">
        <v>0.16571106618499984</v>
      </c>
      <c r="O44" s="281">
        <v>0.71808128680166594</v>
      </c>
      <c r="P44" s="282">
        <v>18</v>
      </c>
      <c r="Q44" s="283">
        <v>3</v>
      </c>
      <c r="R44" s="283">
        <v>13</v>
      </c>
    </row>
    <row r="45" spans="1:18" ht="16.5">
      <c r="A45" s="272" t="s">
        <v>117</v>
      </c>
      <c r="B45" s="273" t="s">
        <v>333</v>
      </c>
      <c r="C45" s="274" t="s">
        <v>67</v>
      </c>
      <c r="D45" s="275">
        <v>0.80076923076923068</v>
      </c>
      <c r="E45" s="276">
        <v>590</v>
      </c>
      <c r="F45" s="234" t="s">
        <v>119</v>
      </c>
      <c r="G45" s="277" t="s">
        <v>213</v>
      </c>
      <c r="H45" s="278">
        <v>1</v>
      </c>
      <c r="I45" s="235">
        <v>1407.491</v>
      </c>
      <c r="J45" s="279">
        <v>1.967714394242797E-2</v>
      </c>
      <c r="K45" s="279">
        <v>0.33582240077658743</v>
      </c>
      <c r="L45" s="279">
        <v>0.30479768609532848</v>
      </c>
      <c r="M45" s="280">
        <v>10.157999999999999</v>
      </c>
      <c r="N45" s="281">
        <v>0.78153252844956023</v>
      </c>
      <c r="O45" s="281">
        <v>3.0550817021210084</v>
      </c>
      <c r="P45" s="282">
        <v>11</v>
      </c>
      <c r="Q45" s="283">
        <v>11</v>
      </c>
      <c r="R45" s="283">
        <v>43</v>
      </c>
    </row>
    <row r="46" spans="1:18" ht="16.5">
      <c r="A46" s="272" t="s">
        <v>117</v>
      </c>
      <c r="B46" s="273" t="s">
        <v>337</v>
      </c>
      <c r="C46" s="274" t="s">
        <v>70</v>
      </c>
      <c r="D46" s="275">
        <v>0.78935483870967738</v>
      </c>
      <c r="E46" s="276">
        <v>9962</v>
      </c>
      <c r="F46" s="234" t="s">
        <v>118</v>
      </c>
      <c r="G46" s="277" t="s">
        <v>196</v>
      </c>
      <c r="H46" s="278">
        <v>1</v>
      </c>
      <c r="I46" s="235">
        <v>741.74099999999999</v>
      </c>
      <c r="J46" s="279">
        <v>2.7663825222106489E-2</v>
      </c>
      <c r="K46" s="279">
        <v>0.39197993368167966</v>
      </c>
      <c r="L46" s="279">
        <v>0.12807705115397422</v>
      </c>
      <c r="M46" s="280">
        <v>13.805999999999999</v>
      </c>
      <c r="N46" s="281">
        <v>0</v>
      </c>
      <c r="O46" s="281">
        <v>31.547399968452602</v>
      </c>
      <c r="P46" s="282">
        <v>16</v>
      </c>
      <c r="Q46" s="283">
        <v>0</v>
      </c>
      <c r="R46" s="283">
        <v>234</v>
      </c>
    </row>
    <row r="47" spans="1:18" ht="16.5">
      <c r="A47" s="272" t="s">
        <v>117</v>
      </c>
      <c r="B47" s="273" t="s">
        <v>341</v>
      </c>
      <c r="C47" s="274" t="s">
        <v>70</v>
      </c>
      <c r="D47" s="275">
        <v>0.77630518361487622</v>
      </c>
      <c r="E47" s="276">
        <v>8131</v>
      </c>
      <c r="F47" s="234" t="s">
        <v>119</v>
      </c>
      <c r="G47" s="277" t="s">
        <v>201</v>
      </c>
      <c r="H47" s="278">
        <v>2</v>
      </c>
      <c r="I47" s="235">
        <v>1590.991</v>
      </c>
      <c r="J47" s="279">
        <v>2.5193274083408594E-2</v>
      </c>
      <c r="K47" s="279">
        <v>0.33333540243157833</v>
      </c>
      <c r="L47" s="279">
        <v>0.25895809592888963</v>
      </c>
      <c r="M47" s="280">
        <v>16.817</v>
      </c>
      <c r="N47" s="281">
        <v>0</v>
      </c>
      <c r="O47" s="281">
        <v>1.3827859491348473</v>
      </c>
      <c r="P47" s="282">
        <v>9</v>
      </c>
      <c r="Q47" s="283">
        <v>0</v>
      </c>
      <c r="R47" s="283">
        <v>22</v>
      </c>
    </row>
    <row r="48" spans="1:18" ht="16.5">
      <c r="A48" s="272" t="s">
        <v>117</v>
      </c>
      <c r="B48" s="273" t="s">
        <v>347</v>
      </c>
      <c r="C48" s="274" t="s">
        <v>67</v>
      </c>
      <c r="D48" s="275">
        <v>0.80105100656026407</v>
      </c>
      <c r="E48" s="276">
        <v>8998</v>
      </c>
      <c r="F48" s="234" t="s">
        <v>119</v>
      </c>
      <c r="G48" s="277" t="s">
        <v>211</v>
      </c>
      <c r="H48" s="278">
        <v>7</v>
      </c>
      <c r="I48" s="235">
        <v>1650.3589999999999</v>
      </c>
      <c r="J48" s="279">
        <v>1.629259213906762E-2</v>
      </c>
      <c r="K48" s="279">
        <v>0.35823829010411984</v>
      </c>
      <c r="L48" s="279">
        <v>0.1969268504610209</v>
      </c>
      <c r="M48" s="280">
        <v>11.682</v>
      </c>
      <c r="N48" s="281">
        <v>0</v>
      </c>
      <c r="O48" s="281">
        <v>3.1508296073763344</v>
      </c>
      <c r="P48" s="282">
        <v>21</v>
      </c>
      <c r="Q48" s="283">
        <v>0</v>
      </c>
      <c r="R48" s="283">
        <v>55</v>
      </c>
    </row>
    <row r="49" spans="1:18" ht="16.5">
      <c r="A49" s="272" t="s">
        <v>117</v>
      </c>
      <c r="B49" s="273" t="s">
        <v>355</v>
      </c>
      <c r="C49" s="274" t="s">
        <v>70</v>
      </c>
      <c r="D49" s="275">
        <v>0.76506585894038071</v>
      </c>
      <c r="E49" s="276">
        <v>4011</v>
      </c>
      <c r="F49" s="234" t="s">
        <v>119</v>
      </c>
      <c r="G49" s="277" t="s">
        <v>210</v>
      </c>
      <c r="H49" s="278">
        <v>3</v>
      </c>
      <c r="I49" s="235">
        <v>1839.5519999999999</v>
      </c>
      <c r="J49" s="279">
        <v>5.6092260216666474E-2</v>
      </c>
      <c r="K49" s="279">
        <v>0.38247414431843174</v>
      </c>
      <c r="L49" s="279">
        <v>0.27343614097345442</v>
      </c>
      <c r="M49" s="280">
        <v>20.353999999999999</v>
      </c>
      <c r="N49" s="281">
        <v>0</v>
      </c>
      <c r="O49" s="281">
        <v>2.8267752148349166</v>
      </c>
      <c r="P49" s="282">
        <v>16</v>
      </c>
      <c r="Q49" s="283">
        <v>0</v>
      </c>
      <c r="R49" s="283">
        <v>52</v>
      </c>
    </row>
    <row r="50" spans="1:18" ht="16.5">
      <c r="A50" s="272" t="s">
        <v>117</v>
      </c>
      <c r="B50" s="273" t="s">
        <v>416</v>
      </c>
      <c r="C50" s="274" t="s">
        <v>67</v>
      </c>
      <c r="D50" s="275">
        <v>0.83069084562521223</v>
      </c>
      <c r="E50" s="276">
        <v>4023</v>
      </c>
      <c r="F50" s="234" t="s">
        <v>119</v>
      </c>
      <c r="G50" s="277" t="s">
        <v>206</v>
      </c>
      <c r="H50" s="278">
        <v>2</v>
      </c>
      <c r="I50" s="235">
        <v>533.81799999999998</v>
      </c>
      <c r="J50" s="279">
        <v>2.3131080727539461E-2</v>
      </c>
      <c r="K50" s="279">
        <v>0.3116507164726367</v>
      </c>
      <c r="L50" s="279">
        <v>0.28286794375611163</v>
      </c>
      <c r="M50" s="280">
        <v>12.066000000000001</v>
      </c>
      <c r="N50" s="281">
        <v>0</v>
      </c>
      <c r="O50" s="281">
        <v>0.56198929223068539</v>
      </c>
      <c r="P50" s="282">
        <v>3</v>
      </c>
      <c r="Q50" s="283">
        <v>0</v>
      </c>
      <c r="R50" s="283">
        <v>3</v>
      </c>
    </row>
    <row r="51" spans="1:18" ht="16.5">
      <c r="A51" s="272" t="s">
        <v>117</v>
      </c>
      <c r="B51" s="273" t="s">
        <v>357</v>
      </c>
      <c r="C51" s="274" t="s">
        <v>67</v>
      </c>
      <c r="D51" s="275">
        <v>0.84184909013983666</v>
      </c>
      <c r="E51" s="276">
        <v>5017</v>
      </c>
      <c r="F51" s="234" t="s">
        <v>122</v>
      </c>
      <c r="G51" s="277" t="s">
        <v>230</v>
      </c>
      <c r="H51" s="278">
        <v>4</v>
      </c>
      <c r="I51" s="235">
        <v>460.89499999999998</v>
      </c>
      <c r="J51" s="279">
        <v>8.3142979674743923E-3</v>
      </c>
      <c r="K51" s="279">
        <v>0.3762148743427699</v>
      </c>
      <c r="L51" s="279">
        <v>6.4074413836322688E-2</v>
      </c>
      <c r="M51" s="280">
        <v>9.3190000000000008</v>
      </c>
      <c r="N51" s="281">
        <v>0.43393831566842778</v>
      </c>
      <c r="O51" s="281">
        <v>4.1224139988500639</v>
      </c>
      <c r="P51" s="282">
        <v>2</v>
      </c>
      <c r="Q51" s="283">
        <v>2</v>
      </c>
      <c r="R51" s="283">
        <v>26</v>
      </c>
    </row>
    <row r="52" spans="1:18" ht="16.5">
      <c r="A52" s="272" t="s">
        <v>117</v>
      </c>
      <c r="B52" s="273" t="s">
        <v>359</v>
      </c>
      <c r="C52" s="274" t="s">
        <v>70</v>
      </c>
      <c r="D52" s="275">
        <v>0.77346153846153853</v>
      </c>
      <c r="E52" s="276">
        <v>5610</v>
      </c>
      <c r="F52" s="234" t="s">
        <v>119</v>
      </c>
      <c r="G52" s="277" t="s">
        <v>204</v>
      </c>
      <c r="H52" s="278">
        <v>1</v>
      </c>
      <c r="I52" s="235">
        <v>887.65</v>
      </c>
      <c r="J52" s="279">
        <v>6.9407963997459871E-3</v>
      </c>
      <c r="K52" s="279">
        <v>0.35774013881255129</v>
      </c>
      <c r="L52" s="279">
        <v>0.23545316284571621</v>
      </c>
      <c r="M52" s="280">
        <v>12.058</v>
      </c>
      <c r="N52" s="281">
        <v>0</v>
      </c>
      <c r="O52" s="281">
        <v>1.464541204303498</v>
      </c>
      <c r="P52" s="282">
        <v>4</v>
      </c>
      <c r="Q52" s="283">
        <v>0</v>
      </c>
      <c r="R52" s="283">
        <v>13</v>
      </c>
    </row>
    <row r="53" spans="1:18" ht="16.5">
      <c r="A53" s="272" t="s">
        <v>117</v>
      </c>
      <c r="B53" s="273" t="s">
        <v>361</v>
      </c>
      <c r="C53" s="274" t="s">
        <v>70</v>
      </c>
      <c r="D53" s="275">
        <v>0.78383717701178623</v>
      </c>
      <c r="E53" s="276">
        <v>5419</v>
      </c>
      <c r="F53" s="234" t="s">
        <v>119</v>
      </c>
      <c r="G53" s="277" t="s">
        <v>213</v>
      </c>
      <c r="H53" s="278">
        <v>11</v>
      </c>
      <c r="I53" s="235">
        <v>1516.4829999999999</v>
      </c>
      <c r="J53" s="279">
        <v>1.2408634030351695E-2</v>
      </c>
      <c r="K53" s="279">
        <v>0.32369417536784262</v>
      </c>
      <c r="L53" s="279">
        <v>0.21892761079418629</v>
      </c>
      <c r="M53" s="280">
        <v>12.608000000000001</v>
      </c>
      <c r="N53" s="281">
        <v>0</v>
      </c>
      <c r="O53" s="281">
        <v>10.814496436821251</v>
      </c>
      <c r="P53" s="282">
        <v>2</v>
      </c>
      <c r="Q53" s="283">
        <v>0</v>
      </c>
      <c r="R53" s="283">
        <v>172</v>
      </c>
    </row>
    <row r="54" spans="1:18" ht="16.5">
      <c r="A54" s="272" t="s">
        <v>117</v>
      </c>
      <c r="B54" s="273" t="s">
        <v>363</v>
      </c>
      <c r="C54" s="274" t="s">
        <v>70</v>
      </c>
      <c r="D54" s="275">
        <v>0.7663373552724575</v>
      </c>
      <c r="E54" s="276">
        <v>1031</v>
      </c>
      <c r="F54" s="234" t="s">
        <v>119</v>
      </c>
      <c r="G54" s="277" t="s">
        <v>205</v>
      </c>
      <c r="H54" s="278">
        <v>2</v>
      </c>
      <c r="I54" s="235">
        <v>2341.0699999999997</v>
      </c>
      <c r="J54" s="279">
        <v>1.1182796393840721E-2</v>
      </c>
      <c r="K54" s="279">
        <v>0.35862793128502124</v>
      </c>
      <c r="L54" s="279">
        <v>0.19136548672188358</v>
      </c>
      <c r="M54" s="280">
        <v>12.305999999999999</v>
      </c>
      <c r="N54" s="281">
        <v>0</v>
      </c>
      <c r="O54" s="281">
        <v>4.6132751263311222</v>
      </c>
      <c r="P54" s="282">
        <v>30</v>
      </c>
      <c r="Q54" s="283">
        <v>0</v>
      </c>
      <c r="R54" s="283">
        <v>108</v>
      </c>
    </row>
    <row r="55" spans="1:18" ht="16.5">
      <c r="A55" s="272" t="s">
        <v>117</v>
      </c>
      <c r="B55" s="273" t="s">
        <v>371</v>
      </c>
      <c r="C55" s="274" t="s">
        <v>67</v>
      </c>
      <c r="D55" s="275">
        <v>0.84307692307692317</v>
      </c>
      <c r="E55" s="276">
        <v>7913</v>
      </c>
      <c r="F55" s="234" t="s">
        <v>119</v>
      </c>
      <c r="G55" s="277" t="s">
        <v>217</v>
      </c>
      <c r="H55" s="278">
        <v>1</v>
      </c>
      <c r="I55" s="235">
        <v>1476.8889999999999</v>
      </c>
      <c r="J55" s="279">
        <v>1.5171162813058933E-2</v>
      </c>
      <c r="K55" s="279">
        <v>0.35785838638554357</v>
      </c>
      <c r="L55" s="279">
        <v>0.13948238493211068</v>
      </c>
      <c r="M55" s="280">
        <v>11.153</v>
      </c>
      <c r="N55" s="281">
        <v>0</v>
      </c>
      <c r="O55" s="281">
        <v>3.7917541534942711</v>
      </c>
      <c r="P55" s="282">
        <v>3</v>
      </c>
      <c r="Q55" s="283">
        <v>0</v>
      </c>
      <c r="R55" s="283">
        <v>56</v>
      </c>
    </row>
    <row r="56" spans="1:18" ht="16.5">
      <c r="A56" s="272" t="s">
        <v>117</v>
      </c>
      <c r="B56" s="273" t="s">
        <v>373</v>
      </c>
      <c r="C56" s="274" t="s">
        <v>70</v>
      </c>
      <c r="D56" s="275">
        <v>0.78774193548387095</v>
      </c>
      <c r="E56" s="276">
        <v>6883</v>
      </c>
      <c r="F56" s="234" t="s">
        <v>118</v>
      </c>
      <c r="G56" s="277" t="s">
        <v>199</v>
      </c>
      <c r="H56" s="278">
        <v>1</v>
      </c>
      <c r="I56" s="235">
        <v>1100.364</v>
      </c>
      <c r="J56" s="279">
        <v>9.1949252700653863E-3</v>
      </c>
      <c r="K56" s="279">
        <v>0.39228088411484224</v>
      </c>
      <c r="L56" s="279">
        <v>0.26718431355442379</v>
      </c>
      <c r="M56" s="280">
        <v>13.71</v>
      </c>
      <c r="N56" s="281">
        <v>9.0879018215790405E-2</v>
      </c>
      <c r="O56" s="281">
        <v>14.177126841663304</v>
      </c>
      <c r="P56" s="282">
        <v>27</v>
      </c>
      <c r="Q56" s="283">
        <v>1</v>
      </c>
      <c r="R56" s="283">
        <v>156</v>
      </c>
    </row>
  </sheetData>
  <phoneticPr fontId="2" type="noConversion"/>
  <conditionalFormatting sqref="C14:D56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2024-10-02T05:55:39Z</dcterms:modified>
</cp:coreProperties>
</file>