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47995FE7-6B95-48AB-92B5-370903F624CB}" xr6:coauthVersionLast="47" xr6:coauthVersionMax="47" xr10:uidLastSave="{00000000-0000-0000-0000-000000000000}"/>
  <bookViews>
    <workbookView xWindow="-210" yWindow="45" windowWidth="17790" windowHeight="1551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운전자별!$A$1:$R$117</definedName>
    <definedName name="_xlnm.Print_Area" localSheetId="1">종합!$A$1:$L$143</definedName>
    <definedName name="_xlnm.Print_Area" localSheetId="3">차량별!$A$1:$T$49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4" i="12" l="1"/>
  <c r="B135" i="12"/>
  <c r="B131" i="12"/>
  <c r="B130" i="12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B132" i="12"/>
  <c r="B133" i="12"/>
  <c r="B134" i="12"/>
  <c r="R108" i="7"/>
  <c r="Q108" i="7"/>
  <c r="P108" i="7"/>
  <c r="O108" i="7"/>
  <c r="N108" i="7"/>
  <c r="M108" i="7"/>
  <c r="K108" i="7"/>
  <c r="J108" i="7"/>
  <c r="I108" i="7"/>
  <c r="L108" i="7" s="1"/>
  <c r="H108" i="7"/>
  <c r="G108" i="7"/>
  <c r="F108" i="7"/>
  <c r="E108" i="7"/>
  <c r="D108" i="7"/>
  <c r="C108" i="7"/>
  <c r="A108" i="7"/>
  <c r="R107" i="7"/>
  <c r="Q107" i="7"/>
  <c r="P107" i="7"/>
  <c r="O107" i="7"/>
  <c r="N107" i="7"/>
  <c r="M107" i="7"/>
  <c r="K107" i="7"/>
  <c r="J107" i="7"/>
  <c r="I107" i="7"/>
  <c r="L107" i="7" s="1"/>
  <c r="H107" i="7"/>
  <c r="G107" i="7"/>
  <c r="F107" i="7"/>
  <c r="E107" i="7"/>
  <c r="D107" i="7"/>
  <c r="C107" i="7"/>
  <c r="A107" i="7"/>
  <c r="R106" i="7"/>
  <c r="Q106" i="7"/>
  <c r="P106" i="7"/>
  <c r="O106" i="7"/>
  <c r="N106" i="7"/>
  <c r="M106" i="7"/>
  <c r="K106" i="7"/>
  <c r="J106" i="7"/>
  <c r="I106" i="7"/>
  <c r="L106" i="7" s="1"/>
  <c r="H106" i="7"/>
  <c r="G106" i="7"/>
  <c r="F106" i="7"/>
  <c r="E106" i="7"/>
  <c r="D106" i="7"/>
  <c r="C106" i="7"/>
  <c r="A106" i="7"/>
  <c r="T49" i="60"/>
  <c r="S49" i="60"/>
  <c r="R49" i="60"/>
  <c r="Q49" i="60"/>
  <c r="P49" i="60"/>
  <c r="O49" i="60"/>
  <c r="N49" i="60"/>
  <c r="M49" i="60"/>
  <c r="L49" i="60"/>
  <c r="K49" i="60"/>
  <c r="J49" i="60"/>
  <c r="I49" i="60"/>
  <c r="H49" i="60"/>
  <c r="G49" i="60"/>
  <c r="E49" i="60"/>
  <c r="D49" i="60"/>
  <c r="C49" i="60"/>
  <c r="B49" i="60"/>
  <c r="A49" i="60"/>
  <c r="T48" i="60"/>
  <c r="S48" i="60"/>
  <c r="R48" i="60"/>
  <c r="Q48" i="60"/>
  <c r="P48" i="60"/>
  <c r="O48" i="60"/>
  <c r="N48" i="60"/>
  <c r="M48" i="60"/>
  <c r="L48" i="60"/>
  <c r="K48" i="60"/>
  <c r="J48" i="60"/>
  <c r="I48" i="60"/>
  <c r="H48" i="60"/>
  <c r="G48" i="60"/>
  <c r="E48" i="60"/>
  <c r="D48" i="60"/>
  <c r="C48" i="60"/>
  <c r="B48" i="60"/>
  <c r="A48" i="60"/>
  <c r="T47" i="60"/>
  <c r="S47" i="60"/>
  <c r="R47" i="60"/>
  <c r="Q47" i="60"/>
  <c r="P47" i="60"/>
  <c r="O47" i="60"/>
  <c r="N47" i="60"/>
  <c r="M47" i="60"/>
  <c r="L47" i="60"/>
  <c r="K47" i="60"/>
  <c r="J47" i="60"/>
  <c r="I47" i="60"/>
  <c r="H47" i="60"/>
  <c r="G47" i="60"/>
  <c r="F47" i="60" s="1"/>
  <c r="E47" i="60"/>
  <c r="D47" i="60"/>
  <c r="C47" i="60"/>
  <c r="B47" i="60"/>
  <c r="A47" i="60"/>
  <c r="T46" i="60"/>
  <c r="S46" i="60"/>
  <c r="R46" i="60"/>
  <c r="Q46" i="60"/>
  <c r="P46" i="60"/>
  <c r="O46" i="60"/>
  <c r="N46" i="60"/>
  <c r="M46" i="60"/>
  <c r="L46" i="60"/>
  <c r="K46" i="60"/>
  <c r="J46" i="60"/>
  <c r="I46" i="60"/>
  <c r="H46" i="60"/>
  <c r="G46" i="60"/>
  <c r="E46" i="60"/>
  <c r="D46" i="60"/>
  <c r="C46" i="60"/>
  <c r="B46" i="60"/>
  <c r="A46" i="60"/>
  <c r="F48" i="60" l="1"/>
  <c r="F46" i="60"/>
  <c r="F49" i="60"/>
  <c r="I6" i="7"/>
  <c r="I7" i="7"/>
  <c r="I8" i="7"/>
  <c r="I9" i="7"/>
  <c r="I10" i="7"/>
  <c r="I11" i="7"/>
  <c r="I12" i="7"/>
  <c r="I13" i="7"/>
  <c r="I14" i="7"/>
  <c r="I15" i="7"/>
  <c r="I16" i="7"/>
  <c r="L16" i="7" s="1"/>
  <c r="I17" i="7"/>
  <c r="L17" i="7" s="1"/>
  <c r="I18" i="7"/>
  <c r="L18" i="7" s="1"/>
  <c r="I19" i="7"/>
  <c r="L19" i="7" s="1"/>
  <c r="I20" i="7"/>
  <c r="L20" i="7" s="1"/>
  <c r="I21" i="7"/>
  <c r="L21" i="7" s="1"/>
  <c r="I22" i="7"/>
  <c r="L22" i="7" s="1"/>
  <c r="I23" i="7"/>
  <c r="I24" i="7"/>
  <c r="I25" i="7"/>
  <c r="L25" i="7" s="1"/>
  <c r="I26" i="7"/>
  <c r="L26" i="7" s="1"/>
  <c r="I27" i="7"/>
  <c r="L27" i="7" s="1"/>
  <c r="I28" i="7"/>
  <c r="L28" i="7" s="1"/>
  <c r="I29" i="7"/>
  <c r="L29" i="7" s="1"/>
  <c r="I30" i="7"/>
  <c r="L30" i="7" s="1"/>
  <c r="I31" i="7"/>
  <c r="I32" i="7"/>
  <c r="I33" i="7"/>
  <c r="L33" i="7" s="1"/>
  <c r="I34" i="7"/>
  <c r="L34" i="7" s="1"/>
  <c r="I35" i="7"/>
  <c r="L35" i="7" s="1"/>
  <c r="I36" i="7"/>
  <c r="L36" i="7" s="1"/>
  <c r="I37" i="7"/>
  <c r="L37" i="7" s="1"/>
  <c r="I38" i="7"/>
  <c r="L38" i="7" s="1"/>
  <c r="I39" i="7"/>
  <c r="I40" i="7"/>
  <c r="L40" i="7" s="1"/>
  <c r="I41" i="7"/>
  <c r="L41" i="7" s="1"/>
  <c r="I42" i="7"/>
  <c r="L42" i="7" s="1"/>
  <c r="I43" i="7"/>
  <c r="L43" i="7" s="1"/>
  <c r="I44" i="7"/>
  <c r="L44" i="7" s="1"/>
  <c r="I45" i="7"/>
  <c r="L45" i="7" s="1"/>
  <c r="I46" i="7"/>
  <c r="L46" i="7" s="1"/>
  <c r="I47" i="7"/>
  <c r="I48" i="7"/>
  <c r="I49" i="7"/>
  <c r="I50" i="7"/>
  <c r="L50" i="7" s="1"/>
  <c r="I51" i="7"/>
  <c r="L51" i="7" s="1"/>
  <c r="I52" i="7"/>
  <c r="L52" i="7" s="1"/>
  <c r="I53" i="7"/>
  <c r="L53" i="7" s="1"/>
  <c r="I54" i="7"/>
  <c r="L54" i="7" s="1"/>
  <c r="I55" i="7"/>
  <c r="I56" i="7"/>
  <c r="L56" i="7" s="1"/>
  <c r="I57" i="7"/>
  <c r="L57" i="7" s="1"/>
  <c r="I58" i="7"/>
  <c r="L58" i="7" s="1"/>
  <c r="I59" i="7"/>
  <c r="L59" i="7" s="1"/>
  <c r="I60" i="7"/>
  <c r="L60" i="7" s="1"/>
  <c r="I61" i="7"/>
  <c r="L61" i="7" s="1"/>
  <c r="I62" i="7"/>
  <c r="L62" i="7" s="1"/>
  <c r="I63" i="7"/>
  <c r="I64" i="7"/>
  <c r="L64" i="7" s="1"/>
  <c r="I65" i="7"/>
  <c r="L65" i="7" s="1"/>
  <c r="I66" i="7"/>
  <c r="L66" i="7" s="1"/>
  <c r="I67" i="7"/>
  <c r="L67" i="7" s="1"/>
  <c r="I68" i="7"/>
  <c r="L68" i="7" s="1"/>
  <c r="I69" i="7"/>
  <c r="L69" i="7" s="1"/>
  <c r="I70" i="7"/>
  <c r="L70" i="7" s="1"/>
  <c r="I71" i="7"/>
  <c r="I72" i="7"/>
  <c r="L72" i="7" s="1"/>
  <c r="I73" i="7"/>
  <c r="L73" i="7" s="1"/>
  <c r="I74" i="7"/>
  <c r="L74" i="7" s="1"/>
  <c r="I75" i="7"/>
  <c r="L75" i="7" s="1"/>
  <c r="I76" i="7"/>
  <c r="L76" i="7" s="1"/>
  <c r="I77" i="7"/>
  <c r="L77" i="7" s="1"/>
  <c r="I78" i="7"/>
  <c r="L78" i="7" s="1"/>
  <c r="I79" i="7"/>
  <c r="I80" i="7"/>
  <c r="I81" i="7"/>
  <c r="L81" i="7" s="1"/>
  <c r="I82" i="7"/>
  <c r="L82" i="7" s="1"/>
  <c r="I83" i="7"/>
  <c r="L83" i="7" s="1"/>
  <c r="I84" i="7"/>
  <c r="L84" i="7" s="1"/>
  <c r="I85" i="7"/>
  <c r="L85" i="7" s="1"/>
  <c r="I86" i="7"/>
  <c r="L86" i="7" s="1"/>
  <c r="I87" i="7"/>
  <c r="I88" i="7"/>
  <c r="L88" i="7" s="1"/>
  <c r="I89" i="7"/>
  <c r="L89" i="7" s="1"/>
  <c r="I90" i="7"/>
  <c r="L90" i="7" s="1"/>
  <c r="I91" i="7"/>
  <c r="L91" i="7" s="1"/>
  <c r="I92" i="7"/>
  <c r="L92" i="7" s="1"/>
  <c r="I93" i="7"/>
  <c r="L93" i="7" s="1"/>
  <c r="I94" i="7"/>
  <c r="L94" i="7" s="1"/>
  <c r="I95" i="7"/>
  <c r="I96" i="7"/>
  <c r="L96" i="7" s="1"/>
  <c r="I97" i="7"/>
  <c r="L97" i="7" s="1"/>
  <c r="I98" i="7"/>
  <c r="L98" i="7" s="1"/>
  <c r="I99" i="7"/>
  <c r="L99" i="7" s="1"/>
  <c r="I100" i="7"/>
  <c r="L100" i="7" s="1"/>
  <c r="I101" i="7"/>
  <c r="L101" i="7" s="1"/>
  <c r="I102" i="7"/>
  <c r="L102" i="7" s="1"/>
  <c r="I103" i="7"/>
  <c r="I104" i="7"/>
  <c r="I105" i="7"/>
  <c r="L105" i="7" s="1"/>
  <c r="I5" i="7"/>
  <c r="A15" i="7"/>
  <c r="C15" i="7"/>
  <c r="D15" i="7"/>
  <c r="E15" i="7"/>
  <c r="B15" i="7" s="1"/>
  <c r="F15" i="7"/>
  <c r="G15" i="7"/>
  <c r="H15" i="7"/>
  <c r="L15" i="7"/>
  <c r="J15" i="7"/>
  <c r="K15" i="7"/>
  <c r="M15" i="7"/>
  <c r="N15" i="7"/>
  <c r="O15" i="7"/>
  <c r="P15" i="7"/>
  <c r="Q15" i="7"/>
  <c r="R15" i="7"/>
  <c r="A16" i="7"/>
  <c r="C16" i="7"/>
  <c r="D16" i="7"/>
  <c r="E16" i="7"/>
  <c r="B16" i="7" s="1"/>
  <c r="F16" i="7"/>
  <c r="G16" i="7"/>
  <c r="H16" i="7"/>
  <c r="J16" i="7"/>
  <c r="K16" i="7"/>
  <c r="M16" i="7"/>
  <c r="N16" i="7"/>
  <c r="O16" i="7"/>
  <c r="P16" i="7"/>
  <c r="Q16" i="7"/>
  <c r="R16" i="7"/>
  <c r="A17" i="7"/>
  <c r="C17" i="7"/>
  <c r="D17" i="7"/>
  <c r="E17" i="7"/>
  <c r="B17" i="7" s="1"/>
  <c r="F17" i="7"/>
  <c r="G17" i="7"/>
  <c r="H17" i="7"/>
  <c r="J17" i="7"/>
  <c r="K17" i="7"/>
  <c r="M17" i="7"/>
  <c r="N17" i="7"/>
  <c r="O17" i="7"/>
  <c r="P17" i="7"/>
  <c r="Q17" i="7"/>
  <c r="R17" i="7"/>
  <c r="A18" i="7"/>
  <c r="C18" i="7"/>
  <c r="D18" i="7"/>
  <c r="E18" i="7"/>
  <c r="B18" i="7" s="1"/>
  <c r="F18" i="7"/>
  <c r="G18" i="7"/>
  <c r="H18" i="7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L23" i="7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L24" i="7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L31" i="7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L32" i="7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L39" i="7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L47" i="7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L48" i="7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L49" i="7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L55" i="7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L63" i="7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L71" i="7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L79" i="7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L80" i="7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L87" i="7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J95" i="7"/>
  <c r="K95" i="7"/>
  <c r="L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L103" i="7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L104" i="7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J105" i="7"/>
  <c r="K105" i="7"/>
  <c r="M105" i="7"/>
  <c r="N105" i="7"/>
  <c r="O105" i="7"/>
  <c r="P105" i="7"/>
  <c r="Q105" i="7"/>
  <c r="R10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I132" i="12" l="1"/>
  <c r="F135" i="12"/>
  <c r="J131" i="12"/>
  <c r="D134" i="12"/>
  <c r="D132" i="12"/>
  <c r="I135" i="12"/>
  <c r="J132" i="12"/>
  <c r="G135" i="12"/>
  <c r="D131" i="12"/>
  <c r="F132" i="12"/>
  <c r="J133" i="12"/>
  <c r="H131" i="12"/>
  <c r="F133" i="12"/>
  <c r="J135" i="12"/>
  <c r="H135" i="12"/>
  <c r="D130" i="12"/>
  <c r="D135" i="12"/>
  <c r="H134" i="12"/>
  <c r="F134" i="12"/>
  <c r="F130" i="12"/>
  <c r="I131" i="12"/>
  <c r="F25" i="60"/>
  <c r="F38" i="60"/>
  <c r="F30" i="60"/>
  <c r="F22" i="60"/>
  <c r="F14" i="60"/>
  <c r="F33" i="60"/>
  <c r="F42" i="60"/>
  <c r="F34" i="60"/>
  <c r="F26" i="60"/>
  <c r="F18" i="60"/>
  <c r="F41" i="60"/>
  <c r="F24" i="60"/>
  <c r="F16" i="60"/>
  <c r="F45" i="60"/>
  <c r="F37" i="60"/>
  <c r="F29" i="60"/>
  <c r="F21" i="60"/>
  <c r="F13" i="60"/>
  <c r="F43" i="60"/>
  <c r="F35" i="60"/>
  <c r="F27" i="60"/>
  <c r="F19" i="60"/>
  <c r="F11" i="60"/>
  <c r="F40" i="60"/>
  <c r="F39" i="60"/>
  <c r="F15" i="60"/>
  <c r="F44" i="60"/>
  <c r="F36" i="60"/>
  <c r="F28" i="60"/>
  <c r="F20" i="60"/>
  <c r="F12" i="60"/>
  <c r="F32" i="60"/>
  <c r="F31" i="60"/>
  <c r="F23" i="60"/>
  <c r="F17" i="60"/>
  <c r="J51" i="12" a="1"/>
  <c r="E135" i="12" l="1"/>
  <c r="E130" i="12"/>
  <c r="G132" i="12"/>
  <c r="E133" i="12"/>
  <c r="H133" i="12"/>
  <c r="G131" i="12"/>
  <c r="G133" i="12"/>
  <c r="E131" i="12"/>
  <c r="D133" i="12"/>
  <c r="F131" i="12"/>
  <c r="I133" i="12"/>
  <c r="G130" i="12"/>
  <c r="H132" i="12"/>
  <c r="E134" i="12"/>
  <c r="J134" i="12"/>
  <c r="J130" i="12"/>
  <c r="G134" i="12"/>
  <c r="E132" i="12"/>
  <c r="I130" i="12"/>
  <c r="J51" i="12"/>
  <c r="A7" i="7"/>
  <c r="C7" i="7"/>
  <c r="D7" i="7"/>
  <c r="E7" i="7"/>
  <c r="B7" i="7" s="1"/>
  <c r="F7" i="7"/>
  <c r="G7" i="7"/>
  <c r="H7" i="7"/>
  <c r="L7" i="7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L8" i="7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L9" i="7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L10" i="7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L11" i="7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L12" i="7"/>
  <c r="J12" i="7"/>
  <c r="K12" i="7"/>
  <c r="M12" i="7"/>
  <c r="N12" i="7"/>
  <c r="O12" i="7"/>
  <c r="P12" i="7"/>
  <c r="Q12" i="7"/>
  <c r="R12" i="7"/>
  <c r="A13" i="7"/>
  <c r="C13" i="7"/>
  <c r="D13" i="7"/>
  <c r="E13" i="7"/>
  <c r="B13" i="7" s="1"/>
  <c r="F13" i="7"/>
  <c r="G13" i="7"/>
  <c r="H13" i="7"/>
  <c r="L13" i="7"/>
  <c r="J13" i="7"/>
  <c r="K13" i="7"/>
  <c r="M13" i="7"/>
  <c r="N13" i="7"/>
  <c r="O13" i="7"/>
  <c r="P13" i="7"/>
  <c r="Q13" i="7"/>
  <c r="R13" i="7"/>
  <c r="A14" i="7"/>
  <c r="C14" i="7"/>
  <c r="D14" i="7"/>
  <c r="E14" i="7"/>
  <c r="B14" i="7" s="1"/>
  <c r="F14" i="7"/>
  <c r="G14" i="7"/>
  <c r="H14" i="7"/>
  <c r="L14" i="7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L6" i="7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L5" i="7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1" i="12" s="1"/>
  <c r="N25" i="12"/>
  <c r="K27" i="12"/>
  <c r="D27" i="12" l="1"/>
  <c r="D51" i="12" a="1"/>
  <c r="I51" i="12" a="1"/>
  <c r="E51" i="12" a="1"/>
  <c r="F51" i="12" a="1"/>
  <c r="N51" i="12" a="1"/>
  <c r="H51" i="12" a="1"/>
  <c r="G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<sst xmlns="http://schemas.openxmlformats.org/spreadsheetml/2006/main" count="3152" uniqueCount="664">
  <si>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</si>
  <si>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</si>
  <si>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</si>
  <si>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</si>
  <si>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</si>
  <si>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</si>
  <si>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</si>
  <si>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</si>
  <si>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</si>
  <si>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</si>
  <si>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</si>
  <si>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</si>
  <si>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</si>
  <si>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</si>
  <si>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</si>
  <si>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</si>
  <si>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</si>
  <si>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</si>
  <si>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</si>
  <si>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</si>
  <si>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</si>
  <si>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</si>
  <si>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</si>
  <si>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</si>
  <si>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</si>
  <si>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</si>
  <si>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</si>
  <si>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</si>
  <si>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</si>
  <si>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</si>
  <si>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</si>
  <si>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</si>
  <si>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</si>
  <si>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</si>
  <si>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</si>
  <si>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</si>
  <si>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</si>
  <si>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</si>
  <si>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</si>
  <si>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</si>
  <si>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</si>
  <si>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</si>
  <si>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</si>
  <si>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</si>
  <si>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</si>
  <si>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</si>
  <si>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</si>
  <si>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</si>
  <si>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</si>
  <si>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</si>
  <si>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</si>
  <si>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</si>
  <si>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</si>
  <si>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</si>
  <si>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</si>
  <si>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</si>
  <si>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</si>
  <si>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</si>
  <si>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</si>
  <si>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</si>
  <si>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</si>
  <si>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</si>
  <si>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</si>
  <si>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</si>
  <si>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</si>
  <si>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</si>
  <si>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</si>
  <si>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</si>
  <si>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</si>
  <si>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</si>
  <si>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</si>
  <si>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</si>
  <si>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</si>
  <si>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</si>
  <si>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</si>
  <si>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</si>
  <si>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</si>
  <si>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</si>
  <si>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</si>
  <si>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</si>
  <si>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</si>
  <si>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</si>
  <si>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</si>
  <si>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</si>
  <si>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</si>
  <si>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</si>
  <si>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</si>
  <si>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</si>
  <si>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</si>
  <si>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</si>
  <si>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</si>
  <si>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</si>
  <si>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</si>
  <si>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</si>
  <si>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</si>
  <si>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</si>
  <si>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</si>
  <si>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</si>
  <si>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</si>
  <si>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</si>
  <si>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</si>
  <si>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</si>
  <si>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</si>
  <si>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</si>
  <si>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</si>
  <si>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</si>
  <si>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</si>
  <si>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</si>
  <si>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</si>
  <si>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</si>
  <si>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</si>
  <si>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</si>
  <si>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</si>
  <si>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</si>
  <si>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</si>
  <si>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</si>
  <si>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</si>
  <si>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성원운수</t>
  </si>
  <si>
    <t>535</t>
  </si>
  <si>
    <t>536</t>
  </si>
  <si>
    <t>537</t>
  </si>
  <si>
    <t>538</t>
  </si>
  <si>
    <t>539</t>
  </si>
  <si>
    <t>순환54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</si>
  <si>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</si>
  <si>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</si>
  <si>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</si>
  <si>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</si>
  <si>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</si>
  <si>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</si>
  <si>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</si>
  <si>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</si>
  <si>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</si>
  <si>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</si>
  <si>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</si>
  <si>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</si>
  <si>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</si>
  <si>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</si>
  <si>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</si>
  <si>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</si>
  <si>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</si>
  <si>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</si>
  <si>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</si>
  <si>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</si>
  <si>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</si>
  <si>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</si>
  <si>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</si>
  <si>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</si>
  <si>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</si>
  <si>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</si>
  <si>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</si>
  <si>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</si>
  <si>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</si>
  <si>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</si>
  <si>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</si>
  <si>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</si>
  <si>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</si>
  <si>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</si>
  <si>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</si>
  <si>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</si>
  <si>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</si>
  <si>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</si>
  <si>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</si>
  <si>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</si>
  <si>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</si>
  <si>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</si>
  <si>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</si>
  <si>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</si>
  <si>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</si>
  <si>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</si>
  <si>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</si>
  <si>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</si>
  <si>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</si>
  <si>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</si>
  <si>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</si>
  <si>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</si>
  <si>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</si>
  <si>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</si>
  <si>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</si>
  <si>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</si>
  <si>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</si>
  <si>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</si>
  <si>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</si>
  <si>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</si>
  <si>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</si>
  <si>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</si>
  <si>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</si>
  <si>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</si>
  <si>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</si>
  <si>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</si>
  <si>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</si>
  <si>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</si>
  <si>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</si>
  <si>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</si>
  <si>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</si>
  <si>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HD</t>
  </si>
  <si>
    <t>WC</t>
  </si>
  <si>
    <t>성원운수</t>
    <phoneticPr fontId="2" type="noConversion"/>
  </si>
  <si>
    <t>71바5564</t>
  </si>
  <si>
    <t>535535</t>
  </si>
  <si>
    <t>71바6955</t>
  </si>
  <si>
    <t>71바6956</t>
  </si>
  <si>
    <t>WD</t>
  </si>
  <si>
    <t>71바6957</t>
  </si>
  <si>
    <t>71바6958</t>
  </si>
  <si>
    <t>성원운수535D1</t>
  </si>
  <si>
    <t>71바6959</t>
  </si>
  <si>
    <t>성원운수535F1</t>
  </si>
  <si>
    <t>71바6961</t>
  </si>
  <si>
    <t>71바6962</t>
  </si>
  <si>
    <t>71바6963</t>
  </si>
  <si>
    <t>71바6964</t>
  </si>
  <si>
    <t>71바6966</t>
  </si>
  <si>
    <t>71바6967</t>
  </si>
  <si>
    <t>성원운수535C1</t>
  </si>
  <si>
    <t>71바5551</t>
  </si>
  <si>
    <t>536536</t>
  </si>
  <si>
    <t>71바5555</t>
  </si>
  <si>
    <t>71바5556</t>
  </si>
  <si>
    <t>71바5557</t>
  </si>
  <si>
    <t>성원운수536C1</t>
  </si>
  <si>
    <t>71바5558</t>
  </si>
  <si>
    <t>71바5559</t>
  </si>
  <si>
    <t>성원운수536F1</t>
  </si>
  <si>
    <t>71바5560</t>
  </si>
  <si>
    <t>성원운수536D1</t>
  </si>
  <si>
    <t>71바5563</t>
  </si>
  <si>
    <t>71바5565</t>
  </si>
  <si>
    <t>성원운수536B1</t>
  </si>
  <si>
    <t>71바5566</t>
  </si>
  <si>
    <t>74사1183</t>
  </si>
  <si>
    <t>성원운수536D2</t>
  </si>
  <si>
    <t>71바6603</t>
  </si>
  <si>
    <t>저상</t>
  </si>
  <si>
    <t>EC</t>
  </si>
  <si>
    <t>537537</t>
  </si>
  <si>
    <t>71바6609</t>
  </si>
  <si>
    <t>71바6610</t>
  </si>
  <si>
    <t>하이</t>
  </si>
  <si>
    <t>HH</t>
  </si>
  <si>
    <t>성원운수537C1</t>
  </si>
  <si>
    <t>71바6613</t>
  </si>
  <si>
    <t>성원운수537D1</t>
  </si>
  <si>
    <t>71바6301</t>
  </si>
  <si>
    <t>71바6302</t>
  </si>
  <si>
    <t>71바6303</t>
  </si>
  <si>
    <t>71바6305</t>
  </si>
  <si>
    <t>71바6307</t>
  </si>
  <si>
    <t>71바6309</t>
  </si>
  <si>
    <t>71바6601</t>
  </si>
  <si>
    <t>71바6605</t>
  </si>
  <si>
    <t>71바6615</t>
  </si>
  <si>
    <t>71바6616</t>
  </si>
  <si>
    <t>72바1927</t>
  </si>
  <si>
    <t>강석수</t>
  </si>
  <si>
    <t>5192701</t>
  </si>
  <si>
    <t>강원식</t>
  </si>
  <si>
    <t>5199814</t>
  </si>
  <si>
    <t>고기영</t>
  </si>
  <si>
    <t>519934</t>
  </si>
  <si>
    <t>고재문</t>
  </si>
  <si>
    <t>5193431</t>
  </si>
  <si>
    <t>고준엽</t>
  </si>
  <si>
    <t>5192474</t>
  </si>
  <si>
    <t>공영식</t>
  </si>
  <si>
    <t>5196223</t>
  </si>
  <si>
    <t>구자엽</t>
  </si>
  <si>
    <t>5197553</t>
  </si>
  <si>
    <t>권혁기</t>
  </si>
  <si>
    <t>5195547</t>
  </si>
  <si>
    <t>김성식</t>
  </si>
  <si>
    <t>5196501</t>
  </si>
  <si>
    <t>김옥란</t>
  </si>
  <si>
    <t>5199682</t>
  </si>
  <si>
    <t>김익찬</t>
  </si>
  <si>
    <t>5193459</t>
  </si>
  <si>
    <t>김진구</t>
  </si>
  <si>
    <t>5199344</t>
  </si>
  <si>
    <t>김창국</t>
  </si>
  <si>
    <t>5194814</t>
  </si>
  <si>
    <t>김태화</t>
  </si>
  <si>
    <t>5196360</t>
  </si>
  <si>
    <t>김형구</t>
  </si>
  <si>
    <t>5199091</t>
  </si>
  <si>
    <t>김호진</t>
  </si>
  <si>
    <t>5194555</t>
  </si>
  <si>
    <t>노매화</t>
  </si>
  <si>
    <t>5193968</t>
  </si>
  <si>
    <t>명대식</t>
  </si>
  <si>
    <t>5193421</t>
  </si>
  <si>
    <t>민권식</t>
  </si>
  <si>
    <t>5193300</t>
  </si>
  <si>
    <t>민응채</t>
  </si>
  <si>
    <t>5199231</t>
  </si>
  <si>
    <t>박대식</t>
  </si>
  <si>
    <t>5197026</t>
  </si>
  <si>
    <t>박상국</t>
  </si>
  <si>
    <t>5199350</t>
  </si>
  <si>
    <t>박성귀</t>
  </si>
  <si>
    <t>5193410</t>
  </si>
  <si>
    <t>박승연</t>
  </si>
  <si>
    <t>5197351</t>
  </si>
  <si>
    <t>박윤식</t>
  </si>
  <si>
    <t>5197337</t>
  </si>
  <si>
    <t>박재구</t>
  </si>
  <si>
    <t>5192165</t>
  </si>
  <si>
    <t>박정호</t>
  </si>
  <si>
    <t>5194000</t>
  </si>
  <si>
    <t>71바6617</t>
  </si>
  <si>
    <t>박판석</t>
  </si>
  <si>
    <t>5198553</t>
  </si>
  <si>
    <t>박현재</t>
  </si>
  <si>
    <t>5193204</t>
  </si>
  <si>
    <t>백건호</t>
  </si>
  <si>
    <t>519175</t>
  </si>
  <si>
    <t>서기섭</t>
  </si>
  <si>
    <t>519655</t>
  </si>
  <si>
    <t>서창열</t>
  </si>
  <si>
    <t>5191255</t>
  </si>
  <si>
    <t>석균업</t>
  </si>
  <si>
    <t>5197885</t>
  </si>
  <si>
    <t>손영선</t>
  </si>
  <si>
    <t>5195331</t>
  </si>
  <si>
    <t>송범섭</t>
  </si>
  <si>
    <t>5197838</t>
  </si>
  <si>
    <t>신목선</t>
  </si>
  <si>
    <t>5192928</t>
  </si>
  <si>
    <t>심상만</t>
  </si>
  <si>
    <t>5195911</t>
  </si>
  <si>
    <t>연광옥</t>
  </si>
  <si>
    <t>5191540</t>
  </si>
  <si>
    <t>오달영</t>
  </si>
  <si>
    <t>5195540</t>
  </si>
  <si>
    <t>우대암</t>
  </si>
  <si>
    <t>5194390</t>
  </si>
  <si>
    <t>이광의</t>
  </si>
  <si>
    <t>5192836</t>
  </si>
  <si>
    <t>이기섭</t>
  </si>
  <si>
    <t>5196004</t>
  </si>
  <si>
    <t>이병일</t>
  </si>
  <si>
    <t>5192121</t>
  </si>
  <si>
    <t>이병주</t>
  </si>
  <si>
    <t>5197625</t>
  </si>
  <si>
    <t>이석현</t>
  </si>
  <si>
    <t>519337</t>
  </si>
  <si>
    <t>이성식</t>
  </si>
  <si>
    <t>5199370</t>
  </si>
  <si>
    <t>이성열</t>
  </si>
  <si>
    <t>5199910</t>
  </si>
  <si>
    <t>이수상</t>
  </si>
  <si>
    <t>5198686</t>
  </si>
  <si>
    <t>71바6308</t>
  </si>
  <si>
    <t>이영숙</t>
  </si>
  <si>
    <t>5199939</t>
  </si>
  <si>
    <t>이유원</t>
  </si>
  <si>
    <t>5193535</t>
  </si>
  <si>
    <t>이을락</t>
  </si>
  <si>
    <t>5198465</t>
  </si>
  <si>
    <t>이응수</t>
  </si>
  <si>
    <t>5197382</t>
  </si>
  <si>
    <t>이일선</t>
  </si>
  <si>
    <t>5193907</t>
  </si>
  <si>
    <t>이종섭</t>
  </si>
  <si>
    <t>51919</t>
  </si>
  <si>
    <t>이준복</t>
  </si>
  <si>
    <t>5196795</t>
  </si>
  <si>
    <t>이택웅</t>
  </si>
  <si>
    <t>5191572</t>
  </si>
  <si>
    <t>이훈범</t>
  </si>
  <si>
    <t>5199641</t>
  </si>
  <si>
    <t>임미숙</t>
  </si>
  <si>
    <t>5193339</t>
  </si>
  <si>
    <t>임재국</t>
  </si>
  <si>
    <t>5191131</t>
  </si>
  <si>
    <t>장기륜</t>
  </si>
  <si>
    <t>5191928</t>
  </si>
  <si>
    <t>장달주</t>
  </si>
  <si>
    <t>5193292</t>
  </si>
  <si>
    <t>장태준</t>
  </si>
  <si>
    <t>5197086</t>
  </si>
  <si>
    <t>정대성</t>
  </si>
  <si>
    <t>5193818</t>
  </si>
  <si>
    <t>정연환</t>
  </si>
  <si>
    <t>5197261</t>
  </si>
  <si>
    <t>정재화</t>
  </si>
  <si>
    <t>5196559</t>
  </si>
  <si>
    <t>정찬배</t>
  </si>
  <si>
    <t>5191997</t>
  </si>
  <si>
    <t>정춘호</t>
  </si>
  <si>
    <t>519232</t>
  </si>
  <si>
    <t>조강구</t>
  </si>
  <si>
    <t>5195643</t>
  </si>
  <si>
    <t>조성만</t>
  </si>
  <si>
    <t>5192817</t>
  </si>
  <si>
    <t>조성배</t>
  </si>
  <si>
    <t>5197119</t>
  </si>
  <si>
    <t>조승호</t>
  </si>
  <si>
    <t>5198667</t>
  </si>
  <si>
    <t>조영기</t>
  </si>
  <si>
    <t>519153</t>
  </si>
  <si>
    <t>조우제</t>
  </si>
  <si>
    <t>5198654</t>
  </si>
  <si>
    <t>차양근</t>
  </si>
  <si>
    <t>5192232</t>
  </si>
  <si>
    <t>최한국</t>
  </si>
  <si>
    <t>5195936</t>
  </si>
  <si>
    <t>최현호</t>
  </si>
  <si>
    <t>5199077</t>
  </si>
  <si>
    <t>하동호</t>
  </si>
  <si>
    <t>519355</t>
  </si>
  <si>
    <t>하순기</t>
  </si>
  <si>
    <t>5196041</t>
  </si>
  <si>
    <t>한용안</t>
  </si>
  <si>
    <t>5193400</t>
  </si>
  <si>
    <t>함상수</t>
  </si>
  <si>
    <t>5191241</t>
  </si>
  <si>
    <t>홍성진</t>
  </si>
  <si>
    <t>519509</t>
  </si>
  <si>
    <t>=</t>
  </si>
  <si>
    <t>71바6960</t>
  </si>
  <si>
    <t>71바5552</t>
  </si>
  <si>
    <t>71바5553</t>
  </si>
  <si>
    <t>71바5562</t>
  </si>
  <si>
    <t>성원운수535F2</t>
  </si>
  <si>
    <t>71바6612</t>
  </si>
  <si>
    <t>71바6306</t>
  </si>
  <si>
    <t>강건구</t>
  </si>
  <si>
    <t>5194191</t>
  </si>
  <si>
    <t>강세진</t>
  </si>
  <si>
    <t>5198855</t>
  </si>
  <si>
    <t>김석균</t>
  </si>
  <si>
    <t>5195010</t>
  </si>
  <si>
    <t>마재인</t>
  </si>
  <si>
    <t>5191701</t>
  </si>
  <si>
    <t>박안식</t>
  </si>
  <si>
    <t>519293</t>
  </si>
  <si>
    <t>여운종</t>
  </si>
  <si>
    <t>5192169</t>
  </si>
  <si>
    <t>임병규</t>
  </si>
  <si>
    <t>5193809</t>
  </si>
  <si>
    <t>최광진</t>
  </si>
  <si>
    <t>5191495</t>
  </si>
  <si>
    <t>0%(0명)</t>
  </si>
  <si>
    <t>7%(1명)</t>
  </si>
  <si>
    <t>8%(1명)</t>
  </si>
  <si>
    <t>100%(1명)</t>
  </si>
  <si>
    <t>1%(1명)</t>
  </si>
  <si>
    <t>개선율(유카전)</t>
  </si>
  <si>
    <t>순위</t>
  </si>
  <si>
    <t>29위/(32개사)</t>
  </si>
  <si>
    <t>인천전체</t>
  </si>
  <si>
    <t>29%(4명)</t>
  </si>
  <si>
    <t>40%(2명)</t>
  </si>
  <si>
    <t>-</t>
    <phoneticPr fontId="2" type="noConversion"/>
  </si>
  <si>
    <t>박우영</t>
  </si>
  <si>
    <t>이수현</t>
  </si>
  <si>
    <t>성원운수535F4</t>
  </si>
  <si>
    <t>성원운수535F9</t>
  </si>
  <si>
    <t>성원운수535F10</t>
  </si>
  <si>
    <t>성원운수535F8</t>
  </si>
  <si>
    <t>성원운수535F7</t>
  </si>
  <si>
    <t>성원운수535F3</t>
  </si>
  <si>
    <t>성원운수535F5</t>
  </si>
  <si>
    <t>성원운수535F6</t>
  </si>
  <si>
    <t>성원운수536F6</t>
  </si>
  <si>
    <t>성원운수536D3</t>
  </si>
  <si>
    <t>성원운수536F2</t>
  </si>
  <si>
    <t>성원운수536F5</t>
  </si>
  <si>
    <t>성원운수536D4</t>
  </si>
  <si>
    <t>성원운수536F4</t>
  </si>
  <si>
    <t>성원운수536F3</t>
  </si>
  <si>
    <t>성원운수537F1</t>
  </si>
  <si>
    <t>성원운수537F2</t>
  </si>
  <si>
    <t>538538</t>
  </si>
  <si>
    <t>성원운수538D1</t>
  </si>
  <si>
    <t>성원운수538C1</t>
  </si>
  <si>
    <t>성원운수538F1</t>
  </si>
  <si>
    <t>성원운수538D2</t>
  </si>
  <si>
    <t>539539</t>
  </si>
  <si>
    <t>성원운수539F2</t>
  </si>
  <si>
    <t>성원운수539F1</t>
  </si>
  <si>
    <t>순환54순환54</t>
  </si>
  <si>
    <t>NULL</t>
  </si>
  <si>
    <t>5192</t>
  </si>
  <si>
    <t>5191765</t>
  </si>
  <si>
    <t>5192400</t>
  </si>
  <si>
    <t>5192590</t>
  </si>
  <si>
    <t>5192900</t>
  </si>
  <si>
    <t>5194458</t>
  </si>
  <si>
    <t>5194729</t>
  </si>
  <si>
    <t>5195207</t>
  </si>
  <si>
    <t>5195657</t>
  </si>
  <si>
    <t>5196239</t>
  </si>
  <si>
    <t>5196640</t>
  </si>
  <si>
    <t>5199619</t>
  </si>
  <si>
    <t>5199850</t>
  </si>
  <si>
    <t>519489</t>
  </si>
  <si>
    <t>5192500</t>
  </si>
  <si>
    <t>24'09</t>
    <phoneticPr fontId="2" type="noConversion"/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</si>
  <si>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</si>
  <si>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</si>
  <si>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</si>
  <si>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</si>
  <si>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</si>
  <si>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김덕희</t>
  </si>
  <si>
    <t>문경환</t>
  </si>
  <si>
    <t>이종표</t>
  </si>
  <si>
    <t>이한</t>
  </si>
  <si>
    <t>임만순</t>
  </si>
  <si>
    <t>임준수</t>
  </si>
  <si>
    <t>5192496.669</t>
  </si>
  <si>
    <t>5191765343.717</t>
  </si>
  <si>
    <t>5192400275.849</t>
  </si>
  <si>
    <t>5192590662.25</t>
  </si>
  <si>
    <t>51929001361.898</t>
  </si>
  <si>
    <t>5193629</t>
  </si>
  <si>
    <t>5193629283.409</t>
  </si>
  <si>
    <t>5194458689.174</t>
  </si>
  <si>
    <t>5194729296.181</t>
  </si>
  <si>
    <t>5195207721.914</t>
  </si>
  <si>
    <t>5195657232.498</t>
  </si>
  <si>
    <t>5196239459.188</t>
  </si>
  <si>
    <t>5196640202.886</t>
  </si>
  <si>
    <t>51996191161.124</t>
  </si>
  <si>
    <t>5199850231.094</t>
  </si>
  <si>
    <t>51941911392.678</t>
  </si>
  <si>
    <t>5192701818.462</t>
  </si>
  <si>
    <t>5198855225.628</t>
  </si>
  <si>
    <t>51998141516.622</t>
  </si>
  <si>
    <t>5199341409.827</t>
  </si>
  <si>
    <t>5193431514.962</t>
  </si>
  <si>
    <t>5192474623.602</t>
  </si>
  <si>
    <t>51962231833.228</t>
  </si>
  <si>
    <t>51975531498.741</t>
  </si>
  <si>
    <t>51955471075.416</t>
  </si>
  <si>
    <t>5193495</t>
  </si>
  <si>
    <t>51934951301.593</t>
  </si>
  <si>
    <t>51950101385.674</t>
  </si>
  <si>
    <t>51965011219.651</t>
  </si>
  <si>
    <t>(우  수)</t>
  </si>
  <si>
    <t>5199682704.509</t>
  </si>
  <si>
    <t>51934591892.589</t>
  </si>
  <si>
    <t>5199344992.927</t>
  </si>
  <si>
    <t>51948141365.733</t>
  </si>
  <si>
    <t>51963601120.507</t>
  </si>
  <si>
    <t>51990911034.896</t>
  </si>
  <si>
    <t>51945551112.973</t>
  </si>
  <si>
    <t>5193968862.186</t>
  </si>
  <si>
    <t>51917011346.597</t>
  </si>
  <si>
    <t>51934211099.307</t>
  </si>
  <si>
    <t>5191648</t>
  </si>
  <si>
    <t>5191648496.714</t>
  </si>
  <si>
    <t>51933001200.093</t>
  </si>
  <si>
    <t>51992311503.057</t>
  </si>
  <si>
    <t>51970261280.235</t>
  </si>
  <si>
    <t>51993501607.553</t>
  </si>
  <si>
    <t>5193410438.916</t>
  </si>
  <si>
    <t>51973511836.35</t>
  </si>
  <si>
    <t>5192931493.996</t>
  </si>
  <si>
    <t>박용철</t>
  </si>
  <si>
    <t>5195528</t>
  </si>
  <si>
    <t>5195528434.59</t>
  </si>
  <si>
    <t>519489233.29</t>
  </si>
  <si>
    <t>51973371272.462</t>
  </si>
  <si>
    <t>51921651115.678</t>
  </si>
  <si>
    <t>51940001393.238</t>
  </si>
  <si>
    <t>51985531575.653</t>
  </si>
  <si>
    <t>5193204626.289</t>
  </si>
  <si>
    <t>5191751827.105</t>
  </si>
  <si>
    <t>519655991.418</t>
  </si>
  <si>
    <t>51912551336.982</t>
  </si>
  <si>
    <t>5197885790.278</t>
  </si>
  <si>
    <t>51953311368.708</t>
  </si>
  <si>
    <t>송기상</t>
  </si>
  <si>
    <t>5198156</t>
  </si>
  <si>
    <t>5198156221.737</t>
  </si>
  <si>
    <t>51978381033.484</t>
  </si>
  <si>
    <t>51929282084.424</t>
  </si>
  <si>
    <t>5195911205.278</t>
  </si>
  <si>
    <t>51921691626.352</t>
  </si>
  <si>
    <t>51915401542.145</t>
  </si>
  <si>
    <t>51955401511.045</t>
  </si>
  <si>
    <t>5194390346.532</t>
  </si>
  <si>
    <t>51928361716.979</t>
  </si>
  <si>
    <t>51960041396.433</t>
  </si>
  <si>
    <t>5192121345.719</t>
  </si>
  <si>
    <t>51976251597.838</t>
  </si>
  <si>
    <t>5193371211.532</t>
  </si>
  <si>
    <t>51993701358.18</t>
  </si>
  <si>
    <t>51999101587.829</t>
  </si>
  <si>
    <t>51986861881.348</t>
  </si>
  <si>
    <t>51925001033.487</t>
  </si>
  <si>
    <t>5199939980.974</t>
  </si>
  <si>
    <t>51935351762.937</t>
  </si>
  <si>
    <t>5198465224.047</t>
  </si>
  <si>
    <t>51973821106.912</t>
  </si>
  <si>
    <t>5193907287.229</t>
  </si>
  <si>
    <t>519191359.676</t>
  </si>
  <si>
    <t>5199392</t>
  </si>
  <si>
    <t>5199392866.795</t>
  </si>
  <si>
    <t>5196795872.504</t>
  </si>
  <si>
    <t>5191572470.779</t>
  </si>
  <si>
    <t>5195070</t>
  </si>
  <si>
    <t>5195070358.928</t>
  </si>
  <si>
    <t>51996411233.578</t>
  </si>
  <si>
    <t>5195131</t>
  </si>
  <si>
    <t>5195131347.298</t>
  </si>
  <si>
    <t>51933391754.108</t>
  </si>
  <si>
    <t>51938091127.969</t>
  </si>
  <si>
    <t>5191131339.61</t>
  </si>
  <si>
    <t>5197416</t>
  </si>
  <si>
    <t>51974161054.98</t>
  </si>
  <si>
    <t>51919281328.935</t>
  </si>
  <si>
    <t>5193292956.567</t>
  </si>
  <si>
    <t>51970861356.355</t>
  </si>
  <si>
    <t>51938181441.907</t>
  </si>
  <si>
    <t>51972611688.261</t>
  </si>
  <si>
    <t>5196559992.265</t>
  </si>
  <si>
    <t>51919971422.595</t>
  </si>
  <si>
    <t>5192321691.882</t>
  </si>
  <si>
    <t>51956431355.962</t>
  </si>
  <si>
    <t>51928171294.18</t>
  </si>
  <si>
    <t>5197119314.685</t>
  </si>
  <si>
    <t>51986671877.954</t>
  </si>
  <si>
    <t>5191531791.106</t>
  </si>
  <si>
    <t>51986542031.914</t>
  </si>
  <si>
    <t>5192232301.292</t>
  </si>
  <si>
    <t>51914951461.299</t>
  </si>
  <si>
    <t>5195936986.719</t>
  </si>
  <si>
    <t>5199077979.972</t>
  </si>
  <si>
    <t>5193551795.524</t>
  </si>
  <si>
    <t>51960411016.447</t>
  </si>
  <si>
    <t>5193400519.382</t>
  </si>
  <si>
    <t>51912411268.118</t>
  </si>
  <si>
    <t>5195091311.066</t>
  </si>
  <si>
    <t>NEW</t>
  </si>
  <si>
    <t>new</t>
  </si>
  <si>
    <t>성원운수535C2</t>
  </si>
  <si>
    <t>▲</t>
  </si>
  <si>
    <t>성원운수536C2</t>
  </si>
  <si>
    <t>성원운수536C3</t>
  </si>
  <si>
    <t>성원운수537C2</t>
  </si>
  <si>
    <t>성원운수538D4</t>
  </si>
  <si>
    <t>성원운수538D3</t>
  </si>
  <si>
    <t>성원운수538C2</t>
  </si>
  <si>
    <t>성원운수539F4</t>
  </si>
  <si>
    <t>성원운수539F5</t>
  </si>
  <si>
    <t>성원운수539F3</t>
  </si>
  <si>
    <t>성원운수순환54C1</t>
  </si>
  <si>
    <t>분석기간: 24.09.01-24.09.30</t>
    <phoneticPr fontId="2" type="noConversion"/>
  </si>
  <si>
    <t>2%(2명)</t>
  </si>
  <si>
    <t>4%(5명)</t>
  </si>
  <si>
    <t>18%(21명)</t>
  </si>
  <si>
    <t>27%(31명)</t>
  </si>
  <si>
    <t>47%(53명)</t>
  </si>
  <si>
    <t>29%(2명)</t>
  </si>
  <si>
    <t>21%(3명)</t>
  </si>
  <si>
    <t>15%(2명)</t>
  </si>
  <si>
    <t>57%(4명)</t>
  </si>
  <si>
    <t>20%(1명)</t>
  </si>
  <si>
    <t>14%(1명)</t>
  </si>
  <si>
    <t>43%(6명)</t>
  </si>
  <si>
    <t>77%(10명)</t>
  </si>
  <si>
    <t>100%(5명)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</si>
</sst>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0" fontId="29" fillId="0" borderId="0" xfId="0" quotePrefix="1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9" fontId="29" fillId="0" borderId="0" xfId="2" applyFont="1" applyFill="1" applyBorder="1">
      <alignment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84" fontId="8" fillId="0" borderId="0" xfId="1" applyNumberFormat="1" applyFont="1" applyFill="1" applyBorder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62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성원운수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7B9-4772-8CDA-6966987A608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88A-44E6-B24B-D83629BF819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BD9-44A3-81C5-3F9A91D02F67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BD9-44A3-81C5-3F9A91D02F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2.3676337393819513</c:v>
                </c:pt>
                <c:pt idx="1">
                  <c:v>2.6697324306695966</c:v>
                </c:pt>
                <c:pt idx="2">
                  <c:v>2.6985631415359173</c:v>
                </c:pt>
                <c:pt idx="3">
                  <c:v>2.7009818178321834</c:v>
                </c:pt>
                <c:pt idx="4">
                  <c:v>2.647648893431501</c:v>
                </c:pt>
                <c:pt idx="5">
                  <c:v>2.417294536249349</c:v>
                </c:pt>
                <c:pt idx="6">
                  <c:v>2.3003899225053881</c:v>
                </c:pt>
                <c:pt idx="7">
                  <c:v>2.1846553809017299</c:v>
                </c:pt>
                <c:pt idx="8">
                  <c:v>2.2601281324597955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3"/>
          <c:min val="2.1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8.771929824561403E-3</c:v>
                </c:pt>
                <c:pt idx="1">
                  <c:v>1.7543859649122806E-2</c:v>
                </c:pt>
                <c:pt idx="2">
                  <c:v>4.3859649122807015E-2</c:v>
                </c:pt>
                <c:pt idx="3">
                  <c:v>0.18421052631578946</c:v>
                </c:pt>
                <c:pt idx="4">
                  <c:v>0.27192982456140352</c:v>
                </c:pt>
                <c:pt idx="5">
                  <c:v>0.47368421052631576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537 </c:v>
                </c:pt>
                <c:pt idx="3">
                  <c:v> 536 </c:v>
                </c:pt>
                <c:pt idx="4">
                  <c:v> 535 </c:v>
                </c:pt>
                <c:pt idx="5">
                  <c:v> 539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0.14285714285714285</c:v>
                </c:pt>
                <c:pt idx="2">
                  <c:v>0.4</c:v>
                </c:pt>
                <c:pt idx="3">
                  <c:v>0.42857142857142855</c:v>
                </c:pt>
                <c:pt idx="4">
                  <c:v>0.76923076923076927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537 </c:v>
                </c:pt>
                <c:pt idx="3">
                  <c:v> 536 </c:v>
                </c:pt>
                <c:pt idx="4">
                  <c:v> 535 </c:v>
                </c:pt>
                <c:pt idx="5">
                  <c:v> 539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0.5714285714285714</c:v>
                </c:pt>
                <c:pt idx="2">
                  <c:v>0.2</c:v>
                </c:pt>
                <c:pt idx="3">
                  <c:v>0.2857142857142857</c:v>
                </c:pt>
                <c:pt idx="4">
                  <c:v>7.6923076923076927E-2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537 </c:v>
                </c:pt>
                <c:pt idx="3">
                  <c:v> 536 </c:v>
                </c:pt>
                <c:pt idx="4">
                  <c:v> 535 </c:v>
                </c:pt>
                <c:pt idx="5">
                  <c:v> 539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1</c:v>
                </c:pt>
                <c:pt idx="1">
                  <c:v>0.2857142857142857</c:v>
                </c:pt>
                <c:pt idx="2">
                  <c:v>0.4</c:v>
                </c:pt>
                <c:pt idx="3">
                  <c:v>0.21428571428571427</c:v>
                </c:pt>
                <c:pt idx="4">
                  <c:v>0.15384615384615385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537 </c:v>
                </c:pt>
                <c:pt idx="3">
                  <c:v> 536 </c:v>
                </c:pt>
                <c:pt idx="4">
                  <c:v> 535 </c:v>
                </c:pt>
                <c:pt idx="5">
                  <c:v> 539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7.1428571428571425E-2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537 </c:v>
                </c:pt>
                <c:pt idx="3">
                  <c:v> 536 </c:v>
                </c:pt>
                <c:pt idx="4">
                  <c:v> 535 </c:v>
                </c:pt>
                <c:pt idx="5">
                  <c:v> 539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537 </c:v>
                </c:pt>
                <c:pt idx="3">
                  <c:v> 536 </c:v>
                </c:pt>
                <c:pt idx="4">
                  <c:v> 535 </c:v>
                </c:pt>
                <c:pt idx="5">
                  <c:v> 539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537 </c:v>
                </c:pt>
                <c:pt idx="3">
                  <c:v> 536 </c:v>
                </c:pt>
                <c:pt idx="4">
                  <c:v> 535 </c:v>
                </c:pt>
                <c:pt idx="5">
                  <c:v> 539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1008530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728382</xdr:colOff>
      <xdr:row>8</xdr:row>
      <xdr:rowOff>403412</xdr:rowOff>
    </xdr:from>
    <xdr:to>
      <xdr:col>2</xdr:col>
      <xdr:colOff>156883</xdr:colOff>
      <xdr:row>13</xdr:row>
      <xdr:rowOff>78441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29235" y="2588559"/>
          <a:ext cx="358589" cy="1714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179292</xdr:colOff>
      <xdr:row>9</xdr:row>
      <xdr:rowOff>44823</xdr:rowOff>
    </xdr:from>
    <xdr:to>
      <xdr:col>2</xdr:col>
      <xdr:colOff>280149</xdr:colOff>
      <xdr:row>10</xdr:row>
      <xdr:rowOff>235324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80145" y="310402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757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782169</xdr:colOff>
      <xdr:row>15</xdr:row>
      <xdr:rowOff>132230</xdr:rowOff>
    </xdr:from>
    <xdr:to>
      <xdr:col>6</xdr:col>
      <xdr:colOff>64997</xdr:colOff>
      <xdr:row>17</xdr:row>
      <xdr:rowOff>31379</xdr:rowOff>
    </xdr:to>
    <xdr:sp macro="" textlink="$K$18">
      <xdr:nvSpPr>
        <xdr:cNvPr id="16" name="TextBox 15">
          <a:extLst>
            <a:ext uri="{FF2B5EF4-FFF2-40B4-BE49-F238E27FC236}">
              <a16:creationId xmlns:a16="http://schemas.microsoft.com/office/drawing/2014/main" id="{306DEA7B-F5D1-46FE-8226-1A6E79F17C48}"/>
            </a:ext>
          </a:extLst>
        </xdr:cNvPr>
        <xdr:cNvSpPr txBox="1"/>
      </xdr:nvSpPr>
      <xdr:spPr>
        <a:xfrm>
          <a:off x="3561228" y="493955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D9EB36A-EBFE-4B40-994F-49CBA06B7E7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-5.0%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593911</xdr:colOff>
      <xdr:row>15</xdr:row>
      <xdr:rowOff>22412</xdr:rowOff>
    </xdr:from>
    <xdr:to>
      <xdr:col>5</xdr:col>
      <xdr:colOff>829235</xdr:colOff>
      <xdr:row>17</xdr:row>
      <xdr:rowOff>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D22800F4-AC12-43A2-9456-EA8CACBED718}"/>
            </a:ext>
          </a:extLst>
        </xdr:cNvPr>
        <xdr:cNvCxnSpPr/>
      </xdr:nvCxnSpPr>
      <xdr:spPr>
        <a:xfrm>
          <a:off x="4247029" y="4829736"/>
          <a:ext cx="235324" cy="56029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788892</xdr:colOff>
      <xdr:row>13</xdr:row>
      <xdr:rowOff>82924</xdr:rowOff>
    </xdr:from>
    <xdr:to>
      <xdr:col>6</xdr:col>
      <xdr:colOff>945779</xdr:colOff>
      <xdr:row>16</xdr:row>
      <xdr:rowOff>273425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DED9DC8B-CE23-4ACB-8D3A-8AA7D84D2F35}"/>
            </a:ext>
          </a:extLst>
        </xdr:cNvPr>
        <xdr:cNvSpPr txBox="1"/>
      </xdr:nvSpPr>
      <xdr:spPr>
        <a:xfrm>
          <a:off x="4442010" y="4307542"/>
          <a:ext cx="1030945" cy="106455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9A4D52C-66A8-42FB-8CD7-AA5A71CB87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179295</xdr:colOff>
      <xdr:row>15</xdr:row>
      <xdr:rowOff>257735</xdr:rowOff>
    </xdr:from>
    <xdr:to>
      <xdr:col>6</xdr:col>
      <xdr:colOff>437030</xdr:colOff>
      <xdr:row>17</xdr:row>
      <xdr:rowOff>22412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AF93373-692A-4D14-BFD0-C3365FBC8AA0}"/>
            </a:ext>
          </a:extLst>
        </xdr:cNvPr>
        <xdr:cNvCxnSpPr/>
      </xdr:nvCxnSpPr>
      <xdr:spPr>
        <a:xfrm flipV="1">
          <a:off x="4706471" y="5065059"/>
          <a:ext cx="257735" cy="3473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4" t="s">
        <v>649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82" t="s">
        <v>38</v>
      </c>
      <c r="D4" s="282"/>
      <c r="E4" s="61" t="s">
        <v>111</v>
      </c>
      <c r="F4" s="61" t="s">
        <v>64</v>
      </c>
      <c r="G4" s="93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3" t="s">
        <v>498</v>
      </c>
      <c r="C5" s="283" t="s">
        <v>197</v>
      </c>
      <c r="D5" s="283"/>
      <c r="E5" s="62">
        <v>6</v>
      </c>
      <c r="F5" s="63">
        <v>51</v>
      </c>
      <c r="G5" s="94" t="s">
        <v>188</v>
      </c>
      <c r="H5" s="38"/>
      <c r="I5" s="38"/>
      <c r="J5" s="96" t="s">
        <v>50</v>
      </c>
      <c r="K5" s="9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84"/>
    </row>
    <row r="7" spans="1:28" ht="16.5" customHeight="1">
      <c r="B7" s="51" t="s">
        <v>129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5"/>
      <c r="P9" s="285"/>
    </row>
    <row r="10" spans="1:28" ht="23.25" customHeight="1" thickBot="1">
      <c r="G10" s="6"/>
      <c r="H10" s="191" t="s">
        <v>91</v>
      </c>
      <c r="I10" s="192" t="s">
        <v>92</v>
      </c>
      <c r="J10" s="193" t="str">
        <f>C5</f>
        <v>성원운수</v>
      </c>
      <c r="K10" s="194" t="s">
        <v>93</v>
      </c>
      <c r="X10" s="284"/>
      <c r="Z10" s="39"/>
      <c r="AA10" s="39"/>
      <c r="AB10" s="39"/>
    </row>
    <row r="11" spans="1:28" ht="23.25" customHeight="1" thickTop="1">
      <c r="G11" s="6"/>
      <c r="H11" s="232">
        <v>1</v>
      </c>
      <c r="I11" s="233">
        <v>2.0099999999999998</v>
      </c>
      <c r="J11" s="234">
        <v>2.3676337393819513</v>
      </c>
      <c r="K11" s="235"/>
      <c r="M11" s="2"/>
      <c r="Y11" s="286"/>
      <c r="Z11" s="227"/>
      <c r="AA11" s="247"/>
      <c r="AB11" s="39"/>
    </row>
    <row r="12" spans="1:28" ht="23.25" customHeight="1">
      <c r="G12" s="6"/>
      <c r="H12" s="236">
        <v>2</v>
      </c>
      <c r="I12" s="233">
        <v>2.3662575846193561</v>
      </c>
      <c r="J12" s="234">
        <v>2.6697324306695966</v>
      </c>
      <c r="K12" s="237">
        <v>0.12759519610769932</v>
      </c>
      <c r="M12" s="247"/>
      <c r="Y12" s="286"/>
      <c r="Z12" s="227"/>
      <c r="AA12" s="247"/>
      <c r="AB12" s="39"/>
    </row>
    <row r="13" spans="1:28" ht="23.25" customHeight="1">
      <c r="G13" s="6"/>
      <c r="H13" s="236">
        <v>3</v>
      </c>
      <c r="I13" s="233">
        <v>2.37</v>
      </c>
      <c r="J13" s="234">
        <v>2.6985631415359173</v>
      </c>
      <c r="K13" s="238">
        <v>1.0799101263900601E-2</v>
      </c>
      <c r="M13" s="247"/>
      <c r="Y13" s="286"/>
      <c r="Z13" s="227"/>
      <c r="AA13" s="247"/>
      <c r="AB13" s="39"/>
    </row>
    <row r="14" spans="1:28" ht="23.25" customHeight="1">
      <c r="G14" s="6"/>
      <c r="H14" s="236">
        <v>4</v>
      </c>
      <c r="I14" s="233">
        <v>2.33</v>
      </c>
      <c r="J14" s="234">
        <v>2.7009818178321834</v>
      </c>
      <c r="K14" s="238">
        <v>8.9628301040578506E-4</v>
      </c>
      <c r="M14" s="247"/>
      <c r="Y14" s="286"/>
      <c r="Z14" s="227"/>
      <c r="AA14" s="247"/>
      <c r="AB14" s="39"/>
    </row>
    <row r="15" spans="1:28" ht="23.25" customHeight="1">
      <c r="G15" s="6"/>
      <c r="H15" s="236">
        <v>5</v>
      </c>
      <c r="I15" s="233">
        <v>2.2850259626150282</v>
      </c>
      <c r="J15" s="234">
        <v>2.647648893431501</v>
      </c>
      <c r="K15" s="238">
        <v>-1.9745754691339434E-2</v>
      </c>
      <c r="M15" s="247"/>
      <c r="Y15" s="286"/>
      <c r="Z15" s="227"/>
      <c r="AA15" s="247"/>
      <c r="AB15" s="39"/>
    </row>
    <row r="16" spans="1:28" ht="23.25" customHeight="1">
      <c r="G16" s="6"/>
      <c r="H16" s="236">
        <v>6</v>
      </c>
      <c r="I16" s="233">
        <v>2.0664933427553414</v>
      </c>
      <c r="J16" s="234">
        <v>2.417294536249349</v>
      </c>
      <c r="K16" s="238">
        <v>-8.700336277730536E-2</v>
      </c>
      <c r="M16" s="247"/>
      <c r="Y16" s="286"/>
      <c r="Z16" s="227"/>
      <c r="AA16" s="247"/>
      <c r="AB16" s="39"/>
    </row>
    <row r="17" spans="2:28" ht="23.25" customHeight="1">
      <c r="G17" s="6"/>
      <c r="H17" s="236">
        <v>7</v>
      </c>
      <c r="I17" s="233">
        <v>2.13</v>
      </c>
      <c r="J17" s="234">
        <v>2.3003899225053881</v>
      </c>
      <c r="K17" s="238">
        <v>-4.8361758151883705E-2</v>
      </c>
      <c r="M17" s="247"/>
      <c r="Y17" s="286"/>
      <c r="Z17" s="227"/>
      <c r="AA17" s="247"/>
      <c r="AB17" s="39"/>
    </row>
    <row r="18" spans="2:28" ht="23.25" customHeight="1">
      <c r="G18" s="6"/>
      <c r="H18" s="236">
        <v>8</v>
      </c>
      <c r="I18" s="233">
        <v>2.08</v>
      </c>
      <c r="J18" s="234">
        <v>2.1846553809017299</v>
      </c>
      <c r="K18" s="238">
        <v>-5.0310836641820234E-2</v>
      </c>
      <c r="M18" s="247"/>
      <c r="Y18" s="286"/>
      <c r="Z18" s="227"/>
      <c r="AA18" s="247"/>
      <c r="AB18" s="39"/>
    </row>
    <row r="19" spans="2:28" ht="23.25" customHeight="1">
      <c r="G19" s="6"/>
      <c r="H19" s="236">
        <v>9</v>
      </c>
      <c r="I19" s="233">
        <v>2.13</v>
      </c>
      <c r="J19" s="234">
        <v>2.2601281324597955</v>
      </c>
      <c r="K19" s="238">
        <v>3.4546753789109541E-2</v>
      </c>
      <c r="M19" s="247"/>
      <c r="Y19" s="286"/>
      <c r="Z19" s="227"/>
      <c r="AA19" s="247"/>
      <c r="AB19" s="39"/>
    </row>
    <row r="20" spans="2:28" ht="23.25" customHeight="1">
      <c r="G20" s="6"/>
      <c r="H20" s="239" t="s">
        <v>447</v>
      </c>
      <c r="I20" s="240">
        <v>5.9701492537313383E-2</v>
      </c>
      <c r="J20" s="241">
        <v>-4.5406350287193975E-2</v>
      </c>
      <c r="K20" s="242">
        <v>-0.10510784282450736</v>
      </c>
      <c r="M20" s="247"/>
      <c r="Y20" s="286"/>
      <c r="Z20" s="227"/>
      <c r="AA20" s="247"/>
      <c r="AB20" s="39"/>
    </row>
    <row r="21" spans="2:28" ht="23.25" customHeight="1">
      <c r="H21" s="243" t="s">
        <v>448</v>
      </c>
      <c r="I21" s="244"/>
      <c r="J21" s="245" t="s">
        <v>449</v>
      </c>
      <c r="K21" s="246"/>
      <c r="M21" s="247"/>
      <c r="X21" s="2"/>
      <c r="Y21" s="2"/>
      <c r="AB21" s="39"/>
    </row>
    <row r="22" spans="2:28" ht="9" customHeight="1">
      <c r="M22" s="247"/>
      <c r="X22" s="2"/>
      <c r="Y22" s="2"/>
      <c r="AB22" s="247"/>
    </row>
    <row r="23" spans="2:28" ht="16.5" customHeight="1">
      <c r="B23" s="51" t="s">
        <v>130</v>
      </c>
      <c r="C23" s="51"/>
      <c r="D23" s="50"/>
      <c r="E23" s="50"/>
      <c r="F23" s="50"/>
      <c r="G23" s="50"/>
      <c r="H23" s="50"/>
      <c r="I23" s="50"/>
      <c r="J23" s="50"/>
      <c r="K23" s="50"/>
      <c r="M23" s="247"/>
      <c r="X23" s="2"/>
      <c r="Y23" s="2"/>
      <c r="AB23" s="247"/>
    </row>
    <row r="24" spans="2:28" ht="27.75" customHeight="1">
      <c r="B24" s="55" t="s">
        <v>62</v>
      </c>
      <c r="C24" s="55" t="s">
        <v>100</v>
      </c>
      <c r="D24" s="55" t="s">
        <v>102</v>
      </c>
      <c r="E24" s="55" t="s">
        <v>103</v>
      </c>
      <c r="F24" s="55" t="s">
        <v>104</v>
      </c>
      <c r="G24" s="55" t="s">
        <v>105</v>
      </c>
      <c r="H24" s="55" t="s">
        <v>6</v>
      </c>
      <c r="I24" s="55" t="s">
        <v>7</v>
      </c>
      <c r="J24" s="55" t="s">
        <v>106</v>
      </c>
      <c r="K24" s="55" t="s">
        <v>72</v>
      </c>
      <c r="M24" s="247"/>
      <c r="X24" s="2"/>
      <c r="Y24" s="2"/>
      <c r="AB24" s="247"/>
    </row>
    <row r="25" spans="2:28" ht="23.25" customHeight="1">
      <c r="B25" s="75" t="s">
        <v>450</v>
      </c>
      <c r="C25" s="76">
        <v>9</v>
      </c>
      <c r="D25" s="77">
        <v>2.1929773979701906E-2</v>
      </c>
      <c r="E25" s="77">
        <v>0.35443444266069357</v>
      </c>
      <c r="F25" s="77">
        <v>0.17354309130607254</v>
      </c>
      <c r="G25" s="78">
        <v>14.094085500311389</v>
      </c>
      <c r="H25" s="79">
        <v>0.2233632246242625</v>
      </c>
      <c r="I25" s="79">
        <v>15.78444596090093</v>
      </c>
      <c r="J25" s="80">
        <v>2.130414149109618</v>
      </c>
      <c r="K25" s="81" t="s">
        <v>67</v>
      </c>
      <c r="M25" s="247"/>
      <c r="N25" s="287" t="str">
        <f>C5</f>
        <v>성원운수</v>
      </c>
      <c r="Y25" s="2"/>
    </row>
    <row r="26" spans="2:28" ht="22.5" customHeight="1">
      <c r="B26" s="223" t="s">
        <v>117</v>
      </c>
      <c r="C26" s="68">
        <v>9</v>
      </c>
      <c r="D26" s="69">
        <v>1.843768720944124E-2</v>
      </c>
      <c r="E26" s="69">
        <v>0.373531451623695</v>
      </c>
      <c r="F26" s="69">
        <v>0.163403797409367</v>
      </c>
      <c r="G26" s="70">
        <v>11.289822222222222</v>
      </c>
      <c r="H26" s="71">
        <v>0.13501886758610471</v>
      </c>
      <c r="I26" s="71">
        <v>4.1186948139797996</v>
      </c>
      <c r="J26" s="72">
        <v>2.2601281324597955</v>
      </c>
      <c r="K26" s="73" t="s">
        <v>67</v>
      </c>
      <c r="M26" s="247"/>
      <c r="N26" s="39" t="s">
        <v>67</v>
      </c>
      <c r="O26" s="39">
        <v>113</v>
      </c>
      <c r="Y26" s="2"/>
    </row>
    <row r="27" spans="2:28" ht="22.5" customHeight="1">
      <c r="B27" s="52" t="s">
        <v>107</v>
      </c>
      <c r="C27" s="52"/>
      <c r="D27" s="66">
        <f>D26/D25-1</f>
        <v>-0.15923952401392394</v>
      </c>
      <c r="E27" s="66">
        <f t="shared" ref="E27:J27" si="0">E26/E25-1</f>
        <v>5.3880229076053165E-2</v>
      </c>
      <c r="F27" s="66">
        <f t="shared" si="0"/>
        <v>-5.8425223501540446E-2</v>
      </c>
      <c r="G27" s="66">
        <f t="shared" si="0"/>
        <v>-0.1989673808937239</v>
      </c>
      <c r="H27" s="66">
        <f t="shared" si="0"/>
        <v>-0.39551881106108244</v>
      </c>
      <c r="I27" s="66">
        <f t="shared" si="0"/>
        <v>-0.73906624127434895</v>
      </c>
      <c r="J27" s="66">
        <f t="shared" si="0"/>
        <v>6.0886745145017906E-2</v>
      </c>
      <c r="K27" s="67" t="str">
        <f>J21</f>
        <v>29위/(32개사)</v>
      </c>
      <c r="M27" s="2" t="s">
        <v>185</v>
      </c>
      <c r="N27" s="288">
        <v>8.771929824561403E-3</v>
      </c>
      <c r="O27" s="39">
        <v>1</v>
      </c>
      <c r="X27" s="2"/>
      <c r="Y27" s="2"/>
    </row>
    <row r="28" spans="2:28" ht="22.5" customHeight="1">
      <c r="M28" s="2" t="s">
        <v>186</v>
      </c>
      <c r="N28" s="288">
        <v>1.7543859649122806E-2</v>
      </c>
      <c r="O28" s="39">
        <v>2</v>
      </c>
      <c r="X28" s="2"/>
      <c r="Y28" s="2"/>
    </row>
    <row r="29" spans="2:28" ht="17.25" customHeight="1">
      <c r="B29" s="51" t="s">
        <v>131</v>
      </c>
      <c r="C29" s="51"/>
      <c r="D29" s="50"/>
      <c r="E29" s="50"/>
      <c r="F29" s="50"/>
      <c r="G29" s="50"/>
      <c r="H29" s="50"/>
      <c r="I29" s="50"/>
      <c r="J29" s="50"/>
      <c r="K29" s="50"/>
      <c r="M29" s="2" t="s">
        <v>116</v>
      </c>
      <c r="N29" s="288">
        <v>4.3859649122807015E-2</v>
      </c>
      <c r="O29" s="39">
        <v>5</v>
      </c>
      <c r="X29" s="2"/>
      <c r="Y29" s="2"/>
    </row>
    <row r="30" spans="2:28" ht="22.5" customHeight="1">
      <c r="B30" s="59"/>
      <c r="C30" s="59"/>
      <c r="M30" s="2" t="s">
        <v>187</v>
      </c>
      <c r="N30" s="288">
        <v>0.18421052631578946</v>
      </c>
      <c r="O30" s="39">
        <v>21</v>
      </c>
      <c r="X30" s="2"/>
      <c r="Y30" s="2"/>
    </row>
    <row r="31" spans="2:28" ht="22.5" customHeight="1" thickBot="1">
      <c r="H31" s="195" t="s">
        <v>91</v>
      </c>
      <c r="I31" s="196" t="s">
        <v>92</v>
      </c>
      <c r="J31" s="197" t="str">
        <f>J10</f>
        <v>성원운수</v>
      </c>
      <c r="K31" s="198" t="s">
        <v>115</v>
      </c>
      <c r="M31" s="2" t="s">
        <v>188</v>
      </c>
      <c r="N31" s="288">
        <v>0.27192982456140352</v>
      </c>
      <c r="O31" s="39">
        <v>31</v>
      </c>
      <c r="X31" s="2"/>
      <c r="Y31" s="2"/>
    </row>
    <row r="32" spans="2:28" ht="22.5" customHeight="1" thickTop="1">
      <c r="H32" s="203" t="s">
        <v>109</v>
      </c>
      <c r="I32" s="204" t="s">
        <v>67</v>
      </c>
      <c r="J32" s="205" t="s">
        <v>67</v>
      </c>
      <c r="K32" s="206"/>
      <c r="M32" s="2" t="s">
        <v>76</v>
      </c>
      <c r="N32" s="288">
        <v>0.47368421052631576</v>
      </c>
      <c r="O32" s="39">
        <v>53</v>
      </c>
      <c r="X32" s="2"/>
      <c r="Z32" s="39"/>
      <c r="AA32" s="39"/>
      <c r="AB32" s="39"/>
    </row>
    <row r="33" spans="2:28" ht="21" customHeight="1">
      <c r="H33" s="199" t="s">
        <v>94</v>
      </c>
      <c r="I33" s="200">
        <v>4.0834575260804772E-2</v>
      </c>
      <c r="J33" s="201" t="s">
        <v>446</v>
      </c>
      <c r="K33" s="202">
        <v>-3.2062645436243369E-2</v>
      </c>
      <c r="M33" s="2"/>
      <c r="X33" s="2"/>
      <c r="Z33" s="39"/>
      <c r="AA33" s="39"/>
      <c r="AB33" s="39"/>
    </row>
    <row r="34" spans="2:28" ht="21" customHeight="1">
      <c r="H34" s="183" t="s">
        <v>95</v>
      </c>
      <c r="I34" s="175">
        <v>6.9448584202682559E-2</v>
      </c>
      <c r="J34" s="184" t="s">
        <v>650</v>
      </c>
      <c r="K34" s="185">
        <v>-5.1904724553559753E-2</v>
      </c>
      <c r="L34" s="4"/>
      <c r="M34" s="2"/>
      <c r="X34" s="2"/>
      <c r="Z34" s="39"/>
      <c r="AA34" s="39"/>
      <c r="AB34" s="39"/>
    </row>
    <row r="35" spans="2:28" ht="21" customHeight="1">
      <c r="H35" s="182" t="s">
        <v>96</v>
      </c>
      <c r="I35" s="175">
        <v>0.12071535022354694</v>
      </c>
      <c r="J35" s="184" t="s">
        <v>651</v>
      </c>
      <c r="K35" s="185">
        <v>-7.6855701100739929E-2</v>
      </c>
      <c r="L35" s="4"/>
      <c r="M35" s="2"/>
      <c r="X35" s="2"/>
      <c r="Z35" s="39"/>
      <c r="AA35" s="39"/>
      <c r="AB35" s="39"/>
    </row>
    <row r="36" spans="2:28" ht="21" customHeight="1">
      <c r="H36" s="182" t="s">
        <v>99</v>
      </c>
      <c r="I36" s="175">
        <v>0.21818181818181817</v>
      </c>
      <c r="J36" s="184" t="s">
        <v>652</v>
      </c>
      <c r="K36" s="185">
        <v>-3.3971291866028708E-2</v>
      </c>
      <c r="L36" s="4"/>
      <c r="M36" s="2"/>
      <c r="X36" s="2"/>
      <c r="Z36" s="39"/>
      <c r="AA36" s="39"/>
      <c r="AB36" s="39"/>
    </row>
    <row r="37" spans="2:28" ht="21" customHeight="1">
      <c r="H37" s="186" t="s">
        <v>97</v>
      </c>
      <c r="I37" s="175">
        <v>0.23487332339791356</v>
      </c>
      <c r="J37" s="184" t="s">
        <v>653</v>
      </c>
      <c r="K37" s="185">
        <v>3.7056501163489963E-2</v>
      </c>
      <c r="L37" s="4"/>
      <c r="M37" s="2"/>
      <c r="X37" s="2"/>
      <c r="Z37" s="39"/>
      <c r="AA37" s="39"/>
      <c r="AB37" s="39"/>
    </row>
    <row r="38" spans="2:28" ht="21" customHeight="1">
      <c r="H38" s="187" t="s">
        <v>98</v>
      </c>
      <c r="I38" s="188">
        <v>0.31594634873323396</v>
      </c>
      <c r="J38" s="189" t="s">
        <v>654</v>
      </c>
      <c r="K38" s="190">
        <v>0.1577378617930818</v>
      </c>
      <c r="L38" s="4"/>
      <c r="M38" s="2"/>
      <c r="X38" s="2"/>
      <c r="Z38" s="39"/>
      <c r="AA38" s="39"/>
      <c r="AB38" s="39"/>
    </row>
    <row r="39" spans="2:28" ht="22.5" customHeight="1">
      <c r="L39" s="4"/>
      <c r="M39" s="2"/>
      <c r="X39" s="2"/>
      <c r="Z39" s="39"/>
      <c r="AA39" s="39"/>
      <c r="AB39" s="39"/>
    </row>
    <row r="40" spans="2:28" ht="18" customHeight="1">
      <c r="B40" s="51" t="s">
        <v>132</v>
      </c>
      <c r="C40" s="51"/>
      <c r="D40" s="50"/>
      <c r="E40" s="50"/>
      <c r="F40" s="50"/>
      <c r="G40" s="50"/>
      <c r="H40" s="50"/>
      <c r="I40" s="50"/>
      <c r="J40" s="50"/>
      <c r="K40" s="50"/>
      <c r="L40" s="4"/>
      <c r="M40" s="2"/>
      <c r="X40" s="2"/>
      <c r="Z40" s="39"/>
      <c r="AA40" s="39"/>
      <c r="AB40" s="39"/>
    </row>
    <row r="41" spans="2:28" ht="30.75" customHeight="1">
      <c r="B41" s="55" t="s">
        <v>62</v>
      </c>
      <c r="C41" s="55" t="s">
        <v>101</v>
      </c>
      <c r="D41" s="55" t="s">
        <v>102</v>
      </c>
      <c r="E41" s="55" t="s">
        <v>103</v>
      </c>
      <c r="F41" s="55" t="s">
        <v>104</v>
      </c>
      <c r="G41" s="55" t="s">
        <v>105</v>
      </c>
      <c r="H41" s="55" t="s">
        <v>6</v>
      </c>
      <c r="I41" s="55" t="s">
        <v>7</v>
      </c>
      <c r="J41" s="55" t="s">
        <v>106</v>
      </c>
      <c r="K41" s="55" t="s">
        <v>72</v>
      </c>
      <c r="L41" s="4"/>
      <c r="M41" s="2"/>
      <c r="N41" s="39" t="s">
        <v>125</v>
      </c>
      <c r="X41" s="2"/>
      <c r="Z41" s="39"/>
      <c r="AA41" s="39"/>
      <c r="AB41" s="39"/>
    </row>
    <row r="42" spans="2:28" ht="22.5" customHeight="1">
      <c r="B42" s="225" t="s">
        <v>117</v>
      </c>
      <c r="C42" s="76">
        <v>1</v>
      </c>
      <c r="D42" s="77">
        <v>4.144163073170163E-2</v>
      </c>
      <c r="E42" s="77">
        <v>0.41850599719517023</v>
      </c>
      <c r="F42" s="77">
        <v>0.21628460949815453</v>
      </c>
      <c r="G42" s="78">
        <v>10.767718749999998</v>
      </c>
      <c r="H42" s="79">
        <v>0.69028206871696896</v>
      </c>
      <c r="I42" s="79">
        <v>10.863455507676889</v>
      </c>
      <c r="J42" s="80">
        <v>2.3338109428118856</v>
      </c>
      <c r="K42" s="82" t="s">
        <v>76</v>
      </c>
      <c r="L42" s="4"/>
      <c r="M42" s="2"/>
      <c r="N42" s="39">
        <v>1</v>
      </c>
      <c r="X42" s="2"/>
      <c r="Z42" s="39"/>
      <c r="AA42" s="39"/>
      <c r="AB42" s="39"/>
    </row>
    <row r="43" spans="2:28" ht="22.5" customHeight="1">
      <c r="B43" s="223" t="s">
        <v>117</v>
      </c>
      <c r="C43" s="68">
        <v>2</v>
      </c>
      <c r="D43" s="69">
        <v>3.733564556560709E-2</v>
      </c>
      <c r="E43" s="69">
        <v>0.36072463519367481</v>
      </c>
      <c r="F43" s="69">
        <v>0.17002935701762276</v>
      </c>
      <c r="G43" s="70">
        <v>7.8466530612244858</v>
      </c>
      <c r="H43" s="71">
        <v>5.3558724936405441E-2</v>
      </c>
      <c r="I43" s="71">
        <v>2.4192867946883627</v>
      </c>
      <c r="J43" s="72">
        <v>2.6549468885094818</v>
      </c>
      <c r="K43" s="73" t="s">
        <v>186</v>
      </c>
      <c r="M43" s="2"/>
      <c r="N43" s="39">
        <v>5</v>
      </c>
      <c r="X43" s="2"/>
      <c r="Z43" s="39"/>
      <c r="AA43" s="39"/>
      <c r="AB43" s="39"/>
    </row>
    <row r="44" spans="2:28" ht="22.5" customHeight="1">
      <c r="B44" s="223" t="s">
        <v>117</v>
      </c>
      <c r="C44" s="68">
        <v>3</v>
      </c>
      <c r="D44" s="69">
        <v>1.7926750665557933E-2</v>
      </c>
      <c r="E44" s="69">
        <v>0.35759640747470067</v>
      </c>
      <c r="F44" s="69">
        <v>0.17151826179250623</v>
      </c>
      <c r="G44" s="70">
        <v>7.7275200000000019</v>
      </c>
      <c r="H44" s="71">
        <v>7.9264265056474145E-2</v>
      </c>
      <c r="I44" s="71">
        <v>2.8991505431261908</v>
      </c>
      <c r="J44" s="72">
        <v>2.7098643266308571</v>
      </c>
      <c r="K44" s="73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3" t="s">
        <v>117</v>
      </c>
      <c r="C45" s="68">
        <v>4</v>
      </c>
      <c r="D45" s="69">
        <v>1.5248971698042863E-2</v>
      </c>
      <c r="E45" s="69">
        <v>0.34978858369790178</v>
      </c>
      <c r="F45" s="69">
        <v>0.17671167326310963</v>
      </c>
      <c r="G45" s="70">
        <v>7.710791666666668</v>
      </c>
      <c r="H45" s="71">
        <v>5.2318262389041401E-2</v>
      </c>
      <c r="I45" s="71">
        <v>2.7744859972085458</v>
      </c>
      <c r="J45" s="72">
        <v>2.7009818178321834</v>
      </c>
      <c r="K45" s="73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3" t="s">
        <v>117</v>
      </c>
      <c r="C46" s="68">
        <v>5</v>
      </c>
      <c r="D46" s="69">
        <v>1.6393504671234776E-2</v>
      </c>
      <c r="E46" s="69">
        <v>0.3561080627239111</v>
      </c>
      <c r="F46" s="69">
        <v>0.18628976486126489</v>
      </c>
      <c r="G46" s="70">
        <v>8.2701555555555544</v>
      </c>
      <c r="H46" s="71">
        <v>6.7344559263899761E-2</v>
      </c>
      <c r="I46" s="71">
        <v>2.6909527672255744</v>
      </c>
      <c r="J46" s="72">
        <v>2.6861201211380132</v>
      </c>
      <c r="K46" s="73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3" t="s">
        <v>117</v>
      </c>
      <c r="C47" s="68">
        <v>6</v>
      </c>
      <c r="D47" s="69">
        <v>1.6768706902054373E-2</v>
      </c>
      <c r="E47" s="69">
        <v>0.35881118325397166</v>
      </c>
      <c r="F47" s="69">
        <v>0.16914641579626283</v>
      </c>
      <c r="G47" s="70">
        <v>10.126302325581399</v>
      </c>
      <c r="H47" s="71">
        <v>5.3672165071127854E-2</v>
      </c>
      <c r="I47" s="71">
        <v>3.2508382928344175</v>
      </c>
      <c r="J47" s="72">
        <v>2.4178236181879869</v>
      </c>
      <c r="K47" s="73" t="s">
        <v>67</v>
      </c>
      <c r="M47" s="2"/>
      <c r="N47" s="39">
        <v>2</v>
      </c>
      <c r="X47" s="2"/>
      <c r="Z47" s="39"/>
      <c r="AA47" s="39"/>
      <c r="AB47" s="39"/>
    </row>
    <row r="48" spans="2:28" ht="22.5" customHeight="1">
      <c r="B48" s="223" t="s">
        <v>117</v>
      </c>
      <c r="C48" s="68">
        <v>7</v>
      </c>
      <c r="D48" s="69">
        <v>1.6812493774965052E-2</v>
      </c>
      <c r="E48" s="69">
        <v>0.36753627777916426</v>
      </c>
      <c r="F48" s="69">
        <v>0.15968201974808269</v>
      </c>
      <c r="G48" s="70">
        <v>10.872437500000002</v>
      </c>
      <c r="H48" s="71">
        <v>0.10271582384412885</v>
      </c>
      <c r="I48" s="71">
        <v>3.1795683270950081</v>
      </c>
      <c r="J48" s="72">
        <v>2.3014242446656747</v>
      </c>
      <c r="K48" s="73" t="s">
        <v>67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23" t="s">
        <v>117</v>
      </c>
      <c r="C49" s="68">
        <v>8</v>
      </c>
      <c r="D49" s="69">
        <v>1.9903718814941473E-2</v>
      </c>
      <c r="E49" s="69">
        <v>0.3706743475359856</v>
      </c>
      <c r="F49" s="69">
        <v>0.14483421531929391</v>
      </c>
      <c r="G49" s="70">
        <v>11.99919565217391</v>
      </c>
      <c r="H49" s="71">
        <v>0.12161924724267703</v>
      </c>
      <c r="I49" s="71">
        <v>3.9466638075809901</v>
      </c>
      <c r="J49" s="72">
        <v>2.1846553809017299</v>
      </c>
      <c r="K49" s="73" t="s">
        <v>70</v>
      </c>
      <c r="M49" s="2"/>
      <c r="N49" s="39">
        <v>1</v>
      </c>
      <c r="X49" s="2"/>
      <c r="Z49" s="39"/>
      <c r="AA49" s="39"/>
      <c r="AB49" s="39"/>
    </row>
    <row r="50" spans="2:28" ht="22.5" customHeight="1">
      <c r="B50" s="223" t="s">
        <v>117</v>
      </c>
      <c r="C50" s="68">
        <v>9</v>
      </c>
      <c r="D50" s="69">
        <v>1.843768720944124E-2</v>
      </c>
      <c r="E50" s="69">
        <v>0.373531451623695</v>
      </c>
      <c r="F50" s="69">
        <v>0.163403797409367</v>
      </c>
      <c r="G50" s="70">
        <v>11.289822222222222</v>
      </c>
      <c r="H50" s="71">
        <v>0.13501886758610471</v>
      </c>
      <c r="I50" s="71">
        <v>4.1186948139797996</v>
      </c>
      <c r="J50" s="72">
        <v>2.2601281324597955</v>
      </c>
      <c r="K50" s="73" t="s">
        <v>67</v>
      </c>
      <c r="M50" s="2"/>
      <c r="N50" s="39">
        <v>2</v>
      </c>
      <c r="X50" s="2"/>
      <c r="Z50" s="39"/>
      <c r="AA50" s="39"/>
      <c r="AB50" s="39"/>
    </row>
    <row r="51" spans="2:28" ht="25.5" customHeight="1">
      <c r="B51" s="52" t="s">
        <v>107</v>
      </c>
      <c r="C51" s="52"/>
      <c r="D51" s="66" cm="1">
        <f t="array" aca="1" ref="D51" ca="1">(INDIRECT(ADDRESS(ROW()-1,COLUMN()))/INDIRECT(ADDRESS(ROW()-2,COLUMN())))-1</f>
        <v>-7.3656165419685338E-2</v>
      </c>
      <c r="E51" s="66" cm="1">
        <f t="array" aca="1" ref="E51" ca="1">(INDIRECT(ADDRESS(ROW()-1,COLUMN()))/INDIRECT(ADDRESS(ROW()-2,COLUMN())))-1</f>
        <v>7.7078549047207012E-3</v>
      </c>
      <c r="F51" s="66" cm="1">
        <f t="array" aca="1" ref="F51" ca="1">(INDIRECT(ADDRESS(ROW()-1,COLUMN()))/INDIRECT(ADDRESS(ROW()-2,COLUMN())))-1</f>
        <v>0.12821267439558781</v>
      </c>
      <c r="G51" s="66" cm="1">
        <f t="array" aca="1" ref="G51" ca="1">(INDIRECT(ADDRESS(ROW()-1,COLUMN()))/INDIRECT(ADDRESS(ROW()-2,COLUMN())))-1</f>
        <v>-5.911841514336591E-2</v>
      </c>
      <c r="H51" s="66" cm="1">
        <f t="array" aca="1" ref="H51" ca="1">(INDIRECT(ADDRESS(ROW()-1,COLUMN()))/INDIRECT(ADDRESS(ROW()-2,COLUMN())))-1</f>
        <v>0.11017680710266431</v>
      </c>
      <c r="I51" s="66" cm="1">
        <f t="array" aca="1" ref="I51" ca="1">(INDIRECT(ADDRESS(ROW()-1,COLUMN()))/INDIRECT(ADDRESS(ROW()-2,COLUMN())))-1</f>
        <v>4.3588969009308975E-2</v>
      </c>
      <c r="J51" s="66" cm="1">
        <f t="array" aca="1" ref="J51" ca="1">(INDIRECT(ADDRESS(ROW()-1,COLUMN()))/INDIRECT(ADDRESS(ROW()-2,COLUMN())))-1</f>
        <v>3.4546753789109541E-2</v>
      </c>
      <c r="K51" s="74" t="str" cm="1">
        <f t="array" aca="1" ref="K51" ca="1">_xlfn.IFS(N51=0,"등급유지",N51&gt;0,N51&amp;"등급 상승",N51&lt;0,N51&amp;"등급 하락")</f>
        <v>1등급 상승</v>
      </c>
      <c r="M51" s="289"/>
      <c r="N51" s="39" cm="1">
        <f t="array" aca="1" ref="N51" ca="1">(INDIRECT(ADDRESS(ROW()-1,COLUMN()))-INDIRECT(ADDRESS(ROW()-2,COLUMN())))</f>
        <v>1</v>
      </c>
      <c r="O51" s="39" t="s">
        <v>126</v>
      </c>
      <c r="X51" s="290"/>
      <c r="Z51" s="228"/>
      <c r="AA51" s="39"/>
      <c r="AB51" s="39"/>
    </row>
    <row r="52" spans="2:28" ht="25.5" customHeight="1">
      <c r="B52" s="47"/>
      <c r="C52" s="47"/>
      <c r="D52" s="48"/>
      <c r="E52" s="48"/>
      <c r="F52" s="48"/>
      <c r="G52" s="48"/>
      <c r="H52" s="48"/>
      <c r="I52" s="48"/>
      <c r="J52" s="48"/>
      <c r="K52" s="48"/>
      <c r="M52" s="289"/>
      <c r="N52" s="2"/>
      <c r="O52" s="2"/>
      <c r="X52" s="290"/>
      <c r="Z52" s="228"/>
      <c r="AA52" s="39"/>
      <c r="AB52" s="39"/>
    </row>
    <row r="53" spans="2:28" ht="18" customHeight="1">
      <c r="B53" s="51" t="s">
        <v>133</v>
      </c>
      <c r="C53" s="51"/>
      <c r="D53" s="50"/>
      <c r="E53" s="50"/>
      <c r="F53" s="50"/>
      <c r="G53" s="50"/>
      <c r="H53" s="50"/>
      <c r="I53" s="50"/>
      <c r="J53" s="50"/>
      <c r="K53" s="50"/>
      <c r="M53" s="289"/>
      <c r="X53" s="290"/>
      <c r="Z53" s="228"/>
      <c r="AA53" s="39"/>
      <c r="AB53" s="39"/>
    </row>
    <row r="54" spans="2:28" ht="21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289"/>
      <c r="X54" s="290"/>
      <c r="Z54" s="228"/>
      <c r="AA54" s="39"/>
      <c r="AB54" s="39"/>
    </row>
    <row r="55" spans="2:28" ht="25.5" customHeight="1">
      <c r="B55" s="47"/>
      <c r="C55" s="47"/>
      <c r="D55" s="48"/>
      <c r="E55" s="48"/>
      <c r="F55" s="48"/>
      <c r="G55" s="48"/>
      <c r="H55" s="48"/>
      <c r="I55" s="48"/>
      <c r="J55" s="48"/>
      <c r="K55" s="48"/>
      <c r="M55" s="289"/>
      <c r="N55" s="290"/>
      <c r="P55" s="228"/>
      <c r="AA55" s="281"/>
    </row>
    <row r="56" spans="2:28" ht="25.5" customHeight="1">
      <c r="B56" s="47"/>
      <c r="C56" s="47"/>
      <c r="D56" s="48"/>
      <c r="M56" s="289"/>
      <c r="N56" s="290"/>
      <c r="P56" s="228"/>
      <c r="AA56" s="281"/>
    </row>
    <row r="57" spans="2:28" ht="25.5" customHeight="1">
      <c r="B57" s="47"/>
      <c r="C57" s="47"/>
      <c r="D57" s="48"/>
      <c r="M57" s="289"/>
      <c r="N57" s="290"/>
      <c r="P57" s="228"/>
      <c r="AA57" s="281"/>
    </row>
    <row r="58" spans="2:28" ht="25.5" customHeight="1">
      <c r="B58" s="47"/>
      <c r="C58" s="47"/>
      <c r="D58" s="48"/>
      <c r="M58" s="289"/>
      <c r="N58" s="290"/>
      <c r="P58" s="228"/>
      <c r="AA58" s="281"/>
    </row>
    <row r="59" spans="2:28" ht="25.5" customHeight="1">
      <c r="B59" s="47"/>
      <c r="C59" s="47"/>
      <c r="D59" s="48"/>
      <c r="M59" s="289"/>
      <c r="N59" s="290"/>
      <c r="P59" s="228"/>
      <c r="AA59" s="281"/>
    </row>
    <row r="60" spans="2:28" ht="25.5" customHeight="1">
      <c r="B60" s="47"/>
      <c r="C60" s="47"/>
      <c r="D60" s="48"/>
      <c r="M60" s="289"/>
      <c r="N60" s="290"/>
      <c r="P60" s="228"/>
      <c r="AA60" s="281"/>
    </row>
    <row r="61" spans="2:28" ht="25.5" customHeight="1">
      <c r="B61" s="47"/>
      <c r="C61" s="47"/>
      <c r="D61" s="48"/>
      <c r="M61" s="289"/>
      <c r="N61" s="290"/>
      <c r="P61" s="228"/>
      <c r="AA61" s="281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89"/>
      <c r="N62" s="290"/>
      <c r="P62" s="228"/>
      <c r="AA62" s="281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289"/>
      <c r="N63" s="290"/>
      <c r="P63" s="228"/>
      <c r="AA63" s="281"/>
    </row>
    <row r="64" spans="2:28" ht="25.5" customHeight="1" thickBot="1">
      <c r="B64" s="207" t="s">
        <v>91</v>
      </c>
      <c r="C64" s="208" t="s">
        <v>123</v>
      </c>
      <c r="D64" s="208" t="s">
        <v>121</v>
      </c>
      <c r="E64" s="208" t="s">
        <v>120</v>
      </c>
      <c r="F64" s="208" t="s">
        <v>119</v>
      </c>
      <c r="G64" s="208" t="s">
        <v>118</v>
      </c>
      <c r="H64" s="208" t="s">
        <v>122</v>
      </c>
      <c r="I64" s="208" t="s">
        <v>176</v>
      </c>
      <c r="J64" s="208" t="s">
        <v>176</v>
      </c>
      <c r="K64" s="209" t="s">
        <v>176</v>
      </c>
      <c r="M64" s="291">
        <v>1</v>
      </c>
      <c r="N64" s="292">
        <v>2</v>
      </c>
      <c r="O64" s="292">
        <v>3</v>
      </c>
      <c r="P64" s="291">
        <v>4</v>
      </c>
      <c r="Q64" s="292">
        <v>5</v>
      </c>
      <c r="R64" s="292">
        <v>6</v>
      </c>
      <c r="S64" s="291"/>
      <c r="T64" s="292"/>
      <c r="U64" s="293"/>
      <c r="AA64" s="281"/>
    </row>
    <row r="65" spans="2:27" ht="25.5" customHeight="1" thickTop="1">
      <c r="B65" s="212" t="s">
        <v>109</v>
      </c>
      <c r="C65" s="213" t="s">
        <v>69</v>
      </c>
      <c r="D65" s="214" t="s">
        <v>67</v>
      </c>
      <c r="E65" s="214" t="s">
        <v>67</v>
      </c>
      <c r="F65" s="214" t="s">
        <v>67</v>
      </c>
      <c r="G65" s="214" t="s">
        <v>70</v>
      </c>
      <c r="H65" s="214" t="s">
        <v>70</v>
      </c>
      <c r="I65" s="214" t="s">
        <v>176</v>
      </c>
      <c r="J65" s="214" t="s">
        <v>176</v>
      </c>
      <c r="K65" s="214" t="s">
        <v>176</v>
      </c>
      <c r="M65" s="291" t="s">
        <v>123</v>
      </c>
      <c r="N65" s="291" t="s">
        <v>121</v>
      </c>
      <c r="O65" s="291" t="s">
        <v>120</v>
      </c>
      <c r="P65" s="291" t="s">
        <v>119</v>
      </c>
      <c r="Q65" s="291" t="s">
        <v>118</v>
      </c>
      <c r="R65" s="291" t="s">
        <v>122</v>
      </c>
      <c r="S65" s="291"/>
      <c r="T65" s="291"/>
      <c r="U65" s="289"/>
      <c r="AA65" s="281"/>
    </row>
    <row r="66" spans="2:27" ht="25.5" customHeight="1">
      <c r="B66" s="210" t="s">
        <v>94</v>
      </c>
      <c r="C66" s="200" t="s">
        <v>442</v>
      </c>
      <c r="D66" s="200" t="s">
        <v>442</v>
      </c>
      <c r="E66" s="200" t="s">
        <v>442</v>
      </c>
      <c r="F66" s="200" t="s">
        <v>442</v>
      </c>
      <c r="G66" s="200" t="s">
        <v>442</v>
      </c>
      <c r="H66" s="200" t="s">
        <v>442</v>
      </c>
      <c r="I66" s="200" t="s">
        <v>176</v>
      </c>
      <c r="J66" s="200" t="s">
        <v>176</v>
      </c>
      <c r="K66" s="211" t="s">
        <v>176</v>
      </c>
      <c r="M66" s="289"/>
      <c r="N66" s="290"/>
      <c r="P66" s="228"/>
      <c r="AA66" s="281"/>
    </row>
    <row r="67" spans="2:27" ht="25.5" customHeight="1">
      <c r="B67" s="174" t="s">
        <v>95</v>
      </c>
      <c r="C67" s="176" t="s">
        <v>442</v>
      </c>
      <c r="D67" s="176" t="s">
        <v>442</v>
      </c>
      <c r="E67" s="176" t="s">
        <v>442</v>
      </c>
      <c r="F67" s="176" t="s">
        <v>442</v>
      </c>
      <c r="G67" s="176" t="s">
        <v>442</v>
      </c>
      <c r="H67" s="176" t="s">
        <v>442</v>
      </c>
      <c r="I67" s="176" t="s">
        <v>176</v>
      </c>
      <c r="J67" s="176" t="s">
        <v>176</v>
      </c>
      <c r="K67" s="177" t="s">
        <v>176</v>
      </c>
      <c r="M67" s="294">
        <v>0</v>
      </c>
      <c r="N67" s="294">
        <v>0</v>
      </c>
      <c r="O67" s="294">
        <v>0</v>
      </c>
      <c r="P67" s="294">
        <v>0</v>
      </c>
      <c r="Q67" s="294">
        <v>0</v>
      </c>
      <c r="R67" s="294">
        <v>0</v>
      </c>
      <c r="S67" s="294"/>
      <c r="T67" s="294"/>
      <c r="AA67" s="281"/>
    </row>
    <row r="68" spans="2:27" ht="25.5" customHeight="1">
      <c r="B68" s="173" t="s">
        <v>96</v>
      </c>
      <c r="C68" s="176" t="s">
        <v>442</v>
      </c>
      <c r="D68" s="176" t="s">
        <v>442</v>
      </c>
      <c r="E68" s="176" t="s">
        <v>442</v>
      </c>
      <c r="F68" s="176" t="s">
        <v>443</v>
      </c>
      <c r="G68" s="176" t="s">
        <v>442</v>
      </c>
      <c r="H68" s="176" t="s">
        <v>442</v>
      </c>
      <c r="I68" s="176" t="s">
        <v>176</v>
      </c>
      <c r="J68" s="176" t="s">
        <v>176</v>
      </c>
      <c r="K68" s="177" t="s">
        <v>176</v>
      </c>
      <c r="M68" s="294">
        <v>0</v>
      </c>
      <c r="N68" s="294">
        <v>0</v>
      </c>
      <c r="O68" s="294">
        <v>0</v>
      </c>
      <c r="P68" s="294">
        <v>0</v>
      </c>
      <c r="Q68" s="294">
        <v>0</v>
      </c>
      <c r="R68" s="294">
        <v>0</v>
      </c>
      <c r="S68" s="294"/>
      <c r="T68" s="294"/>
      <c r="AA68" s="281"/>
    </row>
    <row r="69" spans="2:27" ht="25.5" customHeight="1">
      <c r="B69" s="173" t="s">
        <v>99</v>
      </c>
      <c r="C69" s="176" t="s">
        <v>445</v>
      </c>
      <c r="D69" s="176" t="s">
        <v>655</v>
      </c>
      <c r="E69" s="176" t="s">
        <v>452</v>
      </c>
      <c r="F69" s="176" t="s">
        <v>656</v>
      </c>
      <c r="G69" s="176" t="s">
        <v>657</v>
      </c>
      <c r="H69" s="176" t="s">
        <v>442</v>
      </c>
      <c r="I69" s="176" t="s">
        <v>176</v>
      </c>
      <c r="J69" s="176" t="s">
        <v>176</v>
      </c>
      <c r="K69" s="177" t="s">
        <v>176</v>
      </c>
      <c r="M69" s="294">
        <v>0</v>
      </c>
      <c r="N69" s="294">
        <v>0</v>
      </c>
      <c r="O69" s="294">
        <v>0</v>
      </c>
      <c r="P69" s="294">
        <v>7.1428571428571425E-2</v>
      </c>
      <c r="Q69" s="294">
        <v>0</v>
      </c>
      <c r="R69" s="294">
        <v>0</v>
      </c>
      <c r="S69" s="294"/>
      <c r="T69" s="294"/>
      <c r="AA69" s="281"/>
    </row>
    <row r="70" spans="2:27" ht="25.5" customHeight="1">
      <c r="B70" s="178" t="s">
        <v>97</v>
      </c>
      <c r="C70" s="176" t="s">
        <v>442</v>
      </c>
      <c r="D70" s="176" t="s">
        <v>658</v>
      </c>
      <c r="E70" s="176" t="s">
        <v>659</v>
      </c>
      <c r="F70" s="176" t="s">
        <v>451</v>
      </c>
      <c r="G70" s="176" t="s">
        <v>444</v>
      </c>
      <c r="H70" s="176" t="s">
        <v>442</v>
      </c>
      <c r="I70" s="176" t="s">
        <v>176</v>
      </c>
      <c r="J70" s="176" t="s">
        <v>176</v>
      </c>
      <c r="K70" s="177" t="s">
        <v>176</v>
      </c>
      <c r="M70" s="294">
        <v>1</v>
      </c>
      <c r="N70" s="294">
        <v>0.2857142857142857</v>
      </c>
      <c r="O70" s="294">
        <v>0.4</v>
      </c>
      <c r="P70" s="294">
        <v>0.21428571428571427</v>
      </c>
      <c r="Q70" s="294">
        <v>0.15384615384615385</v>
      </c>
      <c r="R70" s="294">
        <v>0</v>
      </c>
      <c r="S70" s="294"/>
      <c r="T70" s="294"/>
      <c r="AA70" s="281"/>
    </row>
    <row r="71" spans="2:27" ht="25.5" customHeight="1">
      <c r="B71" s="179" t="s">
        <v>98</v>
      </c>
      <c r="C71" s="180" t="s">
        <v>442</v>
      </c>
      <c r="D71" s="180" t="s">
        <v>660</v>
      </c>
      <c r="E71" s="180" t="s">
        <v>452</v>
      </c>
      <c r="F71" s="180" t="s">
        <v>661</v>
      </c>
      <c r="G71" s="180" t="s">
        <v>662</v>
      </c>
      <c r="H71" s="180" t="s">
        <v>663</v>
      </c>
      <c r="I71" s="180" t="s">
        <v>176</v>
      </c>
      <c r="J71" s="180" t="s">
        <v>176</v>
      </c>
      <c r="K71" s="181" t="s">
        <v>176</v>
      </c>
      <c r="M71" s="294">
        <v>0</v>
      </c>
      <c r="N71" s="294">
        <v>0.5714285714285714</v>
      </c>
      <c r="O71" s="294">
        <v>0.2</v>
      </c>
      <c r="P71" s="294">
        <v>0.2857142857142857</v>
      </c>
      <c r="Q71" s="294">
        <v>7.6923076923076927E-2</v>
      </c>
      <c r="R71" s="294">
        <v>0</v>
      </c>
      <c r="S71" s="294"/>
      <c r="T71" s="294"/>
      <c r="AA71" s="281"/>
    </row>
    <row r="72" spans="2:27" ht="15.7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294">
        <v>0</v>
      </c>
      <c r="N72" s="294">
        <v>0.14285714285714285</v>
      </c>
      <c r="O72" s="294">
        <v>0.4</v>
      </c>
      <c r="P72" s="294">
        <v>0.42857142857142855</v>
      </c>
      <c r="Q72" s="294">
        <v>0.76923076923076927</v>
      </c>
      <c r="R72" s="294">
        <v>1</v>
      </c>
      <c r="S72" s="294"/>
      <c r="T72" s="294"/>
      <c r="AA72" s="281"/>
    </row>
    <row r="73" spans="2:27" ht="17.25" customHeight="1">
      <c r="B73" s="51" t="s">
        <v>134</v>
      </c>
      <c r="C73" s="51"/>
      <c r="D73" s="50"/>
      <c r="E73" s="50"/>
      <c r="F73" s="50"/>
      <c r="G73" s="50"/>
      <c r="H73" s="50"/>
      <c r="I73" s="50"/>
      <c r="J73" s="50"/>
      <c r="K73" s="50"/>
      <c r="M73" s="289"/>
      <c r="N73" s="290"/>
      <c r="P73" s="228"/>
      <c r="AA73" s="281"/>
    </row>
    <row r="74" spans="2:27" ht="30.75" customHeight="1">
      <c r="B74" s="55" t="s">
        <v>75</v>
      </c>
      <c r="C74" s="55" t="s">
        <v>101</v>
      </c>
      <c r="D74" s="55" t="s">
        <v>102</v>
      </c>
      <c r="E74" s="55" t="s">
        <v>103</v>
      </c>
      <c r="F74" s="55" t="s">
        <v>104</v>
      </c>
      <c r="G74" s="55" t="s">
        <v>105</v>
      </c>
      <c r="H74" s="55" t="s">
        <v>6</v>
      </c>
      <c r="I74" s="55" t="s">
        <v>7</v>
      </c>
      <c r="J74" s="55" t="s">
        <v>106</v>
      </c>
      <c r="K74" s="55" t="s">
        <v>108</v>
      </c>
      <c r="M74" s="289"/>
      <c r="N74" s="290"/>
      <c r="P74" s="228"/>
      <c r="AA74" s="281"/>
    </row>
    <row r="75" spans="2:27" ht="27" customHeight="1">
      <c r="B75" s="86" t="s">
        <v>123</v>
      </c>
      <c r="C75" s="65">
        <v>1</v>
      </c>
      <c r="D75" s="87">
        <v>5.1880316612041545E-2</v>
      </c>
      <c r="E75" s="87">
        <v>0.41372398360713519</v>
      </c>
      <c r="F75" s="87">
        <v>0.22013112137494512</v>
      </c>
      <c r="G75" s="88">
        <v>7.2</v>
      </c>
      <c r="H75" s="89">
        <v>7.1086476224417161E-2</v>
      </c>
      <c r="I75" s="89">
        <v>23.316364201608827</v>
      </c>
      <c r="J75" s="90">
        <v>2.5626680527858809</v>
      </c>
      <c r="K75" s="73"/>
      <c r="M75" s="289"/>
      <c r="N75" s="290"/>
      <c r="P75" s="228"/>
      <c r="AA75" s="281"/>
    </row>
    <row r="76" spans="2:27" ht="20.25" customHeight="1">
      <c r="B76" s="86" t="s">
        <v>123</v>
      </c>
      <c r="C76" s="65">
        <v>2</v>
      </c>
      <c r="D76" s="87">
        <v>6.9439174025937966E-2</v>
      </c>
      <c r="E76" s="87">
        <v>0.26051110956594253</v>
      </c>
      <c r="F76" s="87">
        <v>0.18148982403841363</v>
      </c>
      <c r="G76" s="88">
        <v>4.2649999999999997</v>
      </c>
      <c r="H76" s="89">
        <v>4.3211862866288961E-2</v>
      </c>
      <c r="I76" s="89">
        <v>2.9816185377739384</v>
      </c>
      <c r="J76" s="90">
        <v>3.0334178796994782</v>
      </c>
      <c r="K76" s="73"/>
      <c r="M76" s="289"/>
      <c r="N76" s="290"/>
      <c r="P76" s="228"/>
      <c r="AA76" s="281"/>
    </row>
    <row r="77" spans="2:27" ht="20.25" customHeight="1">
      <c r="B77" s="86" t="s">
        <v>123</v>
      </c>
      <c r="C77" s="65">
        <v>3</v>
      </c>
      <c r="D77" s="87">
        <v>4.1466156164216381E-2</v>
      </c>
      <c r="E77" s="87">
        <v>0.3185595169044434</v>
      </c>
      <c r="F77" s="87">
        <v>0.19671372191053857</v>
      </c>
      <c r="G77" s="88">
        <v>6.5139999999999993</v>
      </c>
      <c r="H77" s="89">
        <v>0</v>
      </c>
      <c r="I77" s="89">
        <v>8.2802752711180183</v>
      </c>
      <c r="J77" s="90">
        <v>2.8798413612264246</v>
      </c>
      <c r="K77" s="73"/>
      <c r="M77" s="289"/>
      <c r="N77" s="290"/>
      <c r="P77" s="228"/>
      <c r="AA77" s="281"/>
    </row>
    <row r="78" spans="2:27" ht="20.25" customHeight="1">
      <c r="B78" s="86" t="s">
        <v>123</v>
      </c>
      <c r="C78" s="65">
        <v>4</v>
      </c>
      <c r="D78" s="87">
        <v>3.7741227610706911E-2</v>
      </c>
      <c r="E78" s="87">
        <v>0.28111637422629998</v>
      </c>
      <c r="F78" s="87">
        <v>0.20188293650239128</v>
      </c>
      <c r="G78" s="88">
        <v>5.9080000000000004</v>
      </c>
      <c r="H78" s="89">
        <v>1.6439978542540007E-2</v>
      </c>
      <c r="I78" s="89">
        <v>5.6224726615486817</v>
      </c>
      <c r="J78" s="90">
        <v>2.845737685667622</v>
      </c>
      <c r="K78" s="73"/>
      <c r="M78" s="289"/>
      <c r="N78" s="290"/>
      <c r="P78" s="228"/>
      <c r="AA78" s="281"/>
    </row>
    <row r="79" spans="2:27" ht="20.25" customHeight="1">
      <c r="B79" s="86" t="s">
        <v>123</v>
      </c>
      <c r="C79" s="65">
        <v>5</v>
      </c>
      <c r="D79" s="87">
        <v>3.0569751411922422E-2</v>
      </c>
      <c r="E79" s="87">
        <v>0.25225480095826491</v>
      </c>
      <c r="F79" s="87">
        <v>0.21574965565697501</v>
      </c>
      <c r="G79" s="88">
        <v>4.0730000000000004</v>
      </c>
      <c r="H79" s="89">
        <v>1.7301496043061349E-2</v>
      </c>
      <c r="I79" s="89">
        <v>6.5745684963633124</v>
      </c>
      <c r="J79" s="90">
        <v>3.0856427329054603</v>
      </c>
      <c r="K79" s="73"/>
      <c r="M79" s="289"/>
      <c r="N79" s="290"/>
      <c r="P79" s="228"/>
      <c r="AA79" s="281"/>
    </row>
    <row r="80" spans="2:27" ht="20.25" customHeight="1">
      <c r="B80" s="86" t="s">
        <v>123</v>
      </c>
      <c r="C80" s="65">
        <v>6</v>
      </c>
      <c r="D80" s="87">
        <v>4.2236397165007759E-2</v>
      </c>
      <c r="E80" s="87">
        <v>0.24623087509135053</v>
      </c>
      <c r="F80" s="87">
        <v>0.20320245877967796</v>
      </c>
      <c r="G80" s="88">
        <v>4.9980000000000002</v>
      </c>
      <c r="H80" s="89">
        <v>1.4963362207634607E-2</v>
      </c>
      <c r="I80" s="89">
        <v>7.5714612770631113</v>
      </c>
      <c r="J80" s="90">
        <v>2.8289668350446995</v>
      </c>
      <c r="K80" s="73"/>
      <c r="M80" s="289"/>
      <c r="N80" s="290"/>
      <c r="P80" s="228"/>
      <c r="AA80" s="281"/>
    </row>
    <row r="81" spans="2:27" ht="20.25" customHeight="1">
      <c r="B81" s="86" t="s">
        <v>123</v>
      </c>
      <c r="C81" s="65">
        <v>7</v>
      </c>
      <c r="D81" s="87">
        <v>3.9095917348085082E-2</v>
      </c>
      <c r="E81" s="87">
        <v>0.23403994560379951</v>
      </c>
      <c r="F81" s="87">
        <v>0.18088242427370452</v>
      </c>
      <c r="G81" s="88">
        <v>4.5439999999999996</v>
      </c>
      <c r="H81" s="89">
        <v>0</v>
      </c>
      <c r="I81" s="89">
        <v>4.9939797454695167</v>
      </c>
      <c r="J81" s="90">
        <v>2.8468200602010101</v>
      </c>
      <c r="K81" s="73"/>
      <c r="M81" s="289"/>
      <c r="N81" s="290"/>
      <c r="P81" s="228"/>
      <c r="AA81" s="281"/>
    </row>
    <row r="82" spans="2:27" ht="20.25" customHeight="1">
      <c r="B82" s="86" t="s">
        <v>123</v>
      </c>
      <c r="C82" s="65">
        <v>8</v>
      </c>
      <c r="D82" s="87">
        <v>4.0054044264197348E-2</v>
      </c>
      <c r="E82" s="87">
        <v>0.2553655394806234</v>
      </c>
      <c r="F82" s="87">
        <v>0.1725090879376425</v>
      </c>
      <c r="G82" s="88">
        <v>5.3570000000000002</v>
      </c>
      <c r="H82" s="89">
        <v>0</v>
      </c>
      <c r="I82" s="89">
        <v>4.7666984824874907</v>
      </c>
      <c r="J82" s="90">
        <v>2.7160824789936475</v>
      </c>
      <c r="K82" s="73"/>
      <c r="M82" s="289"/>
      <c r="N82" s="290"/>
      <c r="P82" s="228"/>
      <c r="AA82" s="281"/>
    </row>
    <row r="83" spans="2:27" ht="20.25" customHeight="1">
      <c r="B83" s="86" t="s">
        <v>123</v>
      </c>
      <c r="C83" s="65">
        <v>9</v>
      </c>
      <c r="D83" s="87">
        <v>3.2186191223970879E-2</v>
      </c>
      <c r="E83" s="87">
        <v>0.26796150758963772</v>
      </c>
      <c r="F83" s="87">
        <v>0.18233552380817125</v>
      </c>
      <c r="G83" s="88">
        <v>4.992</v>
      </c>
      <c r="H83" s="89">
        <v>0</v>
      </c>
      <c r="I83" s="89">
        <v>4.8318097625083878</v>
      </c>
      <c r="J83" s="90">
        <v>2.8564156723411993</v>
      </c>
      <c r="K83" s="73" t="s">
        <v>69</v>
      </c>
      <c r="M83" s="289"/>
      <c r="N83" s="290"/>
      <c r="P83" s="228"/>
      <c r="AA83" s="281"/>
    </row>
    <row r="84" spans="2:27" ht="20.25" customHeight="1">
      <c r="B84" s="86" t="s">
        <v>121</v>
      </c>
      <c r="C84" s="65">
        <v>1</v>
      </c>
      <c r="D84" s="87">
        <v>1.2897457576182688E-2</v>
      </c>
      <c r="E84" s="87">
        <v>0.5552981096061631</v>
      </c>
      <c r="F84" s="87">
        <v>0.22543024504536407</v>
      </c>
      <c r="G84" s="88">
        <v>13.734</v>
      </c>
      <c r="H84" s="89">
        <v>1.7470004086973072</v>
      </c>
      <c r="I84" s="89">
        <v>19.250600657376097</v>
      </c>
      <c r="J84" s="90">
        <v>2.0508553870661355</v>
      </c>
      <c r="K84" s="73"/>
      <c r="M84" s="289"/>
      <c r="N84" s="290"/>
      <c r="P84" s="228"/>
      <c r="AA84" s="281"/>
    </row>
    <row r="85" spans="2:27" ht="20.25" customHeight="1">
      <c r="B85" s="86" t="s">
        <v>121</v>
      </c>
      <c r="C85" s="65">
        <v>2</v>
      </c>
      <c r="D85" s="87">
        <v>4.3673994292962939E-2</v>
      </c>
      <c r="E85" s="87">
        <v>0.44063193240379434</v>
      </c>
      <c r="F85" s="87">
        <v>0.17972776806994409</v>
      </c>
      <c r="G85" s="88">
        <v>10.832222222222223</v>
      </c>
      <c r="H85" s="89">
        <v>8.283658076660505E-2</v>
      </c>
      <c r="I85" s="89">
        <v>4.1307841608947049</v>
      </c>
      <c r="J85" s="90">
        <v>2.4019205344834154</v>
      </c>
      <c r="K85" s="73"/>
      <c r="M85" s="289"/>
      <c r="N85" s="290"/>
      <c r="P85" s="228"/>
      <c r="AA85" s="281"/>
    </row>
    <row r="86" spans="2:27" ht="20.25" customHeight="1">
      <c r="B86" s="86" t="s">
        <v>121</v>
      </c>
      <c r="C86" s="65">
        <v>3</v>
      </c>
      <c r="D86" s="87">
        <v>2.7665407538323999E-2</v>
      </c>
      <c r="E86" s="87">
        <v>0.43946729300808041</v>
      </c>
      <c r="F86" s="87">
        <v>0.1948183051356891</v>
      </c>
      <c r="G86" s="88">
        <v>11.080444444444446</v>
      </c>
      <c r="H86" s="89">
        <v>0.23989543035576413</v>
      </c>
      <c r="I86" s="89">
        <v>6.001255040028874</v>
      </c>
      <c r="J86" s="90">
        <v>2.4600610032371084</v>
      </c>
      <c r="K86" s="73"/>
      <c r="M86" s="289"/>
      <c r="N86" s="290"/>
      <c r="P86" s="228"/>
      <c r="AA86" s="281"/>
    </row>
    <row r="87" spans="2:27" ht="20.25" customHeight="1">
      <c r="B87" s="86" t="s">
        <v>121</v>
      </c>
      <c r="C87" s="65">
        <v>4</v>
      </c>
      <c r="D87" s="87">
        <v>2.8038540130989428E-2</v>
      </c>
      <c r="E87" s="87">
        <v>0.40569715306457277</v>
      </c>
      <c r="F87" s="87">
        <v>0.21285037443157173</v>
      </c>
      <c r="G87" s="88">
        <v>10.339857142857142</v>
      </c>
      <c r="H87" s="89">
        <v>0.14302199072477151</v>
      </c>
      <c r="I87" s="89">
        <v>3.9793765654598192</v>
      </c>
      <c r="J87" s="90">
        <v>2.7175804920518498</v>
      </c>
      <c r="K87" s="73"/>
      <c r="M87" s="289"/>
      <c r="N87" s="290"/>
      <c r="P87" s="228"/>
      <c r="AA87" s="281"/>
    </row>
    <row r="88" spans="2:27" ht="20.25" customHeight="1">
      <c r="B88" s="86" t="s">
        <v>121</v>
      </c>
      <c r="C88" s="65">
        <v>5</v>
      </c>
      <c r="D88" s="87">
        <v>3.0457392872622526E-2</v>
      </c>
      <c r="E88" s="87">
        <v>0.42175842059591429</v>
      </c>
      <c r="F88" s="87">
        <v>0.22093896145343445</v>
      </c>
      <c r="G88" s="88">
        <v>12.657999999999999</v>
      </c>
      <c r="H88" s="89">
        <v>0.17385669021218789</v>
      </c>
      <c r="I88" s="89">
        <v>6.0990806458221591</v>
      </c>
      <c r="J88" s="90">
        <v>2.4445121628341124</v>
      </c>
      <c r="K88" s="73"/>
      <c r="M88" s="289"/>
      <c r="N88" s="290"/>
      <c r="P88" s="228"/>
      <c r="AA88" s="281"/>
    </row>
    <row r="89" spans="2:27" ht="20.25" customHeight="1">
      <c r="B89" s="86" t="s">
        <v>121</v>
      </c>
      <c r="C89" s="65">
        <v>6</v>
      </c>
      <c r="D89" s="87">
        <v>2.9553415797850029E-2</v>
      </c>
      <c r="E89" s="87">
        <v>0.41111212256632623</v>
      </c>
      <c r="F89" s="87">
        <v>0.17731275854102088</v>
      </c>
      <c r="G89" s="88">
        <v>12.710142857142857</v>
      </c>
      <c r="H89" s="89">
        <v>0.11347227174300169</v>
      </c>
      <c r="I89" s="89">
        <v>6.0238975564436981</v>
      </c>
      <c r="J89" s="90">
        <v>2.2164715693097179</v>
      </c>
      <c r="K89" s="73"/>
      <c r="M89" s="289"/>
      <c r="N89" s="290"/>
      <c r="P89" s="228"/>
      <c r="AA89" s="281"/>
    </row>
    <row r="90" spans="2:27" ht="20.25" customHeight="1">
      <c r="B90" s="86" t="s">
        <v>121</v>
      </c>
      <c r="C90" s="65">
        <v>7</v>
      </c>
      <c r="D90" s="87">
        <v>2.667986387224416E-2</v>
      </c>
      <c r="E90" s="87">
        <v>0.40842782813538048</v>
      </c>
      <c r="F90" s="87">
        <v>0.17867415218427579</v>
      </c>
      <c r="G90" s="88">
        <v>13.1965</v>
      </c>
      <c r="H90" s="89">
        <v>7.0684279984988219E-2</v>
      </c>
      <c r="I90" s="89">
        <v>5.1638793433477508</v>
      </c>
      <c r="J90" s="90">
        <v>2.1542569696633369</v>
      </c>
      <c r="K90" s="73"/>
      <c r="M90" s="289"/>
      <c r="N90" s="290"/>
      <c r="P90" s="228"/>
      <c r="AA90" s="281"/>
    </row>
    <row r="91" spans="2:27" ht="20.25" customHeight="1">
      <c r="B91" s="86" t="s">
        <v>121</v>
      </c>
      <c r="C91" s="65">
        <v>8</v>
      </c>
      <c r="D91" s="87">
        <v>3.2113547276594337E-2</v>
      </c>
      <c r="E91" s="87">
        <v>0.41792980480956271</v>
      </c>
      <c r="F91" s="87">
        <v>0.16270602485937549</v>
      </c>
      <c r="G91" s="88">
        <v>13.695857142857145</v>
      </c>
      <c r="H91" s="89">
        <v>3.2892053543000441E-2</v>
      </c>
      <c r="I91" s="89">
        <v>5.8054474503395772</v>
      </c>
      <c r="J91" s="90">
        <v>1.9807767399335019</v>
      </c>
      <c r="K91" s="73"/>
      <c r="M91" s="289"/>
      <c r="N91" s="290"/>
      <c r="P91" s="228"/>
      <c r="AA91" s="281"/>
    </row>
    <row r="92" spans="2:27" ht="20.25" customHeight="1">
      <c r="B92" s="86" t="s">
        <v>121</v>
      </c>
      <c r="C92" s="65">
        <v>9</v>
      </c>
      <c r="D92" s="87">
        <v>2.7934131483055451E-2</v>
      </c>
      <c r="E92" s="87">
        <v>0.4107908381511709</v>
      </c>
      <c r="F92" s="87">
        <v>0.15349529530005701</v>
      </c>
      <c r="G92" s="88">
        <v>12.800571428571429</v>
      </c>
      <c r="H92" s="89">
        <v>5.9264592779944794E-2</v>
      </c>
      <c r="I92" s="89">
        <v>6.6652912013177916</v>
      </c>
      <c r="J92" s="90">
        <v>2.0414771938105476</v>
      </c>
      <c r="K92" s="73" t="s">
        <v>67</v>
      </c>
      <c r="M92" s="289"/>
      <c r="N92" s="290"/>
      <c r="P92" s="228"/>
      <c r="AA92" s="281"/>
    </row>
    <row r="93" spans="2:27" ht="20.25" customHeight="1">
      <c r="B93" s="86" t="s">
        <v>120</v>
      </c>
      <c r="C93" s="65">
        <v>1</v>
      </c>
      <c r="D93" s="87">
        <v>4.5516210886937324E-2</v>
      </c>
      <c r="E93" s="87">
        <v>0.40637748996046991</v>
      </c>
      <c r="F93" s="87">
        <v>0.16705578531687229</v>
      </c>
      <c r="G93" s="88">
        <v>11.791666666666666</v>
      </c>
      <c r="H93" s="89">
        <v>0.42363162109050029</v>
      </c>
      <c r="I93" s="89">
        <v>7.391256967973729</v>
      </c>
      <c r="J93" s="90">
        <v>2.0170729401055727</v>
      </c>
      <c r="K93" s="73"/>
      <c r="M93" s="289"/>
      <c r="N93" s="290"/>
      <c r="P93" s="228"/>
      <c r="AA93" s="281"/>
    </row>
    <row r="94" spans="2:27" ht="20.25" customHeight="1">
      <c r="B94" s="86" t="s">
        <v>120</v>
      </c>
      <c r="C94" s="65">
        <v>2</v>
      </c>
      <c r="D94" s="87">
        <v>3.3639751575508595E-2</v>
      </c>
      <c r="E94" s="87">
        <v>0.3114070002168991</v>
      </c>
      <c r="F94" s="87">
        <v>0.1384542044735014</v>
      </c>
      <c r="G94" s="88">
        <v>8.5834285714285716</v>
      </c>
      <c r="H94" s="89">
        <v>1.0776742905117837E-2</v>
      </c>
      <c r="I94" s="89">
        <v>2.3008346102426582</v>
      </c>
      <c r="J94" s="90">
        <v>2.1887922787815217</v>
      </c>
      <c r="K94" s="73"/>
      <c r="M94" s="289"/>
      <c r="N94" s="290"/>
      <c r="P94" s="228"/>
      <c r="AA94" s="281"/>
    </row>
    <row r="95" spans="2:27" ht="20.25" customHeight="1">
      <c r="B95" s="86" t="s">
        <v>120</v>
      </c>
      <c r="C95" s="65">
        <v>3</v>
      </c>
      <c r="D95" s="87">
        <v>1.9917478135119807E-2</v>
      </c>
      <c r="E95" s="87">
        <v>0.29978126186873516</v>
      </c>
      <c r="F95" s="87">
        <v>0.13082649662367121</v>
      </c>
      <c r="G95" s="88">
        <v>8.3734285714285708</v>
      </c>
      <c r="H95" s="89">
        <v>4.6250234488688854E-2</v>
      </c>
      <c r="I95" s="89">
        <v>2.8274310017418456</v>
      </c>
      <c r="J95" s="90">
        <v>2.2181761178435995</v>
      </c>
      <c r="K95" s="73"/>
      <c r="M95" s="289"/>
      <c r="N95" s="290"/>
      <c r="P95" s="228"/>
      <c r="AA95" s="281"/>
    </row>
    <row r="96" spans="2:27" ht="20.25" customHeight="1">
      <c r="B96" s="86" t="s">
        <v>120</v>
      </c>
      <c r="C96" s="65">
        <v>4</v>
      </c>
      <c r="D96" s="87">
        <v>2.0430315918210307E-2</v>
      </c>
      <c r="E96" s="87">
        <v>0.29238969471962378</v>
      </c>
      <c r="F96" s="87">
        <v>0.13529660448024305</v>
      </c>
      <c r="G96" s="88">
        <v>9.0591428571428576</v>
      </c>
      <c r="H96" s="89">
        <v>7.7275547537501973E-2</v>
      </c>
      <c r="I96" s="89">
        <v>4.836161350055332</v>
      </c>
      <c r="J96" s="90">
        <v>2.1701269933148692</v>
      </c>
      <c r="K96" s="73"/>
      <c r="M96" s="289"/>
      <c r="N96" s="290"/>
      <c r="P96" s="228"/>
      <c r="AA96" s="281"/>
    </row>
    <row r="97" spans="2:27" ht="20.25" customHeight="1">
      <c r="B97" s="86" t="s">
        <v>120</v>
      </c>
      <c r="C97" s="65">
        <v>5</v>
      </c>
      <c r="D97" s="87">
        <v>2.3597576205486817E-2</v>
      </c>
      <c r="E97" s="87">
        <v>0.28511414879055014</v>
      </c>
      <c r="F97" s="87">
        <v>0.1398546106706425</v>
      </c>
      <c r="G97" s="88">
        <v>9.9533333333333349</v>
      </c>
      <c r="H97" s="89">
        <v>1.6518261102831791E-2</v>
      </c>
      <c r="I97" s="89">
        <v>3.6725600518629347</v>
      </c>
      <c r="J97" s="90">
        <v>2.14045123185105</v>
      </c>
      <c r="K97" s="73"/>
      <c r="M97" s="289"/>
      <c r="N97" s="290"/>
      <c r="P97" s="228"/>
      <c r="AA97" s="281"/>
    </row>
    <row r="98" spans="2:27" ht="20.25" customHeight="1">
      <c r="B98" s="86" t="s">
        <v>120</v>
      </c>
      <c r="C98" s="65">
        <v>6</v>
      </c>
      <c r="D98" s="87">
        <v>2.1621913096049515E-2</v>
      </c>
      <c r="E98" s="87">
        <v>0.31889123548243764</v>
      </c>
      <c r="F98" s="87">
        <v>0.12046947390918324</v>
      </c>
      <c r="G98" s="88">
        <v>11.195833333333333</v>
      </c>
      <c r="H98" s="89">
        <v>3.329035548440297E-2</v>
      </c>
      <c r="I98" s="89">
        <v>4.2611655020035801</v>
      </c>
      <c r="J98" s="90">
        <v>2.0172275765123739</v>
      </c>
      <c r="K98" s="73"/>
      <c r="M98" s="289"/>
      <c r="N98" s="290"/>
      <c r="P98" s="228"/>
      <c r="AA98" s="281"/>
    </row>
    <row r="99" spans="2:27" ht="20.25" customHeight="1">
      <c r="B99" s="86" t="s">
        <v>120</v>
      </c>
      <c r="C99" s="65">
        <v>7</v>
      </c>
      <c r="D99" s="87">
        <v>1.9366968191292754E-2</v>
      </c>
      <c r="E99" s="87">
        <v>0.33333100111372099</v>
      </c>
      <c r="F99" s="87">
        <v>0.11758597379170037</v>
      </c>
      <c r="G99" s="88">
        <v>12.25342857142857</v>
      </c>
      <c r="H99" s="89">
        <v>2.3056073292490268E-2</v>
      </c>
      <c r="I99" s="89">
        <v>3.9925433584828984</v>
      </c>
      <c r="J99" s="90">
        <v>1.965997665447313</v>
      </c>
      <c r="K99" s="73"/>
    </row>
    <row r="100" spans="2:27" ht="20.25" customHeight="1">
      <c r="B100" s="86" t="s">
        <v>120</v>
      </c>
      <c r="C100" s="65">
        <v>8</v>
      </c>
      <c r="D100" s="87">
        <v>2.3654794954164143E-2</v>
      </c>
      <c r="E100" s="87">
        <v>0.34737082043254303</v>
      </c>
      <c r="F100" s="87">
        <v>0.13619289741363805</v>
      </c>
      <c r="G100" s="88">
        <v>13.1775</v>
      </c>
      <c r="H100" s="89">
        <v>1.0140945451499482E-2</v>
      </c>
      <c r="I100" s="89">
        <v>6.1302015254314375</v>
      </c>
      <c r="J100" s="90">
        <v>1.9195221815366008</v>
      </c>
      <c r="K100" s="73"/>
    </row>
    <row r="101" spans="2:27" ht="20.25" customHeight="1">
      <c r="B101" s="86" t="s">
        <v>120</v>
      </c>
      <c r="C101" s="65">
        <v>9</v>
      </c>
      <c r="D101" s="87">
        <v>2.2871342161833657E-2</v>
      </c>
      <c r="E101" s="87">
        <v>0.34415926861402085</v>
      </c>
      <c r="F101" s="87">
        <v>0.16449446352827132</v>
      </c>
      <c r="G101" s="88">
        <v>12.1904</v>
      </c>
      <c r="H101" s="89">
        <v>5.4199164259726958E-3</v>
      </c>
      <c r="I101" s="89">
        <v>5.0080027775987705</v>
      </c>
      <c r="J101" s="90">
        <v>2.018203072666152</v>
      </c>
      <c r="K101" s="73" t="s">
        <v>67</v>
      </c>
    </row>
    <row r="102" spans="2:27" ht="20.25" customHeight="1">
      <c r="B102" s="86" t="s">
        <v>119</v>
      </c>
      <c r="C102" s="65">
        <v>1</v>
      </c>
      <c r="D102" s="87">
        <v>3.1855110789943346E-2</v>
      </c>
      <c r="E102" s="87">
        <v>0.4162521554715225</v>
      </c>
      <c r="F102" s="87">
        <v>0.18057250535642022</v>
      </c>
      <c r="G102" s="88">
        <v>10.143600000000001</v>
      </c>
      <c r="H102" s="89">
        <v>0.75301929360933451</v>
      </c>
      <c r="I102" s="89">
        <v>13.097971955507818</v>
      </c>
      <c r="J102" s="90">
        <v>2.346673826656259</v>
      </c>
      <c r="K102" s="73"/>
    </row>
    <row r="103" spans="2:27" ht="20.25" customHeight="1">
      <c r="B103" s="86" t="s">
        <v>119</v>
      </c>
      <c r="C103" s="65">
        <v>2</v>
      </c>
      <c r="D103" s="87">
        <v>2.9159051392763518E-2</v>
      </c>
      <c r="E103" s="87">
        <v>0.36591033830241387</v>
      </c>
      <c r="F103" s="87">
        <v>0.1097626632827101</v>
      </c>
      <c r="G103" s="88">
        <v>5.8521428571428578</v>
      </c>
      <c r="H103" s="89">
        <v>1.2068462153129202E-2</v>
      </c>
      <c r="I103" s="89">
        <v>2.8149687972173867</v>
      </c>
      <c r="J103" s="90">
        <v>2.632417385409084</v>
      </c>
      <c r="K103" s="73"/>
    </row>
    <row r="104" spans="2:27" ht="20.25" customHeight="1">
      <c r="B104" s="86" t="s">
        <v>119</v>
      </c>
      <c r="C104" s="65">
        <v>3</v>
      </c>
      <c r="D104" s="87">
        <v>1.3550512665623802E-2</v>
      </c>
      <c r="E104" s="87">
        <v>0.36175473585726436</v>
      </c>
      <c r="F104" s="87">
        <v>0.11082701380460547</v>
      </c>
      <c r="G104" s="88">
        <v>5.430428571428572</v>
      </c>
      <c r="H104" s="89">
        <v>5.6710765666933846E-3</v>
      </c>
      <c r="I104" s="89">
        <v>2.5845931452705098</v>
      </c>
      <c r="J104" s="90">
        <v>2.727466723525831</v>
      </c>
      <c r="K104" s="73"/>
    </row>
    <row r="105" spans="2:27" ht="20.25" customHeight="1">
      <c r="B105" s="86" t="s">
        <v>119</v>
      </c>
      <c r="C105" s="65">
        <v>4</v>
      </c>
      <c r="D105" s="87">
        <v>1.207313309871625E-2</v>
      </c>
      <c r="E105" s="87">
        <v>0.3687255217215239</v>
      </c>
      <c r="F105" s="87">
        <v>0.12682731162017039</v>
      </c>
      <c r="G105" s="88">
        <v>5.6925714285714282</v>
      </c>
      <c r="H105" s="89">
        <v>6.3740324975585065E-3</v>
      </c>
      <c r="I105" s="89">
        <v>2.535271425903896</v>
      </c>
      <c r="J105" s="90">
        <v>2.6818126282234025</v>
      </c>
      <c r="K105" s="73"/>
    </row>
    <row r="106" spans="2:27" ht="20.25" customHeight="1">
      <c r="B106" s="86" t="s">
        <v>119</v>
      </c>
      <c r="C106" s="65">
        <v>5</v>
      </c>
      <c r="D106" s="87">
        <v>1.1854478956080133E-2</v>
      </c>
      <c r="E106" s="87">
        <v>0.36677660186785693</v>
      </c>
      <c r="F106" s="87">
        <v>0.12796389127478389</v>
      </c>
      <c r="G106" s="88">
        <v>6.0239285714285717</v>
      </c>
      <c r="H106" s="89">
        <v>7.0377501044841962E-3</v>
      </c>
      <c r="I106" s="89">
        <v>2.3259764095320268</v>
      </c>
      <c r="J106" s="90">
        <v>2.6411324364925743</v>
      </c>
      <c r="K106" s="73"/>
    </row>
    <row r="107" spans="2:27" ht="20.25" customHeight="1">
      <c r="B107" s="86" t="s">
        <v>119</v>
      </c>
      <c r="C107" s="65">
        <v>6</v>
      </c>
      <c r="D107" s="87">
        <v>1.1590409526921919E-2</v>
      </c>
      <c r="E107" s="87">
        <v>0.37470628985564941</v>
      </c>
      <c r="F107" s="87">
        <v>0.12553839572606679</v>
      </c>
      <c r="G107" s="88">
        <v>7.7761818181818194</v>
      </c>
      <c r="H107" s="89">
        <v>4.0715155370616263E-2</v>
      </c>
      <c r="I107" s="89">
        <v>3.3476905526951146</v>
      </c>
      <c r="J107" s="90">
        <v>2.3798043191299851</v>
      </c>
      <c r="K107" s="73"/>
    </row>
    <row r="108" spans="2:27" ht="20.25" customHeight="1">
      <c r="B108" s="86" t="s">
        <v>119</v>
      </c>
      <c r="C108" s="65">
        <v>7</v>
      </c>
      <c r="D108" s="87">
        <v>1.0905938721863835E-2</v>
      </c>
      <c r="E108" s="87">
        <v>0.38043225184064322</v>
      </c>
      <c r="F108" s="87">
        <v>0.13259197255225225</v>
      </c>
      <c r="G108" s="88">
        <v>8.273357142857142</v>
      </c>
      <c r="H108" s="89">
        <v>9.0707422413326674E-2</v>
      </c>
      <c r="I108" s="89">
        <v>3.3004770892147284</v>
      </c>
      <c r="J108" s="90">
        <v>2.2701952668361116</v>
      </c>
      <c r="K108" s="73"/>
    </row>
    <row r="109" spans="2:27" ht="20.25" customHeight="1">
      <c r="B109" s="86" t="s">
        <v>119</v>
      </c>
      <c r="C109" s="65">
        <v>8</v>
      </c>
      <c r="D109" s="87">
        <v>1.1163956564353953E-2</v>
      </c>
      <c r="E109" s="87">
        <v>0.37837166653822368</v>
      </c>
      <c r="F109" s="87">
        <v>0.12576739735553435</v>
      </c>
      <c r="G109" s="88">
        <v>9.0915714285714273</v>
      </c>
      <c r="H109" s="89">
        <v>0.12709126469611892</v>
      </c>
      <c r="I109" s="89">
        <v>4.637066004954228</v>
      </c>
      <c r="J109" s="90">
        <v>2.1768494431862466</v>
      </c>
      <c r="K109" s="73"/>
    </row>
    <row r="110" spans="2:27" ht="20.25" customHeight="1">
      <c r="B110" s="86" t="s">
        <v>119</v>
      </c>
      <c r="C110" s="65">
        <v>9</v>
      </c>
      <c r="D110" s="87">
        <v>1.0641464835314673E-2</v>
      </c>
      <c r="E110" s="87">
        <v>0.38379478250563798</v>
      </c>
      <c r="F110" s="87">
        <v>0.13546086522257819</v>
      </c>
      <c r="G110" s="88">
        <v>8.7662142857142857</v>
      </c>
      <c r="H110" s="89">
        <v>0.18016962369505474</v>
      </c>
      <c r="I110" s="89">
        <v>4.2284253659790005</v>
      </c>
      <c r="J110" s="90">
        <v>2.2340076190824503</v>
      </c>
      <c r="K110" s="73" t="s">
        <v>67</v>
      </c>
    </row>
    <row r="111" spans="2:27" ht="20.25" customHeight="1">
      <c r="B111" s="86" t="s">
        <v>118</v>
      </c>
      <c r="C111" s="65">
        <v>1</v>
      </c>
      <c r="D111" s="87">
        <v>5.3071825582395045E-2</v>
      </c>
      <c r="E111" s="87">
        <v>0.38175869525273143</v>
      </c>
      <c r="F111" s="87">
        <v>0.23485230028618237</v>
      </c>
      <c r="G111" s="88">
        <v>10.47425</v>
      </c>
      <c r="H111" s="89">
        <v>0.84172393063032258</v>
      </c>
      <c r="I111" s="89">
        <v>10.078039886919107</v>
      </c>
      <c r="J111" s="90">
        <v>2.411769064773416</v>
      </c>
      <c r="K111" s="73"/>
    </row>
    <row r="112" spans="2:27" ht="20.25" customHeight="1">
      <c r="B112" s="86" t="s">
        <v>118</v>
      </c>
      <c r="C112" s="65">
        <v>2</v>
      </c>
      <c r="D112" s="87">
        <v>3.3422749547102802E-2</v>
      </c>
      <c r="E112" s="87">
        <v>0.32698831897983122</v>
      </c>
      <c r="F112" s="87">
        <v>0.17018721308904225</v>
      </c>
      <c r="G112" s="88">
        <v>7.6790000000000003</v>
      </c>
      <c r="H112" s="89">
        <v>3.4217864082973219E-2</v>
      </c>
      <c r="I112" s="89">
        <v>1.7000057019404422</v>
      </c>
      <c r="J112" s="90">
        <v>2.925455464497869</v>
      </c>
      <c r="K112" s="73"/>
    </row>
    <row r="113" spans="2:11" ht="20.25" customHeight="1">
      <c r="B113" s="86" t="s">
        <v>118</v>
      </c>
      <c r="C113" s="65">
        <v>3</v>
      </c>
      <c r="D113" s="87">
        <v>9.0119969368227248E-3</v>
      </c>
      <c r="E113" s="87">
        <v>0.33650562276914364</v>
      </c>
      <c r="F113" s="87">
        <v>0.18625614419151568</v>
      </c>
      <c r="G113" s="88">
        <v>7.5276153846153857</v>
      </c>
      <c r="H113" s="89">
        <v>3.8638709780418154E-2</v>
      </c>
      <c r="I113" s="89">
        <v>2.040826398402086</v>
      </c>
      <c r="J113" s="90">
        <v>2.9448942389426911</v>
      </c>
      <c r="K113" s="73"/>
    </row>
    <row r="114" spans="2:11" ht="20.25" customHeight="1">
      <c r="B114" s="86" t="s">
        <v>118</v>
      </c>
      <c r="C114" s="65">
        <v>4</v>
      </c>
      <c r="D114" s="87">
        <v>7.7537783585744958E-3</v>
      </c>
      <c r="E114" s="87">
        <v>0.34039320403330453</v>
      </c>
      <c r="F114" s="87">
        <v>0.18249952465085587</v>
      </c>
      <c r="G114" s="88">
        <v>7.7622307692307695</v>
      </c>
      <c r="H114" s="89">
        <v>1.9930781723792052E-2</v>
      </c>
      <c r="I114" s="89">
        <v>1.9714864921784303</v>
      </c>
      <c r="J114" s="90">
        <v>2.8925951554234119</v>
      </c>
      <c r="K114" s="73"/>
    </row>
    <row r="115" spans="2:11" ht="20.25" customHeight="1">
      <c r="B115" s="86" t="s">
        <v>118</v>
      </c>
      <c r="C115" s="65">
        <v>5</v>
      </c>
      <c r="D115" s="87">
        <v>8.5439864776311273E-3</v>
      </c>
      <c r="E115" s="87">
        <v>0.34014017197629348</v>
      </c>
      <c r="F115" s="87">
        <v>0.18442993013111075</v>
      </c>
      <c r="G115" s="88">
        <v>8.1266923076923074</v>
      </c>
      <c r="H115" s="89">
        <v>3.1444442502612205E-2</v>
      </c>
      <c r="I115" s="89">
        <v>1.7344092496177681</v>
      </c>
      <c r="J115" s="90">
        <v>2.8345679753659554</v>
      </c>
      <c r="K115" s="73"/>
    </row>
    <row r="116" spans="2:11" ht="20.25" customHeight="1">
      <c r="B116" s="86" t="s">
        <v>118</v>
      </c>
      <c r="C116" s="65">
        <v>6</v>
      </c>
      <c r="D116" s="87">
        <v>9.7957026530879256E-3</v>
      </c>
      <c r="E116" s="87">
        <v>0.3478322591924653</v>
      </c>
      <c r="F116" s="87">
        <v>0.17491875194981887</v>
      </c>
      <c r="G116" s="88">
        <v>10.251692307692307</v>
      </c>
      <c r="H116" s="89">
        <v>1.3741871225107977E-2</v>
      </c>
      <c r="I116" s="89">
        <v>2.2536668809177081</v>
      </c>
      <c r="J116" s="90">
        <v>2.5278061804617762</v>
      </c>
      <c r="K116" s="73"/>
    </row>
    <row r="117" spans="2:11" ht="20.25" customHeight="1">
      <c r="B117" s="86" t="s">
        <v>118</v>
      </c>
      <c r="C117" s="65">
        <v>7</v>
      </c>
      <c r="D117" s="87">
        <v>1.2574654976680782E-2</v>
      </c>
      <c r="E117" s="87">
        <v>0.35375531544196986</v>
      </c>
      <c r="F117" s="87">
        <v>0.16214191973711128</v>
      </c>
      <c r="G117" s="88">
        <v>11.352769230769232</v>
      </c>
      <c r="H117" s="89">
        <v>1.9348677772924972E-2</v>
      </c>
      <c r="I117" s="89">
        <v>2.6595637084238688</v>
      </c>
      <c r="J117" s="90">
        <v>2.4048187379101149</v>
      </c>
      <c r="K117" s="73"/>
    </row>
    <row r="118" spans="2:11" ht="20.25" customHeight="1">
      <c r="B118" s="86" t="s">
        <v>118</v>
      </c>
      <c r="C118" s="65">
        <v>8</v>
      </c>
      <c r="D118" s="87">
        <v>1.6621041519178585E-2</v>
      </c>
      <c r="E118" s="87">
        <v>0.35528805783883138</v>
      </c>
      <c r="F118" s="87">
        <v>0.1436852414355152</v>
      </c>
      <c r="G118" s="88">
        <v>11.996833333333335</v>
      </c>
      <c r="H118" s="89">
        <v>1.0186108140898568E-2</v>
      </c>
      <c r="I118" s="89">
        <v>2.909152485040631</v>
      </c>
      <c r="J118" s="90">
        <v>2.2505256839530712</v>
      </c>
      <c r="K118" s="73"/>
    </row>
    <row r="119" spans="2:11" ht="20.25" customHeight="1">
      <c r="B119" s="86" t="s">
        <v>118</v>
      </c>
      <c r="C119" s="65">
        <v>9</v>
      </c>
      <c r="D119" s="87">
        <v>1.4824832768359655E-2</v>
      </c>
      <c r="E119" s="87">
        <v>0.35922877592183633</v>
      </c>
      <c r="F119" s="87">
        <v>0.16340988111441779</v>
      </c>
      <c r="G119" s="88">
        <v>12.459538461538461</v>
      </c>
      <c r="H119" s="89">
        <v>2.5447154461996063E-2</v>
      </c>
      <c r="I119" s="89">
        <v>3.4510256397306969</v>
      </c>
      <c r="J119" s="90">
        <v>2.3181685700046244</v>
      </c>
      <c r="K119" s="73" t="s">
        <v>70</v>
      </c>
    </row>
    <row r="120" spans="2:11" ht="20.25" customHeight="1">
      <c r="B120" s="86" t="s">
        <v>122</v>
      </c>
      <c r="C120" s="65">
        <v>1</v>
      </c>
      <c r="D120" s="87">
        <v>4.711065357922696E-2</v>
      </c>
      <c r="E120" s="87">
        <v>0.44255381605454586</v>
      </c>
      <c r="F120" s="87">
        <v>0.38493002306902369</v>
      </c>
      <c r="G120" s="88">
        <v>10.046250000000001</v>
      </c>
      <c r="H120" s="89">
        <v>8.0333222205709293E-2</v>
      </c>
      <c r="I120" s="89">
        <v>0.40166611102854644</v>
      </c>
      <c r="J120" s="90">
        <v>3.3470791609996118</v>
      </c>
      <c r="K120" s="73"/>
    </row>
    <row r="121" spans="2:11" ht="20.25" customHeight="1">
      <c r="B121" s="86" t="s">
        <v>122</v>
      </c>
      <c r="C121" s="65">
        <v>2</v>
      </c>
      <c r="D121" s="87">
        <v>5.865962956673109E-2</v>
      </c>
      <c r="E121" s="87">
        <v>0.38325943403229534</v>
      </c>
      <c r="F121" s="87">
        <v>0.4214571820889742</v>
      </c>
      <c r="G121" s="88">
        <v>8.1780000000000008</v>
      </c>
      <c r="H121" s="89">
        <v>0.29792479420578838</v>
      </c>
      <c r="I121" s="89">
        <v>0.21280342443270597</v>
      </c>
      <c r="J121" s="90">
        <v>3.7463919679156708</v>
      </c>
      <c r="K121" s="73"/>
    </row>
    <row r="122" spans="2:11" ht="20.25" customHeight="1">
      <c r="B122" s="86" t="s">
        <v>122</v>
      </c>
      <c r="C122" s="65">
        <v>3</v>
      </c>
      <c r="D122" s="87">
        <v>3.6725955407373244E-2</v>
      </c>
      <c r="E122" s="87">
        <v>0.37090071574136929</v>
      </c>
      <c r="F122" s="87">
        <v>0.42336265721926025</v>
      </c>
      <c r="G122" s="88">
        <v>8.2249999999999996</v>
      </c>
      <c r="H122" s="89">
        <v>0.39095151545418733</v>
      </c>
      <c r="I122" s="89">
        <v>0.24592111455989202</v>
      </c>
      <c r="J122" s="90">
        <v>3.7592638465529959</v>
      </c>
      <c r="K122" s="73"/>
    </row>
    <row r="123" spans="2:11" ht="20.25" customHeight="1">
      <c r="B123" s="86" t="s">
        <v>122</v>
      </c>
      <c r="C123" s="65">
        <v>4</v>
      </c>
      <c r="D123" s="87">
        <v>3.0903700272325675E-2</v>
      </c>
      <c r="E123" s="87">
        <v>0.37395577998317608</v>
      </c>
      <c r="F123" s="87">
        <v>0.43655862387418048</v>
      </c>
      <c r="G123" s="88">
        <v>8.3807999999999989</v>
      </c>
      <c r="H123" s="89">
        <v>0.29074088680145216</v>
      </c>
      <c r="I123" s="89">
        <v>0.36528983213515787</v>
      </c>
      <c r="J123" s="90">
        <v>3.7203802918114781</v>
      </c>
      <c r="K123" s="73"/>
    </row>
    <row r="124" spans="2:11" ht="20.25" customHeight="1">
      <c r="B124" s="86" t="s">
        <v>122</v>
      </c>
      <c r="C124" s="65">
        <v>5</v>
      </c>
      <c r="D124" s="87">
        <v>3.0361755574738695E-2</v>
      </c>
      <c r="E124" s="87">
        <v>0.37149447203631442</v>
      </c>
      <c r="F124" s="87">
        <v>0.4228034229917576</v>
      </c>
      <c r="G124" s="88">
        <v>8.4867999999999988</v>
      </c>
      <c r="H124" s="89">
        <v>0.38679621198514086</v>
      </c>
      <c r="I124" s="89">
        <v>0.28130633598919336</v>
      </c>
      <c r="J124" s="90">
        <v>3.6618095337425367</v>
      </c>
      <c r="K124" s="73"/>
    </row>
    <row r="125" spans="2:11" ht="20.25" customHeight="1">
      <c r="B125" s="86" t="s">
        <v>122</v>
      </c>
      <c r="C125" s="65">
        <v>6</v>
      </c>
      <c r="D125" s="87">
        <v>2.6244131936051615E-2</v>
      </c>
      <c r="E125" s="87">
        <v>0.36938266696875738</v>
      </c>
      <c r="F125" s="87">
        <v>0.31174893851509189</v>
      </c>
      <c r="G125" s="88">
        <v>11.095400000000001</v>
      </c>
      <c r="H125" s="89">
        <v>0.22066381806023019</v>
      </c>
      <c r="I125" s="89">
        <v>0.28808887357863389</v>
      </c>
      <c r="J125" s="90">
        <v>3.0779762691993708</v>
      </c>
      <c r="K125" s="73"/>
    </row>
    <row r="126" spans="2:11" ht="20.25" customHeight="1">
      <c r="B126" s="86" t="s">
        <v>122</v>
      </c>
      <c r="C126" s="65">
        <v>7</v>
      </c>
      <c r="D126" s="87">
        <v>2.6456276526349538E-2</v>
      </c>
      <c r="E126" s="87">
        <v>0.368183257131452</v>
      </c>
      <c r="F126" s="87">
        <v>0.26748009560436392</v>
      </c>
      <c r="G126" s="88">
        <v>12.514800000000001</v>
      </c>
      <c r="H126" s="89">
        <v>0.55821932995693335</v>
      </c>
      <c r="I126" s="89">
        <v>0.21708529498325185</v>
      </c>
      <c r="J126" s="90">
        <v>2.8635562371843091</v>
      </c>
      <c r="K126" s="73"/>
    </row>
    <row r="127" spans="2:11" ht="20.25" customHeight="1">
      <c r="B127" s="86" t="s">
        <v>122</v>
      </c>
      <c r="C127" s="65">
        <v>8</v>
      </c>
      <c r="D127" s="87">
        <v>3.278693323340294E-2</v>
      </c>
      <c r="E127" s="87">
        <v>0.37203315409035986</v>
      </c>
      <c r="F127" s="87">
        <v>0.20891930531550687</v>
      </c>
      <c r="G127" s="88">
        <v>14.233499999999999</v>
      </c>
      <c r="H127" s="89">
        <v>0.99296247773529889</v>
      </c>
      <c r="I127" s="89">
        <v>0.1787332459923538</v>
      </c>
      <c r="J127" s="90">
        <v>2.6482967433773346</v>
      </c>
      <c r="K127" s="73"/>
    </row>
    <row r="128" spans="2:11" ht="20.25" customHeight="1">
      <c r="B128" s="86" t="s">
        <v>122</v>
      </c>
      <c r="C128" s="65">
        <v>9</v>
      </c>
      <c r="D128" s="87">
        <v>2.6303110322005791E-2</v>
      </c>
      <c r="E128" s="87">
        <v>0.38395104431241694</v>
      </c>
      <c r="F128" s="87">
        <v>0.25167018068991637</v>
      </c>
      <c r="G128" s="88">
        <v>13.558599999999998</v>
      </c>
      <c r="H128" s="89">
        <v>0.69550612882576679</v>
      </c>
      <c r="I128" s="89">
        <v>0.50874985349292201</v>
      </c>
      <c r="J128" s="90">
        <v>2.7770140481151473</v>
      </c>
      <c r="K128" s="73" t="s">
        <v>70</v>
      </c>
    </row>
    <row r="129" spans="2:11" ht="20.25" customHeight="1">
      <c r="B129" s="84" t="s">
        <v>128</v>
      </c>
      <c r="C129" s="83"/>
      <c r="D129" s="84"/>
      <c r="E129" s="84"/>
      <c r="F129" s="84"/>
      <c r="G129" s="84"/>
      <c r="H129" s="84"/>
      <c r="I129" s="84"/>
      <c r="J129" s="84"/>
      <c r="K129" s="83"/>
    </row>
    <row r="130" spans="2:11" ht="20.25" customHeight="1">
      <c r="B130" s="224" t="str">
        <f>C64</f>
        <v>순환54</v>
      </c>
      <c r="C130" s="53"/>
      <c r="D130" s="66">
        <f t="shared" ref="D130:J135" si="1">(SUMIFS(D$75:D$128,$B$75:$B$128,$B130,$C$75:$C$128,MAX($C$75:$C$128))/SUMIFS(D$75:D$128,$B$75:$B$128,$B130,$C$75:$C$128,MAX($C$75:$C$128)-1))-1</f>
        <v>-0.19643092688293695</v>
      </c>
      <c r="E130" s="66">
        <f t="shared" si="1"/>
        <v>4.9325246212283291E-2</v>
      </c>
      <c r="F130" s="66">
        <f t="shared" si="1"/>
        <v>5.696184466571852E-2</v>
      </c>
      <c r="G130" s="66">
        <f t="shared" si="1"/>
        <v>-6.8135150270673961E-2</v>
      </c>
      <c r="H130" s="66" t="s">
        <v>453</v>
      </c>
      <c r="I130" s="66">
        <f t="shared" si="1"/>
        <v>1.3659617922155309E-2</v>
      </c>
      <c r="J130" s="85">
        <f t="shared" si="1"/>
        <v>5.1667500686336965E-2</v>
      </c>
      <c r="K130" s="54"/>
    </row>
    <row r="131" spans="2:11" ht="20.25" customHeight="1">
      <c r="B131" s="41" t="str">
        <f>D64</f>
        <v>538</v>
      </c>
      <c r="C131" s="53"/>
      <c r="D131" s="66">
        <f t="shared" si="1"/>
        <v>-0.13014494342657112</v>
      </c>
      <c r="E131" s="66">
        <f t="shared" si="1"/>
        <v>-1.7081736158168548E-2</v>
      </c>
      <c r="F131" s="66">
        <f t="shared" si="1"/>
        <v>-5.6609640406857564E-2</v>
      </c>
      <c r="G131" s="66">
        <f t="shared" si="1"/>
        <v>-6.5369089714303774E-2</v>
      </c>
      <c r="H131" s="66">
        <f t="shared" si="1"/>
        <v>0.80179059670041597</v>
      </c>
      <c r="I131" s="66">
        <f t="shared" si="1"/>
        <v>0.14810981553677127</v>
      </c>
      <c r="J131" s="85">
        <f t="shared" si="1"/>
        <v>3.064477316059544E-2</v>
      </c>
      <c r="K131" s="54"/>
    </row>
    <row r="132" spans="2:11" ht="20.25" customHeight="1">
      <c r="B132" s="41" t="str">
        <f>E64</f>
        <v>537</v>
      </c>
      <c r="C132" s="53"/>
      <c r="D132" s="66">
        <f t="shared" si="1"/>
        <v>-3.312025294865506E-2</v>
      </c>
      <c r="E132" s="66">
        <f t="shared" si="1"/>
        <v>-9.2453125870595176E-3</v>
      </c>
      <c r="F132" s="66">
        <f t="shared" si="1"/>
        <v>0.2078050078388245</v>
      </c>
      <c r="G132" s="66">
        <f t="shared" si="1"/>
        <v>-7.4907987099222195E-2</v>
      </c>
      <c r="H132" s="66">
        <f t="shared" si="1"/>
        <v>-0.46554130954611495</v>
      </c>
      <c r="I132" s="66">
        <f t="shared" si="1"/>
        <v>-0.18306066173798219</v>
      </c>
      <c r="J132" s="85">
        <f t="shared" si="1"/>
        <v>5.1409091324256417E-2</v>
      </c>
      <c r="K132" s="54"/>
    </row>
    <row r="133" spans="2:11" ht="20.25" customHeight="1">
      <c r="B133" s="41" t="str">
        <f>F64</f>
        <v>536</v>
      </c>
      <c r="C133" s="53"/>
      <c r="D133" s="66">
        <f t="shared" si="1"/>
        <v>-4.6801662656730025E-2</v>
      </c>
      <c r="E133" s="66">
        <f t="shared" si="1"/>
        <v>1.4332775012017018E-2</v>
      </c>
      <c r="F133" s="66">
        <f t="shared" si="1"/>
        <v>7.7074568376740649E-2</v>
      </c>
      <c r="G133" s="66">
        <f t="shared" si="1"/>
        <v>-3.5786678399145067E-2</v>
      </c>
      <c r="H133" s="66">
        <f>(SUMIFS(H$75:H$128,$B$75:$B$128,$B133,$C$75:$C$128,MAX($C$75:$C$128))/SUMIFS(H$75:H$128,$B$75:$B$128,$B133,$C$75:$C$128,MAX($C$75:$C$128)-1))-1</f>
        <v>0.41763971053280979</v>
      </c>
      <c r="I133" s="66">
        <f t="shared" si="1"/>
        <v>-8.8124826892400754E-2</v>
      </c>
      <c r="J133" s="85">
        <f t="shared" si="1"/>
        <v>2.6257294033408929E-2</v>
      </c>
      <c r="K133" s="54"/>
    </row>
    <row r="134" spans="2:11" ht="20.25" customHeight="1">
      <c r="B134" s="41" t="str">
        <f>G64</f>
        <v>535</v>
      </c>
      <c r="C134" s="53"/>
      <c r="D134" s="66">
        <f t="shared" si="1"/>
        <v>-0.10806836314958557</v>
      </c>
      <c r="E134" s="66">
        <f t="shared" si="1"/>
        <v>1.1091614243877945E-2</v>
      </c>
      <c r="F134" s="66">
        <f t="shared" si="1"/>
        <v>0.13727672711434913</v>
      </c>
      <c r="G134" s="66">
        <f t="shared" si="1"/>
        <v>3.8568938598112723E-2</v>
      </c>
      <c r="H134" s="66">
        <f t="shared" si="1"/>
        <v>1.4982215101194911</v>
      </c>
      <c r="I134" s="66">
        <f>(SUMIFS(I$75:I$128,$B$75:$B$128,$B134,$C$75:$C$128,MAX($C$75:$C$128))/SUMIFS(I$75:I$128,$B$75:$B$128,$B134,$C$75:$C$128,MAX($C$75:$C$128)-1))-1</f>
        <v>0.18626495430420786</v>
      </c>
      <c r="J134" s="85">
        <f t="shared" si="1"/>
        <v>3.0056482595985257E-2</v>
      </c>
      <c r="K134" s="54"/>
    </row>
    <row r="135" spans="2:11" ht="20.25" customHeight="1">
      <c r="B135" s="41" t="str">
        <f>H64</f>
        <v>539</v>
      </c>
      <c r="C135" s="53"/>
      <c r="D135" s="66">
        <f t="shared" si="1"/>
        <v>-0.19775630935776289</v>
      </c>
      <c r="E135" s="66">
        <f t="shared" si="1"/>
        <v>3.2034484268470553E-2</v>
      </c>
      <c r="F135" s="66">
        <f t="shared" si="1"/>
        <v>0.20462864985046614</v>
      </c>
      <c r="G135" s="66">
        <f t="shared" si="1"/>
        <v>-4.7416306600625346E-2</v>
      </c>
      <c r="H135" s="66">
        <f t="shared" si="1"/>
        <v>-0.29956454103679353</v>
      </c>
      <c r="I135" s="66">
        <f t="shared" si="1"/>
        <v>1.8464198178031541</v>
      </c>
      <c r="J135" s="85">
        <f t="shared" si="1"/>
        <v>4.8603807356444984E-2</v>
      </c>
      <c r="K135" s="54"/>
    </row>
    <row r="136" spans="2:11" ht="20.25" customHeight="1" thickBot="1"/>
    <row r="137" spans="2:11" ht="17.25" thickTop="1">
      <c r="B137" s="25" t="s">
        <v>51</v>
      </c>
      <c r="C137" s="25"/>
      <c r="D137" s="25"/>
      <c r="E137" s="25"/>
      <c r="F137" s="172" t="s">
        <v>77</v>
      </c>
      <c r="G137" s="42"/>
      <c r="H137" s="25"/>
      <c r="I137" s="25"/>
    </row>
    <row r="138" spans="2:11">
      <c r="B138" s="26" t="s">
        <v>33</v>
      </c>
      <c r="C138" s="26" t="s">
        <v>52</v>
      </c>
      <c r="D138" s="26"/>
      <c r="E138" s="26"/>
      <c r="F138" s="91" t="s">
        <v>78</v>
      </c>
      <c r="G138" s="43"/>
      <c r="H138" s="45" t="s">
        <v>81</v>
      </c>
      <c r="I138" s="45"/>
    </row>
    <row r="139" spans="2:11">
      <c r="B139" s="26" t="s">
        <v>34</v>
      </c>
      <c r="C139" s="26" t="s">
        <v>53</v>
      </c>
      <c r="D139" s="26"/>
      <c r="E139" s="26"/>
      <c r="F139" s="91" t="s">
        <v>79</v>
      </c>
      <c r="G139" s="43"/>
      <c r="H139" s="45" t="s">
        <v>82</v>
      </c>
      <c r="I139" s="45"/>
    </row>
    <row r="140" spans="2:11">
      <c r="B140" s="26" t="s">
        <v>4</v>
      </c>
      <c r="C140" s="26" t="s">
        <v>54</v>
      </c>
      <c r="D140" s="26"/>
      <c r="E140" s="26"/>
      <c r="F140" s="91" t="s">
        <v>80</v>
      </c>
      <c r="G140" s="43"/>
      <c r="H140" s="45" t="s">
        <v>83</v>
      </c>
      <c r="I140" s="45"/>
    </row>
    <row r="141" spans="2:11">
      <c r="B141" s="26" t="s">
        <v>5</v>
      </c>
      <c r="C141" s="26" t="s">
        <v>55</v>
      </c>
      <c r="D141" s="26"/>
      <c r="E141" s="26"/>
      <c r="F141" s="91" t="s">
        <v>87</v>
      </c>
      <c r="G141" s="43"/>
      <c r="H141" s="45" t="s">
        <v>84</v>
      </c>
      <c r="I141" s="45"/>
    </row>
    <row r="142" spans="2:11">
      <c r="B142" s="26" t="s">
        <v>56</v>
      </c>
      <c r="C142" s="26" t="s">
        <v>57</v>
      </c>
      <c r="D142" s="26"/>
      <c r="E142" s="26"/>
      <c r="F142" s="91" t="s">
        <v>88</v>
      </c>
      <c r="G142" s="43"/>
      <c r="H142" s="45" t="s">
        <v>85</v>
      </c>
      <c r="I142" s="45"/>
    </row>
    <row r="143" spans="2:11" ht="17.25" thickBot="1">
      <c r="B143" s="27" t="s">
        <v>58</v>
      </c>
      <c r="C143" s="27" t="s">
        <v>59</v>
      </c>
      <c r="D143" s="27"/>
      <c r="E143" s="27"/>
      <c r="F143" s="92" t="s">
        <v>89</v>
      </c>
      <c r="G143" s="44"/>
      <c r="H143" s="46" t="s">
        <v>86</v>
      </c>
      <c r="I143" s="46"/>
    </row>
    <row r="144" spans="2:11" ht="17.25" thickTop="1"/>
    <row r="145" ht="6.75" customHeight="1"/>
  </sheetData>
  <mergeCells count="3">
    <mergeCell ref="O9:P9"/>
    <mergeCell ref="C4:D4"/>
    <mergeCell ref="C5:D5"/>
  </mergeCells>
  <phoneticPr fontId="2" type="noConversion"/>
  <conditionalFormatting sqref="B75:K128">
    <cfRule type="expression" dxfId="61" priority="6">
      <formula>$B75&lt;&gt;$B76</formula>
    </cfRule>
  </conditionalFormatting>
  <conditionalFormatting sqref="C65:K65">
    <cfRule type="containsText" dxfId="59" priority="7" operator="containsText" text="F">
      <formula>NOT(ISERROR(SEARCH("F",C65)))</formula>
    </cfRule>
    <cfRule type="containsText" dxfId="58" priority="8" operator="containsText" text="D">
      <formula>NOT(ISERROR(SEARCH("D",C65)))</formula>
    </cfRule>
    <cfRule type="containsText" dxfId="57" priority="9" operator="containsText" text="S">
      <formula>NOT(ISERROR(SEARCH("S",C65)))</formula>
    </cfRule>
    <cfRule type="containsText" dxfId="56" priority="10" operator="containsText" text="A">
      <formula>NOT(ISERROR(SEARCH("A",C65)))</formula>
    </cfRule>
  </conditionalFormatting>
  <conditionalFormatting sqref="D52:K52 D54:K55 D56:D61 D62:K63 D72:K72 D129:K129 K130:K135">
    <cfRule type="containsText" dxfId="55" priority="65" operator="containsText" text="악화">
      <formula>NOT(ISERROR(SEARCH("악화",D52)))</formula>
    </cfRule>
  </conditionalFormatting>
  <conditionalFormatting sqref="D52:K52 D54:K55 D62:K63 D72:K72 D129:K129 K130:K135 D56:D61">
    <cfRule type="containsText" dxfId="54" priority="64" operator="containsText" text="개선">
      <formula>NOT(ISERROR(SEARCH("개선",D52)))</formula>
    </cfRule>
  </conditionalFormatting>
  <conditionalFormatting sqref="G4:G5">
    <cfRule type="containsText" dxfId="53" priority="15" operator="containsText" text="S">
      <formula>NOT(ISERROR(SEARCH("S",G4)))</formula>
    </cfRule>
    <cfRule type="containsText" dxfId="52" priority="16" operator="containsText" text="A">
      <formula>NOT(ISERROR(SEARCH("A",G4)))</formula>
    </cfRule>
  </conditionalFormatting>
  <conditionalFormatting sqref="G5">
    <cfRule type="containsText" dxfId="51" priority="11" operator="containsText" text="F">
      <formula>NOT(ISERROR(SEARCH("F",G5)))</formula>
    </cfRule>
    <cfRule type="containsText" dxfId="50" priority="12" operator="containsText" text="D">
      <formula>NOT(ISERROR(SEARCH("D",G5)))</formula>
    </cfRule>
  </conditionalFormatting>
  <conditionalFormatting sqref="K1:K20 J21">
    <cfRule type="containsText" dxfId="49" priority="1" operator="containsText" text="D">
      <formula>NOT(ISERROR(SEARCH("D",J1)))</formula>
    </cfRule>
    <cfRule type="containsText" dxfId="48" priority="2" operator="containsText" text="F">
      <formula>NOT(ISERROR(SEARCH("F",J1)))</formula>
    </cfRule>
    <cfRule type="containsText" dxfId="47" priority="3" operator="containsText" text="S">
      <formula>NOT(ISERROR(SEARCH("S",J1)))</formula>
    </cfRule>
    <cfRule type="containsText" dxfId="46" priority="4" operator="containsText" text="A">
      <formula>NOT(ISERROR(SEARCH("A",J1)))</formula>
    </cfRule>
  </conditionalFormatting>
  <conditionalFormatting sqref="K23:K27 K29:K64 K66:K1048576">
    <cfRule type="containsText" dxfId="45" priority="17" operator="containsText" text="D">
      <formula>NOT(ISERROR(SEARCH("D",K23)))</formula>
    </cfRule>
    <cfRule type="containsText" dxfId="44" priority="18" operator="containsText" text="F">
      <formula>NOT(ISERROR(SEARCH("F",K23)))</formula>
    </cfRule>
    <cfRule type="containsText" dxfId="43" priority="19" operator="containsText" text="S">
      <formula>NOT(ISERROR(SEARCH("S",K23)))</formula>
    </cfRule>
    <cfRule type="containsText" dxfId="42" priority="20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D130:J135</xm:sqref>
        </x14:conditionalFormatting>
        <x14:conditionalFormatting xmlns:xm="http://schemas.microsoft.com/office/excel/2006/main">
          <x14:cfRule type="iconSet" priority="5" id="{B8CA6974-9CD7-4ACE-AB23-5BCB996608A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0" t="s">
        <v>157</v>
      </c>
      <c r="B3" s="40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143</v>
      </c>
      <c r="C4" s="138" t="s">
        <v>1</v>
      </c>
      <c r="D4" s="138" t="s">
        <v>10</v>
      </c>
      <c r="E4" s="139" t="s">
        <v>142</v>
      </c>
      <c r="F4" s="125" t="s">
        <v>45</v>
      </c>
      <c r="G4" s="149" t="s">
        <v>147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127</v>
      </c>
      <c r="BB4" t="s">
        <v>135</v>
      </c>
      <c r="BC4" t="s">
        <v>136</v>
      </c>
      <c r="BD4" t="s">
        <v>113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43" t="str">
        <f>W5</f>
        <v>성원운수</v>
      </c>
      <c r="B5" s="143" t="str">
        <f>V5</f>
        <v>535</v>
      </c>
      <c r="C5" s="144" t="str">
        <f>Y5</f>
        <v>71바5564</v>
      </c>
      <c r="D5" s="132" t="str">
        <f>Z5</f>
        <v>중형</v>
      </c>
      <c r="E5" s="128" t="str">
        <f>AZ5</f>
        <v>F</v>
      </c>
      <c r="F5" s="151">
        <f>G5/H5</f>
        <v>0.79310344827586199</v>
      </c>
      <c r="G5" s="152">
        <f>AE5</f>
        <v>2.2999999999999998</v>
      </c>
      <c r="H5" s="153">
        <f>AF5</f>
        <v>2.9</v>
      </c>
      <c r="I5" s="154">
        <f>AC5</f>
        <v>3497.53</v>
      </c>
      <c r="J5" s="155">
        <f>AI5/AH5</f>
        <v>1.5095162519831621E-2</v>
      </c>
      <c r="K5" s="155">
        <f>AJ5/AH5</f>
        <v>0.36685217625878325</v>
      </c>
      <c r="L5" s="155">
        <f>AK5/AC5</f>
        <v>0.18384402707053263</v>
      </c>
      <c r="M5" s="156">
        <f>AG5</f>
        <v>10.99</v>
      </c>
      <c r="N5" s="157">
        <f>IF(AW5=0,AT5,"속도계이상")</f>
        <v>2.9000000000000001E-2</v>
      </c>
      <c r="O5" s="157">
        <f>IF(AW5=0,AU5,"속도계이상")</f>
        <v>3.66</v>
      </c>
      <c r="P5" s="158">
        <f>AQ5/60</f>
        <v>0</v>
      </c>
      <c r="Q5" s="159">
        <f>AN5</f>
        <v>76</v>
      </c>
      <c r="R5" s="160">
        <f>AC5/(AH5-AI5-AJ5)</f>
        <v>20.894595992308087</v>
      </c>
      <c r="S5" s="145">
        <f>IF(AW5=0,AL5,"속도계이상")</f>
        <v>1</v>
      </c>
      <c r="T5" s="145">
        <f>IF(AW5=0,AM5,"속도계이상")</f>
        <v>128</v>
      </c>
      <c r="U5" t="s">
        <v>117</v>
      </c>
      <c r="V5" s="5" t="s">
        <v>118</v>
      </c>
      <c r="W5" t="s">
        <v>117</v>
      </c>
      <c r="X5" s="5" t="s">
        <v>118</v>
      </c>
      <c r="Y5" t="s">
        <v>198</v>
      </c>
      <c r="Z5" t="s">
        <v>194</v>
      </c>
      <c r="AA5" t="s">
        <v>48</v>
      </c>
      <c r="AB5">
        <v>519</v>
      </c>
      <c r="AC5" s="1">
        <v>3497.53</v>
      </c>
      <c r="AD5" s="1">
        <v>1520.6890000000001</v>
      </c>
      <c r="AE5" s="28">
        <v>2.2999999999999998</v>
      </c>
      <c r="AF5">
        <v>2.9</v>
      </c>
      <c r="AG5">
        <v>10.99</v>
      </c>
      <c r="AH5">
        <v>270.83325500000001</v>
      </c>
      <c r="AI5">
        <v>4.0882719999999999</v>
      </c>
      <c r="AJ5">
        <v>99.355768999999995</v>
      </c>
      <c r="AK5">
        <v>643</v>
      </c>
      <c r="AL5">
        <v>1</v>
      </c>
      <c r="AM5">
        <v>128</v>
      </c>
      <c r="AN5">
        <v>76</v>
      </c>
      <c r="AO5">
        <v>12.913959999999999</v>
      </c>
      <c r="AP5">
        <v>102.7</v>
      </c>
      <c r="AQ5">
        <v>0</v>
      </c>
      <c r="AR5">
        <v>45</v>
      </c>
      <c r="AS5">
        <v>12722</v>
      </c>
      <c r="AT5">
        <v>2.9000000000000001E-2</v>
      </c>
      <c r="AU5">
        <v>3.66</v>
      </c>
      <c r="AV5">
        <v>31108</v>
      </c>
      <c r="AW5">
        <v>0</v>
      </c>
      <c r="AX5" s="29">
        <v>0.66</v>
      </c>
      <c r="AY5">
        <v>0.79310344827586199</v>
      </c>
      <c r="AZ5" t="s">
        <v>70</v>
      </c>
      <c r="BA5" t="s">
        <v>199</v>
      </c>
      <c r="BB5">
        <v>2</v>
      </c>
      <c r="BC5" t="s">
        <v>423</v>
      </c>
      <c r="BD5">
        <v>9</v>
      </c>
      <c r="BE5">
        <v>51086.262000000002</v>
      </c>
      <c r="BF5">
        <v>6.8463220111896234E-2</v>
      </c>
      <c r="BG5">
        <v>5.4298415950814249E-2</v>
      </c>
      <c r="BH5">
        <v>161458.91599999997</v>
      </c>
      <c r="BI5">
        <v>2.1662043116900405E-2</v>
      </c>
      <c r="BJ5">
        <v>1.7180241092714113E-2</v>
      </c>
      <c r="BK5">
        <v>1</v>
      </c>
      <c r="BL5" t="s">
        <v>70</v>
      </c>
      <c r="BM5">
        <v>0</v>
      </c>
      <c r="BN5" t="s">
        <v>418</v>
      </c>
    </row>
    <row r="6" spans="1:66">
      <c r="A6" s="140" t="str">
        <f t="shared" ref="A6:A7" si="0">W6</f>
        <v>성원운수</v>
      </c>
      <c r="B6" s="140" t="str">
        <f t="shared" ref="B6:B7" si="1">V6</f>
        <v>535</v>
      </c>
      <c r="C6" s="141" t="str">
        <f t="shared" ref="C6:C7" si="2">Y6</f>
        <v>71바6955</v>
      </c>
      <c r="D6" s="115" t="str">
        <f t="shared" ref="D6:D7" si="3">Z6</f>
        <v>중형</v>
      </c>
      <c r="E6" s="111" t="str">
        <f>AZ6</f>
        <v>F</v>
      </c>
      <c r="F6" s="161">
        <f>G6/H6</f>
        <v>0.78074074074074074</v>
      </c>
      <c r="G6" s="162">
        <f>AE6</f>
        <v>2.1080000000000001</v>
      </c>
      <c r="H6" s="163">
        <f>AF6</f>
        <v>2.7</v>
      </c>
      <c r="I6" s="164">
        <f t="shared" ref="I6:I7" si="4">AC6</f>
        <v>3923.5369999999998</v>
      </c>
      <c r="J6" s="165">
        <f t="shared" ref="J6:J7" si="5">AI6/AH6</f>
        <v>1.6655660843553303E-2</v>
      </c>
      <c r="K6" s="165">
        <f t="shared" ref="K6:K7" si="6">AJ6/AH6</f>
        <v>0.35791217822672405</v>
      </c>
      <c r="L6" s="165">
        <f t="shared" ref="L6:L7" si="7">AK6/AC6</f>
        <v>0.12743603539357473</v>
      </c>
      <c r="M6" s="166">
        <f t="shared" ref="M6:M7" si="8">AG6</f>
        <v>11.045</v>
      </c>
      <c r="N6" s="167">
        <f t="shared" ref="N6:N7" si="9">IF(AW6=0,AT6,"속도계이상")</f>
        <v>2.5000000000000001E-2</v>
      </c>
      <c r="O6" s="167">
        <f t="shared" ref="O6:O7" si="10">IF(AW6=0,AU6,"속도계이상")</f>
        <v>3.5680000000000001</v>
      </c>
      <c r="P6" s="168">
        <f t="shared" ref="P6:P7" si="11">AQ6/60</f>
        <v>0</v>
      </c>
      <c r="Q6" s="169">
        <f t="shared" ref="Q6:Q7" si="12">AN6</f>
        <v>74</v>
      </c>
      <c r="R6" s="170">
        <f t="shared" ref="R6:R7" si="13">AC6/(AH6-AI6-AJ6)</f>
        <v>20.454376592660704</v>
      </c>
      <c r="S6" s="142">
        <f t="shared" ref="S6:S7" si="14">IF(AW6=0,AL6,"속도계이상")</f>
        <v>1</v>
      </c>
      <c r="T6" s="142">
        <f t="shared" ref="T6:T7" si="15">IF(AW6=0,AM6,"속도계이상")</f>
        <v>140</v>
      </c>
      <c r="U6" t="s">
        <v>117</v>
      </c>
      <c r="V6" s="5" t="s">
        <v>118</v>
      </c>
      <c r="W6" t="s">
        <v>117</v>
      </c>
      <c r="X6" s="5" t="s">
        <v>118</v>
      </c>
      <c r="Y6" t="s">
        <v>200</v>
      </c>
      <c r="Z6" t="s">
        <v>194</v>
      </c>
      <c r="AA6" t="s">
        <v>48</v>
      </c>
      <c r="AB6">
        <v>519</v>
      </c>
      <c r="AC6" s="1">
        <v>3923.5369999999998</v>
      </c>
      <c r="AD6" s="1">
        <v>1860.8430000000001</v>
      </c>
      <c r="AE6" s="28">
        <v>2.1080000000000001</v>
      </c>
      <c r="AF6">
        <v>2.7</v>
      </c>
      <c r="AG6">
        <v>11.045</v>
      </c>
      <c r="AH6">
        <v>306.69824799999998</v>
      </c>
      <c r="AI6">
        <v>5.1082619999999999</v>
      </c>
      <c r="AJ6">
        <v>109.771038</v>
      </c>
      <c r="AK6">
        <v>500</v>
      </c>
      <c r="AL6">
        <v>1</v>
      </c>
      <c r="AM6">
        <v>140</v>
      </c>
      <c r="AN6">
        <v>74</v>
      </c>
      <c r="AO6">
        <v>12.792824</v>
      </c>
      <c r="AP6">
        <v>181.1</v>
      </c>
      <c r="AQ6">
        <v>0</v>
      </c>
      <c r="AR6">
        <v>59</v>
      </c>
      <c r="AS6">
        <v>4032</v>
      </c>
      <c r="AT6">
        <v>2.5000000000000001E-2</v>
      </c>
      <c r="AU6">
        <v>3.5680000000000001</v>
      </c>
      <c r="AV6">
        <v>32263</v>
      </c>
      <c r="AW6">
        <v>0</v>
      </c>
      <c r="AX6" s="29">
        <v>0.62</v>
      </c>
      <c r="AY6">
        <v>0.78074074074074074</v>
      </c>
      <c r="AZ6" t="s">
        <v>70</v>
      </c>
      <c r="BA6" t="s">
        <v>199</v>
      </c>
      <c r="BB6">
        <v>4</v>
      </c>
      <c r="BC6" t="s">
        <v>456</v>
      </c>
      <c r="BD6">
        <v>9</v>
      </c>
      <c r="BE6">
        <v>51086.262000000002</v>
      </c>
      <c r="BF6">
        <v>7.6802193904889723E-2</v>
      </c>
      <c r="BG6">
        <v>5.9962601759817609E-2</v>
      </c>
      <c r="BH6">
        <v>161458.91599999997</v>
      </c>
      <c r="BI6">
        <v>2.4300528562944151E-2</v>
      </c>
      <c r="BJ6">
        <v>1.8972412670624546E-2</v>
      </c>
      <c r="BK6">
        <v>1</v>
      </c>
      <c r="BL6" t="s">
        <v>70</v>
      </c>
      <c r="BM6">
        <v>0</v>
      </c>
      <c r="BN6" t="s">
        <v>418</v>
      </c>
    </row>
    <row r="7" spans="1:66">
      <c r="A7" s="143" t="str">
        <f t="shared" si="0"/>
        <v>성원운수</v>
      </c>
      <c r="B7" s="143" t="str">
        <f t="shared" si="1"/>
        <v>535</v>
      </c>
      <c r="C7" s="144" t="str">
        <f t="shared" si="2"/>
        <v>71바6956</v>
      </c>
      <c r="D7" s="132" t="str">
        <f t="shared" si="3"/>
        <v>중형</v>
      </c>
      <c r="E7" s="128" t="str">
        <f t="shared" ref="E7:E45" si="16">AZ7</f>
        <v>F</v>
      </c>
      <c r="F7" s="151">
        <f t="shared" ref="F7:F45" si="17">G7/H7</f>
        <v>0.733939393939394</v>
      </c>
      <c r="G7" s="152">
        <f t="shared" ref="G7:G45" si="18">AE7</f>
        <v>2.4220000000000002</v>
      </c>
      <c r="H7" s="153">
        <f t="shared" ref="H7:H45" si="19">AF7</f>
        <v>3.3</v>
      </c>
      <c r="I7" s="154">
        <f t="shared" si="4"/>
        <v>2098.8220000000001</v>
      </c>
      <c r="J7" s="155">
        <f t="shared" si="5"/>
        <v>2.1323476957787107E-2</v>
      </c>
      <c r="K7" s="155">
        <f t="shared" si="6"/>
        <v>0.35162905447292403</v>
      </c>
      <c r="L7" s="155">
        <f t="shared" si="7"/>
        <v>3.3828499987135642E-2</v>
      </c>
      <c r="M7" s="156">
        <f t="shared" si="8"/>
        <v>20.295999999999999</v>
      </c>
      <c r="N7" s="157">
        <f t="shared" si="9"/>
        <v>0</v>
      </c>
      <c r="O7" s="157">
        <f t="shared" si="10"/>
        <v>9.5000000000000001E-2</v>
      </c>
      <c r="P7" s="158">
        <f t="shared" si="11"/>
        <v>0</v>
      </c>
      <c r="Q7" s="159">
        <f t="shared" si="12"/>
        <v>53</v>
      </c>
      <c r="R7" s="160">
        <f t="shared" si="13"/>
        <v>13.84776534161168</v>
      </c>
      <c r="S7" s="145">
        <f t="shared" si="14"/>
        <v>0</v>
      </c>
      <c r="T7" s="145">
        <f t="shared" si="15"/>
        <v>2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201</v>
      </c>
      <c r="Z7" s="4" t="s">
        <v>194</v>
      </c>
      <c r="AA7" s="4" t="s">
        <v>202</v>
      </c>
      <c r="AB7" s="4">
        <v>519</v>
      </c>
      <c r="AC7" s="4">
        <v>2098.8220000000001</v>
      </c>
      <c r="AD7" s="4">
        <v>866.66499999999996</v>
      </c>
      <c r="AE7" s="4">
        <v>2.4220000000000002</v>
      </c>
      <c r="AF7" s="4">
        <v>3.3</v>
      </c>
      <c r="AG7" s="4">
        <v>20.295999999999999</v>
      </c>
      <c r="AH7" s="4">
        <v>241.710487</v>
      </c>
      <c r="AI7" s="4">
        <v>5.1541079999999999</v>
      </c>
      <c r="AJ7" s="4">
        <v>84.992429999999999</v>
      </c>
      <c r="AK7" s="4">
        <v>71</v>
      </c>
      <c r="AL7" s="4">
        <v>0</v>
      </c>
      <c r="AM7" s="4">
        <v>2</v>
      </c>
      <c r="AN7" s="4">
        <v>53</v>
      </c>
      <c r="AO7" s="4">
        <v>8.6832060000000002</v>
      </c>
      <c r="AP7" s="4">
        <v>0</v>
      </c>
      <c r="AQ7" s="4">
        <v>0</v>
      </c>
      <c r="AR7" s="4">
        <v>20</v>
      </c>
      <c r="AS7" s="4">
        <v>8325</v>
      </c>
      <c r="AT7" s="4">
        <v>0</v>
      </c>
      <c r="AU7" s="4">
        <v>9.5000000000000001E-2</v>
      </c>
      <c r="AV7" s="4">
        <v>25339</v>
      </c>
      <c r="AW7" s="4">
        <v>0</v>
      </c>
      <c r="AX7" s="30">
        <v>1.59</v>
      </c>
      <c r="AY7">
        <v>0.733939393939394</v>
      </c>
      <c r="AZ7" t="s">
        <v>70</v>
      </c>
      <c r="BA7" t="s">
        <v>199</v>
      </c>
      <c r="BB7">
        <v>9</v>
      </c>
      <c r="BC7" t="s">
        <v>457</v>
      </c>
      <c r="BD7">
        <v>8</v>
      </c>
      <c r="BE7">
        <v>51086.262000000002</v>
      </c>
      <c r="BF7">
        <v>4.1083882786335006E-2</v>
      </c>
      <c r="BG7">
        <v>3.0153080032879816E-2</v>
      </c>
      <c r="BH7">
        <v>161458.91599999997</v>
      </c>
      <c r="BI7">
        <v>1.2999108702055206E-2</v>
      </c>
      <c r="BJ7">
        <v>9.5405579625387014E-3</v>
      </c>
      <c r="BK7">
        <v>1</v>
      </c>
      <c r="BL7" t="s">
        <v>70</v>
      </c>
      <c r="BM7">
        <v>0</v>
      </c>
      <c r="BN7" t="s">
        <v>418</v>
      </c>
    </row>
    <row r="8" spans="1:66">
      <c r="A8" s="140" t="str">
        <f t="shared" ref="A8:A45" si="20">W8</f>
        <v>성원운수</v>
      </c>
      <c r="B8" s="140" t="str">
        <f t="shared" ref="B8:B45" si="21">V8</f>
        <v>535</v>
      </c>
      <c r="C8" s="141" t="str">
        <f t="shared" ref="C8:C45" si="22">Y8</f>
        <v>71바6957</v>
      </c>
      <c r="D8" s="115" t="str">
        <f t="shared" ref="D8:D45" si="23">Z8</f>
        <v>중형</v>
      </c>
      <c r="E8" s="111" t="str">
        <f t="shared" si="16"/>
        <v>F</v>
      </c>
      <c r="F8" s="161">
        <f t="shared" si="17"/>
        <v>0.74741935483870969</v>
      </c>
      <c r="G8" s="162">
        <f t="shared" si="18"/>
        <v>2.3170000000000002</v>
      </c>
      <c r="H8" s="163">
        <f t="shared" si="19"/>
        <v>3.1</v>
      </c>
      <c r="I8" s="164">
        <f t="shared" ref="I8:I45" si="24">AC8</f>
        <v>4003.5169999999998</v>
      </c>
      <c r="J8" s="165">
        <f t="shared" ref="J8:J45" si="25">AI8/AH8</f>
        <v>1.5304898017174537E-2</v>
      </c>
      <c r="K8" s="165">
        <f t="shared" ref="K8:K45" si="26">AJ8/AH8</f>
        <v>0.36483051880406014</v>
      </c>
      <c r="L8" s="165">
        <f t="shared" ref="L8:L45" si="27">AK8/AC8</f>
        <v>0.1918313323010743</v>
      </c>
      <c r="M8" s="166">
        <f t="shared" ref="M8:M45" si="28">AG8</f>
        <v>10.295999999999999</v>
      </c>
      <c r="N8" s="167">
        <f t="shared" ref="N8:N45" si="29">IF(AW8=0,AT8,"속도계이상")</f>
        <v>0</v>
      </c>
      <c r="O8" s="167">
        <f t="shared" ref="O8:O45" si="30">IF(AW8=0,AU8,"속도계이상")</f>
        <v>1.8480000000000001</v>
      </c>
      <c r="P8" s="168">
        <f t="shared" ref="P8:P45" si="31">AQ8/60</f>
        <v>0</v>
      </c>
      <c r="Q8" s="169">
        <f t="shared" ref="Q8:Q45" si="32">AN8</f>
        <v>64</v>
      </c>
      <c r="R8" s="170">
        <f t="shared" ref="R8:R45" si="33">AC8/(AH8-AI8-AJ8)</f>
        <v>20.87054540730572</v>
      </c>
      <c r="S8" s="142">
        <f t="shared" ref="S8:S45" si="34">IF(AW8=0,AL8,"속도계이상")</f>
        <v>0</v>
      </c>
      <c r="T8" s="142">
        <f t="shared" ref="T8:T45" si="35">IF(AW8=0,AM8,"속도계이상")</f>
        <v>74</v>
      </c>
      <c r="U8" t="s">
        <v>117</v>
      </c>
      <c r="V8" s="5" t="s">
        <v>118</v>
      </c>
      <c r="W8" t="s">
        <v>117</v>
      </c>
      <c r="X8" s="5" t="s">
        <v>118</v>
      </c>
      <c r="Y8" t="s">
        <v>203</v>
      </c>
      <c r="Z8" t="s">
        <v>194</v>
      </c>
      <c r="AA8" t="s">
        <v>48</v>
      </c>
      <c r="AB8">
        <v>519</v>
      </c>
      <c r="AC8" s="1">
        <v>4003.5169999999998</v>
      </c>
      <c r="AD8" s="1">
        <v>1728.0340000000001</v>
      </c>
      <c r="AE8" s="28">
        <v>2.3170000000000002</v>
      </c>
      <c r="AF8">
        <v>3.1</v>
      </c>
      <c r="AG8">
        <v>10.295999999999999</v>
      </c>
      <c r="AH8">
        <v>309.46465599999999</v>
      </c>
      <c r="AI8">
        <v>4.7363249999999999</v>
      </c>
      <c r="AJ8">
        <v>112.902151</v>
      </c>
      <c r="AK8">
        <v>768</v>
      </c>
      <c r="AL8">
        <v>0</v>
      </c>
      <c r="AM8">
        <v>74</v>
      </c>
      <c r="AN8">
        <v>64</v>
      </c>
      <c r="AO8">
        <v>12.936911</v>
      </c>
      <c r="AP8">
        <v>22.2</v>
      </c>
      <c r="AQ8">
        <v>0</v>
      </c>
      <c r="AR8">
        <v>39</v>
      </c>
      <c r="AS8">
        <v>5797</v>
      </c>
      <c r="AT8">
        <v>0</v>
      </c>
      <c r="AU8">
        <v>1.8480000000000001</v>
      </c>
      <c r="AV8">
        <v>31426</v>
      </c>
      <c r="AW8">
        <v>0</v>
      </c>
      <c r="AX8" s="29">
        <v>0.64</v>
      </c>
      <c r="AY8">
        <v>0.74741935483870969</v>
      </c>
      <c r="AZ8" t="s">
        <v>70</v>
      </c>
      <c r="BA8" t="s">
        <v>199</v>
      </c>
      <c r="BB8">
        <v>8</v>
      </c>
      <c r="BC8" t="s">
        <v>459</v>
      </c>
      <c r="BD8">
        <v>12</v>
      </c>
      <c r="BE8">
        <v>51086.262000000002</v>
      </c>
      <c r="BF8">
        <v>7.836778114632853E-2</v>
      </c>
      <c r="BG8">
        <v>5.8573596424530069E-2</v>
      </c>
      <c r="BH8">
        <v>161458.91599999997</v>
      </c>
      <c r="BI8">
        <v>2.479588677530822E-2</v>
      </c>
      <c r="BJ8">
        <v>1.8532925696254563E-2</v>
      </c>
      <c r="BK8">
        <v>1</v>
      </c>
      <c r="BL8" t="s">
        <v>70</v>
      </c>
      <c r="BM8">
        <v>0</v>
      </c>
      <c r="BN8" t="s">
        <v>418</v>
      </c>
    </row>
    <row r="9" spans="1:66">
      <c r="A9" s="143" t="str">
        <f t="shared" si="20"/>
        <v>성원운수</v>
      </c>
      <c r="B9" s="143" t="str">
        <f t="shared" si="21"/>
        <v>535</v>
      </c>
      <c r="C9" s="144" t="str">
        <f t="shared" si="22"/>
        <v>71바6958</v>
      </c>
      <c r="D9" s="132" t="str">
        <f t="shared" si="23"/>
        <v>중형</v>
      </c>
      <c r="E9" s="128" t="str">
        <f t="shared" si="16"/>
        <v>F</v>
      </c>
      <c r="F9" s="151">
        <f t="shared" si="17"/>
        <v>0.7789655172413793</v>
      </c>
      <c r="G9" s="152">
        <f t="shared" si="18"/>
        <v>2.2589999999999999</v>
      </c>
      <c r="H9" s="153">
        <f t="shared" si="19"/>
        <v>2.9</v>
      </c>
      <c r="I9" s="154">
        <f t="shared" si="24"/>
        <v>5100.1840000000002</v>
      </c>
      <c r="J9" s="155">
        <f t="shared" si="25"/>
        <v>1.0751836332720713E-2</v>
      </c>
      <c r="K9" s="155">
        <f t="shared" si="26"/>
        <v>0.34734589361545409</v>
      </c>
      <c r="L9" s="155">
        <f t="shared" si="27"/>
        <v>0.16293529802062043</v>
      </c>
      <c r="M9" s="156">
        <f t="shared" si="28"/>
        <v>10.625</v>
      </c>
      <c r="N9" s="157">
        <f t="shared" si="29"/>
        <v>0.02</v>
      </c>
      <c r="O9" s="157">
        <f t="shared" si="30"/>
        <v>2.9209999999999998</v>
      </c>
      <c r="P9" s="158">
        <f t="shared" si="31"/>
        <v>0</v>
      </c>
      <c r="Q9" s="159">
        <f t="shared" si="32"/>
        <v>71</v>
      </c>
      <c r="R9" s="160">
        <f t="shared" si="33"/>
        <v>20.738161482416345</v>
      </c>
      <c r="S9" s="145">
        <f t="shared" si="34"/>
        <v>1</v>
      </c>
      <c r="T9" s="145">
        <f t="shared" si="35"/>
        <v>149</v>
      </c>
      <c r="U9" t="s">
        <v>117</v>
      </c>
      <c r="V9" s="5" t="s">
        <v>118</v>
      </c>
      <c r="W9" t="s">
        <v>117</v>
      </c>
      <c r="X9" s="5" t="s">
        <v>118</v>
      </c>
      <c r="Y9" t="s">
        <v>204</v>
      </c>
      <c r="Z9" t="s">
        <v>194</v>
      </c>
      <c r="AA9" t="s">
        <v>48</v>
      </c>
      <c r="AB9">
        <v>519</v>
      </c>
      <c r="AC9" s="1">
        <v>5100.1840000000002</v>
      </c>
      <c r="AD9" s="1">
        <v>2257.39</v>
      </c>
      <c r="AE9" s="28">
        <v>2.2589999999999999</v>
      </c>
      <c r="AF9">
        <v>2.9</v>
      </c>
      <c r="AG9">
        <v>10.625</v>
      </c>
      <c r="AH9">
        <v>383.13046000000003</v>
      </c>
      <c r="AI9">
        <v>4.1193559999999998</v>
      </c>
      <c r="AJ9">
        <v>133.07879199999999</v>
      </c>
      <c r="AK9">
        <v>831</v>
      </c>
      <c r="AL9">
        <v>1</v>
      </c>
      <c r="AM9">
        <v>149</v>
      </c>
      <c r="AN9">
        <v>71</v>
      </c>
      <c r="AO9">
        <v>13.311871999999999</v>
      </c>
      <c r="AP9">
        <v>38.299999999999997</v>
      </c>
      <c r="AQ9">
        <v>0</v>
      </c>
      <c r="AR9">
        <v>29</v>
      </c>
      <c r="AS9">
        <v>2709</v>
      </c>
      <c r="AT9">
        <v>0.02</v>
      </c>
      <c r="AU9">
        <v>2.9209999999999998</v>
      </c>
      <c r="AV9">
        <v>41936</v>
      </c>
      <c r="AW9">
        <v>0</v>
      </c>
      <c r="AX9" s="29">
        <v>0.64</v>
      </c>
      <c r="AY9">
        <v>0.7789655172413793</v>
      </c>
      <c r="AZ9" t="s">
        <v>70</v>
      </c>
      <c r="BA9" t="s">
        <v>199</v>
      </c>
      <c r="BB9">
        <v>5</v>
      </c>
      <c r="BC9" t="s">
        <v>462</v>
      </c>
      <c r="BD9">
        <v>12</v>
      </c>
      <c r="BE9">
        <v>51086.262000000002</v>
      </c>
      <c r="BF9">
        <v>9.9834746178923794E-2</v>
      </c>
      <c r="BG9">
        <v>7.776782469592719E-2</v>
      </c>
      <c r="BH9">
        <v>161458.91599999997</v>
      </c>
      <c r="BI9">
        <v>3.1588122392695865E-2</v>
      </c>
      <c r="BJ9">
        <v>2.4606058098310332E-2</v>
      </c>
      <c r="BK9">
        <v>1</v>
      </c>
      <c r="BL9" t="s">
        <v>70</v>
      </c>
      <c r="BM9">
        <v>0</v>
      </c>
      <c r="BN9" t="s">
        <v>418</v>
      </c>
    </row>
    <row r="10" spans="1:66">
      <c r="A10" s="140" t="str">
        <f t="shared" si="20"/>
        <v>성원운수</v>
      </c>
      <c r="B10" s="140" t="str">
        <f t="shared" si="21"/>
        <v>535</v>
      </c>
      <c r="C10" s="141" t="str">
        <f t="shared" si="22"/>
        <v>71바6959</v>
      </c>
      <c r="D10" s="115" t="str">
        <f t="shared" si="23"/>
        <v>중형</v>
      </c>
      <c r="E10" s="111" t="str">
        <f t="shared" si="16"/>
        <v>F</v>
      </c>
      <c r="F10" s="161">
        <f t="shared" si="17"/>
        <v>0.75387096774193552</v>
      </c>
      <c r="G10" s="162">
        <f t="shared" si="18"/>
        <v>2.3370000000000002</v>
      </c>
      <c r="H10" s="163">
        <f t="shared" si="19"/>
        <v>3.1</v>
      </c>
      <c r="I10" s="164">
        <f t="shared" si="24"/>
        <v>3116.4639999999999</v>
      </c>
      <c r="J10" s="165">
        <f t="shared" si="25"/>
        <v>2.2184055096529483E-2</v>
      </c>
      <c r="K10" s="165">
        <f t="shared" si="26"/>
        <v>0.36538892155681268</v>
      </c>
      <c r="L10" s="165">
        <f t="shared" si="27"/>
        <v>0.14214828087216794</v>
      </c>
      <c r="M10" s="166">
        <f t="shared" si="28"/>
        <v>10.334</v>
      </c>
      <c r="N10" s="167">
        <f t="shared" si="29"/>
        <v>6.4000000000000001E-2</v>
      </c>
      <c r="O10" s="167">
        <f t="shared" si="30"/>
        <v>1.9890000000000001</v>
      </c>
      <c r="P10" s="168">
        <f t="shared" si="31"/>
        <v>0</v>
      </c>
      <c r="Q10" s="169">
        <f t="shared" si="32"/>
        <v>67</v>
      </c>
      <c r="R10" s="170">
        <f t="shared" si="33"/>
        <v>21.099714380432207</v>
      </c>
      <c r="S10" s="142">
        <f t="shared" si="34"/>
        <v>2</v>
      </c>
      <c r="T10" s="142">
        <f t="shared" si="35"/>
        <v>62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206</v>
      </c>
      <c r="Z10" s="4" t="s">
        <v>194</v>
      </c>
      <c r="AA10" s="4" t="s">
        <v>48</v>
      </c>
      <c r="AB10" s="4">
        <v>519</v>
      </c>
      <c r="AC10" s="4">
        <v>3116.4639999999999</v>
      </c>
      <c r="AD10" s="4">
        <v>1333.5830000000001</v>
      </c>
      <c r="AE10" s="4">
        <v>2.3370000000000002</v>
      </c>
      <c r="AF10" s="4">
        <v>3.1</v>
      </c>
      <c r="AG10" s="4">
        <v>10.334</v>
      </c>
      <c r="AH10" s="4">
        <v>241.17439200000001</v>
      </c>
      <c r="AI10" s="4">
        <v>5.3502260000000001</v>
      </c>
      <c r="AJ10" s="4">
        <v>88.122450999999998</v>
      </c>
      <c r="AK10" s="4">
        <v>443</v>
      </c>
      <c r="AL10" s="4">
        <v>2</v>
      </c>
      <c r="AM10" s="4">
        <v>62</v>
      </c>
      <c r="AN10" s="4">
        <v>67</v>
      </c>
      <c r="AO10" s="4">
        <v>12.922034999999999</v>
      </c>
      <c r="AP10" s="4">
        <v>15.8</v>
      </c>
      <c r="AQ10" s="4">
        <v>0</v>
      </c>
      <c r="AR10" s="4">
        <v>36</v>
      </c>
      <c r="AS10" s="4">
        <v>3686</v>
      </c>
      <c r="AT10" s="4">
        <v>6.4000000000000001E-2</v>
      </c>
      <c r="AU10" s="4">
        <v>1.9890000000000001</v>
      </c>
      <c r="AV10" s="4">
        <v>24188</v>
      </c>
      <c r="AW10" s="4">
        <v>0</v>
      </c>
      <c r="AX10" s="30">
        <v>0.64</v>
      </c>
      <c r="AY10">
        <v>0.75387096774193552</v>
      </c>
      <c r="AZ10" t="s">
        <v>70</v>
      </c>
      <c r="BA10" t="s">
        <v>199</v>
      </c>
      <c r="BB10">
        <v>7</v>
      </c>
      <c r="BC10" t="s">
        <v>460</v>
      </c>
      <c r="BD10">
        <v>10</v>
      </c>
      <c r="BE10">
        <v>51086.262000000002</v>
      </c>
      <c r="BF10">
        <v>6.1003954448653919E-2</v>
      </c>
      <c r="BG10">
        <v>4.5989110176291682E-2</v>
      </c>
      <c r="BH10">
        <v>161458.91599999997</v>
      </c>
      <c r="BI10">
        <v>1.9301900924443224E-2</v>
      </c>
      <c r="BJ10">
        <v>1.4551142729168973E-2</v>
      </c>
      <c r="BK10">
        <v>1</v>
      </c>
      <c r="BL10" t="s">
        <v>70</v>
      </c>
      <c r="BM10">
        <v>0</v>
      </c>
      <c r="BN10" t="s">
        <v>418</v>
      </c>
    </row>
    <row r="11" spans="1:66">
      <c r="A11" s="143" t="str">
        <f t="shared" si="20"/>
        <v>성원운수</v>
      </c>
      <c r="B11" s="143" t="str">
        <f t="shared" si="21"/>
        <v>535</v>
      </c>
      <c r="C11" s="144" t="str">
        <f t="shared" si="22"/>
        <v>71바6960</v>
      </c>
      <c r="D11" s="132" t="str">
        <f t="shared" si="23"/>
        <v>중형</v>
      </c>
      <c r="E11" s="128" t="str">
        <f t="shared" si="16"/>
        <v>F</v>
      </c>
      <c r="F11" s="151">
        <f t="shared" si="17"/>
        <v>0.66454545454545455</v>
      </c>
      <c r="G11" s="152">
        <f t="shared" si="18"/>
        <v>2.1930000000000001</v>
      </c>
      <c r="H11" s="153">
        <f t="shared" si="19"/>
        <v>3.3</v>
      </c>
      <c r="I11" s="154">
        <f t="shared" si="24"/>
        <v>660.61400000000003</v>
      </c>
      <c r="J11" s="155">
        <f t="shared" si="25"/>
        <v>3.2376318526114792E-2</v>
      </c>
      <c r="K11" s="155">
        <f t="shared" si="26"/>
        <v>0.39961033665785151</v>
      </c>
      <c r="L11" s="155">
        <f t="shared" si="27"/>
        <v>1.2109946201564E-2</v>
      </c>
      <c r="M11" s="156">
        <f t="shared" si="28"/>
        <v>24.911000000000001</v>
      </c>
      <c r="N11" s="157">
        <f t="shared" si="29"/>
        <v>0</v>
      </c>
      <c r="O11" s="157">
        <f t="shared" si="30"/>
        <v>0.151</v>
      </c>
      <c r="P11" s="158">
        <f t="shared" si="31"/>
        <v>0</v>
      </c>
      <c r="Q11" s="159">
        <f t="shared" si="32"/>
        <v>56</v>
      </c>
      <c r="R11" s="160">
        <f t="shared" si="33"/>
        <v>16.778914020377798</v>
      </c>
      <c r="S11" s="145">
        <f t="shared" si="34"/>
        <v>0</v>
      </c>
      <c r="T11" s="145">
        <f t="shared" si="35"/>
        <v>1</v>
      </c>
      <c r="U11" t="s">
        <v>117</v>
      </c>
      <c r="V11" s="5" t="s">
        <v>118</v>
      </c>
      <c r="W11" t="s">
        <v>117</v>
      </c>
      <c r="X11" s="5" t="s">
        <v>118</v>
      </c>
      <c r="Y11" t="s">
        <v>419</v>
      </c>
      <c r="Z11" t="s">
        <v>194</v>
      </c>
      <c r="AA11" t="s">
        <v>202</v>
      </c>
      <c r="AB11">
        <v>519</v>
      </c>
      <c r="AC11" s="1">
        <v>660.61400000000003</v>
      </c>
      <c r="AD11" s="1">
        <v>301.29899999999998</v>
      </c>
      <c r="AE11" s="28">
        <v>2.1930000000000001</v>
      </c>
      <c r="AF11">
        <v>3.3</v>
      </c>
      <c r="AG11">
        <v>24.911000000000001</v>
      </c>
      <c r="AH11">
        <v>69.314706000000001</v>
      </c>
      <c r="AI11">
        <v>2.2441550000000001</v>
      </c>
      <c r="AJ11">
        <v>27.698872999999999</v>
      </c>
      <c r="AK11">
        <v>8</v>
      </c>
      <c r="AL11">
        <v>0</v>
      </c>
      <c r="AM11">
        <v>1</v>
      </c>
      <c r="AN11">
        <v>56</v>
      </c>
      <c r="AO11">
        <v>9.5306470000000001</v>
      </c>
      <c r="AP11">
        <v>0</v>
      </c>
      <c r="AQ11">
        <v>0</v>
      </c>
      <c r="AR11">
        <v>20</v>
      </c>
      <c r="AS11">
        <v>12976</v>
      </c>
      <c r="AT11">
        <v>0</v>
      </c>
      <c r="AU11">
        <v>0.151</v>
      </c>
      <c r="AV11">
        <v>7658</v>
      </c>
      <c r="AW11">
        <v>0</v>
      </c>
      <c r="AX11" s="29">
        <v>1.39</v>
      </c>
      <c r="AY11">
        <v>0.66454545454545455</v>
      </c>
      <c r="AZ11" t="s">
        <v>70</v>
      </c>
      <c r="BA11" t="s">
        <v>199</v>
      </c>
      <c r="BB11">
        <v>10</v>
      </c>
      <c r="BC11" t="s">
        <v>458</v>
      </c>
      <c r="BD11">
        <v>5</v>
      </c>
      <c r="BE11">
        <v>51086.262000000002</v>
      </c>
      <c r="BF11">
        <v>1.293134345981313E-2</v>
      </c>
      <c r="BG11">
        <v>8.5934655173849073E-3</v>
      </c>
      <c r="BH11">
        <v>161458.91599999997</v>
      </c>
      <c r="BI11">
        <v>4.0915300087856418E-3</v>
      </c>
      <c r="BJ11">
        <v>2.7190076694748218E-3</v>
      </c>
      <c r="BK11">
        <v>1</v>
      </c>
      <c r="BL11" t="s">
        <v>635</v>
      </c>
      <c r="BM11" t="s">
        <v>636</v>
      </c>
      <c r="BN11" t="s">
        <v>635</v>
      </c>
    </row>
    <row r="12" spans="1:66" s="2" customFormat="1">
      <c r="A12" s="140" t="str">
        <f t="shared" si="20"/>
        <v>성원운수</v>
      </c>
      <c r="B12" s="140" t="str">
        <f t="shared" si="21"/>
        <v>535</v>
      </c>
      <c r="C12" s="141" t="str">
        <f t="shared" si="22"/>
        <v>71바6961</v>
      </c>
      <c r="D12" s="115" t="str">
        <f t="shared" si="23"/>
        <v>중형</v>
      </c>
      <c r="E12" s="111" t="str">
        <f t="shared" si="16"/>
        <v>F</v>
      </c>
      <c r="F12" s="161">
        <f t="shared" si="17"/>
        <v>0.76344827586206898</v>
      </c>
      <c r="G12" s="162">
        <f t="shared" si="18"/>
        <v>2.214</v>
      </c>
      <c r="H12" s="163">
        <f t="shared" si="19"/>
        <v>2.9</v>
      </c>
      <c r="I12" s="164">
        <f t="shared" si="24"/>
        <v>4758.9750000000004</v>
      </c>
      <c r="J12" s="165">
        <f t="shared" si="25"/>
        <v>1.5935800888734624E-2</v>
      </c>
      <c r="K12" s="165">
        <f t="shared" si="26"/>
        <v>0.34918958107037024</v>
      </c>
      <c r="L12" s="165">
        <f t="shared" si="27"/>
        <v>0.211600187015061</v>
      </c>
      <c r="M12" s="166">
        <f t="shared" si="28"/>
        <v>9.8089999999999993</v>
      </c>
      <c r="N12" s="167">
        <f t="shared" si="29"/>
        <v>2.1000000000000001E-2</v>
      </c>
      <c r="O12" s="167">
        <f t="shared" si="30"/>
        <v>3.2360000000000002</v>
      </c>
      <c r="P12" s="168">
        <f t="shared" si="31"/>
        <v>0</v>
      </c>
      <c r="Q12" s="169">
        <f t="shared" si="32"/>
        <v>74</v>
      </c>
      <c r="R12" s="170">
        <f t="shared" si="33"/>
        <v>20.336648641837197</v>
      </c>
      <c r="S12" s="142">
        <f t="shared" si="34"/>
        <v>1</v>
      </c>
      <c r="T12" s="142">
        <f t="shared" si="35"/>
        <v>154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208</v>
      </c>
      <c r="Z12" t="s">
        <v>194</v>
      </c>
      <c r="AA12" t="s">
        <v>48</v>
      </c>
      <c r="AB12">
        <v>519</v>
      </c>
      <c r="AC12" s="1">
        <v>4758.9750000000004</v>
      </c>
      <c r="AD12" s="1">
        <v>2149.585</v>
      </c>
      <c r="AE12" s="28">
        <v>2.214</v>
      </c>
      <c r="AF12">
        <v>2.9</v>
      </c>
      <c r="AG12">
        <v>9.8089999999999993</v>
      </c>
      <c r="AH12">
        <v>368.59214300000002</v>
      </c>
      <c r="AI12">
        <v>5.8738109999999999</v>
      </c>
      <c r="AJ12">
        <v>128.70853600000001</v>
      </c>
      <c r="AK12">
        <v>1007</v>
      </c>
      <c r="AL12">
        <v>1</v>
      </c>
      <c r="AM12">
        <v>154</v>
      </c>
      <c r="AN12">
        <v>74</v>
      </c>
      <c r="AO12">
        <v>12.911222</v>
      </c>
      <c r="AP12">
        <v>54.1</v>
      </c>
      <c r="AQ12">
        <v>0</v>
      </c>
      <c r="AR12">
        <v>44</v>
      </c>
      <c r="AS12">
        <v>7484</v>
      </c>
      <c r="AT12">
        <v>2.1000000000000001E-2</v>
      </c>
      <c r="AU12">
        <v>3.2360000000000002</v>
      </c>
      <c r="AV12">
        <v>33105</v>
      </c>
      <c r="AW12">
        <v>0</v>
      </c>
      <c r="AX12" s="29">
        <v>0.61</v>
      </c>
      <c r="AY12" s="2">
        <v>0.76344827586206898</v>
      </c>
      <c r="AZ12" s="2" t="s">
        <v>70</v>
      </c>
      <c r="BA12" s="2" t="s">
        <v>199</v>
      </c>
      <c r="BB12" s="2">
        <v>6</v>
      </c>
      <c r="BC12" s="2" t="s">
        <v>463</v>
      </c>
      <c r="BD12" s="2">
        <v>10</v>
      </c>
      <c r="BE12" s="2">
        <v>51086.262000000002</v>
      </c>
      <c r="BF12" s="2">
        <v>9.3155670696752096E-2</v>
      </c>
      <c r="BG12" s="2">
        <v>7.1119536180210052E-2</v>
      </c>
      <c r="BH12" s="2">
        <v>161458.91599999997</v>
      </c>
      <c r="BI12" s="2">
        <v>2.9474835567457926E-2</v>
      </c>
      <c r="BJ12" s="2">
        <v>2.2502512395293741E-2</v>
      </c>
      <c r="BK12" s="2">
        <v>1</v>
      </c>
      <c r="BL12" s="2" t="s">
        <v>70</v>
      </c>
      <c r="BM12" s="2">
        <v>0</v>
      </c>
      <c r="BN12" s="2" t="s">
        <v>418</v>
      </c>
    </row>
    <row r="13" spans="1:66">
      <c r="A13" s="143" t="str">
        <f t="shared" si="20"/>
        <v>성원운수</v>
      </c>
      <c r="B13" s="143" t="str">
        <f t="shared" si="21"/>
        <v>535</v>
      </c>
      <c r="C13" s="144" t="str">
        <f t="shared" si="22"/>
        <v>71바6962</v>
      </c>
      <c r="D13" s="132" t="str">
        <f t="shared" si="23"/>
        <v>중형</v>
      </c>
      <c r="E13" s="128" t="str">
        <f t="shared" si="16"/>
        <v>C</v>
      </c>
      <c r="F13" s="151">
        <f t="shared" si="17"/>
        <v>0.85074074074074069</v>
      </c>
      <c r="G13" s="152">
        <f t="shared" si="18"/>
        <v>2.2970000000000002</v>
      </c>
      <c r="H13" s="153">
        <f t="shared" si="19"/>
        <v>2.7</v>
      </c>
      <c r="I13" s="154">
        <f t="shared" si="24"/>
        <v>4410.3029999999999</v>
      </c>
      <c r="J13" s="155">
        <f t="shared" si="25"/>
        <v>2.5502999614569179E-2</v>
      </c>
      <c r="K13" s="155">
        <f t="shared" si="26"/>
        <v>0.37051449074217069</v>
      </c>
      <c r="L13" s="155">
        <f t="shared" si="27"/>
        <v>0.15395767592385376</v>
      </c>
      <c r="M13" s="156">
        <f t="shared" si="28"/>
        <v>15.241</v>
      </c>
      <c r="N13" s="157">
        <f t="shared" si="29"/>
        <v>2.3E-2</v>
      </c>
      <c r="O13" s="157">
        <f t="shared" si="30"/>
        <v>6.6660000000000004</v>
      </c>
      <c r="P13" s="158">
        <f t="shared" si="31"/>
        <v>0</v>
      </c>
      <c r="Q13" s="159">
        <f t="shared" si="32"/>
        <v>75</v>
      </c>
      <c r="R13" s="160">
        <f t="shared" si="33"/>
        <v>21.552477934148964</v>
      </c>
      <c r="S13" s="145">
        <f t="shared" si="34"/>
        <v>1</v>
      </c>
      <c r="T13" s="145">
        <f t="shared" si="35"/>
        <v>294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209</v>
      </c>
      <c r="Z13" s="4" t="s">
        <v>194</v>
      </c>
      <c r="AA13" s="4" t="s">
        <v>48</v>
      </c>
      <c r="AB13" s="4">
        <v>519</v>
      </c>
      <c r="AC13" s="4">
        <v>4410.3029999999999</v>
      </c>
      <c r="AD13" s="4">
        <v>1920.373</v>
      </c>
      <c r="AE13" s="4">
        <v>2.2970000000000002</v>
      </c>
      <c r="AF13" s="4">
        <v>2.7</v>
      </c>
      <c r="AG13" s="4">
        <v>15.241</v>
      </c>
      <c r="AH13" s="4">
        <v>338.80269500000003</v>
      </c>
      <c r="AI13" s="4">
        <v>8.640485</v>
      </c>
      <c r="AJ13" s="4">
        <v>125.531308</v>
      </c>
      <c r="AK13" s="4">
        <v>679</v>
      </c>
      <c r="AL13" s="4">
        <v>1</v>
      </c>
      <c r="AM13" s="4">
        <v>294</v>
      </c>
      <c r="AN13" s="4">
        <v>75</v>
      </c>
      <c r="AO13" s="4">
        <v>13.017319000000001</v>
      </c>
      <c r="AP13" s="4">
        <v>365.1</v>
      </c>
      <c r="AQ13" s="4">
        <v>0</v>
      </c>
      <c r="AR13" s="4">
        <v>75</v>
      </c>
      <c r="AS13" s="4">
        <v>13987</v>
      </c>
      <c r="AT13" s="4">
        <v>2.3E-2</v>
      </c>
      <c r="AU13" s="4">
        <v>6.6660000000000004</v>
      </c>
      <c r="AV13" s="4">
        <v>39452</v>
      </c>
      <c r="AW13" s="4">
        <v>0</v>
      </c>
      <c r="AX13" s="30">
        <v>0.79</v>
      </c>
      <c r="AY13">
        <v>0.85074074074074069</v>
      </c>
      <c r="AZ13" t="s">
        <v>69</v>
      </c>
      <c r="BA13" t="s">
        <v>199</v>
      </c>
      <c r="BB13">
        <v>2</v>
      </c>
      <c r="BC13" t="s">
        <v>637</v>
      </c>
      <c r="BD13">
        <v>13</v>
      </c>
      <c r="BE13">
        <v>51086.262000000002</v>
      </c>
      <c r="BF13">
        <v>8.6330508973234327E-2</v>
      </c>
      <c r="BG13">
        <v>7.3444881152414529E-2</v>
      </c>
      <c r="BH13">
        <v>161458.91599999997</v>
      </c>
      <c r="BI13">
        <v>2.7315326457412862E-2</v>
      </c>
      <c r="BJ13">
        <v>2.323826106395457E-2</v>
      </c>
      <c r="BK13">
        <v>1</v>
      </c>
      <c r="BL13" t="s">
        <v>67</v>
      </c>
      <c r="BM13">
        <v>1</v>
      </c>
      <c r="BN13" t="s">
        <v>638</v>
      </c>
    </row>
    <row r="14" spans="1:66">
      <c r="A14" s="140" t="str">
        <f t="shared" si="20"/>
        <v>성원운수</v>
      </c>
      <c r="B14" s="140" t="str">
        <f t="shared" si="21"/>
        <v>535</v>
      </c>
      <c r="C14" s="141" t="str">
        <f t="shared" si="22"/>
        <v>71바6963</v>
      </c>
      <c r="D14" s="115" t="str">
        <f t="shared" si="23"/>
        <v>중형</v>
      </c>
      <c r="E14" s="111" t="str">
        <f t="shared" si="16"/>
        <v>C</v>
      </c>
      <c r="F14" s="161">
        <f t="shared" si="17"/>
        <v>0.86586206896551732</v>
      </c>
      <c r="G14" s="162">
        <f t="shared" si="18"/>
        <v>2.5110000000000001</v>
      </c>
      <c r="H14" s="163">
        <f t="shared" si="19"/>
        <v>2.9</v>
      </c>
      <c r="I14" s="164">
        <f t="shared" si="24"/>
        <v>5373.9709999999995</v>
      </c>
      <c r="J14" s="165">
        <f t="shared" si="25"/>
        <v>1.1882873162097697E-2</v>
      </c>
      <c r="K14" s="165">
        <f t="shared" si="26"/>
        <v>0.36501939634245795</v>
      </c>
      <c r="L14" s="165">
        <f t="shared" si="27"/>
        <v>0.19613057085719296</v>
      </c>
      <c r="M14" s="166">
        <f t="shared" si="28"/>
        <v>8.81</v>
      </c>
      <c r="N14" s="167">
        <f t="shared" si="29"/>
        <v>7.3999999999999996E-2</v>
      </c>
      <c r="O14" s="167">
        <f t="shared" si="30"/>
        <v>5.024</v>
      </c>
      <c r="P14" s="168">
        <f t="shared" si="31"/>
        <v>0</v>
      </c>
      <c r="Q14" s="169">
        <f t="shared" si="32"/>
        <v>67</v>
      </c>
      <c r="R14" s="170">
        <f t="shared" si="33"/>
        <v>21.008594688268339</v>
      </c>
      <c r="S14" s="142">
        <f t="shared" si="34"/>
        <v>4</v>
      </c>
      <c r="T14" s="142">
        <f t="shared" si="35"/>
        <v>270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210</v>
      </c>
      <c r="Z14" t="s">
        <v>194</v>
      </c>
      <c r="AA14" t="s">
        <v>48</v>
      </c>
      <c r="AB14">
        <v>519</v>
      </c>
      <c r="AC14" s="1">
        <v>5373.9709999999995</v>
      </c>
      <c r="AD14" s="1">
        <v>2139.8679999999999</v>
      </c>
      <c r="AE14" s="28">
        <v>2.5110000000000001</v>
      </c>
      <c r="AF14">
        <v>2.9</v>
      </c>
      <c r="AG14">
        <v>8.81</v>
      </c>
      <c r="AH14">
        <v>410.52739800000001</v>
      </c>
      <c r="AI14">
        <v>4.8782449999999997</v>
      </c>
      <c r="AJ14">
        <v>149.85046299999999</v>
      </c>
      <c r="AK14">
        <v>1054</v>
      </c>
      <c r="AL14">
        <v>4</v>
      </c>
      <c r="AM14">
        <v>270</v>
      </c>
      <c r="AN14">
        <v>67</v>
      </c>
      <c r="AO14">
        <v>13.090407000000001</v>
      </c>
      <c r="AP14">
        <v>39.299999999999997</v>
      </c>
      <c r="AQ14">
        <v>0</v>
      </c>
      <c r="AR14">
        <v>80</v>
      </c>
      <c r="AS14">
        <v>10319</v>
      </c>
      <c r="AT14">
        <v>7.3999999999999996E-2</v>
      </c>
      <c r="AU14">
        <v>5.024</v>
      </c>
      <c r="AV14">
        <v>43658</v>
      </c>
      <c r="AW14">
        <v>0</v>
      </c>
      <c r="AX14" s="29">
        <v>0.63</v>
      </c>
      <c r="AY14">
        <v>0.86586206896551732</v>
      </c>
      <c r="AZ14" t="s">
        <v>69</v>
      </c>
      <c r="BA14" t="s">
        <v>199</v>
      </c>
      <c r="BB14">
        <v>1</v>
      </c>
      <c r="BC14" t="s">
        <v>214</v>
      </c>
      <c r="BD14">
        <v>12</v>
      </c>
      <c r="BE14">
        <v>51086.262000000002</v>
      </c>
      <c r="BF14">
        <v>0.10519405393175957</v>
      </c>
      <c r="BG14">
        <v>9.1083541180223548E-2</v>
      </c>
      <c r="BH14">
        <v>161458.91599999997</v>
      </c>
      <c r="BI14">
        <v>3.3283829305530581E-2</v>
      </c>
      <c r="BJ14">
        <v>2.8819205305581828E-2</v>
      </c>
      <c r="BK14">
        <v>1</v>
      </c>
      <c r="BL14" t="s">
        <v>69</v>
      </c>
      <c r="BM14">
        <v>0</v>
      </c>
      <c r="BN14" t="s">
        <v>418</v>
      </c>
    </row>
    <row r="15" spans="1:66">
      <c r="A15" s="143" t="str">
        <f t="shared" si="20"/>
        <v>성원운수</v>
      </c>
      <c r="B15" s="143" t="str">
        <f t="shared" si="21"/>
        <v>535</v>
      </c>
      <c r="C15" s="144" t="str">
        <f t="shared" si="22"/>
        <v>71바6964</v>
      </c>
      <c r="D15" s="132" t="str">
        <f t="shared" si="23"/>
        <v>중형</v>
      </c>
      <c r="E15" s="128" t="str">
        <f t="shared" si="16"/>
        <v>D</v>
      </c>
      <c r="F15" s="151">
        <f t="shared" si="17"/>
        <v>0.81741935483870964</v>
      </c>
      <c r="G15" s="152">
        <f t="shared" si="18"/>
        <v>2.5339999999999998</v>
      </c>
      <c r="H15" s="153">
        <f t="shared" si="19"/>
        <v>3.1</v>
      </c>
      <c r="I15" s="154">
        <f t="shared" si="24"/>
        <v>4506.5550000000003</v>
      </c>
      <c r="J15" s="155">
        <f t="shared" si="25"/>
        <v>8.016895021025542E-3</v>
      </c>
      <c r="K15" s="155">
        <f t="shared" si="26"/>
        <v>0.34352115581045395</v>
      </c>
      <c r="L15" s="155">
        <f t="shared" si="27"/>
        <v>0.17618779755267602</v>
      </c>
      <c r="M15" s="156">
        <f t="shared" si="28"/>
        <v>8.6189999999999998</v>
      </c>
      <c r="N15" s="157">
        <f t="shared" si="29"/>
        <v>0</v>
      </c>
      <c r="O15" s="157">
        <f t="shared" si="30"/>
        <v>4.194</v>
      </c>
      <c r="P15" s="158">
        <f t="shared" si="31"/>
        <v>0</v>
      </c>
      <c r="Q15" s="159">
        <f t="shared" si="32"/>
        <v>72</v>
      </c>
      <c r="R15" s="160">
        <f t="shared" si="33"/>
        <v>20.612093163456692</v>
      </c>
      <c r="S15" s="145">
        <f t="shared" si="34"/>
        <v>0</v>
      </c>
      <c r="T15" s="145">
        <f t="shared" si="35"/>
        <v>189</v>
      </c>
      <c r="U15" t="s">
        <v>117</v>
      </c>
      <c r="V15" s="5" t="s">
        <v>118</v>
      </c>
      <c r="W15" t="s">
        <v>117</v>
      </c>
      <c r="X15" s="5" t="s">
        <v>118</v>
      </c>
      <c r="Y15" t="s">
        <v>211</v>
      </c>
      <c r="Z15" t="s">
        <v>194</v>
      </c>
      <c r="AA15" t="s">
        <v>48</v>
      </c>
      <c r="AB15">
        <v>519</v>
      </c>
      <c r="AC15" s="1">
        <v>4506.5550000000003</v>
      </c>
      <c r="AD15" s="1">
        <v>1778.721</v>
      </c>
      <c r="AE15" s="28">
        <v>2.5339999999999998</v>
      </c>
      <c r="AF15">
        <v>3.1</v>
      </c>
      <c r="AG15">
        <v>8.6189999999999998</v>
      </c>
      <c r="AH15">
        <v>337.16158100000001</v>
      </c>
      <c r="AI15">
        <v>2.7029890000000001</v>
      </c>
      <c r="AJ15">
        <v>115.822136</v>
      </c>
      <c r="AK15">
        <v>794</v>
      </c>
      <c r="AL15">
        <v>0</v>
      </c>
      <c r="AM15">
        <v>189</v>
      </c>
      <c r="AN15">
        <v>72</v>
      </c>
      <c r="AO15">
        <v>13.366158</v>
      </c>
      <c r="AP15">
        <v>36.1</v>
      </c>
      <c r="AQ15">
        <v>0</v>
      </c>
      <c r="AR15">
        <v>33</v>
      </c>
      <c r="AS15">
        <v>3182</v>
      </c>
      <c r="AT15">
        <v>0</v>
      </c>
      <c r="AU15">
        <v>4.194</v>
      </c>
      <c r="AV15">
        <v>36624</v>
      </c>
      <c r="AW15">
        <v>0</v>
      </c>
      <c r="AX15" s="29">
        <v>0.64</v>
      </c>
      <c r="AY15">
        <v>0.81741935483870964</v>
      </c>
      <c r="AZ15" t="s">
        <v>67</v>
      </c>
      <c r="BA15" t="s">
        <v>199</v>
      </c>
      <c r="BB15">
        <v>1</v>
      </c>
      <c r="BC15" t="s">
        <v>205</v>
      </c>
      <c r="BD15">
        <v>9</v>
      </c>
      <c r="BE15">
        <v>51086.262000000002</v>
      </c>
      <c r="BF15">
        <v>8.821461628960052E-2</v>
      </c>
      <c r="BG15">
        <v>7.2108334734789586E-2</v>
      </c>
      <c r="BH15">
        <v>161458.91599999997</v>
      </c>
      <c r="BI15">
        <v>2.7911465725435698E-2</v>
      </c>
      <c r="BJ15">
        <v>2.2815372305888405E-2</v>
      </c>
      <c r="BK15">
        <v>1</v>
      </c>
      <c r="BL15" t="s">
        <v>70</v>
      </c>
      <c r="BM15">
        <v>1</v>
      </c>
      <c r="BN15" t="s">
        <v>638</v>
      </c>
    </row>
    <row r="16" spans="1:66">
      <c r="A16" s="140" t="str">
        <f t="shared" si="20"/>
        <v>성원운수</v>
      </c>
      <c r="B16" s="140" t="str">
        <f t="shared" si="21"/>
        <v>535</v>
      </c>
      <c r="C16" s="141" t="str">
        <f t="shared" si="22"/>
        <v>71바6966</v>
      </c>
      <c r="D16" s="115" t="str">
        <f t="shared" si="23"/>
        <v>중형</v>
      </c>
      <c r="E16" s="111" t="str">
        <f t="shared" si="16"/>
        <v>F</v>
      </c>
      <c r="F16" s="161">
        <f t="shared" si="17"/>
        <v>0.79862068965517241</v>
      </c>
      <c r="G16" s="162">
        <f t="shared" si="18"/>
        <v>2.3159999999999998</v>
      </c>
      <c r="H16" s="163">
        <f t="shared" si="19"/>
        <v>2.9</v>
      </c>
      <c r="I16" s="164">
        <f t="shared" si="24"/>
        <v>4747.6080000000002</v>
      </c>
      <c r="J16" s="165">
        <f t="shared" si="25"/>
        <v>8.4459223583391273E-3</v>
      </c>
      <c r="K16" s="165">
        <f t="shared" si="26"/>
        <v>0.36549295691576428</v>
      </c>
      <c r="L16" s="165">
        <f t="shared" si="27"/>
        <v>0.14554697860480478</v>
      </c>
      <c r="M16" s="166">
        <f t="shared" si="28"/>
        <v>11.81</v>
      </c>
      <c r="N16" s="167">
        <f t="shared" si="29"/>
        <v>2.1000000000000001E-2</v>
      </c>
      <c r="O16" s="167">
        <f t="shared" si="30"/>
        <v>5.0970000000000004</v>
      </c>
      <c r="P16" s="168">
        <f t="shared" si="31"/>
        <v>0</v>
      </c>
      <c r="Q16" s="169">
        <f t="shared" si="32"/>
        <v>77</v>
      </c>
      <c r="R16" s="170">
        <f t="shared" si="33"/>
        <v>21.047929867366037</v>
      </c>
      <c r="S16" s="142">
        <f t="shared" si="34"/>
        <v>1</v>
      </c>
      <c r="T16" s="142">
        <f t="shared" si="35"/>
        <v>242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212</v>
      </c>
      <c r="Z16" s="4" t="s">
        <v>194</v>
      </c>
      <c r="AA16" s="4" t="s">
        <v>48</v>
      </c>
      <c r="AB16" s="4">
        <v>519</v>
      </c>
      <c r="AC16" s="4">
        <v>4747.6080000000002</v>
      </c>
      <c r="AD16" s="4">
        <v>2049.54</v>
      </c>
      <c r="AE16" s="4">
        <v>2.3159999999999998</v>
      </c>
      <c r="AF16" s="4">
        <v>2.9</v>
      </c>
      <c r="AG16" s="4">
        <v>11.81</v>
      </c>
      <c r="AH16" s="4">
        <v>360.28711499999997</v>
      </c>
      <c r="AI16" s="4">
        <v>3.0429569999999999</v>
      </c>
      <c r="AJ16" s="4">
        <v>131.68240299999999</v>
      </c>
      <c r="AK16" s="4">
        <v>691</v>
      </c>
      <c r="AL16" s="4">
        <v>1</v>
      </c>
      <c r="AM16" s="4">
        <v>242</v>
      </c>
      <c r="AN16" s="4">
        <v>77</v>
      </c>
      <c r="AO16" s="4">
        <v>13.177289999999999</v>
      </c>
      <c r="AP16" s="4">
        <v>111.7</v>
      </c>
      <c r="AQ16" s="4">
        <v>0</v>
      </c>
      <c r="AR16" s="4">
        <v>46</v>
      </c>
      <c r="AS16" s="4">
        <v>2712</v>
      </c>
      <c r="AT16" s="4">
        <v>2.1000000000000001E-2</v>
      </c>
      <c r="AU16" s="4">
        <v>5.0970000000000004</v>
      </c>
      <c r="AV16" s="4">
        <v>29514</v>
      </c>
      <c r="AW16" s="4">
        <v>0</v>
      </c>
      <c r="AX16" s="30">
        <v>0.69</v>
      </c>
      <c r="AY16">
        <v>0.79862068965517241</v>
      </c>
      <c r="AZ16" t="s">
        <v>70</v>
      </c>
      <c r="BA16" t="s">
        <v>199</v>
      </c>
      <c r="BB16">
        <v>1</v>
      </c>
      <c r="BC16" t="s">
        <v>207</v>
      </c>
      <c r="BD16">
        <v>9</v>
      </c>
      <c r="BE16">
        <v>51086.262000000002</v>
      </c>
      <c r="BF16">
        <v>9.2933164693083242E-2</v>
      </c>
      <c r="BG16">
        <v>7.4218348079027857E-2</v>
      </c>
      <c r="BH16">
        <v>161458.91599999997</v>
      </c>
      <c r="BI16">
        <v>2.9404433757006031E-2</v>
      </c>
      <c r="BJ16">
        <v>2.348298916593999E-2</v>
      </c>
      <c r="BK16">
        <v>1</v>
      </c>
      <c r="BL16" t="s">
        <v>70</v>
      </c>
      <c r="BM16">
        <v>0</v>
      </c>
      <c r="BN16" t="s">
        <v>418</v>
      </c>
    </row>
    <row r="17" spans="1:66">
      <c r="A17" s="143" t="str">
        <f t="shared" si="20"/>
        <v>성원운수</v>
      </c>
      <c r="B17" s="143" t="str">
        <f t="shared" si="21"/>
        <v>535</v>
      </c>
      <c r="C17" s="144" t="str">
        <f t="shared" si="22"/>
        <v>71바6967</v>
      </c>
      <c r="D17" s="132" t="str">
        <f t="shared" si="23"/>
        <v>중형</v>
      </c>
      <c r="E17" s="128" t="str">
        <f t="shared" si="16"/>
        <v>F</v>
      </c>
      <c r="F17" s="151">
        <f t="shared" si="17"/>
        <v>0.79103448275862076</v>
      </c>
      <c r="G17" s="152">
        <f t="shared" si="18"/>
        <v>2.294</v>
      </c>
      <c r="H17" s="153">
        <f t="shared" si="19"/>
        <v>2.9</v>
      </c>
      <c r="I17" s="154">
        <f t="shared" si="24"/>
        <v>4888.1819999999998</v>
      </c>
      <c r="J17" s="155">
        <f t="shared" si="25"/>
        <v>9.4493139460094296E-3</v>
      </c>
      <c r="K17" s="155">
        <f t="shared" si="26"/>
        <v>0.35722162154428849</v>
      </c>
      <c r="L17" s="155">
        <f t="shared" si="27"/>
        <v>0.17572995440840788</v>
      </c>
      <c r="M17" s="156">
        <f t="shared" si="28"/>
        <v>9.1880000000000006</v>
      </c>
      <c r="N17" s="157">
        <f t="shared" si="29"/>
        <v>0.02</v>
      </c>
      <c r="O17" s="157">
        <f t="shared" si="30"/>
        <v>1.1870000000000001</v>
      </c>
      <c r="P17" s="158">
        <f t="shared" si="31"/>
        <v>0</v>
      </c>
      <c r="Q17" s="159">
        <f t="shared" si="32"/>
        <v>70</v>
      </c>
      <c r="R17" s="160">
        <f t="shared" si="33"/>
        <v>20.631907136913693</v>
      </c>
      <c r="S17" s="145">
        <f t="shared" si="34"/>
        <v>1</v>
      </c>
      <c r="T17" s="145">
        <f t="shared" si="35"/>
        <v>58</v>
      </c>
      <c r="U17" t="s">
        <v>117</v>
      </c>
      <c r="V17" s="5" t="s">
        <v>118</v>
      </c>
      <c r="W17" t="s">
        <v>117</v>
      </c>
      <c r="X17" s="5" t="s">
        <v>118</v>
      </c>
      <c r="Y17" t="s">
        <v>213</v>
      </c>
      <c r="Z17" t="s">
        <v>194</v>
      </c>
      <c r="AA17" t="s">
        <v>48</v>
      </c>
      <c r="AB17">
        <v>519</v>
      </c>
      <c r="AC17" s="1">
        <v>4888.1819999999998</v>
      </c>
      <c r="AD17" s="1">
        <v>2130.7469999999998</v>
      </c>
      <c r="AE17" s="28">
        <v>2.294</v>
      </c>
      <c r="AF17">
        <v>2.9</v>
      </c>
      <c r="AG17">
        <v>9.1880000000000006</v>
      </c>
      <c r="AH17">
        <v>374.09213199999999</v>
      </c>
      <c r="AI17">
        <v>3.5349140000000001</v>
      </c>
      <c r="AJ17">
        <v>133.63379800000001</v>
      </c>
      <c r="AK17">
        <v>859</v>
      </c>
      <c r="AL17">
        <v>1</v>
      </c>
      <c r="AM17">
        <v>58</v>
      </c>
      <c r="AN17">
        <v>70</v>
      </c>
      <c r="AO17">
        <v>13.066786</v>
      </c>
      <c r="AP17">
        <v>15.8</v>
      </c>
      <c r="AQ17">
        <v>0</v>
      </c>
      <c r="AR17">
        <v>43</v>
      </c>
      <c r="AS17">
        <v>3128</v>
      </c>
      <c r="AT17">
        <v>0.02</v>
      </c>
      <c r="AU17">
        <v>1.1870000000000001</v>
      </c>
      <c r="AV17">
        <v>41191</v>
      </c>
      <c r="AW17">
        <v>0</v>
      </c>
      <c r="AX17" s="29">
        <v>0.6</v>
      </c>
      <c r="AY17">
        <v>0.79103448275862076</v>
      </c>
      <c r="AZ17" t="s">
        <v>70</v>
      </c>
      <c r="BA17" t="s">
        <v>199</v>
      </c>
      <c r="BB17">
        <v>3</v>
      </c>
      <c r="BC17" t="s">
        <v>461</v>
      </c>
      <c r="BD17">
        <v>13</v>
      </c>
      <c r="BE17">
        <v>51086.262000000002</v>
      </c>
      <c r="BF17">
        <v>9.5684863378729876E-2</v>
      </c>
      <c r="BG17">
        <v>7.5690026410622877E-2</v>
      </c>
      <c r="BH17">
        <v>161458.91599999997</v>
      </c>
      <c r="BI17">
        <v>3.0275082485999104E-2</v>
      </c>
      <c r="BJ17">
        <v>2.3948634214786879E-2</v>
      </c>
      <c r="BK17">
        <v>1</v>
      </c>
      <c r="BL17" t="s">
        <v>70</v>
      </c>
      <c r="BM17">
        <v>0</v>
      </c>
      <c r="BN17" t="s">
        <v>418</v>
      </c>
    </row>
    <row r="18" spans="1:66">
      <c r="A18" s="140" t="str">
        <f t="shared" si="20"/>
        <v>성원운수</v>
      </c>
      <c r="B18" s="140" t="str">
        <f t="shared" si="21"/>
        <v>536</v>
      </c>
      <c r="C18" s="141" t="str">
        <f t="shared" si="22"/>
        <v>71바5551</v>
      </c>
      <c r="D18" s="115" t="str">
        <f t="shared" si="23"/>
        <v>중형</v>
      </c>
      <c r="E18" s="111" t="str">
        <f t="shared" si="16"/>
        <v>F</v>
      </c>
      <c r="F18" s="161">
        <f t="shared" si="17"/>
        <v>0.77370370370370367</v>
      </c>
      <c r="G18" s="162">
        <f t="shared" si="18"/>
        <v>2.089</v>
      </c>
      <c r="H18" s="163">
        <f t="shared" si="19"/>
        <v>2.7</v>
      </c>
      <c r="I18" s="164">
        <f t="shared" si="24"/>
        <v>3678.1619999999998</v>
      </c>
      <c r="J18" s="165">
        <f t="shared" si="25"/>
        <v>9.8996112277770984E-3</v>
      </c>
      <c r="K18" s="165">
        <f t="shared" si="26"/>
        <v>0.37546793965913233</v>
      </c>
      <c r="L18" s="165">
        <f t="shared" si="27"/>
        <v>0.14409370767247337</v>
      </c>
      <c r="M18" s="166">
        <f t="shared" si="28"/>
        <v>6.0549999999999997</v>
      </c>
      <c r="N18" s="167">
        <f t="shared" si="29"/>
        <v>2.7E-2</v>
      </c>
      <c r="O18" s="167">
        <f t="shared" si="30"/>
        <v>4.867</v>
      </c>
      <c r="P18" s="168">
        <f t="shared" si="31"/>
        <v>0</v>
      </c>
      <c r="Q18" s="169">
        <f t="shared" si="32"/>
        <v>76</v>
      </c>
      <c r="R18" s="170">
        <f t="shared" si="33"/>
        <v>21.141891191651773</v>
      </c>
      <c r="S18" s="142">
        <f t="shared" si="34"/>
        <v>1</v>
      </c>
      <c r="T18" s="142">
        <f t="shared" si="35"/>
        <v>179</v>
      </c>
      <c r="U18" t="s">
        <v>117</v>
      </c>
      <c r="V18" s="5" t="s">
        <v>119</v>
      </c>
      <c r="W18" t="s">
        <v>117</v>
      </c>
      <c r="X18" s="5" t="s">
        <v>119</v>
      </c>
      <c r="Y18" t="s">
        <v>215</v>
      </c>
      <c r="Z18" t="s">
        <v>194</v>
      </c>
      <c r="AA18" t="s">
        <v>196</v>
      </c>
      <c r="AB18">
        <v>519</v>
      </c>
      <c r="AC18" s="1">
        <v>3678.1619999999998</v>
      </c>
      <c r="AD18" s="1">
        <v>1760.75</v>
      </c>
      <c r="AE18" s="28">
        <v>2.089</v>
      </c>
      <c r="AF18">
        <v>2.7</v>
      </c>
      <c r="AG18">
        <v>6.0549999999999997</v>
      </c>
      <c r="AH18">
        <v>283.05545899999998</v>
      </c>
      <c r="AI18">
        <v>2.8021389999999999</v>
      </c>
      <c r="AJ18">
        <v>106.27825</v>
      </c>
      <c r="AK18">
        <v>530</v>
      </c>
      <c r="AL18">
        <v>1</v>
      </c>
      <c r="AM18">
        <v>179</v>
      </c>
      <c r="AN18">
        <v>76</v>
      </c>
      <c r="AO18">
        <v>12.994491999999999</v>
      </c>
      <c r="AP18">
        <v>102.2</v>
      </c>
      <c r="AQ18">
        <v>0</v>
      </c>
      <c r="AR18">
        <v>22</v>
      </c>
      <c r="AS18">
        <v>1502</v>
      </c>
      <c r="AT18">
        <v>2.7E-2</v>
      </c>
      <c r="AU18">
        <v>4.867</v>
      </c>
      <c r="AV18">
        <v>21704</v>
      </c>
      <c r="AW18">
        <v>0</v>
      </c>
      <c r="AX18" s="29">
        <v>0.43</v>
      </c>
      <c r="AY18">
        <v>0.77370370370370367</v>
      </c>
      <c r="AZ18" t="s">
        <v>70</v>
      </c>
      <c r="BA18" t="s">
        <v>216</v>
      </c>
      <c r="BB18">
        <v>5</v>
      </c>
      <c r="BC18" t="s">
        <v>467</v>
      </c>
      <c r="BD18">
        <v>7</v>
      </c>
      <c r="BE18">
        <v>44957.634000000005</v>
      </c>
      <c r="BF18">
        <v>8.1813958448080232E-2</v>
      </c>
      <c r="BG18">
        <v>6.329976266594059E-2</v>
      </c>
      <c r="BH18">
        <v>161458.91599999997</v>
      </c>
      <c r="BI18">
        <v>2.2780792111845968E-2</v>
      </c>
      <c r="BJ18">
        <v>1.7625583230239342E-2</v>
      </c>
      <c r="BK18">
        <v>1</v>
      </c>
      <c r="BL18" t="s">
        <v>70</v>
      </c>
      <c r="BM18">
        <v>0</v>
      </c>
      <c r="BN18" t="s">
        <v>418</v>
      </c>
    </row>
    <row r="19" spans="1:66">
      <c r="A19" s="143" t="str">
        <f t="shared" si="20"/>
        <v>성원운수</v>
      </c>
      <c r="B19" s="143" t="str">
        <f t="shared" si="21"/>
        <v>536</v>
      </c>
      <c r="C19" s="144" t="str">
        <f t="shared" si="22"/>
        <v>71바5552</v>
      </c>
      <c r="D19" s="132" t="str">
        <f t="shared" si="23"/>
        <v>중형</v>
      </c>
      <c r="E19" s="128" t="str">
        <f t="shared" si="16"/>
        <v>D</v>
      </c>
      <c r="F19" s="151">
        <f t="shared" si="17"/>
        <v>0.8253571428571429</v>
      </c>
      <c r="G19" s="152">
        <f t="shared" si="18"/>
        <v>2.3109999999999999</v>
      </c>
      <c r="H19" s="153">
        <f t="shared" si="19"/>
        <v>2.8</v>
      </c>
      <c r="I19" s="154">
        <f t="shared" si="24"/>
        <v>4743.0079999999998</v>
      </c>
      <c r="J19" s="155">
        <f t="shared" si="25"/>
        <v>1.0329292782746387E-2</v>
      </c>
      <c r="K19" s="155">
        <f t="shared" si="26"/>
        <v>0.38349330633273354</v>
      </c>
      <c r="L19" s="155">
        <f t="shared" si="27"/>
        <v>0.17457276057725393</v>
      </c>
      <c r="M19" s="156">
        <f t="shared" si="28"/>
        <v>10.407999999999999</v>
      </c>
      <c r="N19" s="157">
        <f t="shared" si="29"/>
        <v>0</v>
      </c>
      <c r="O19" s="157">
        <f t="shared" si="30"/>
        <v>3.0569999999999999</v>
      </c>
      <c r="P19" s="158">
        <f t="shared" si="31"/>
        <v>0</v>
      </c>
      <c r="Q19" s="159">
        <f t="shared" si="32"/>
        <v>76</v>
      </c>
      <c r="R19" s="160">
        <f t="shared" si="33"/>
        <v>20.628391770189332</v>
      </c>
      <c r="S19" s="145">
        <f t="shared" si="34"/>
        <v>0</v>
      </c>
      <c r="T19" s="145">
        <f t="shared" si="35"/>
        <v>145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420</v>
      </c>
      <c r="Z19" s="4" t="s">
        <v>194</v>
      </c>
      <c r="AA19" s="4" t="s">
        <v>48</v>
      </c>
      <c r="AB19" s="4">
        <v>519</v>
      </c>
      <c r="AC19" s="4">
        <v>4743.0079999999998</v>
      </c>
      <c r="AD19" s="4">
        <v>2052.27</v>
      </c>
      <c r="AE19" s="4">
        <v>2.3109999999999999</v>
      </c>
      <c r="AF19" s="4">
        <v>2.8</v>
      </c>
      <c r="AG19" s="4">
        <v>10.407999999999999</v>
      </c>
      <c r="AH19" s="4">
        <v>379.30515500000001</v>
      </c>
      <c r="AI19" s="4">
        <v>3.9179539999999999</v>
      </c>
      <c r="AJ19" s="4">
        <v>145.46098799999999</v>
      </c>
      <c r="AK19" s="4">
        <v>828</v>
      </c>
      <c r="AL19" s="4">
        <v>0</v>
      </c>
      <c r="AM19" s="4">
        <v>145</v>
      </c>
      <c r="AN19" s="4">
        <v>76</v>
      </c>
      <c r="AO19" s="4">
        <v>12.504464</v>
      </c>
      <c r="AP19" s="4">
        <v>52.6</v>
      </c>
      <c r="AQ19" s="4">
        <v>0</v>
      </c>
      <c r="AR19" s="4">
        <v>49</v>
      </c>
      <c r="AS19" s="4">
        <v>5765</v>
      </c>
      <c r="AT19" s="4">
        <v>0</v>
      </c>
      <c r="AU19" s="4">
        <v>3.0569999999999999</v>
      </c>
      <c r="AV19" s="4">
        <v>35181</v>
      </c>
      <c r="AW19" s="4">
        <v>0</v>
      </c>
      <c r="AX19" s="30">
        <v>0.65</v>
      </c>
      <c r="AY19">
        <v>0.8253571428571429</v>
      </c>
      <c r="AZ19" t="s">
        <v>67</v>
      </c>
      <c r="BA19" t="s">
        <v>216</v>
      </c>
      <c r="BB19">
        <v>1</v>
      </c>
      <c r="BC19" t="s">
        <v>225</v>
      </c>
      <c r="BD19">
        <v>10</v>
      </c>
      <c r="BE19">
        <v>44957.634000000005</v>
      </c>
      <c r="BF19">
        <v>0.10549950204230052</v>
      </c>
      <c r="BG19">
        <v>8.7074767578484466E-2</v>
      </c>
      <c r="BH19">
        <v>161458.91599999997</v>
      </c>
      <c r="BI19">
        <v>2.9375943537240153E-2</v>
      </c>
      <c r="BJ19">
        <v>2.4245644826629286E-2</v>
      </c>
      <c r="BK19">
        <v>1</v>
      </c>
      <c r="BL19" t="s">
        <v>67</v>
      </c>
      <c r="BM19">
        <v>0</v>
      </c>
      <c r="BN19" t="s">
        <v>418</v>
      </c>
    </row>
    <row r="20" spans="1:66">
      <c r="A20" s="140" t="str">
        <f t="shared" si="20"/>
        <v>성원운수</v>
      </c>
      <c r="B20" s="140" t="str">
        <f t="shared" si="21"/>
        <v>536</v>
      </c>
      <c r="C20" s="141" t="str">
        <f t="shared" si="22"/>
        <v>71바5553</v>
      </c>
      <c r="D20" s="115" t="str">
        <f t="shared" si="23"/>
        <v>중형</v>
      </c>
      <c r="E20" s="111" t="str">
        <f t="shared" si="16"/>
        <v>D</v>
      </c>
      <c r="F20" s="161">
        <f t="shared" si="17"/>
        <v>0.80185185185185182</v>
      </c>
      <c r="G20" s="162">
        <f t="shared" si="18"/>
        <v>2.165</v>
      </c>
      <c r="H20" s="163">
        <f t="shared" si="19"/>
        <v>2.7</v>
      </c>
      <c r="I20" s="164">
        <f t="shared" si="24"/>
        <v>4008.1559999999999</v>
      </c>
      <c r="J20" s="165">
        <f t="shared" si="25"/>
        <v>1.0091536012877414E-2</v>
      </c>
      <c r="K20" s="165">
        <f t="shared" si="26"/>
        <v>0.37095686606890815</v>
      </c>
      <c r="L20" s="165">
        <f t="shared" si="27"/>
        <v>0.12274971333451093</v>
      </c>
      <c r="M20" s="166">
        <f t="shared" si="28"/>
        <v>5.4960000000000004</v>
      </c>
      <c r="N20" s="167">
        <f t="shared" si="29"/>
        <v>0.1</v>
      </c>
      <c r="O20" s="167">
        <f t="shared" si="30"/>
        <v>10.379</v>
      </c>
      <c r="P20" s="168">
        <f t="shared" si="31"/>
        <v>0</v>
      </c>
      <c r="Q20" s="169">
        <f t="shared" si="32"/>
        <v>77</v>
      </c>
      <c r="R20" s="170">
        <f t="shared" si="33"/>
        <v>20.972199966434275</v>
      </c>
      <c r="S20" s="142">
        <f t="shared" si="34"/>
        <v>4</v>
      </c>
      <c r="T20" s="142">
        <f t="shared" si="35"/>
        <v>416</v>
      </c>
      <c r="U20" t="s">
        <v>117</v>
      </c>
      <c r="V20" s="5" t="s">
        <v>119</v>
      </c>
      <c r="W20" t="s">
        <v>117</v>
      </c>
      <c r="X20" s="5" t="s">
        <v>119</v>
      </c>
      <c r="Y20" t="s">
        <v>421</v>
      </c>
      <c r="Z20" t="s">
        <v>194</v>
      </c>
      <c r="AA20" t="s">
        <v>196</v>
      </c>
      <c r="AB20">
        <v>519</v>
      </c>
      <c r="AC20" s="1">
        <v>4008.1559999999999</v>
      </c>
      <c r="AD20" s="1">
        <v>1851.231</v>
      </c>
      <c r="AE20" s="28">
        <v>2.165</v>
      </c>
      <c r="AF20">
        <v>2.7</v>
      </c>
      <c r="AG20">
        <v>5.4960000000000004</v>
      </c>
      <c r="AH20">
        <v>308.77628499999997</v>
      </c>
      <c r="AI20">
        <v>3.1160269999999999</v>
      </c>
      <c r="AJ20">
        <v>114.542683</v>
      </c>
      <c r="AK20">
        <v>492</v>
      </c>
      <c r="AL20">
        <v>4</v>
      </c>
      <c r="AM20">
        <v>416</v>
      </c>
      <c r="AN20">
        <v>77</v>
      </c>
      <c r="AO20">
        <v>12.980776000000001</v>
      </c>
      <c r="AP20">
        <v>180.2</v>
      </c>
      <c r="AQ20">
        <v>0</v>
      </c>
      <c r="AR20">
        <v>54</v>
      </c>
      <c r="AS20">
        <v>4374</v>
      </c>
      <c r="AT20">
        <v>0.1</v>
      </c>
      <c r="AU20">
        <v>10.379</v>
      </c>
      <c r="AV20">
        <v>26586</v>
      </c>
      <c r="AW20">
        <v>0</v>
      </c>
      <c r="AX20" s="29">
        <v>0.43</v>
      </c>
      <c r="AY20">
        <v>0.80185185185185182</v>
      </c>
      <c r="AZ20" t="s">
        <v>67</v>
      </c>
      <c r="BA20" t="s">
        <v>216</v>
      </c>
      <c r="BB20">
        <v>4</v>
      </c>
      <c r="BC20" t="s">
        <v>468</v>
      </c>
      <c r="BD20">
        <v>8</v>
      </c>
      <c r="BE20">
        <v>44957.634000000005</v>
      </c>
      <c r="BF20">
        <v>8.9154068917416771E-2</v>
      </c>
      <c r="BG20">
        <v>7.1488355261558265E-2</v>
      </c>
      <c r="BH20">
        <v>161458.91599999997</v>
      </c>
      <c r="BI20">
        <v>2.4824618542589501E-2</v>
      </c>
      <c r="BJ20">
        <v>1.9905666349891209E-2</v>
      </c>
      <c r="BK20">
        <v>1</v>
      </c>
      <c r="BL20" t="s">
        <v>70</v>
      </c>
      <c r="BM20">
        <v>1</v>
      </c>
      <c r="BN20" t="s">
        <v>638</v>
      </c>
    </row>
    <row r="21" spans="1:66">
      <c r="A21" s="143" t="str">
        <f t="shared" si="20"/>
        <v>성원운수</v>
      </c>
      <c r="B21" s="143" t="str">
        <f t="shared" si="21"/>
        <v>536</v>
      </c>
      <c r="C21" s="144" t="str">
        <f t="shared" si="22"/>
        <v>71바5555</v>
      </c>
      <c r="D21" s="132" t="str">
        <f t="shared" si="23"/>
        <v>중형</v>
      </c>
      <c r="E21" s="128" t="str">
        <f t="shared" si="16"/>
        <v>F</v>
      </c>
      <c r="F21" s="151">
        <f t="shared" si="17"/>
        <v>0.79074074074074063</v>
      </c>
      <c r="G21" s="152">
        <f t="shared" si="18"/>
        <v>2.1349999999999998</v>
      </c>
      <c r="H21" s="153">
        <f t="shared" si="19"/>
        <v>2.7</v>
      </c>
      <c r="I21" s="154">
        <f t="shared" si="24"/>
        <v>2588.5949999999998</v>
      </c>
      <c r="J21" s="155">
        <f t="shared" si="25"/>
        <v>1.2876540845428221E-2</v>
      </c>
      <c r="K21" s="155">
        <f t="shared" si="26"/>
        <v>0.37528625340618382</v>
      </c>
      <c r="L21" s="155">
        <f t="shared" si="27"/>
        <v>0.12941383260031022</v>
      </c>
      <c r="M21" s="156">
        <f t="shared" si="28"/>
        <v>5.6840000000000002</v>
      </c>
      <c r="N21" s="157">
        <f t="shared" si="29"/>
        <v>0.11600000000000001</v>
      </c>
      <c r="O21" s="157">
        <f t="shared" si="30"/>
        <v>3.4380000000000002</v>
      </c>
      <c r="P21" s="158">
        <f t="shared" si="31"/>
        <v>0</v>
      </c>
      <c r="Q21" s="159">
        <f t="shared" si="32"/>
        <v>68</v>
      </c>
      <c r="R21" s="160">
        <f t="shared" si="33"/>
        <v>20.992094157387584</v>
      </c>
      <c r="S21" s="145">
        <f t="shared" si="34"/>
        <v>3</v>
      </c>
      <c r="T21" s="145">
        <f t="shared" si="35"/>
        <v>89</v>
      </c>
      <c r="U21" t="s">
        <v>117</v>
      </c>
      <c r="V21" s="5" t="s">
        <v>119</v>
      </c>
      <c r="W21" t="s">
        <v>117</v>
      </c>
      <c r="X21" s="5" t="s">
        <v>119</v>
      </c>
      <c r="Y21" t="s">
        <v>217</v>
      </c>
      <c r="Z21" t="s">
        <v>194</v>
      </c>
      <c r="AA21" t="s">
        <v>196</v>
      </c>
      <c r="AB21">
        <v>519</v>
      </c>
      <c r="AC21" s="1">
        <v>2588.5949999999998</v>
      </c>
      <c r="AD21" s="1">
        <v>1212.4010000000001</v>
      </c>
      <c r="AE21" s="28">
        <v>2.1349999999999998</v>
      </c>
      <c r="AF21">
        <v>2.7</v>
      </c>
      <c r="AG21">
        <v>5.6840000000000002</v>
      </c>
      <c r="AH21">
        <v>201.54519999999999</v>
      </c>
      <c r="AI21">
        <v>2.595205</v>
      </c>
      <c r="AJ21">
        <v>75.637142999999995</v>
      </c>
      <c r="AK21">
        <v>335</v>
      </c>
      <c r="AL21">
        <v>3</v>
      </c>
      <c r="AM21">
        <v>89</v>
      </c>
      <c r="AN21">
        <v>68</v>
      </c>
      <c r="AO21">
        <v>12.843743999999999</v>
      </c>
      <c r="AP21">
        <v>18.7</v>
      </c>
      <c r="AQ21">
        <v>0</v>
      </c>
      <c r="AR21">
        <v>18</v>
      </c>
      <c r="AS21">
        <v>1706</v>
      </c>
      <c r="AT21">
        <v>0.11600000000000001</v>
      </c>
      <c r="AU21">
        <v>3.4380000000000002</v>
      </c>
      <c r="AV21">
        <v>17385</v>
      </c>
      <c r="AW21">
        <v>0</v>
      </c>
      <c r="AX21" s="29">
        <v>0.43</v>
      </c>
      <c r="AY21">
        <v>0.79074074074074063</v>
      </c>
      <c r="AZ21" t="s">
        <v>70</v>
      </c>
      <c r="BA21" t="s">
        <v>216</v>
      </c>
      <c r="BB21">
        <v>2</v>
      </c>
      <c r="BC21" t="s">
        <v>466</v>
      </c>
      <c r="BD21">
        <v>8</v>
      </c>
      <c r="BE21">
        <v>44957.634000000005</v>
      </c>
      <c r="BF21">
        <v>5.7578541610975337E-2</v>
      </c>
      <c r="BG21">
        <v>4.5529698644234194E-2</v>
      </c>
      <c r="BH21">
        <v>161458.91599999997</v>
      </c>
      <c r="BI21">
        <v>1.6032530529314346E-2</v>
      </c>
      <c r="BJ21">
        <v>1.2677575066698563E-2</v>
      </c>
      <c r="BK21">
        <v>1</v>
      </c>
      <c r="BL21" t="s">
        <v>70</v>
      </c>
      <c r="BM21">
        <v>0</v>
      </c>
      <c r="BN21" t="s">
        <v>418</v>
      </c>
    </row>
    <row r="22" spans="1:66">
      <c r="A22" s="140" t="str">
        <f t="shared" si="20"/>
        <v>성원운수</v>
      </c>
      <c r="B22" s="140" t="str">
        <f t="shared" si="21"/>
        <v>536</v>
      </c>
      <c r="C22" s="141" t="str">
        <f t="shared" si="22"/>
        <v>71바5556</v>
      </c>
      <c r="D22" s="115" t="str">
        <f t="shared" si="23"/>
        <v>중형</v>
      </c>
      <c r="E22" s="111" t="str">
        <f t="shared" si="16"/>
        <v>B</v>
      </c>
      <c r="F22" s="161">
        <f t="shared" si="17"/>
        <v>0.91607142857142865</v>
      </c>
      <c r="G22" s="162">
        <f t="shared" si="18"/>
        <v>2.5649999999999999</v>
      </c>
      <c r="H22" s="163">
        <f t="shared" si="19"/>
        <v>2.8</v>
      </c>
      <c r="I22" s="164">
        <f t="shared" si="24"/>
        <v>3960.5839999999998</v>
      </c>
      <c r="J22" s="165">
        <f t="shared" si="25"/>
        <v>7.5787226844126572E-3</v>
      </c>
      <c r="K22" s="165">
        <f t="shared" si="26"/>
        <v>0.37497831778565938</v>
      </c>
      <c r="L22" s="165">
        <f t="shared" si="27"/>
        <v>0.14543309774518101</v>
      </c>
      <c r="M22" s="166">
        <f t="shared" si="28"/>
        <v>9.016</v>
      </c>
      <c r="N22" s="167">
        <f t="shared" si="29"/>
        <v>0</v>
      </c>
      <c r="O22" s="167">
        <f t="shared" si="30"/>
        <v>1.5149999999999999</v>
      </c>
      <c r="P22" s="168">
        <f t="shared" si="31"/>
        <v>0</v>
      </c>
      <c r="Q22" s="169">
        <f t="shared" si="32"/>
        <v>66</v>
      </c>
      <c r="R22" s="170">
        <f t="shared" si="33"/>
        <v>20.137613581765279</v>
      </c>
      <c r="S22" s="142">
        <f t="shared" si="34"/>
        <v>0</v>
      </c>
      <c r="T22" s="142">
        <f t="shared" si="35"/>
        <v>60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218</v>
      </c>
      <c r="Z22" s="4" t="s">
        <v>194</v>
      </c>
      <c r="AA22" s="4" t="s">
        <v>48</v>
      </c>
      <c r="AB22" s="4">
        <v>519</v>
      </c>
      <c r="AC22" s="4">
        <v>3960.5839999999998</v>
      </c>
      <c r="AD22" s="4">
        <v>1543.943</v>
      </c>
      <c r="AE22" s="4">
        <v>2.5649999999999999</v>
      </c>
      <c r="AF22" s="4">
        <v>2.8</v>
      </c>
      <c r="AG22" s="4">
        <v>9.016</v>
      </c>
      <c r="AH22" s="4">
        <v>318.53296399999999</v>
      </c>
      <c r="AI22" s="4">
        <v>2.4140730000000001</v>
      </c>
      <c r="AJ22" s="4">
        <v>119.442955</v>
      </c>
      <c r="AK22" s="4">
        <v>576</v>
      </c>
      <c r="AL22" s="4">
        <v>0</v>
      </c>
      <c r="AM22" s="4">
        <v>60</v>
      </c>
      <c r="AN22" s="4">
        <v>66</v>
      </c>
      <c r="AO22" s="4">
        <v>12.433827000000001</v>
      </c>
      <c r="AP22" s="4">
        <v>38.4</v>
      </c>
      <c r="AQ22" s="4">
        <v>0</v>
      </c>
      <c r="AR22" s="4">
        <v>22</v>
      </c>
      <c r="AS22" s="4">
        <v>2830</v>
      </c>
      <c r="AT22" s="4">
        <v>0</v>
      </c>
      <c r="AU22" s="4">
        <v>1.5149999999999999</v>
      </c>
      <c r="AV22" s="4">
        <v>26405</v>
      </c>
      <c r="AW22" s="4">
        <v>0</v>
      </c>
      <c r="AX22" s="30">
        <v>0.68</v>
      </c>
      <c r="AY22">
        <v>0.91607142857142865</v>
      </c>
      <c r="AZ22" t="s">
        <v>68</v>
      </c>
      <c r="BA22" t="s">
        <v>216</v>
      </c>
      <c r="BB22">
        <v>1</v>
      </c>
      <c r="BC22" t="s">
        <v>228</v>
      </c>
      <c r="BD22">
        <v>12</v>
      </c>
      <c r="BE22">
        <v>44957.634000000005</v>
      </c>
      <c r="BF22">
        <v>8.8095917147241326E-2</v>
      </c>
      <c r="BG22">
        <v>8.0702152672383579E-2</v>
      </c>
      <c r="BH22">
        <v>161458.91599999997</v>
      </c>
      <c r="BI22">
        <v>2.4529980122002061E-2</v>
      </c>
      <c r="BJ22">
        <v>2.2471213933191174E-2</v>
      </c>
      <c r="BK22">
        <v>1</v>
      </c>
      <c r="BL22" t="s">
        <v>68</v>
      </c>
      <c r="BM22">
        <v>0</v>
      </c>
      <c r="BN22" t="s">
        <v>418</v>
      </c>
    </row>
    <row r="23" spans="1:66">
      <c r="A23" s="143" t="str">
        <f t="shared" si="20"/>
        <v>성원운수</v>
      </c>
      <c r="B23" s="143" t="str">
        <f t="shared" si="21"/>
        <v>536</v>
      </c>
      <c r="C23" s="144" t="str">
        <f t="shared" si="22"/>
        <v>71바5557</v>
      </c>
      <c r="D23" s="132" t="str">
        <f t="shared" si="23"/>
        <v>중형</v>
      </c>
      <c r="E23" s="128" t="str">
        <f t="shared" si="16"/>
        <v>F</v>
      </c>
      <c r="F23" s="151">
        <f t="shared" si="17"/>
        <v>0.79259259259259263</v>
      </c>
      <c r="G23" s="152">
        <f t="shared" si="18"/>
        <v>2.14</v>
      </c>
      <c r="H23" s="153">
        <f t="shared" si="19"/>
        <v>2.7</v>
      </c>
      <c r="I23" s="154">
        <f t="shared" si="24"/>
        <v>4160.72</v>
      </c>
      <c r="J23" s="155">
        <f t="shared" si="25"/>
        <v>7.736954603259222E-3</v>
      </c>
      <c r="K23" s="155">
        <f t="shared" si="26"/>
        <v>0.38284788240547457</v>
      </c>
      <c r="L23" s="155">
        <f t="shared" si="27"/>
        <v>9.2051375723432471E-2</v>
      </c>
      <c r="M23" s="156">
        <f t="shared" si="28"/>
        <v>8.15</v>
      </c>
      <c r="N23" s="157">
        <f t="shared" si="29"/>
        <v>1.514</v>
      </c>
      <c r="O23" s="157">
        <f t="shared" si="30"/>
        <v>3.99</v>
      </c>
      <c r="P23" s="158">
        <f t="shared" si="31"/>
        <v>0</v>
      </c>
      <c r="Q23" s="159">
        <f t="shared" si="32"/>
        <v>69</v>
      </c>
      <c r="R23" s="160">
        <f t="shared" si="33"/>
        <v>21.186715563933816</v>
      </c>
      <c r="S23" s="145">
        <f t="shared" si="34"/>
        <v>63</v>
      </c>
      <c r="T23" s="145">
        <f t="shared" si="35"/>
        <v>166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219</v>
      </c>
      <c r="Z23" t="s">
        <v>194</v>
      </c>
      <c r="AA23" t="s">
        <v>196</v>
      </c>
      <c r="AB23">
        <v>519</v>
      </c>
      <c r="AC23" s="1">
        <v>4160.72</v>
      </c>
      <c r="AD23" s="1">
        <v>1944.46</v>
      </c>
      <c r="AE23" s="28">
        <v>2.14</v>
      </c>
      <c r="AF23">
        <v>2.7</v>
      </c>
      <c r="AG23">
        <v>8.15</v>
      </c>
      <c r="AH23">
        <v>322.24901499999999</v>
      </c>
      <c r="AI23">
        <v>2.4932259999999999</v>
      </c>
      <c r="AJ23">
        <v>123.372353</v>
      </c>
      <c r="AK23">
        <v>383</v>
      </c>
      <c r="AL23">
        <v>63</v>
      </c>
      <c r="AM23">
        <v>166</v>
      </c>
      <c r="AN23">
        <v>69</v>
      </c>
      <c r="AO23">
        <v>12.911505</v>
      </c>
      <c r="AP23">
        <v>14.5</v>
      </c>
      <c r="AQ23">
        <v>0</v>
      </c>
      <c r="AR23">
        <v>23</v>
      </c>
      <c r="AS23">
        <v>1762</v>
      </c>
      <c r="AT23">
        <v>1.514</v>
      </c>
      <c r="AU23">
        <v>3.99</v>
      </c>
      <c r="AV23">
        <v>30637</v>
      </c>
      <c r="AW23">
        <v>0</v>
      </c>
      <c r="AX23" s="29">
        <v>0.51</v>
      </c>
      <c r="AY23">
        <v>0.79259259259259263</v>
      </c>
      <c r="AZ23" t="s">
        <v>70</v>
      </c>
      <c r="BA23" t="s">
        <v>216</v>
      </c>
      <c r="BB23">
        <v>1</v>
      </c>
      <c r="BC23" t="s">
        <v>223</v>
      </c>
      <c r="BD23">
        <v>11</v>
      </c>
      <c r="BE23">
        <v>44957.634000000005</v>
      </c>
      <c r="BF23">
        <v>9.2547574901294838E-2</v>
      </c>
      <c r="BG23">
        <v>7.3352522329174427E-2</v>
      </c>
      <c r="BH23">
        <v>161458.91599999997</v>
      </c>
      <c r="BI23">
        <v>2.5769527648754939E-2</v>
      </c>
      <c r="BJ23">
        <v>2.0424736729013175E-2</v>
      </c>
      <c r="BK23">
        <v>1</v>
      </c>
      <c r="BL23" t="s">
        <v>70</v>
      </c>
      <c r="BM23">
        <v>0</v>
      </c>
      <c r="BN23" t="s">
        <v>418</v>
      </c>
    </row>
    <row r="24" spans="1:66">
      <c r="A24" s="140" t="str">
        <f t="shared" si="20"/>
        <v>성원운수</v>
      </c>
      <c r="B24" s="140" t="str">
        <f t="shared" si="21"/>
        <v>536</v>
      </c>
      <c r="C24" s="141" t="str">
        <f t="shared" si="22"/>
        <v>71바5558</v>
      </c>
      <c r="D24" s="115" t="str">
        <f t="shared" si="23"/>
        <v>중형</v>
      </c>
      <c r="E24" s="111" t="str">
        <f t="shared" si="16"/>
        <v>F</v>
      </c>
      <c r="F24" s="161">
        <f t="shared" si="17"/>
        <v>0.77962962962962956</v>
      </c>
      <c r="G24" s="162">
        <f t="shared" si="18"/>
        <v>2.105</v>
      </c>
      <c r="H24" s="163">
        <f t="shared" si="19"/>
        <v>2.7</v>
      </c>
      <c r="I24" s="164">
        <f t="shared" si="24"/>
        <v>3810.2750000000001</v>
      </c>
      <c r="J24" s="165">
        <f t="shared" si="25"/>
        <v>1.2069478383450785E-2</v>
      </c>
      <c r="K24" s="165">
        <f t="shared" si="26"/>
        <v>0.38976664649008308</v>
      </c>
      <c r="L24" s="165">
        <f t="shared" si="27"/>
        <v>0.10025523092165263</v>
      </c>
      <c r="M24" s="166">
        <f t="shared" si="28"/>
        <v>6.4989999999999997</v>
      </c>
      <c r="N24" s="167">
        <f t="shared" si="29"/>
        <v>7.9000000000000001E-2</v>
      </c>
      <c r="O24" s="167">
        <f t="shared" si="30"/>
        <v>3.6219999999999999</v>
      </c>
      <c r="P24" s="168">
        <f t="shared" si="31"/>
        <v>0</v>
      </c>
      <c r="Q24" s="169">
        <f t="shared" si="32"/>
        <v>72</v>
      </c>
      <c r="R24" s="170">
        <f t="shared" si="33"/>
        <v>21.529367160884803</v>
      </c>
      <c r="S24" s="142">
        <f t="shared" si="34"/>
        <v>3</v>
      </c>
      <c r="T24" s="142">
        <f t="shared" si="35"/>
        <v>138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221</v>
      </c>
      <c r="Z24" t="s">
        <v>194</v>
      </c>
      <c r="AA24" t="s">
        <v>196</v>
      </c>
      <c r="AB24">
        <v>519</v>
      </c>
      <c r="AC24" s="1">
        <v>3810.2750000000001</v>
      </c>
      <c r="AD24" s="1">
        <v>1809.877</v>
      </c>
      <c r="AE24" s="28">
        <v>2.105</v>
      </c>
      <c r="AF24">
        <v>2.7</v>
      </c>
      <c r="AG24">
        <v>6.4989999999999997</v>
      </c>
      <c r="AH24">
        <v>295.87268699999998</v>
      </c>
      <c r="AI24">
        <v>3.5710289999999998</v>
      </c>
      <c r="AJ24">
        <v>115.321305</v>
      </c>
      <c r="AK24">
        <v>382</v>
      </c>
      <c r="AL24">
        <v>3</v>
      </c>
      <c r="AM24">
        <v>138</v>
      </c>
      <c r="AN24">
        <v>72</v>
      </c>
      <c r="AO24">
        <v>12.878088999999999</v>
      </c>
      <c r="AP24">
        <v>65.099999999999994</v>
      </c>
      <c r="AQ24">
        <v>0</v>
      </c>
      <c r="AR24">
        <v>49</v>
      </c>
      <c r="AS24">
        <v>4240</v>
      </c>
      <c r="AT24">
        <v>7.9000000000000001E-2</v>
      </c>
      <c r="AU24">
        <v>3.6219999999999999</v>
      </c>
      <c r="AV24">
        <v>23978</v>
      </c>
      <c r="AW24">
        <v>0</v>
      </c>
      <c r="AX24" s="29">
        <v>0.44</v>
      </c>
      <c r="AY24">
        <v>0.77962962962962956</v>
      </c>
      <c r="AZ24" t="s">
        <v>70</v>
      </c>
      <c r="BA24" t="s">
        <v>216</v>
      </c>
      <c r="BB24">
        <v>3</v>
      </c>
      <c r="BC24" t="s">
        <v>470</v>
      </c>
      <c r="BD24">
        <v>8</v>
      </c>
      <c r="BE24">
        <v>44957.634000000005</v>
      </c>
      <c r="BF24">
        <v>8.4752569496873431E-2</v>
      </c>
      <c r="BG24">
        <v>6.6075614367006874E-2</v>
      </c>
      <c r="BH24">
        <v>161458.91599999997</v>
      </c>
      <c r="BI24">
        <v>2.3599037417047945E-2</v>
      </c>
      <c r="BJ24">
        <v>1.8398508801068858E-2</v>
      </c>
      <c r="BK24">
        <v>1</v>
      </c>
      <c r="BL24" t="s">
        <v>70</v>
      </c>
      <c r="BM24">
        <v>0</v>
      </c>
      <c r="BN24" t="s">
        <v>418</v>
      </c>
    </row>
    <row r="25" spans="1:66">
      <c r="A25" s="143" t="str">
        <f t="shared" si="20"/>
        <v>성원운수</v>
      </c>
      <c r="B25" s="143" t="str">
        <f t="shared" si="21"/>
        <v>536</v>
      </c>
      <c r="C25" s="144" t="str">
        <f t="shared" si="22"/>
        <v>71바5559</v>
      </c>
      <c r="D25" s="132" t="str">
        <f t="shared" si="23"/>
        <v>중형</v>
      </c>
      <c r="E25" s="128" t="str">
        <f t="shared" si="16"/>
        <v>F</v>
      </c>
      <c r="F25" s="151">
        <f t="shared" si="17"/>
        <v>0.70518518518518514</v>
      </c>
      <c r="G25" s="152">
        <f t="shared" si="18"/>
        <v>1.9039999999999999</v>
      </c>
      <c r="H25" s="153">
        <f t="shared" si="19"/>
        <v>2.7</v>
      </c>
      <c r="I25" s="154">
        <f t="shared" si="24"/>
        <v>2084.424</v>
      </c>
      <c r="J25" s="155">
        <f t="shared" si="25"/>
        <v>1.1098594056533413E-2</v>
      </c>
      <c r="K25" s="155">
        <f t="shared" si="26"/>
        <v>0.38987451788444383</v>
      </c>
      <c r="L25" s="155">
        <f t="shared" si="27"/>
        <v>0.11993721047157392</v>
      </c>
      <c r="M25" s="156">
        <f t="shared" si="28"/>
        <v>7.0720000000000001</v>
      </c>
      <c r="N25" s="157">
        <f t="shared" si="29"/>
        <v>0.14399999999999999</v>
      </c>
      <c r="O25" s="157">
        <f t="shared" si="30"/>
        <v>10.938000000000001</v>
      </c>
      <c r="P25" s="158">
        <f t="shared" si="31"/>
        <v>0</v>
      </c>
      <c r="Q25" s="159">
        <f t="shared" si="32"/>
        <v>73</v>
      </c>
      <c r="R25" s="160">
        <f t="shared" si="33"/>
        <v>21.26877973158831</v>
      </c>
      <c r="S25" s="145">
        <f t="shared" si="34"/>
        <v>3</v>
      </c>
      <c r="T25" s="145">
        <f t="shared" si="35"/>
        <v>228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222</v>
      </c>
      <c r="Z25" s="4" t="s">
        <v>194</v>
      </c>
      <c r="AA25" s="4" t="s">
        <v>196</v>
      </c>
      <c r="AB25" s="4">
        <v>519</v>
      </c>
      <c r="AC25" s="4">
        <v>2084.424</v>
      </c>
      <c r="AD25" s="4">
        <v>1094.519</v>
      </c>
      <c r="AE25" s="4">
        <v>1.9039999999999999</v>
      </c>
      <c r="AF25" s="4">
        <v>2.7</v>
      </c>
      <c r="AG25" s="4">
        <v>7.0720000000000001</v>
      </c>
      <c r="AH25" s="4">
        <v>163.60522700000001</v>
      </c>
      <c r="AI25" s="4">
        <v>1.815788</v>
      </c>
      <c r="AJ25" s="4">
        <v>63.785508999999998</v>
      </c>
      <c r="AK25" s="4">
        <v>250</v>
      </c>
      <c r="AL25" s="4">
        <v>3</v>
      </c>
      <c r="AM25" s="4">
        <v>228</v>
      </c>
      <c r="AN25" s="4">
        <v>73</v>
      </c>
      <c r="AO25" s="4">
        <v>12.74057</v>
      </c>
      <c r="AP25" s="4">
        <v>57.8</v>
      </c>
      <c r="AQ25" s="4">
        <v>0</v>
      </c>
      <c r="AR25" s="4">
        <v>31</v>
      </c>
      <c r="AS25" s="4">
        <v>3456</v>
      </c>
      <c r="AT25" s="4">
        <v>0.14399999999999999</v>
      </c>
      <c r="AU25" s="4">
        <v>10.938000000000001</v>
      </c>
      <c r="AV25" s="4">
        <v>0</v>
      </c>
      <c r="AW25" s="4">
        <v>0</v>
      </c>
      <c r="AX25" s="30">
        <v>0.42</v>
      </c>
      <c r="AY25">
        <v>0.70518518518518514</v>
      </c>
      <c r="AZ25" t="s">
        <v>70</v>
      </c>
      <c r="BA25" t="s">
        <v>216</v>
      </c>
      <c r="BB25">
        <v>6</v>
      </c>
      <c r="BC25" t="s">
        <v>464</v>
      </c>
      <c r="BD25">
        <v>1</v>
      </c>
      <c r="BE25">
        <v>44957.634000000005</v>
      </c>
      <c r="BF25">
        <v>4.6364183666782813E-2</v>
      </c>
      <c r="BG25">
        <v>3.2695335445020172E-2</v>
      </c>
      <c r="BH25">
        <v>161458.91599999997</v>
      </c>
      <c r="BI25">
        <v>1.2909934314188016E-2</v>
      </c>
      <c r="BJ25">
        <v>9.1038944200792522E-3</v>
      </c>
      <c r="BK25">
        <v>1</v>
      </c>
      <c r="BL25" t="s">
        <v>70</v>
      </c>
      <c r="BM25">
        <v>0</v>
      </c>
      <c r="BN25" t="s">
        <v>418</v>
      </c>
    </row>
    <row r="26" spans="1:66">
      <c r="A26" s="140" t="str">
        <f t="shared" si="20"/>
        <v>성원운수</v>
      </c>
      <c r="B26" s="140" t="str">
        <f t="shared" si="21"/>
        <v>536</v>
      </c>
      <c r="C26" s="141" t="str">
        <f t="shared" si="22"/>
        <v>71바5560</v>
      </c>
      <c r="D26" s="115" t="str">
        <f t="shared" si="23"/>
        <v>중형</v>
      </c>
      <c r="E26" s="111" t="str">
        <f t="shared" si="16"/>
        <v>D</v>
      </c>
      <c r="F26" s="161">
        <f t="shared" si="17"/>
        <v>0.80571428571428572</v>
      </c>
      <c r="G26" s="162">
        <f t="shared" si="18"/>
        <v>2.2559999999999998</v>
      </c>
      <c r="H26" s="163">
        <f t="shared" si="19"/>
        <v>2.8</v>
      </c>
      <c r="I26" s="164">
        <f t="shared" si="24"/>
        <v>3495.9949999999999</v>
      </c>
      <c r="J26" s="165">
        <f t="shared" si="25"/>
        <v>9.0117889465587981E-3</v>
      </c>
      <c r="K26" s="165">
        <f t="shared" si="26"/>
        <v>0.38774085837755767</v>
      </c>
      <c r="L26" s="165">
        <f t="shared" si="27"/>
        <v>0.12242580438473168</v>
      </c>
      <c r="M26" s="166">
        <f t="shared" si="28"/>
        <v>11.032</v>
      </c>
      <c r="N26" s="167">
        <f t="shared" si="29"/>
        <v>0</v>
      </c>
      <c r="O26" s="167">
        <f t="shared" si="30"/>
        <v>2.2029999999999998</v>
      </c>
      <c r="P26" s="168">
        <f t="shared" si="31"/>
        <v>0</v>
      </c>
      <c r="Q26" s="169">
        <f t="shared" si="32"/>
        <v>64</v>
      </c>
      <c r="R26" s="170">
        <f t="shared" si="33"/>
        <v>20.856177870616275</v>
      </c>
      <c r="S26" s="142">
        <f t="shared" si="34"/>
        <v>0</v>
      </c>
      <c r="T26" s="142">
        <f t="shared" si="35"/>
        <v>77</v>
      </c>
      <c r="U26" t="s">
        <v>117</v>
      </c>
      <c r="V26" s="5" t="s">
        <v>119</v>
      </c>
      <c r="W26" t="s">
        <v>117</v>
      </c>
      <c r="X26" s="5" t="s">
        <v>119</v>
      </c>
      <c r="Y26" t="s">
        <v>224</v>
      </c>
      <c r="Z26" t="s">
        <v>194</v>
      </c>
      <c r="AA26" t="s">
        <v>48</v>
      </c>
      <c r="AB26">
        <v>519</v>
      </c>
      <c r="AC26" s="1">
        <v>3495.9949999999999</v>
      </c>
      <c r="AD26" s="1">
        <v>1549.8630000000001</v>
      </c>
      <c r="AE26" s="28">
        <v>2.2559999999999998</v>
      </c>
      <c r="AF26">
        <v>2.8</v>
      </c>
      <c r="AG26">
        <v>11.032</v>
      </c>
      <c r="AH26">
        <v>277.86935699999998</v>
      </c>
      <c r="AI26">
        <v>2.5041000000000002</v>
      </c>
      <c r="AJ26">
        <v>107.741303</v>
      </c>
      <c r="AK26">
        <v>428</v>
      </c>
      <c r="AL26">
        <v>0</v>
      </c>
      <c r="AM26">
        <v>77</v>
      </c>
      <c r="AN26">
        <v>64</v>
      </c>
      <c r="AO26">
        <v>12.581434</v>
      </c>
      <c r="AP26">
        <v>0</v>
      </c>
      <c r="AQ26">
        <v>0</v>
      </c>
      <c r="AR26">
        <v>24</v>
      </c>
      <c r="AS26">
        <v>1619</v>
      </c>
      <c r="AT26">
        <v>0</v>
      </c>
      <c r="AU26">
        <v>2.2029999999999998</v>
      </c>
      <c r="AV26">
        <v>23169</v>
      </c>
      <c r="AW26">
        <v>0</v>
      </c>
      <c r="AX26" s="29">
        <v>0.65</v>
      </c>
      <c r="AY26">
        <v>0.80571428571428572</v>
      </c>
      <c r="AZ26" t="s">
        <v>67</v>
      </c>
      <c r="BA26" t="s">
        <v>216</v>
      </c>
      <c r="BB26">
        <v>3</v>
      </c>
      <c r="BC26" t="s">
        <v>465</v>
      </c>
      <c r="BD26">
        <v>8</v>
      </c>
      <c r="BE26">
        <v>44957.634000000005</v>
      </c>
      <c r="BF26">
        <v>7.77619880975053E-2</v>
      </c>
      <c r="BG26">
        <v>6.2653944695704275E-2</v>
      </c>
      <c r="BH26">
        <v>161458.91599999997</v>
      </c>
      <c r="BI26">
        <v>2.1652536054435054E-2</v>
      </c>
      <c r="BJ26">
        <v>1.7445757621001957E-2</v>
      </c>
      <c r="BK26">
        <v>1</v>
      </c>
      <c r="BL26" t="s">
        <v>70</v>
      </c>
      <c r="BM26">
        <v>1</v>
      </c>
      <c r="BN26" t="s">
        <v>638</v>
      </c>
    </row>
    <row r="27" spans="1:66">
      <c r="A27" s="143" t="str">
        <f t="shared" si="20"/>
        <v>성원운수</v>
      </c>
      <c r="B27" s="143" t="str">
        <f t="shared" si="21"/>
        <v>536</v>
      </c>
      <c r="C27" s="144" t="str">
        <f t="shared" si="22"/>
        <v>71바5562</v>
      </c>
      <c r="D27" s="132" t="str">
        <f t="shared" si="23"/>
        <v>중형</v>
      </c>
      <c r="E27" s="128" t="str">
        <f t="shared" si="16"/>
        <v>F</v>
      </c>
      <c r="F27" s="151">
        <f t="shared" si="17"/>
        <v>0.77500000000000002</v>
      </c>
      <c r="G27" s="152">
        <f t="shared" si="18"/>
        <v>2.17</v>
      </c>
      <c r="H27" s="153">
        <f t="shared" si="19"/>
        <v>2.8</v>
      </c>
      <c r="I27" s="154">
        <f t="shared" si="24"/>
        <v>2857.3240000000001</v>
      </c>
      <c r="J27" s="155">
        <f t="shared" si="25"/>
        <v>1.460338141076315E-2</v>
      </c>
      <c r="K27" s="155">
        <f t="shared" si="26"/>
        <v>0.37840594588819609</v>
      </c>
      <c r="L27" s="155">
        <f t="shared" si="27"/>
        <v>0.14594074735661758</v>
      </c>
      <c r="M27" s="156">
        <f t="shared" si="28"/>
        <v>6.7530000000000001</v>
      </c>
      <c r="N27" s="157">
        <f t="shared" si="29"/>
        <v>0</v>
      </c>
      <c r="O27" s="157">
        <f t="shared" si="30"/>
        <v>2.1</v>
      </c>
      <c r="P27" s="158">
        <f t="shared" si="31"/>
        <v>0</v>
      </c>
      <c r="Q27" s="159">
        <f t="shared" si="32"/>
        <v>68</v>
      </c>
      <c r="R27" s="160">
        <f t="shared" si="33"/>
        <v>21.161388070528204</v>
      </c>
      <c r="S27" s="145">
        <f t="shared" si="34"/>
        <v>0</v>
      </c>
      <c r="T27" s="145">
        <f t="shared" si="35"/>
        <v>60</v>
      </c>
      <c r="U27" t="s">
        <v>117</v>
      </c>
      <c r="V27" t="s">
        <v>119</v>
      </c>
      <c r="W27" t="s">
        <v>117</v>
      </c>
      <c r="X27" s="4" t="s">
        <v>119</v>
      </c>
      <c r="Y27" s="4" t="s">
        <v>422</v>
      </c>
      <c r="Z27" s="4" t="s">
        <v>194</v>
      </c>
      <c r="AA27" s="4" t="s">
        <v>196</v>
      </c>
      <c r="AB27" s="4">
        <v>519</v>
      </c>
      <c r="AC27" s="4">
        <v>2857.3240000000001</v>
      </c>
      <c r="AD27" s="4">
        <v>1317.04</v>
      </c>
      <c r="AE27" s="4">
        <v>2.17</v>
      </c>
      <c r="AF27" s="4">
        <v>2.8</v>
      </c>
      <c r="AG27" s="4">
        <v>6.7530000000000001</v>
      </c>
      <c r="AH27" s="4">
        <v>222.45046600000001</v>
      </c>
      <c r="AI27" s="4">
        <v>3.248529</v>
      </c>
      <c r="AJ27" s="4">
        <v>84.176579000000004</v>
      </c>
      <c r="AK27" s="4">
        <v>417</v>
      </c>
      <c r="AL27" s="4">
        <v>0</v>
      </c>
      <c r="AM27" s="4">
        <v>60</v>
      </c>
      <c r="AN27" s="4">
        <v>68</v>
      </c>
      <c r="AO27" s="4">
        <v>12.844765000000001</v>
      </c>
      <c r="AP27" s="4">
        <v>17.899999999999999</v>
      </c>
      <c r="AQ27" s="4">
        <v>0</v>
      </c>
      <c r="AR27" s="4">
        <v>12</v>
      </c>
      <c r="AS27" s="4">
        <v>1341</v>
      </c>
      <c r="AT27" s="4">
        <v>0</v>
      </c>
      <c r="AU27" s="4">
        <v>2.1</v>
      </c>
      <c r="AV27" s="4">
        <v>19225</v>
      </c>
      <c r="AW27" s="4">
        <v>0</v>
      </c>
      <c r="AX27" s="30">
        <v>0.47</v>
      </c>
      <c r="AY27">
        <v>0.77500000000000002</v>
      </c>
      <c r="AZ27" t="s">
        <v>70</v>
      </c>
      <c r="BA27" t="s">
        <v>216</v>
      </c>
      <c r="BB27">
        <v>4</v>
      </c>
      <c r="BC27" t="s">
        <v>469</v>
      </c>
      <c r="BD27">
        <v>10</v>
      </c>
      <c r="BE27">
        <v>44957.634000000005</v>
      </c>
      <c r="BF27">
        <v>6.3555924673438097E-2</v>
      </c>
      <c r="BG27">
        <v>4.9255841621914528E-2</v>
      </c>
      <c r="BH27">
        <v>161458.91599999997</v>
      </c>
      <c r="BI27">
        <v>1.7696910587458675E-2</v>
      </c>
      <c r="BJ27">
        <v>1.3715105705280473E-2</v>
      </c>
      <c r="BK27">
        <v>1</v>
      </c>
      <c r="BL27" t="s">
        <v>70</v>
      </c>
      <c r="BM27">
        <v>0</v>
      </c>
      <c r="BN27" t="s">
        <v>418</v>
      </c>
    </row>
    <row r="28" spans="1:66">
      <c r="A28" s="140" t="str">
        <f t="shared" si="20"/>
        <v>성원운수</v>
      </c>
      <c r="B28" s="140" t="str">
        <f t="shared" si="21"/>
        <v>536</v>
      </c>
      <c r="C28" s="141" t="str">
        <f t="shared" si="22"/>
        <v>71바5563</v>
      </c>
      <c r="D28" s="115" t="str">
        <f t="shared" si="23"/>
        <v>중형</v>
      </c>
      <c r="E28" s="111" t="str">
        <f t="shared" si="16"/>
        <v>C</v>
      </c>
      <c r="F28" s="161">
        <f t="shared" si="17"/>
        <v>0.88857142857142868</v>
      </c>
      <c r="G28" s="162">
        <f t="shared" si="18"/>
        <v>2.488</v>
      </c>
      <c r="H28" s="163">
        <f t="shared" si="19"/>
        <v>2.8</v>
      </c>
      <c r="I28" s="164">
        <f t="shared" si="24"/>
        <v>409.21600000000001</v>
      </c>
      <c r="J28" s="165">
        <f t="shared" si="25"/>
        <v>6.7858559721049871E-3</v>
      </c>
      <c r="K28" s="165">
        <f t="shared" si="26"/>
        <v>0.41691101286629773</v>
      </c>
      <c r="L28" s="165">
        <f t="shared" si="27"/>
        <v>0.18572098842664997</v>
      </c>
      <c r="M28" s="166">
        <f t="shared" si="28"/>
        <v>11.878</v>
      </c>
      <c r="N28" s="167">
        <f t="shared" si="29"/>
        <v>0.48899999999999999</v>
      </c>
      <c r="O28" s="167">
        <f t="shared" si="30"/>
        <v>7.82</v>
      </c>
      <c r="P28" s="168">
        <f t="shared" si="31"/>
        <v>0</v>
      </c>
      <c r="Q28" s="169">
        <f t="shared" si="32"/>
        <v>66</v>
      </c>
      <c r="R28" s="170">
        <f t="shared" si="33"/>
        <v>21.443298709768595</v>
      </c>
      <c r="S28" s="142">
        <f t="shared" si="34"/>
        <v>2</v>
      </c>
      <c r="T28" s="142">
        <f t="shared" si="35"/>
        <v>32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226</v>
      </c>
      <c r="Z28" s="4" t="s">
        <v>194</v>
      </c>
      <c r="AA28" s="4" t="s">
        <v>48</v>
      </c>
      <c r="AB28" s="4">
        <v>519</v>
      </c>
      <c r="AC28" s="4">
        <v>409.21600000000001</v>
      </c>
      <c r="AD28" s="4">
        <v>164.47300000000001</v>
      </c>
      <c r="AE28" s="4">
        <v>2.488</v>
      </c>
      <c r="AF28" s="4">
        <v>2.8</v>
      </c>
      <c r="AG28" s="4">
        <v>11.878</v>
      </c>
      <c r="AH28" s="4">
        <v>33.113877000000002</v>
      </c>
      <c r="AI28" s="4">
        <v>0.22470599999999999</v>
      </c>
      <c r="AJ28" s="4">
        <v>13.805540000000001</v>
      </c>
      <c r="AK28" s="4">
        <v>76</v>
      </c>
      <c r="AL28" s="4">
        <v>2</v>
      </c>
      <c r="AM28" s="4">
        <v>32</v>
      </c>
      <c r="AN28" s="4">
        <v>66</v>
      </c>
      <c r="AO28" s="4">
        <v>12.357839999999999</v>
      </c>
      <c r="AP28" s="4">
        <v>14.9</v>
      </c>
      <c r="AQ28" s="4">
        <v>0</v>
      </c>
      <c r="AR28" s="4">
        <v>4</v>
      </c>
      <c r="AS28" s="4">
        <v>676</v>
      </c>
      <c r="AT28" s="4">
        <v>0.48899999999999999</v>
      </c>
      <c r="AU28" s="4">
        <v>7.82</v>
      </c>
      <c r="AV28" s="4">
        <v>2784</v>
      </c>
      <c r="AW28" s="4">
        <v>0</v>
      </c>
      <c r="AX28" s="30">
        <v>0.73</v>
      </c>
      <c r="AY28">
        <v>0.88857142857142868</v>
      </c>
      <c r="AZ28" t="s">
        <v>69</v>
      </c>
      <c r="BA28" t="s">
        <v>216</v>
      </c>
      <c r="BB28">
        <v>2</v>
      </c>
      <c r="BC28" t="s">
        <v>639</v>
      </c>
      <c r="BD28">
        <v>4</v>
      </c>
      <c r="BE28">
        <v>44957.634000000005</v>
      </c>
      <c r="BF28">
        <v>9.1022583617278423E-3</v>
      </c>
      <c r="BG28">
        <v>8.0880067157067404E-3</v>
      </c>
      <c r="BH28">
        <v>161458.91599999997</v>
      </c>
      <c r="BI28">
        <v>2.5344899503722674E-3</v>
      </c>
      <c r="BJ28">
        <v>2.2520753559022149E-3</v>
      </c>
      <c r="BK28">
        <v>1</v>
      </c>
      <c r="BL28" t="s">
        <v>67</v>
      </c>
      <c r="BM28">
        <v>1</v>
      </c>
      <c r="BN28" t="s">
        <v>638</v>
      </c>
    </row>
    <row r="29" spans="1:66">
      <c r="A29" s="143" t="str">
        <f t="shared" si="20"/>
        <v>성원운수</v>
      </c>
      <c r="B29" s="143" t="str">
        <f t="shared" si="21"/>
        <v>536</v>
      </c>
      <c r="C29" s="144" t="str">
        <f t="shared" si="22"/>
        <v>71바5565</v>
      </c>
      <c r="D29" s="132" t="str">
        <f t="shared" si="23"/>
        <v>중형</v>
      </c>
      <c r="E29" s="128" t="str">
        <f t="shared" si="16"/>
        <v>C</v>
      </c>
      <c r="F29" s="151">
        <f t="shared" si="17"/>
        <v>0.85821428571428582</v>
      </c>
      <c r="G29" s="152">
        <f t="shared" si="18"/>
        <v>2.403</v>
      </c>
      <c r="H29" s="153">
        <f t="shared" si="19"/>
        <v>2.8</v>
      </c>
      <c r="I29" s="154">
        <f t="shared" si="24"/>
        <v>3828.5189999999998</v>
      </c>
      <c r="J29" s="155">
        <f t="shared" si="25"/>
        <v>1.1353036053441647E-2</v>
      </c>
      <c r="K29" s="155">
        <f t="shared" si="26"/>
        <v>0.40070072279371766</v>
      </c>
      <c r="L29" s="155">
        <f t="shared" si="27"/>
        <v>0.14966622863828025</v>
      </c>
      <c r="M29" s="156">
        <f t="shared" si="28"/>
        <v>12.407999999999999</v>
      </c>
      <c r="N29" s="157">
        <f t="shared" si="29"/>
        <v>0</v>
      </c>
      <c r="O29" s="157">
        <f t="shared" si="30"/>
        <v>5.093</v>
      </c>
      <c r="P29" s="158">
        <f t="shared" si="31"/>
        <v>0</v>
      </c>
      <c r="Q29" s="159">
        <f t="shared" si="32"/>
        <v>69</v>
      </c>
      <c r="R29" s="160">
        <f t="shared" si="33"/>
        <v>20.724593699970228</v>
      </c>
      <c r="S29" s="145">
        <f t="shared" si="34"/>
        <v>0</v>
      </c>
      <c r="T29" s="145">
        <f t="shared" si="35"/>
        <v>195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227</v>
      </c>
      <c r="Z29" t="s">
        <v>194</v>
      </c>
      <c r="AA29" t="s">
        <v>48</v>
      </c>
      <c r="AB29">
        <v>519</v>
      </c>
      <c r="AC29" s="1">
        <v>3828.5189999999998</v>
      </c>
      <c r="AD29" s="1">
        <v>1593.2650000000001</v>
      </c>
      <c r="AE29" s="28">
        <v>2.403</v>
      </c>
      <c r="AF29">
        <v>2.8</v>
      </c>
      <c r="AG29">
        <v>12.407999999999999</v>
      </c>
      <c r="AH29">
        <v>314.20071100000001</v>
      </c>
      <c r="AI29">
        <v>3.567132</v>
      </c>
      <c r="AJ29">
        <v>125.900452</v>
      </c>
      <c r="AK29">
        <v>573</v>
      </c>
      <c r="AL29">
        <v>0</v>
      </c>
      <c r="AM29">
        <v>195</v>
      </c>
      <c r="AN29">
        <v>69</v>
      </c>
      <c r="AO29">
        <v>12.184946</v>
      </c>
      <c r="AP29">
        <v>23.7</v>
      </c>
      <c r="AQ29">
        <v>0</v>
      </c>
      <c r="AR29">
        <v>39</v>
      </c>
      <c r="AS29">
        <v>4731</v>
      </c>
      <c r="AT29">
        <v>0</v>
      </c>
      <c r="AU29">
        <v>5.093</v>
      </c>
      <c r="AV29">
        <v>28636</v>
      </c>
      <c r="AW29">
        <v>0</v>
      </c>
      <c r="AX29" s="29">
        <v>0.75</v>
      </c>
      <c r="AY29">
        <v>0.85821428571428582</v>
      </c>
      <c r="AZ29" t="s">
        <v>69</v>
      </c>
      <c r="BA29" t="s">
        <v>216</v>
      </c>
      <c r="BB29">
        <v>3</v>
      </c>
      <c r="BC29" t="s">
        <v>640</v>
      </c>
      <c r="BD29">
        <v>10</v>
      </c>
      <c r="BE29">
        <v>44957.634000000005</v>
      </c>
      <c r="BF29">
        <v>8.5158373770292256E-2</v>
      </c>
      <c r="BG29">
        <v>7.3084132917861547E-2</v>
      </c>
      <c r="BH29">
        <v>161458.91599999997</v>
      </c>
      <c r="BI29">
        <v>2.3712032106049816E-2</v>
      </c>
      <c r="BJ29">
        <v>2.0350004696727757E-2</v>
      </c>
      <c r="BK29">
        <v>1</v>
      </c>
      <c r="BL29" t="s">
        <v>67</v>
      </c>
      <c r="BM29">
        <v>1</v>
      </c>
      <c r="BN29" t="s">
        <v>638</v>
      </c>
    </row>
    <row r="30" spans="1:66">
      <c r="A30" s="140" t="str">
        <f t="shared" si="20"/>
        <v>성원운수</v>
      </c>
      <c r="B30" s="140" t="str">
        <f t="shared" si="21"/>
        <v>536</v>
      </c>
      <c r="C30" s="141" t="str">
        <f t="shared" si="22"/>
        <v>71바5566</v>
      </c>
      <c r="D30" s="115" t="str">
        <f t="shared" si="23"/>
        <v>중형</v>
      </c>
      <c r="E30" s="111" t="str">
        <f t="shared" si="16"/>
        <v>C</v>
      </c>
      <c r="F30" s="161">
        <f t="shared" si="17"/>
        <v>0.8907142857142859</v>
      </c>
      <c r="G30" s="162">
        <f t="shared" si="18"/>
        <v>2.4940000000000002</v>
      </c>
      <c r="H30" s="163">
        <f t="shared" si="19"/>
        <v>2.8</v>
      </c>
      <c r="I30" s="164">
        <f t="shared" si="24"/>
        <v>3031.5509999999999</v>
      </c>
      <c r="J30" s="165">
        <f t="shared" si="25"/>
        <v>1.548960820234547E-2</v>
      </c>
      <c r="K30" s="165">
        <f t="shared" si="26"/>
        <v>0.39468406107712678</v>
      </c>
      <c r="L30" s="165">
        <f t="shared" si="27"/>
        <v>0.14942846087695705</v>
      </c>
      <c r="M30" s="166">
        <f t="shared" si="28"/>
        <v>11.52</v>
      </c>
      <c r="N30" s="167">
        <f t="shared" si="29"/>
        <v>6.6000000000000003E-2</v>
      </c>
      <c r="O30" s="167">
        <f t="shared" si="30"/>
        <v>1.6819999999999999</v>
      </c>
      <c r="P30" s="168">
        <f t="shared" si="31"/>
        <v>0.01</v>
      </c>
      <c r="Q30" s="169">
        <f t="shared" si="32"/>
        <v>85</v>
      </c>
      <c r="R30" s="170">
        <f t="shared" si="33"/>
        <v>21.089856910910878</v>
      </c>
      <c r="S30" s="142">
        <f t="shared" si="34"/>
        <v>2</v>
      </c>
      <c r="T30" s="142">
        <f t="shared" si="35"/>
        <v>51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229</v>
      </c>
      <c r="Z30" s="4" t="s">
        <v>194</v>
      </c>
      <c r="AA30" s="4" t="s">
        <v>48</v>
      </c>
      <c r="AB30" s="4">
        <v>519</v>
      </c>
      <c r="AC30" s="4">
        <v>3031.5509999999999</v>
      </c>
      <c r="AD30" s="4">
        <v>1215.49</v>
      </c>
      <c r="AE30" s="4">
        <v>2.4940000000000002</v>
      </c>
      <c r="AF30" s="4">
        <v>2.8</v>
      </c>
      <c r="AG30" s="4">
        <v>11.52</v>
      </c>
      <c r="AH30" s="4">
        <v>243.70648700000001</v>
      </c>
      <c r="AI30" s="4">
        <v>3.774918</v>
      </c>
      <c r="AJ30" s="4">
        <v>96.187066000000002</v>
      </c>
      <c r="AK30" s="4">
        <v>453</v>
      </c>
      <c r="AL30" s="4">
        <v>2</v>
      </c>
      <c r="AM30" s="4">
        <v>51</v>
      </c>
      <c r="AN30" s="4">
        <v>85</v>
      </c>
      <c r="AO30" s="4">
        <v>12.439352</v>
      </c>
      <c r="AP30" s="4">
        <v>14.1</v>
      </c>
      <c r="AQ30" s="4">
        <v>0.6</v>
      </c>
      <c r="AR30" s="4">
        <v>30</v>
      </c>
      <c r="AS30" s="4">
        <v>3784</v>
      </c>
      <c r="AT30" s="4">
        <v>6.6000000000000003E-2</v>
      </c>
      <c r="AU30" s="4">
        <v>1.6819999999999999</v>
      </c>
      <c r="AV30" s="4">
        <v>22841</v>
      </c>
      <c r="AW30" s="4">
        <v>0</v>
      </c>
      <c r="AX30" s="30">
        <v>0.73</v>
      </c>
      <c r="AY30">
        <v>0.8907142857142859</v>
      </c>
      <c r="AZ30" t="s">
        <v>69</v>
      </c>
      <c r="BA30" t="s">
        <v>216</v>
      </c>
      <c r="BB30">
        <v>1</v>
      </c>
      <c r="BC30" t="s">
        <v>220</v>
      </c>
      <c r="BD30">
        <v>7</v>
      </c>
      <c r="BE30">
        <v>44957.634000000005</v>
      </c>
      <c r="BF30">
        <v>6.7431284306465056E-2</v>
      </c>
      <c r="BG30">
        <v>6.006200823582996E-2</v>
      </c>
      <c r="BH30">
        <v>161458.91599999997</v>
      </c>
      <c r="BI30">
        <v>1.8775990048143273E-2</v>
      </c>
      <c r="BJ30">
        <v>1.6724042564310475E-2</v>
      </c>
      <c r="BK30">
        <v>1</v>
      </c>
      <c r="BL30" t="s">
        <v>69</v>
      </c>
      <c r="BM30">
        <v>0</v>
      </c>
      <c r="BN30" t="s">
        <v>418</v>
      </c>
    </row>
    <row r="31" spans="1:66">
      <c r="A31" s="143" t="str">
        <f t="shared" si="20"/>
        <v>성원운수</v>
      </c>
      <c r="B31" s="143" t="str">
        <f t="shared" si="21"/>
        <v>536</v>
      </c>
      <c r="C31" s="144" t="str">
        <f t="shared" si="22"/>
        <v>74사1183</v>
      </c>
      <c r="D31" s="132" t="str">
        <f t="shared" si="23"/>
        <v>중형</v>
      </c>
      <c r="E31" s="128" t="str">
        <f t="shared" si="16"/>
        <v>D</v>
      </c>
      <c r="F31" s="151">
        <f t="shared" si="17"/>
        <v>0.80999999999999994</v>
      </c>
      <c r="G31" s="152">
        <f t="shared" si="18"/>
        <v>2.2679999999999998</v>
      </c>
      <c r="H31" s="153">
        <f t="shared" si="19"/>
        <v>2.8</v>
      </c>
      <c r="I31" s="154">
        <f t="shared" si="24"/>
        <v>2301.105</v>
      </c>
      <c r="J31" s="155">
        <f t="shared" si="25"/>
        <v>9.3277048728375341E-3</v>
      </c>
      <c r="K31" s="155">
        <f t="shared" si="26"/>
        <v>0.38132856841895679</v>
      </c>
      <c r="L31" s="155">
        <f t="shared" si="27"/>
        <v>0.1594885935235463</v>
      </c>
      <c r="M31" s="156">
        <f t="shared" si="28"/>
        <v>10.756</v>
      </c>
      <c r="N31" s="157">
        <f t="shared" si="29"/>
        <v>0</v>
      </c>
      <c r="O31" s="157">
        <f t="shared" si="30"/>
        <v>2.8250000000000002</v>
      </c>
      <c r="P31" s="158">
        <f t="shared" si="31"/>
        <v>0</v>
      </c>
      <c r="Q31" s="159">
        <f t="shared" si="32"/>
        <v>71</v>
      </c>
      <c r="R31" s="160">
        <f t="shared" si="33"/>
        <v>20.338952579540322</v>
      </c>
      <c r="S31" s="145">
        <f t="shared" si="34"/>
        <v>0</v>
      </c>
      <c r="T31" s="145">
        <f t="shared" si="35"/>
        <v>65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230</v>
      </c>
      <c r="Z31" s="4" t="s">
        <v>194</v>
      </c>
      <c r="AA31" s="4" t="s">
        <v>48</v>
      </c>
      <c r="AB31" s="4">
        <v>519</v>
      </c>
      <c r="AC31" s="4">
        <v>2301.105</v>
      </c>
      <c r="AD31" s="4">
        <v>1014.626</v>
      </c>
      <c r="AE31" s="4">
        <v>2.2679999999999998</v>
      </c>
      <c r="AF31" s="4">
        <v>2.8</v>
      </c>
      <c r="AG31" s="4">
        <v>10.756</v>
      </c>
      <c r="AH31" s="4">
        <v>185.67161200000001</v>
      </c>
      <c r="AI31" s="4">
        <v>1.7318899999999999</v>
      </c>
      <c r="AJ31" s="4">
        <v>70.80189</v>
      </c>
      <c r="AK31" s="4">
        <v>367</v>
      </c>
      <c r="AL31" s="4">
        <v>0</v>
      </c>
      <c r="AM31" s="4">
        <v>65</v>
      </c>
      <c r="AN31" s="4">
        <v>71</v>
      </c>
      <c r="AO31" s="4">
        <v>12.393413000000001</v>
      </c>
      <c r="AP31" s="4">
        <v>0.6</v>
      </c>
      <c r="AQ31" s="4">
        <v>0</v>
      </c>
      <c r="AR31" s="4">
        <v>22</v>
      </c>
      <c r="AS31" s="4">
        <v>3333</v>
      </c>
      <c r="AT31" s="4">
        <v>0</v>
      </c>
      <c r="AU31" s="4">
        <v>2.8250000000000002</v>
      </c>
      <c r="AV31" s="4">
        <v>18037</v>
      </c>
      <c r="AW31" s="4">
        <v>0</v>
      </c>
      <c r="AX31" s="4">
        <v>0.66</v>
      </c>
      <c r="AY31">
        <v>0.80999999999999994</v>
      </c>
      <c r="AZ31" t="s">
        <v>67</v>
      </c>
      <c r="BA31" t="s">
        <v>216</v>
      </c>
      <c r="BB31">
        <v>2</v>
      </c>
      <c r="BC31" t="s">
        <v>231</v>
      </c>
      <c r="BD31">
        <v>5</v>
      </c>
      <c r="BE31">
        <v>44957.634000000005</v>
      </c>
      <c r="BF31">
        <v>5.1183854559606043E-2</v>
      </c>
      <c r="BG31">
        <v>4.1458922193280894E-2</v>
      </c>
      <c r="BH31">
        <v>161458.91599999997</v>
      </c>
      <c r="BI31">
        <v>1.4251953729207499E-2</v>
      </c>
      <c r="BJ31">
        <v>1.1544082520658073E-2</v>
      </c>
      <c r="BK31">
        <v>1</v>
      </c>
      <c r="BL31" t="s">
        <v>70</v>
      </c>
      <c r="BM31">
        <v>1</v>
      </c>
      <c r="BN31" t="s">
        <v>638</v>
      </c>
    </row>
    <row r="32" spans="1:66">
      <c r="A32" s="140" t="str">
        <f t="shared" si="20"/>
        <v>성원운수</v>
      </c>
      <c r="B32" s="140" t="str">
        <f t="shared" si="21"/>
        <v>537</v>
      </c>
      <c r="C32" s="141" t="str">
        <f t="shared" si="22"/>
        <v>71바6603</v>
      </c>
      <c r="D32" s="115" t="str">
        <f t="shared" si="23"/>
        <v>저상</v>
      </c>
      <c r="E32" s="111" t="str">
        <f t="shared" si="16"/>
        <v>C</v>
      </c>
      <c r="F32" s="161">
        <f t="shared" si="17"/>
        <v>0.85333333333333328</v>
      </c>
      <c r="G32" s="162">
        <f t="shared" si="18"/>
        <v>1.792</v>
      </c>
      <c r="H32" s="163">
        <f t="shared" si="19"/>
        <v>2.1</v>
      </c>
      <c r="I32" s="164">
        <f t="shared" si="24"/>
        <v>1893.162</v>
      </c>
      <c r="J32" s="165">
        <f t="shared" si="25"/>
        <v>3.1768475826229964E-2</v>
      </c>
      <c r="K32" s="165">
        <f t="shared" si="26"/>
        <v>0.32570507580354402</v>
      </c>
      <c r="L32" s="165">
        <f t="shared" si="27"/>
        <v>0.14948535835813312</v>
      </c>
      <c r="M32" s="166">
        <f t="shared" si="28"/>
        <v>12.286</v>
      </c>
      <c r="N32" s="167">
        <f t="shared" si="29"/>
        <v>5.2999999999999999E-2</v>
      </c>
      <c r="O32" s="167">
        <f t="shared" si="30"/>
        <v>4.4370000000000003</v>
      </c>
      <c r="P32" s="168">
        <f t="shared" si="31"/>
        <v>0</v>
      </c>
      <c r="Q32" s="169">
        <f t="shared" si="32"/>
        <v>71</v>
      </c>
      <c r="R32" s="170">
        <f t="shared" si="33"/>
        <v>25.596511276373779</v>
      </c>
      <c r="S32" s="142">
        <f t="shared" si="34"/>
        <v>1</v>
      </c>
      <c r="T32" s="142">
        <f t="shared" si="35"/>
        <v>84</v>
      </c>
      <c r="U32" t="s">
        <v>117</v>
      </c>
      <c r="V32" s="5" t="s">
        <v>120</v>
      </c>
      <c r="W32" t="s">
        <v>117</v>
      </c>
      <c r="X32" s="5" t="s">
        <v>120</v>
      </c>
      <c r="Y32" t="s">
        <v>232</v>
      </c>
      <c r="Z32" t="s">
        <v>233</v>
      </c>
      <c r="AA32" t="s">
        <v>234</v>
      </c>
      <c r="AB32">
        <v>519</v>
      </c>
      <c r="AC32" s="1">
        <v>1893.162</v>
      </c>
      <c r="AD32" s="1">
        <v>1056.4390000000001</v>
      </c>
      <c r="AE32" s="28">
        <v>1.792</v>
      </c>
      <c r="AF32">
        <v>2.1</v>
      </c>
      <c r="AG32">
        <v>12.286</v>
      </c>
      <c r="AH32">
        <v>115.11077899999999</v>
      </c>
      <c r="AI32">
        <v>3.6568939999999999</v>
      </c>
      <c r="AJ32">
        <v>37.492165</v>
      </c>
      <c r="AK32">
        <v>283</v>
      </c>
      <c r="AL32">
        <v>1</v>
      </c>
      <c r="AM32">
        <v>84</v>
      </c>
      <c r="AN32">
        <v>71</v>
      </c>
      <c r="AO32">
        <v>16.446435000000001</v>
      </c>
      <c r="AP32">
        <v>82.8</v>
      </c>
      <c r="AQ32">
        <v>0</v>
      </c>
      <c r="AR32">
        <v>16</v>
      </c>
      <c r="AS32">
        <v>3015</v>
      </c>
      <c r="AT32">
        <v>5.2999999999999999E-2</v>
      </c>
      <c r="AU32">
        <v>4.4370000000000003</v>
      </c>
      <c r="AV32">
        <v>16706</v>
      </c>
      <c r="AW32">
        <v>0</v>
      </c>
      <c r="AX32">
        <v>0.45</v>
      </c>
      <c r="AY32">
        <v>0.85333333333333328</v>
      </c>
      <c r="AZ32" t="s">
        <v>69</v>
      </c>
      <c r="BA32" t="s">
        <v>235</v>
      </c>
      <c r="BB32">
        <v>2</v>
      </c>
      <c r="BC32" t="s">
        <v>641</v>
      </c>
      <c r="BD32">
        <v>7</v>
      </c>
      <c r="BE32">
        <v>18450.468999999997</v>
      </c>
      <c r="BF32">
        <v>0.1026077982082732</v>
      </c>
      <c r="BG32">
        <v>8.7558654471059802E-2</v>
      </c>
      <c r="BH32">
        <v>161458.91599999997</v>
      </c>
      <c r="BI32">
        <v>1.1725348137479137E-2</v>
      </c>
      <c r="BJ32">
        <v>1.0005630410648864E-2</v>
      </c>
      <c r="BK32">
        <v>1</v>
      </c>
      <c r="BL32" t="s">
        <v>69</v>
      </c>
      <c r="BM32">
        <v>0</v>
      </c>
      <c r="BN32" t="s">
        <v>418</v>
      </c>
    </row>
    <row r="33" spans="1:66">
      <c r="A33" s="143" t="str">
        <f t="shared" si="20"/>
        <v>성원운수</v>
      </c>
      <c r="B33" s="143" t="str">
        <f t="shared" si="21"/>
        <v>537</v>
      </c>
      <c r="C33" s="144" t="str">
        <f t="shared" si="22"/>
        <v>71바6609</v>
      </c>
      <c r="D33" s="132" t="str">
        <f t="shared" si="23"/>
        <v>중형</v>
      </c>
      <c r="E33" s="128" t="str">
        <f t="shared" si="16"/>
        <v>C</v>
      </c>
      <c r="F33" s="151">
        <f t="shared" si="17"/>
        <v>0.88439999999999996</v>
      </c>
      <c r="G33" s="152">
        <f t="shared" si="18"/>
        <v>2.2109999999999999</v>
      </c>
      <c r="H33" s="153">
        <f t="shared" si="19"/>
        <v>2.5</v>
      </c>
      <c r="I33" s="154">
        <f t="shared" si="24"/>
        <v>5175.8100000000004</v>
      </c>
      <c r="J33" s="155">
        <f t="shared" si="25"/>
        <v>1.892880592626792E-2</v>
      </c>
      <c r="K33" s="155">
        <f t="shared" si="26"/>
        <v>0.36116444835013833</v>
      </c>
      <c r="L33" s="155">
        <f t="shared" si="27"/>
        <v>0.23242738817692302</v>
      </c>
      <c r="M33" s="156">
        <f t="shared" si="28"/>
        <v>11.12</v>
      </c>
      <c r="N33" s="157">
        <f t="shared" si="29"/>
        <v>0</v>
      </c>
      <c r="O33" s="157">
        <f t="shared" si="30"/>
        <v>7.0709999999999997</v>
      </c>
      <c r="P33" s="158">
        <f t="shared" si="31"/>
        <v>0.17666666666666667</v>
      </c>
      <c r="Q33" s="159">
        <f t="shared" si="32"/>
        <v>95</v>
      </c>
      <c r="R33" s="160">
        <f t="shared" si="33"/>
        <v>22.630853053093507</v>
      </c>
      <c r="S33" s="145">
        <f t="shared" si="34"/>
        <v>0</v>
      </c>
      <c r="T33" s="145">
        <f t="shared" si="35"/>
        <v>366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236</v>
      </c>
      <c r="Z33" s="4" t="s">
        <v>194</v>
      </c>
      <c r="AA33" s="4" t="s">
        <v>48</v>
      </c>
      <c r="AB33" s="4">
        <v>519</v>
      </c>
      <c r="AC33" s="4">
        <v>5175.8100000000004</v>
      </c>
      <c r="AD33" s="4">
        <v>2341.4119999999998</v>
      </c>
      <c r="AE33" s="4">
        <v>2.2109999999999999</v>
      </c>
      <c r="AF33" s="4">
        <v>2.5</v>
      </c>
      <c r="AG33" s="4">
        <v>11.12</v>
      </c>
      <c r="AH33" s="4">
        <v>368.93600300000003</v>
      </c>
      <c r="AI33" s="4">
        <v>6.9835180000000001</v>
      </c>
      <c r="AJ33" s="4">
        <v>133.246568</v>
      </c>
      <c r="AK33" s="4">
        <v>1203</v>
      </c>
      <c r="AL33" s="4">
        <v>0</v>
      </c>
      <c r="AM33" s="4">
        <v>366</v>
      </c>
      <c r="AN33" s="4">
        <v>95</v>
      </c>
      <c r="AO33" s="4">
        <v>14.029018000000001</v>
      </c>
      <c r="AP33" s="4">
        <v>415.2</v>
      </c>
      <c r="AQ33" s="4">
        <v>10.6</v>
      </c>
      <c r="AR33" s="4">
        <v>28</v>
      </c>
      <c r="AS33" s="4">
        <v>5470</v>
      </c>
      <c r="AT33" s="4">
        <v>0</v>
      </c>
      <c r="AU33" s="4">
        <v>7.0709999999999997</v>
      </c>
      <c r="AV33" s="4">
        <v>36944</v>
      </c>
      <c r="AW33" s="4">
        <v>0</v>
      </c>
      <c r="AX33" s="4">
        <v>0.59</v>
      </c>
      <c r="AY33">
        <v>0.88439999999999996</v>
      </c>
      <c r="AZ33" t="s">
        <v>69</v>
      </c>
      <c r="BA33" t="s">
        <v>235</v>
      </c>
      <c r="BB33">
        <v>1</v>
      </c>
      <c r="BC33" t="s">
        <v>240</v>
      </c>
      <c r="BD33">
        <v>13</v>
      </c>
      <c r="BE33">
        <v>18450.468999999997</v>
      </c>
      <c r="BF33">
        <v>0.2805245763671374</v>
      </c>
      <c r="BG33">
        <v>0.2480959353390963</v>
      </c>
      <c r="BH33">
        <v>161458.91599999997</v>
      </c>
      <c r="BI33">
        <v>3.2056513992698932E-2</v>
      </c>
      <c r="BJ33">
        <v>2.8350780975142934E-2</v>
      </c>
      <c r="BK33">
        <v>1</v>
      </c>
      <c r="BL33" t="s">
        <v>67</v>
      </c>
      <c r="BM33">
        <v>1</v>
      </c>
      <c r="BN33" t="s">
        <v>638</v>
      </c>
    </row>
    <row r="34" spans="1:66">
      <c r="A34" s="140" t="str">
        <f t="shared" si="20"/>
        <v>성원운수</v>
      </c>
      <c r="B34" s="140" t="str">
        <f t="shared" si="21"/>
        <v>537</v>
      </c>
      <c r="C34" s="141" t="str">
        <f t="shared" si="22"/>
        <v>71바6610</v>
      </c>
      <c r="D34" s="115" t="str">
        <f t="shared" si="23"/>
        <v>하이</v>
      </c>
      <c r="E34" s="111" t="str">
        <f t="shared" si="16"/>
        <v>D</v>
      </c>
      <c r="F34" s="161">
        <f t="shared" si="17"/>
        <v>0.80159999999999998</v>
      </c>
      <c r="G34" s="162">
        <f t="shared" si="18"/>
        <v>2.004</v>
      </c>
      <c r="H34" s="163">
        <f t="shared" si="19"/>
        <v>2.5</v>
      </c>
      <c r="I34" s="164">
        <f t="shared" si="24"/>
        <v>3148.5569999999998</v>
      </c>
      <c r="J34" s="165">
        <f t="shared" si="25"/>
        <v>2.5678890264436129E-2</v>
      </c>
      <c r="K34" s="165">
        <f t="shared" si="26"/>
        <v>0.33433245320785532</v>
      </c>
      <c r="L34" s="165">
        <f t="shared" si="27"/>
        <v>8.5753569015901573E-2</v>
      </c>
      <c r="M34" s="166">
        <f t="shared" si="28"/>
        <v>10.96</v>
      </c>
      <c r="N34" s="167">
        <f t="shared" si="29"/>
        <v>0</v>
      </c>
      <c r="O34" s="167">
        <f t="shared" si="30"/>
        <v>1.556</v>
      </c>
      <c r="P34" s="168">
        <f t="shared" si="31"/>
        <v>0</v>
      </c>
      <c r="Q34" s="169">
        <f t="shared" si="32"/>
        <v>67</v>
      </c>
      <c r="R34" s="170">
        <f t="shared" si="33"/>
        <v>21.81409612110961</v>
      </c>
      <c r="S34" s="142">
        <f t="shared" si="34"/>
        <v>0</v>
      </c>
      <c r="T34" s="142">
        <f t="shared" si="35"/>
        <v>49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237</v>
      </c>
      <c r="Z34" s="4" t="s">
        <v>238</v>
      </c>
      <c r="AA34" s="4" t="s">
        <v>239</v>
      </c>
      <c r="AB34" s="4">
        <v>519</v>
      </c>
      <c r="AC34" s="4">
        <v>3148.5569999999998</v>
      </c>
      <c r="AD34" s="4">
        <v>1571.049</v>
      </c>
      <c r="AE34" s="4">
        <v>2.004</v>
      </c>
      <c r="AF34" s="4">
        <v>2.5</v>
      </c>
      <c r="AG34" s="4">
        <v>10.96</v>
      </c>
      <c r="AH34" s="4">
        <v>225.52882700000001</v>
      </c>
      <c r="AI34" s="4">
        <v>5.7913300000000003</v>
      </c>
      <c r="AJ34" s="4">
        <v>75.401606000000001</v>
      </c>
      <c r="AK34" s="4">
        <v>270</v>
      </c>
      <c r="AL34" s="4">
        <v>0</v>
      </c>
      <c r="AM34" s="4">
        <v>49</v>
      </c>
      <c r="AN34" s="4">
        <v>67</v>
      </c>
      <c r="AO34" s="4">
        <v>13.960774000000001</v>
      </c>
      <c r="AP34" s="4">
        <v>33.5</v>
      </c>
      <c r="AQ34" s="4">
        <v>0</v>
      </c>
      <c r="AR34" s="4">
        <v>16</v>
      </c>
      <c r="AS34" s="4">
        <v>1590</v>
      </c>
      <c r="AT34" s="4">
        <v>0</v>
      </c>
      <c r="AU34" s="4">
        <v>1.556</v>
      </c>
      <c r="AV34" s="4">
        <v>25931</v>
      </c>
      <c r="AW34" s="4">
        <v>0</v>
      </c>
      <c r="AX34" s="4">
        <v>0.55000000000000004</v>
      </c>
      <c r="AY34">
        <v>0.80159999999999998</v>
      </c>
      <c r="AZ34" t="s">
        <v>67</v>
      </c>
      <c r="BA34" t="s">
        <v>235</v>
      </c>
      <c r="BB34">
        <v>1</v>
      </c>
      <c r="BC34" t="s">
        <v>242</v>
      </c>
      <c r="BD34">
        <v>6</v>
      </c>
      <c r="BE34">
        <v>18450.468999999997</v>
      </c>
      <c r="BF34">
        <v>0.17064915802411312</v>
      </c>
      <c r="BG34">
        <v>0.13679236507212908</v>
      </c>
      <c r="BH34">
        <v>161458.91599999997</v>
      </c>
      <c r="BI34">
        <v>1.950066975551849E-2</v>
      </c>
      <c r="BJ34">
        <v>1.5631736876023622E-2</v>
      </c>
      <c r="BK34">
        <v>1</v>
      </c>
      <c r="BL34" t="s">
        <v>70</v>
      </c>
      <c r="BM34">
        <v>1</v>
      </c>
      <c r="BN34" t="s">
        <v>638</v>
      </c>
    </row>
    <row r="35" spans="1:66">
      <c r="A35" s="143" t="str">
        <f t="shared" si="20"/>
        <v>성원운수</v>
      </c>
      <c r="B35" s="143" t="str">
        <f t="shared" si="21"/>
        <v>537</v>
      </c>
      <c r="C35" s="144" t="str">
        <f t="shared" si="22"/>
        <v>71바6612</v>
      </c>
      <c r="D35" s="132" t="str">
        <f t="shared" si="23"/>
        <v>중형</v>
      </c>
      <c r="E35" s="128" t="str">
        <f t="shared" si="16"/>
        <v>F</v>
      </c>
      <c r="F35" s="151">
        <f t="shared" si="17"/>
        <v>0.77884615384615374</v>
      </c>
      <c r="G35" s="152">
        <f t="shared" si="18"/>
        <v>2.0249999999999999</v>
      </c>
      <c r="H35" s="153">
        <f t="shared" si="19"/>
        <v>2.6</v>
      </c>
      <c r="I35" s="154">
        <f t="shared" si="24"/>
        <v>3483.165</v>
      </c>
      <c r="J35" s="155">
        <f t="shared" si="25"/>
        <v>2.0359404620191087E-2</v>
      </c>
      <c r="K35" s="155">
        <f t="shared" si="26"/>
        <v>0.35039579835305101</v>
      </c>
      <c r="L35" s="155">
        <f t="shared" si="27"/>
        <v>0.21733107676495372</v>
      </c>
      <c r="M35" s="156">
        <f t="shared" si="28"/>
        <v>11.332000000000001</v>
      </c>
      <c r="N35" s="157">
        <f t="shared" si="29"/>
        <v>0</v>
      </c>
      <c r="O35" s="157">
        <f t="shared" si="30"/>
        <v>7.7229999999999999</v>
      </c>
      <c r="P35" s="158">
        <f t="shared" si="31"/>
        <v>2.8333333333333332E-2</v>
      </c>
      <c r="Q35" s="159">
        <f t="shared" si="32"/>
        <v>98</v>
      </c>
      <c r="R35" s="160">
        <f t="shared" si="33"/>
        <v>22.099304532364705</v>
      </c>
      <c r="S35" s="145">
        <f t="shared" si="34"/>
        <v>0</v>
      </c>
      <c r="T35" s="145">
        <f t="shared" si="35"/>
        <v>269</v>
      </c>
      <c r="U35" t="s">
        <v>117</v>
      </c>
      <c r="V35" t="s">
        <v>120</v>
      </c>
      <c r="W35" t="s">
        <v>117</v>
      </c>
      <c r="X35" s="4" t="s">
        <v>120</v>
      </c>
      <c r="Y35" s="4" t="s">
        <v>424</v>
      </c>
      <c r="Z35" s="4" t="s">
        <v>194</v>
      </c>
      <c r="AA35" s="4" t="s">
        <v>48</v>
      </c>
      <c r="AB35" s="4">
        <v>519</v>
      </c>
      <c r="AC35" s="4">
        <v>3483.165</v>
      </c>
      <c r="AD35" s="4">
        <v>1719.8240000000001</v>
      </c>
      <c r="AE35" s="4">
        <v>2.0249999999999999</v>
      </c>
      <c r="AF35" s="4">
        <v>2.6</v>
      </c>
      <c r="AG35" s="4">
        <v>11.332000000000001</v>
      </c>
      <c r="AH35" s="4">
        <v>250.48158799999999</v>
      </c>
      <c r="AI35" s="4">
        <v>5.0996560000000004</v>
      </c>
      <c r="AJ35" s="4">
        <v>87.767696000000001</v>
      </c>
      <c r="AK35" s="4">
        <v>757</v>
      </c>
      <c r="AL35" s="4">
        <v>0</v>
      </c>
      <c r="AM35" s="4">
        <v>269</v>
      </c>
      <c r="AN35" s="4">
        <v>98</v>
      </c>
      <c r="AO35" s="4">
        <v>13.905872</v>
      </c>
      <c r="AP35" s="4">
        <v>231.8</v>
      </c>
      <c r="AQ35" s="4">
        <v>1.7</v>
      </c>
      <c r="AR35" s="4">
        <v>34</v>
      </c>
      <c r="AS35" s="4">
        <v>4817</v>
      </c>
      <c r="AT35" s="4">
        <v>0</v>
      </c>
      <c r="AU35" s="4">
        <v>7.7229999999999999</v>
      </c>
      <c r="AV35" s="4">
        <v>28228</v>
      </c>
      <c r="AW35" s="4">
        <v>0</v>
      </c>
      <c r="AX35" s="4">
        <v>0.56000000000000005</v>
      </c>
      <c r="AY35">
        <v>0.77884615384615374</v>
      </c>
      <c r="AZ35" t="s">
        <v>70</v>
      </c>
      <c r="BA35" t="s">
        <v>235</v>
      </c>
      <c r="BB35">
        <v>1</v>
      </c>
      <c r="BC35" t="s">
        <v>471</v>
      </c>
      <c r="BD35">
        <v>5</v>
      </c>
      <c r="BE35">
        <v>18450.468999999997</v>
      </c>
      <c r="BF35">
        <v>0.18878463197873183</v>
      </c>
      <c r="BG35">
        <v>0.14703418452189687</v>
      </c>
      <c r="BH35">
        <v>161458.91599999997</v>
      </c>
      <c r="BI35">
        <v>2.1573073115392406E-2</v>
      </c>
      <c r="BJ35">
        <v>1.6802105022565236E-2</v>
      </c>
      <c r="BK35">
        <v>1</v>
      </c>
      <c r="BL35" t="s">
        <v>70</v>
      </c>
      <c r="BM35">
        <v>0</v>
      </c>
      <c r="BN35" t="s">
        <v>418</v>
      </c>
    </row>
    <row r="36" spans="1:66">
      <c r="A36" s="140" t="str">
        <f t="shared" si="20"/>
        <v>성원운수</v>
      </c>
      <c r="B36" s="140" t="str">
        <f t="shared" si="21"/>
        <v>537</v>
      </c>
      <c r="C36" s="141" t="str">
        <f t="shared" si="22"/>
        <v>71바6613</v>
      </c>
      <c r="D36" s="115" t="str">
        <f t="shared" si="23"/>
        <v>하이</v>
      </c>
      <c r="E36" s="111" t="str">
        <f t="shared" si="16"/>
        <v>F</v>
      </c>
      <c r="F36" s="161">
        <f t="shared" si="17"/>
        <v>0.77439999999999998</v>
      </c>
      <c r="G36" s="162">
        <f t="shared" si="18"/>
        <v>1.9359999999999999</v>
      </c>
      <c r="H36" s="163">
        <f t="shared" si="19"/>
        <v>2.5</v>
      </c>
      <c r="I36" s="164">
        <f t="shared" si="24"/>
        <v>4749.7749999999996</v>
      </c>
      <c r="J36" s="165">
        <f t="shared" si="25"/>
        <v>2.4186031844006368E-2</v>
      </c>
      <c r="K36" s="165">
        <f t="shared" si="26"/>
        <v>0.33338194781785241</v>
      </c>
      <c r="L36" s="165">
        <f t="shared" si="27"/>
        <v>0.10989994262886138</v>
      </c>
      <c r="M36" s="166">
        <f t="shared" si="28"/>
        <v>15.254</v>
      </c>
      <c r="N36" s="167">
        <f t="shared" si="29"/>
        <v>0</v>
      </c>
      <c r="O36" s="167">
        <f t="shared" si="30"/>
        <v>3.2839999999999998</v>
      </c>
      <c r="P36" s="168">
        <f t="shared" si="31"/>
        <v>0</v>
      </c>
      <c r="Q36" s="169">
        <f t="shared" si="32"/>
        <v>76</v>
      </c>
      <c r="R36" s="170">
        <f t="shared" si="33"/>
        <v>22.795718970432443</v>
      </c>
      <c r="S36" s="142">
        <f t="shared" si="34"/>
        <v>0</v>
      </c>
      <c r="T36" s="142">
        <f t="shared" si="35"/>
        <v>156</v>
      </c>
      <c r="U36" t="s">
        <v>117</v>
      </c>
      <c r="V36" s="5" t="s">
        <v>120</v>
      </c>
      <c r="W36" t="s">
        <v>117</v>
      </c>
      <c r="X36" s="5" t="s">
        <v>120</v>
      </c>
      <c r="Y36" t="s">
        <v>241</v>
      </c>
      <c r="Z36" t="s">
        <v>238</v>
      </c>
      <c r="AA36" t="s">
        <v>239</v>
      </c>
      <c r="AB36">
        <v>519</v>
      </c>
      <c r="AC36" s="1">
        <v>4749.7749999999996</v>
      </c>
      <c r="AD36" s="1">
        <v>2453.3040000000001</v>
      </c>
      <c r="AE36" s="28">
        <v>1.9359999999999999</v>
      </c>
      <c r="AF36">
        <v>2.5</v>
      </c>
      <c r="AG36">
        <v>15.254</v>
      </c>
      <c r="AH36">
        <v>324.33406400000001</v>
      </c>
      <c r="AI36">
        <v>7.844354</v>
      </c>
      <c r="AJ36">
        <v>108.127122</v>
      </c>
      <c r="AK36">
        <v>522</v>
      </c>
      <c r="AL36">
        <v>0</v>
      </c>
      <c r="AM36">
        <v>156</v>
      </c>
      <c r="AN36">
        <v>76</v>
      </c>
      <c r="AO36">
        <v>14.644698999999999</v>
      </c>
      <c r="AP36">
        <v>43</v>
      </c>
      <c r="AQ36">
        <v>0</v>
      </c>
      <c r="AR36">
        <v>15</v>
      </c>
      <c r="AS36">
        <v>2903</v>
      </c>
      <c r="AT36">
        <v>0</v>
      </c>
      <c r="AU36">
        <v>3.2839999999999998</v>
      </c>
      <c r="AV36">
        <v>36983</v>
      </c>
      <c r="AW36">
        <v>0</v>
      </c>
      <c r="AX36">
        <v>0.63</v>
      </c>
      <c r="AY36">
        <v>0.77439999999999998</v>
      </c>
      <c r="AZ36" t="s">
        <v>70</v>
      </c>
      <c r="BA36" t="s">
        <v>235</v>
      </c>
      <c r="BB36">
        <v>2</v>
      </c>
      <c r="BC36" t="s">
        <v>472</v>
      </c>
      <c r="BD36">
        <v>10</v>
      </c>
      <c r="BE36">
        <v>18450.468999999997</v>
      </c>
      <c r="BF36">
        <v>0.25743383542174458</v>
      </c>
      <c r="BG36">
        <v>0.199356762150599</v>
      </c>
      <c r="BH36">
        <v>161458.91599999997</v>
      </c>
      <c r="BI36">
        <v>2.9417855127926169E-2</v>
      </c>
      <c r="BJ36">
        <v>2.2781187011066024E-2</v>
      </c>
      <c r="BK36">
        <v>1</v>
      </c>
      <c r="BL36" t="s">
        <v>70</v>
      </c>
      <c r="BM36">
        <v>0</v>
      </c>
      <c r="BN36" t="s">
        <v>418</v>
      </c>
    </row>
    <row r="37" spans="1:66">
      <c r="A37" s="143" t="str">
        <f t="shared" si="20"/>
        <v>성원운수</v>
      </c>
      <c r="B37" s="143" t="str">
        <f t="shared" si="21"/>
        <v>538</v>
      </c>
      <c r="C37" s="144" t="str">
        <f t="shared" si="22"/>
        <v>71바6301</v>
      </c>
      <c r="D37" s="132" t="str">
        <f t="shared" si="23"/>
        <v>중형</v>
      </c>
      <c r="E37" s="128" t="str">
        <f t="shared" si="16"/>
        <v>D</v>
      </c>
      <c r="F37" s="151">
        <f t="shared" si="17"/>
        <v>0.83749999999999991</v>
      </c>
      <c r="G37" s="152">
        <f t="shared" si="18"/>
        <v>2.0099999999999998</v>
      </c>
      <c r="H37" s="153">
        <f t="shared" si="19"/>
        <v>2.4</v>
      </c>
      <c r="I37" s="154">
        <f t="shared" si="24"/>
        <v>4059.7330000000002</v>
      </c>
      <c r="J37" s="155">
        <f t="shared" si="25"/>
        <v>2.3573971773885899E-2</v>
      </c>
      <c r="K37" s="155">
        <f t="shared" si="26"/>
        <v>0.39582927815757146</v>
      </c>
      <c r="L37" s="155">
        <f t="shared" si="27"/>
        <v>0.11700276840866135</v>
      </c>
      <c r="M37" s="156">
        <f t="shared" si="28"/>
        <v>12.724</v>
      </c>
      <c r="N37" s="157">
        <f t="shared" si="29"/>
        <v>2.5000000000000001E-2</v>
      </c>
      <c r="O37" s="157">
        <f t="shared" si="30"/>
        <v>7.2169999999999996</v>
      </c>
      <c r="P37" s="158">
        <f t="shared" si="31"/>
        <v>0</v>
      </c>
      <c r="Q37" s="159">
        <f t="shared" si="32"/>
        <v>77</v>
      </c>
      <c r="R37" s="160">
        <f t="shared" si="33"/>
        <v>20.975035756392256</v>
      </c>
      <c r="S37" s="145">
        <f t="shared" si="34"/>
        <v>1</v>
      </c>
      <c r="T37" s="145">
        <f t="shared" si="35"/>
        <v>293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243</v>
      </c>
      <c r="Z37" s="4" t="s">
        <v>194</v>
      </c>
      <c r="AA37" s="4" t="s">
        <v>48</v>
      </c>
      <c r="AB37" s="4">
        <v>519</v>
      </c>
      <c r="AC37" s="4">
        <v>4059.7330000000002</v>
      </c>
      <c r="AD37" s="4">
        <v>2019.6369999999999</v>
      </c>
      <c r="AE37" s="4">
        <v>2.0099999999999998</v>
      </c>
      <c r="AF37" s="4">
        <v>2.4</v>
      </c>
      <c r="AG37" s="4">
        <v>12.724</v>
      </c>
      <c r="AH37" s="4">
        <v>333.36512299999998</v>
      </c>
      <c r="AI37" s="4">
        <v>7.8587400000000001</v>
      </c>
      <c r="AJ37" s="4">
        <v>131.95567600000001</v>
      </c>
      <c r="AK37" s="4">
        <v>475</v>
      </c>
      <c r="AL37" s="4">
        <v>1</v>
      </c>
      <c r="AM37" s="4">
        <v>293</v>
      </c>
      <c r="AN37" s="4">
        <v>77</v>
      </c>
      <c r="AO37" s="4">
        <v>12.178037</v>
      </c>
      <c r="AP37" s="4">
        <v>85.3</v>
      </c>
      <c r="AQ37" s="4">
        <v>0</v>
      </c>
      <c r="AR37" s="4">
        <v>102</v>
      </c>
      <c r="AS37" s="4">
        <v>14876</v>
      </c>
      <c r="AT37" s="4">
        <v>2.5000000000000001E-2</v>
      </c>
      <c r="AU37" s="4">
        <v>7.2169999999999996</v>
      </c>
      <c r="AV37" s="4">
        <v>30971</v>
      </c>
      <c r="AW37" s="4">
        <v>0</v>
      </c>
      <c r="AX37" s="4">
        <v>0.63</v>
      </c>
      <c r="AY37">
        <v>0.83749999999999991</v>
      </c>
      <c r="AZ37" t="s">
        <v>67</v>
      </c>
      <c r="BA37" t="s">
        <v>473</v>
      </c>
      <c r="BB37">
        <v>1</v>
      </c>
      <c r="BC37" t="s">
        <v>474</v>
      </c>
      <c r="BD37">
        <v>8</v>
      </c>
      <c r="BE37">
        <v>25310.222000000002</v>
      </c>
      <c r="BF37">
        <v>0.16039894869353574</v>
      </c>
      <c r="BG37">
        <v>0.13433411953083618</v>
      </c>
      <c r="BH37">
        <v>161458.91599999997</v>
      </c>
      <c r="BI37">
        <v>2.5144062034951363E-2</v>
      </c>
      <c r="BJ37">
        <v>2.1058151954271763E-2</v>
      </c>
      <c r="BK37">
        <v>1</v>
      </c>
      <c r="BL37" t="s">
        <v>67</v>
      </c>
      <c r="BM37">
        <v>0</v>
      </c>
      <c r="BN37" t="s">
        <v>418</v>
      </c>
    </row>
    <row r="38" spans="1:66">
      <c r="A38" s="140" t="str">
        <f t="shared" si="20"/>
        <v>성원운수</v>
      </c>
      <c r="B38" s="140" t="str">
        <f t="shared" si="21"/>
        <v>538</v>
      </c>
      <c r="C38" s="141" t="str">
        <f t="shared" si="22"/>
        <v>71바6302</v>
      </c>
      <c r="D38" s="115" t="str">
        <f t="shared" si="23"/>
        <v>중형</v>
      </c>
      <c r="E38" s="111" t="str">
        <f t="shared" si="16"/>
        <v>D</v>
      </c>
      <c r="F38" s="161">
        <f t="shared" si="17"/>
        <v>0.80280000000000007</v>
      </c>
      <c r="G38" s="162">
        <f t="shared" si="18"/>
        <v>2.0070000000000001</v>
      </c>
      <c r="H38" s="163">
        <f t="shared" si="19"/>
        <v>2.5</v>
      </c>
      <c r="I38" s="164">
        <f t="shared" si="24"/>
        <v>4224.125</v>
      </c>
      <c r="J38" s="165">
        <f t="shared" si="25"/>
        <v>3.0642051424308901E-2</v>
      </c>
      <c r="K38" s="165">
        <f t="shared" si="26"/>
        <v>0.42871895730214465</v>
      </c>
      <c r="L38" s="165">
        <f t="shared" si="27"/>
        <v>0.14014736779806469</v>
      </c>
      <c r="M38" s="166">
        <f t="shared" si="28"/>
        <v>13.111000000000001</v>
      </c>
      <c r="N38" s="167">
        <f t="shared" si="29"/>
        <v>4.7E-2</v>
      </c>
      <c r="O38" s="167">
        <f t="shared" si="30"/>
        <v>5.0190000000000001</v>
      </c>
      <c r="P38" s="168">
        <f t="shared" si="31"/>
        <v>0</v>
      </c>
      <c r="Q38" s="169">
        <f t="shared" si="32"/>
        <v>68</v>
      </c>
      <c r="R38" s="170">
        <f t="shared" si="33"/>
        <v>21.356242659072027</v>
      </c>
      <c r="S38" s="142">
        <f t="shared" si="34"/>
        <v>2</v>
      </c>
      <c r="T38" s="142">
        <f t="shared" si="35"/>
        <v>212</v>
      </c>
      <c r="U38" t="s">
        <v>117</v>
      </c>
      <c r="V38" t="s">
        <v>121</v>
      </c>
      <c r="W38" t="s">
        <v>117</v>
      </c>
      <c r="X38" s="4" t="s">
        <v>121</v>
      </c>
      <c r="Y38" s="4" t="s">
        <v>244</v>
      </c>
      <c r="Z38" s="4" t="s">
        <v>194</v>
      </c>
      <c r="AA38" s="4" t="s">
        <v>48</v>
      </c>
      <c r="AB38" s="4">
        <v>519</v>
      </c>
      <c r="AC38" s="4">
        <v>4224.125</v>
      </c>
      <c r="AD38" s="4">
        <v>2104.1930000000002</v>
      </c>
      <c r="AE38" s="4">
        <v>2.0070000000000001</v>
      </c>
      <c r="AF38" s="4">
        <v>2.5</v>
      </c>
      <c r="AG38" s="4">
        <v>13.111000000000001</v>
      </c>
      <c r="AH38" s="4">
        <v>365.85125599999998</v>
      </c>
      <c r="AI38" s="4">
        <v>11.210433</v>
      </c>
      <c r="AJ38" s="4">
        <v>156.84736899999999</v>
      </c>
      <c r="AK38" s="4">
        <v>592</v>
      </c>
      <c r="AL38" s="4">
        <v>2</v>
      </c>
      <c r="AM38" s="4">
        <v>212</v>
      </c>
      <c r="AN38" s="4">
        <v>68</v>
      </c>
      <c r="AO38" s="4">
        <v>11.546017000000001</v>
      </c>
      <c r="AP38" s="4">
        <v>98.6</v>
      </c>
      <c r="AQ38" s="4">
        <v>0</v>
      </c>
      <c r="AR38" s="4">
        <v>198</v>
      </c>
      <c r="AS38" s="4">
        <v>40359</v>
      </c>
      <c r="AT38" s="4">
        <v>4.7E-2</v>
      </c>
      <c r="AU38" s="4">
        <v>5.0190000000000001</v>
      </c>
      <c r="AV38" s="4">
        <v>34240</v>
      </c>
      <c r="AW38" s="4">
        <v>0</v>
      </c>
      <c r="AX38" s="4">
        <v>0.63</v>
      </c>
      <c r="AY38">
        <v>0.80280000000000007</v>
      </c>
      <c r="AZ38" t="s">
        <v>67</v>
      </c>
      <c r="BA38" t="s">
        <v>473</v>
      </c>
      <c r="BB38">
        <v>4</v>
      </c>
      <c r="BC38" t="s">
        <v>642</v>
      </c>
      <c r="BD38">
        <v>7</v>
      </c>
      <c r="BE38">
        <v>25310.222000000002</v>
      </c>
      <c r="BF38">
        <v>0.16689403198438954</v>
      </c>
      <c r="BG38">
        <v>0.13398252887706794</v>
      </c>
      <c r="BH38">
        <v>161458.91599999997</v>
      </c>
      <c r="BI38">
        <v>2.6162228167071311E-2</v>
      </c>
      <c r="BJ38">
        <v>2.1003036772524849E-2</v>
      </c>
      <c r="BK38">
        <v>1</v>
      </c>
      <c r="BL38" t="s">
        <v>70</v>
      </c>
      <c r="BM38">
        <v>1</v>
      </c>
      <c r="BN38" t="s">
        <v>638</v>
      </c>
    </row>
    <row r="39" spans="1:66">
      <c r="A39" s="143" t="str">
        <f t="shared" si="20"/>
        <v>성원운수</v>
      </c>
      <c r="B39" s="143" t="str">
        <f t="shared" si="21"/>
        <v>538</v>
      </c>
      <c r="C39" s="144" t="str">
        <f t="shared" si="22"/>
        <v>71바6303</v>
      </c>
      <c r="D39" s="132" t="str">
        <f t="shared" si="23"/>
        <v>중형</v>
      </c>
      <c r="E39" s="128" t="str">
        <f t="shared" si="16"/>
        <v>D</v>
      </c>
      <c r="F39" s="151">
        <f t="shared" si="17"/>
        <v>0.80359999999999998</v>
      </c>
      <c r="G39" s="152">
        <f t="shared" si="18"/>
        <v>2.0089999999999999</v>
      </c>
      <c r="H39" s="153">
        <f t="shared" si="19"/>
        <v>2.5</v>
      </c>
      <c r="I39" s="154">
        <f t="shared" si="24"/>
        <v>4292.0749999999998</v>
      </c>
      <c r="J39" s="155">
        <f t="shared" si="25"/>
        <v>2.9503756794304396E-2</v>
      </c>
      <c r="K39" s="155">
        <f t="shared" si="26"/>
        <v>0.4048954479981024</v>
      </c>
      <c r="L39" s="155">
        <f t="shared" si="27"/>
        <v>0.1346667986929399</v>
      </c>
      <c r="M39" s="156">
        <f t="shared" si="28"/>
        <v>12.2</v>
      </c>
      <c r="N39" s="157">
        <f t="shared" si="29"/>
        <v>0.11600000000000001</v>
      </c>
      <c r="O39" s="157">
        <f t="shared" si="30"/>
        <v>4.6360000000000001</v>
      </c>
      <c r="P39" s="158">
        <f t="shared" si="31"/>
        <v>0</v>
      </c>
      <c r="Q39" s="159">
        <f t="shared" si="32"/>
        <v>80</v>
      </c>
      <c r="R39" s="160">
        <f t="shared" si="33"/>
        <v>20.409552648778401</v>
      </c>
      <c r="S39" s="145">
        <f t="shared" si="34"/>
        <v>5</v>
      </c>
      <c r="T39" s="145">
        <f t="shared" si="35"/>
        <v>199</v>
      </c>
      <c r="U39" t="s">
        <v>117</v>
      </c>
      <c r="V39" s="5" t="s">
        <v>121</v>
      </c>
      <c r="W39" t="s">
        <v>117</v>
      </c>
      <c r="X39" s="5" t="s">
        <v>121</v>
      </c>
      <c r="Y39" t="s">
        <v>245</v>
      </c>
      <c r="Z39" t="s">
        <v>194</v>
      </c>
      <c r="AA39" t="s">
        <v>48</v>
      </c>
      <c r="AB39">
        <v>519</v>
      </c>
      <c r="AC39" s="1">
        <v>4292.0749999999998</v>
      </c>
      <c r="AD39" s="1">
        <v>2136.2220000000002</v>
      </c>
      <c r="AE39" s="28">
        <v>2.0089999999999999</v>
      </c>
      <c r="AF39">
        <v>2.5</v>
      </c>
      <c r="AG39">
        <v>12.2</v>
      </c>
      <c r="AH39">
        <v>371.81234499999999</v>
      </c>
      <c r="AI39">
        <v>10.969861</v>
      </c>
      <c r="AJ39">
        <v>150.54512600000001</v>
      </c>
      <c r="AK39">
        <v>578</v>
      </c>
      <c r="AL39">
        <v>5</v>
      </c>
      <c r="AM39">
        <v>199</v>
      </c>
      <c r="AN39">
        <v>80</v>
      </c>
      <c r="AO39">
        <v>11.543659</v>
      </c>
      <c r="AP39">
        <v>152.4</v>
      </c>
      <c r="AQ39">
        <v>0</v>
      </c>
      <c r="AR39">
        <v>172</v>
      </c>
      <c r="AS39">
        <v>30295</v>
      </c>
      <c r="AT39">
        <v>0.11600000000000001</v>
      </c>
      <c r="AU39">
        <v>4.6360000000000001</v>
      </c>
      <c r="AV39">
        <v>36027</v>
      </c>
      <c r="AW39">
        <v>0</v>
      </c>
      <c r="AX39">
        <v>0.63</v>
      </c>
      <c r="AY39">
        <v>0.80359999999999998</v>
      </c>
      <c r="AZ39" t="s">
        <v>67</v>
      </c>
      <c r="BA39" t="s">
        <v>473</v>
      </c>
      <c r="BB39">
        <v>3</v>
      </c>
      <c r="BC39" t="s">
        <v>643</v>
      </c>
      <c r="BD39">
        <v>9</v>
      </c>
      <c r="BE39">
        <v>25310.222000000002</v>
      </c>
      <c r="BF39">
        <v>0.16957871803732102</v>
      </c>
      <c r="BG39">
        <v>0.13627345781479117</v>
      </c>
      <c r="BH39">
        <v>161458.91599999997</v>
      </c>
      <c r="BI39">
        <v>2.6583078261221579E-2</v>
      </c>
      <c r="BJ39">
        <v>2.1362161690717661E-2</v>
      </c>
      <c r="BK39">
        <v>1</v>
      </c>
      <c r="BL39" t="s">
        <v>70</v>
      </c>
      <c r="BM39">
        <v>1</v>
      </c>
      <c r="BN39" t="s">
        <v>638</v>
      </c>
    </row>
    <row r="40" spans="1:66">
      <c r="A40" s="140" t="str">
        <f t="shared" si="20"/>
        <v>성원운수</v>
      </c>
      <c r="B40" s="140" t="str">
        <f t="shared" si="21"/>
        <v>538</v>
      </c>
      <c r="C40" s="141" t="str">
        <f t="shared" si="22"/>
        <v>71바6305</v>
      </c>
      <c r="D40" s="115" t="str">
        <f t="shared" si="23"/>
        <v>중형</v>
      </c>
      <c r="E40" s="111" t="str">
        <f t="shared" si="16"/>
        <v>C</v>
      </c>
      <c r="F40" s="161">
        <f t="shared" si="17"/>
        <v>0.85719999999999996</v>
      </c>
      <c r="G40" s="162">
        <f t="shared" si="18"/>
        <v>2.1429999999999998</v>
      </c>
      <c r="H40" s="163">
        <f t="shared" si="19"/>
        <v>2.5</v>
      </c>
      <c r="I40" s="164">
        <f t="shared" si="24"/>
        <v>3006.8090000000002</v>
      </c>
      <c r="J40" s="165">
        <f t="shared" si="25"/>
        <v>2.7982169802182384E-2</v>
      </c>
      <c r="K40" s="165">
        <f t="shared" si="26"/>
        <v>0.41584255205454107</v>
      </c>
      <c r="L40" s="165">
        <f t="shared" si="27"/>
        <v>0.21384796972471479</v>
      </c>
      <c r="M40" s="166">
        <f t="shared" si="28"/>
        <v>11.548</v>
      </c>
      <c r="N40" s="167">
        <f t="shared" si="29"/>
        <v>6.7000000000000004E-2</v>
      </c>
      <c r="O40" s="167">
        <f t="shared" si="30"/>
        <v>7.2830000000000004</v>
      </c>
      <c r="P40" s="168">
        <f t="shared" si="31"/>
        <v>0.2533333333333333</v>
      </c>
      <c r="Q40" s="169">
        <f t="shared" si="32"/>
        <v>104</v>
      </c>
      <c r="R40" s="170">
        <f t="shared" si="33"/>
        <v>21.029769652253222</v>
      </c>
      <c r="S40" s="142">
        <f t="shared" si="34"/>
        <v>2</v>
      </c>
      <c r="T40" s="142">
        <f t="shared" si="35"/>
        <v>219</v>
      </c>
      <c r="U40" t="s">
        <v>117</v>
      </c>
      <c r="V40" t="s">
        <v>121</v>
      </c>
      <c r="W40" s="4" t="s">
        <v>117</v>
      </c>
      <c r="X40" s="4" t="s">
        <v>121</v>
      </c>
      <c r="Y40" s="4" t="s">
        <v>246</v>
      </c>
      <c r="Z40" s="4" t="s">
        <v>194</v>
      </c>
      <c r="AA40" s="4" t="s">
        <v>48</v>
      </c>
      <c r="AB40" s="4">
        <v>519</v>
      </c>
      <c r="AC40" s="4">
        <v>3006.8090000000002</v>
      </c>
      <c r="AD40" s="4">
        <v>1403.126</v>
      </c>
      <c r="AE40" s="4">
        <v>2.1429999999999998</v>
      </c>
      <c r="AF40" s="4">
        <v>2.5</v>
      </c>
      <c r="AG40" s="4">
        <v>11.548</v>
      </c>
      <c r="AH40" s="4">
        <v>257.074882</v>
      </c>
      <c r="AI40" s="4">
        <v>7.1935130000000003</v>
      </c>
      <c r="AJ40" s="4">
        <v>106.902675</v>
      </c>
      <c r="AK40" s="4">
        <v>643</v>
      </c>
      <c r="AL40" s="4">
        <v>2</v>
      </c>
      <c r="AM40" s="4">
        <v>219</v>
      </c>
      <c r="AN40" s="4">
        <v>104</v>
      </c>
      <c r="AO40" s="4">
        <v>11.696237</v>
      </c>
      <c r="AP40" s="4">
        <v>429.6</v>
      </c>
      <c r="AQ40" s="4">
        <v>15.2</v>
      </c>
      <c r="AR40" s="4">
        <v>123</v>
      </c>
      <c r="AS40" s="4">
        <v>22233</v>
      </c>
      <c r="AT40" s="4">
        <v>6.7000000000000004E-2</v>
      </c>
      <c r="AU40" s="4">
        <v>7.2830000000000004</v>
      </c>
      <c r="AV40" s="4">
        <v>24712</v>
      </c>
      <c r="AW40" s="4">
        <v>0</v>
      </c>
      <c r="AX40" s="4">
        <v>0.63</v>
      </c>
      <c r="AY40">
        <v>0.85719999999999996</v>
      </c>
      <c r="AZ40" t="s">
        <v>69</v>
      </c>
      <c r="BA40" t="s">
        <v>473</v>
      </c>
      <c r="BB40">
        <v>2</v>
      </c>
      <c r="BC40" t="s">
        <v>644</v>
      </c>
      <c r="BD40">
        <v>9</v>
      </c>
      <c r="BE40">
        <v>25310.222000000002</v>
      </c>
      <c r="BF40">
        <v>0.11879820730138203</v>
      </c>
      <c r="BG40">
        <v>0.10183382329874467</v>
      </c>
      <c r="BH40">
        <v>161458.91599999997</v>
      </c>
      <c r="BI40">
        <v>1.8622749826959082E-2</v>
      </c>
      <c r="BJ40">
        <v>1.5963421151669325E-2</v>
      </c>
      <c r="BK40">
        <v>1</v>
      </c>
      <c r="BL40" t="s">
        <v>69</v>
      </c>
      <c r="BM40">
        <v>0</v>
      </c>
      <c r="BN40" t="s">
        <v>418</v>
      </c>
    </row>
    <row r="41" spans="1:66">
      <c r="A41" s="143" t="str">
        <f t="shared" si="20"/>
        <v>성원운수</v>
      </c>
      <c r="B41" s="143" t="str">
        <f t="shared" si="21"/>
        <v>538</v>
      </c>
      <c r="C41" s="144" t="str">
        <f t="shared" si="22"/>
        <v>71바6306</v>
      </c>
      <c r="D41" s="132" t="str">
        <f t="shared" si="23"/>
        <v>중형</v>
      </c>
      <c r="E41" s="128" t="str">
        <f t="shared" si="16"/>
        <v>F</v>
      </c>
      <c r="F41" s="151">
        <f t="shared" si="17"/>
        <v>0.77639999999999998</v>
      </c>
      <c r="G41" s="152">
        <f t="shared" si="18"/>
        <v>1.9410000000000001</v>
      </c>
      <c r="H41" s="153">
        <f t="shared" si="19"/>
        <v>2.5</v>
      </c>
      <c r="I41" s="154">
        <f t="shared" si="24"/>
        <v>2640.6030000000001</v>
      </c>
      <c r="J41" s="155">
        <f t="shared" si="25"/>
        <v>2.9145137021352609E-2</v>
      </c>
      <c r="K41" s="155">
        <f t="shared" si="26"/>
        <v>0.38818177714178781</v>
      </c>
      <c r="L41" s="155">
        <f t="shared" si="27"/>
        <v>0.19503121067422857</v>
      </c>
      <c r="M41" s="156">
        <f t="shared" si="28"/>
        <v>13.423999999999999</v>
      </c>
      <c r="N41" s="157">
        <f t="shared" si="29"/>
        <v>0</v>
      </c>
      <c r="O41" s="157">
        <f t="shared" si="30"/>
        <v>8.218</v>
      </c>
      <c r="P41" s="158">
        <f t="shared" si="31"/>
        <v>0</v>
      </c>
      <c r="Q41" s="159">
        <f t="shared" si="32"/>
        <v>71</v>
      </c>
      <c r="R41" s="160">
        <f t="shared" si="33"/>
        <v>20.976850777394169</v>
      </c>
      <c r="S41" s="145">
        <f t="shared" si="34"/>
        <v>0</v>
      </c>
      <c r="T41" s="145">
        <f t="shared" si="35"/>
        <v>217</v>
      </c>
      <c r="U41" t="s">
        <v>117</v>
      </c>
      <c r="V41" t="s">
        <v>121</v>
      </c>
      <c r="W41" t="s">
        <v>117</v>
      </c>
      <c r="X41" s="4" t="s">
        <v>121</v>
      </c>
      <c r="Y41" s="4" t="s">
        <v>425</v>
      </c>
      <c r="Z41" s="4" t="s">
        <v>194</v>
      </c>
      <c r="AA41" s="4" t="s">
        <v>48</v>
      </c>
      <c r="AB41" s="4">
        <v>519</v>
      </c>
      <c r="AC41" s="4">
        <v>2640.6030000000001</v>
      </c>
      <c r="AD41" s="4">
        <v>1360.2950000000001</v>
      </c>
      <c r="AE41" s="4">
        <v>1.9410000000000001</v>
      </c>
      <c r="AF41" s="4">
        <v>2.5</v>
      </c>
      <c r="AG41" s="4">
        <v>13.423999999999999</v>
      </c>
      <c r="AH41" s="4">
        <v>216.04183900000001</v>
      </c>
      <c r="AI41" s="4">
        <v>6.2965689999999999</v>
      </c>
      <c r="AJ41" s="4">
        <v>83.863505000000004</v>
      </c>
      <c r="AK41" s="4">
        <v>515</v>
      </c>
      <c r="AL41" s="4">
        <v>0</v>
      </c>
      <c r="AM41" s="4">
        <v>217</v>
      </c>
      <c r="AN41" s="4">
        <v>71</v>
      </c>
      <c r="AO41" s="4">
        <v>12.222645999999999</v>
      </c>
      <c r="AP41" s="4">
        <v>46.3</v>
      </c>
      <c r="AQ41" s="4">
        <v>0</v>
      </c>
      <c r="AR41" s="4">
        <v>44</v>
      </c>
      <c r="AS41" s="4">
        <v>4500</v>
      </c>
      <c r="AT41" s="4">
        <v>0</v>
      </c>
      <c r="AU41" s="4">
        <v>8.218</v>
      </c>
      <c r="AV41" s="4">
        <v>19677</v>
      </c>
      <c r="AW41" s="4">
        <v>0</v>
      </c>
      <c r="AX41" s="4">
        <v>0.63</v>
      </c>
      <c r="AY41">
        <v>0.77639999999999998</v>
      </c>
      <c r="AZ41" t="s">
        <v>70</v>
      </c>
      <c r="BA41" t="s">
        <v>473</v>
      </c>
      <c r="BB41">
        <v>1</v>
      </c>
      <c r="BC41" t="s">
        <v>476</v>
      </c>
      <c r="BD41">
        <v>6</v>
      </c>
      <c r="BE41">
        <v>25310.222000000002</v>
      </c>
      <c r="BF41">
        <v>0.10432950765900038</v>
      </c>
      <c r="BG41">
        <v>8.1001429746447889E-2</v>
      </c>
      <c r="BH41">
        <v>161458.91599999997</v>
      </c>
      <c r="BI41">
        <v>1.6354643431397746E-2</v>
      </c>
      <c r="BJ41">
        <v>1.2697745160137209E-2</v>
      </c>
      <c r="BK41">
        <v>1</v>
      </c>
      <c r="BL41" t="s">
        <v>70</v>
      </c>
      <c r="BM41">
        <v>0</v>
      </c>
      <c r="BN41" t="s">
        <v>418</v>
      </c>
    </row>
    <row r="42" spans="1:66">
      <c r="A42" s="140" t="str">
        <f t="shared" si="20"/>
        <v>성원운수</v>
      </c>
      <c r="B42" s="140" t="str">
        <f t="shared" si="21"/>
        <v>538</v>
      </c>
      <c r="C42" s="141" t="str">
        <f t="shared" si="22"/>
        <v>71바6307</v>
      </c>
      <c r="D42" s="115" t="str">
        <f t="shared" si="23"/>
        <v>중형</v>
      </c>
      <c r="E42" s="111" t="str">
        <f t="shared" si="16"/>
        <v>D</v>
      </c>
      <c r="F42" s="161">
        <f t="shared" si="17"/>
        <v>0.81279999999999997</v>
      </c>
      <c r="G42" s="162">
        <f t="shared" si="18"/>
        <v>2.032</v>
      </c>
      <c r="H42" s="163">
        <f t="shared" si="19"/>
        <v>2.5</v>
      </c>
      <c r="I42" s="164">
        <f t="shared" si="24"/>
        <v>3665.7139999999999</v>
      </c>
      <c r="J42" s="165">
        <f t="shared" si="25"/>
        <v>3.3367179551555708E-2</v>
      </c>
      <c r="K42" s="165">
        <f t="shared" si="26"/>
        <v>0.4239300617830245</v>
      </c>
      <c r="L42" s="165">
        <f t="shared" si="27"/>
        <v>0.18713953134368913</v>
      </c>
      <c r="M42" s="166">
        <f t="shared" si="28"/>
        <v>14.244999999999999</v>
      </c>
      <c r="N42" s="167">
        <f t="shared" si="29"/>
        <v>0</v>
      </c>
      <c r="O42" s="167">
        <f t="shared" si="30"/>
        <v>9.0020000000000007</v>
      </c>
      <c r="P42" s="168">
        <f t="shared" si="31"/>
        <v>0</v>
      </c>
      <c r="Q42" s="169">
        <f t="shared" si="32"/>
        <v>77</v>
      </c>
      <c r="R42" s="170">
        <f t="shared" si="33"/>
        <v>21.804243620059975</v>
      </c>
      <c r="S42" s="142">
        <f t="shared" si="34"/>
        <v>0</v>
      </c>
      <c r="T42" s="142">
        <f t="shared" si="35"/>
        <v>330</v>
      </c>
      <c r="U42" t="s">
        <v>117</v>
      </c>
      <c r="V42" t="s">
        <v>121</v>
      </c>
      <c r="W42" t="s">
        <v>117</v>
      </c>
      <c r="X42" s="4" t="s">
        <v>121</v>
      </c>
      <c r="Y42" s="4" t="s">
        <v>247</v>
      </c>
      <c r="Z42" s="4" t="s">
        <v>194</v>
      </c>
      <c r="AA42" s="4" t="s">
        <v>48</v>
      </c>
      <c r="AB42" s="4">
        <v>519</v>
      </c>
      <c r="AC42" s="4">
        <v>3665.7139999999999</v>
      </c>
      <c r="AD42" s="4">
        <v>1803.933</v>
      </c>
      <c r="AE42" s="4">
        <v>2.032</v>
      </c>
      <c r="AF42" s="4">
        <v>2.5</v>
      </c>
      <c r="AG42" s="4">
        <v>14.244999999999999</v>
      </c>
      <c r="AH42" s="4">
        <v>309.78153200000003</v>
      </c>
      <c r="AI42" s="4">
        <v>10.336536000000001</v>
      </c>
      <c r="AJ42" s="4">
        <v>131.325704</v>
      </c>
      <c r="AK42" s="4">
        <v>686</v>
      </c>
      <c r="AL42" s="4">
        <v>0</v>
      </c>
      <c r="AM42" s="4">
        <v>330</v>
      </c>
      <c r="AN42" s="4">
        <v>77</v>
      </c>
      <c r="AO42" s="4">
        <v>11.833223</v>
      </c>
      <c r="AP42" s="4">
        <v>283.8</v>
      </c>
      <c r="AQ42" s="4">
        <v>0</v>
      </c>
      <c r="AR42" s="4">
        <v>161</v>
      </c>
      <c r="AS42" s="4">
        <v>25500</v>
      </c>
      <c r="AT42" s="4">
        <v>0</v>
      </c>
      <c r="AU42" s="4">
        <v>9.0020000000000007</v>
      </c>
      <c r="AV42" s="4">
        <v>25837</v>
      </c>
      <c r="AW42" s="4">
        <v>0</v>
      </c>
      <c r="AX42" s="4">
        <v>0.66</v>
      </c>
      <c r="AY42">
        <v>0.81279999999999997</v>
      </c>
      <c r="AZ42" t="s">
        <v>67</v>
      </c>
      <c r="BA42" t="s">
        <v>473</v>
      </c>
      <c r="BB42">
        <v>2</v>
      </c>
      <c r="BC42" t="s">
        <v>477</v>
      </c>
      <c r="BD42">
        <v>11</v>
      </c>
      <c r="BE42">
        <v>25310.222000000002</v>
      </c>
      <c r="BF42">
        <v>0.14483136497182836</v>
      </c>
      <c r="BG42">
        <v>0.11771893344910209</v>
      </c>
      <c r="BH42">
        <v>161458.91599999997</v>
      </c>
      <c r="BI42">
        <v>2.2703695099749094E-2</v>
      </c>
      <c r="BJ42">
        <v>1.8453563377076064E-2</v>
      </c>
      <c r="BK42">
        <v>1</v>
      </c>
      <c r="BL42" t="s">
        <v>70</v>
      </c>
      <c r="BM42">
        <v>1</v>
      </c>
      <c r="BN42" t="s">
        <v>638</v>
      </c>
    </row>
    <row r="43" spans="1:66">
      <c r="A43" s="143" t="str">
        <f t="shared" si="20"/>
        <v>성원운수</v>
      </c>
      <c r="B43" s="143" t="str">
        <f t="shared" si="21"/>
        <v>538</v>
      </c>
      <c r="C43" s="144" t="str">
        <f t="shared" si="22"/>
        <v>71바6309</v>
      </c>
      <c r="D43" s="132" t="str">
        <f t="shared" si="23"/>
        <v>중형</v>
      </c>
      <c r="E43" s="128" t="str">
        <f t="shared" si="16"/>
        <v>C</v>
      </c>
      <c r="F43" s="151">
        <f t="shared" si="17"/>
        <v>0.87119999999999997</v>
      </c>
      <c r="G43" s="152">
        <f t="shared" si="18"/>
        <v>2.1779999999999999</v>
      </c>
      <c r="H43" s="153">
        <f t="shared" si="19"/>
        <v>2.5</v>
      </c>
      <c r="I43" s="154">
        <f t="shared" si="24"/>
        <v>3421.163</v>
      </c>
      <c r="J43" s="155">
        <f t="shared" si="25"/>
        <v>2.0911217734232643E-2</v>
      </c>
      <c r="K43" s="155">
        <f t="shared" si="26"/>
        <v>0.41125105891069969</v>
      </c>
      <c r="L43" s="155">
        <f t="shared" si="27"/>
        <v>0.1157501118771599</v>
      </c>
      <c r="M43" s="156">
        <f t="shared" si="28"/>
        <v>12.352</v>
      </c>
      <c r="N43" s="157">
        <f t="shared" si="29"/>
        <v>0.14599999999999999</v>
      </c>
      <c r="O43" s="157">
        <f t="shared" si="30"/>
        <v>6.343</v>
      </c>
      <c r="P43" s="158">
        <f t="shared" si="31"/>
        <v>0</v>
      </c>
      <c r="Q43" s="159">
        <f t="shared" si="32"/>
        <v>74</v>
      </c>
      <c r="R43" s="160">
        <f t="shared" si="33"/>
        <v>20.363883170950658</v>
      </c>
      <c r="S43" s="145">
        <f t="shared" si="34"/>
        <v>5</v>
      </c>
      <c r="T43" s="145">
        <f t="shared" si="35"/>
        <v>217</v>
      </c>
      <c r="U43" t="s">
        <v>117</v>
      </c>
      <c r="V43" t="s">
        <v>121</v>
      </c>
      <c r="W43" s="4" t="s">
        <v>117</v>
      </c>
      <c r="X43" s="4" t="s">
        <v>121</v>
      </c>
      <c r="Y43" s="4" t="s">
        <v>248</v>
      </c>
      <c r="Z43" s="4" t="s">
        <v>194</v>
      </c>
      <c r="AA43" s="4" t="s">
        <v>48</v>
      </c>
      <c r="AB43" s="4">
        <v>519</v>
      </c>
      <c r="AC43" s="4">
        <v>3421.163</v>
      </c>
      <c r="AD43" s="4">
        <v>1570.588</v>
      </c>
      <c r="AE43" s="4">
        <v>2.1779999999999999</v>
      </c>
      <c r="AF43" s="4">
        <v>2.5</v>
      </c>
      <c r="AG43" s="4">
        <v>12.352</v>
      </c>
      <c r="AH43" s="4">
        <v>295.86182300000002</v>
      </c>
      <c r="AI43" s="4">
        <v>6.1868309999999997</v>
      </c>
      <c r="AJ43" s="4">
        <v>121.67348800000001</v>
      </c>
      <c r="AK43" s="4">
        <v>396</v>
      </c>
      <c r="AL43" s="4">
        <v>5</v>
      </c>
      <c r="AM43" s="4">
        <v>217</v>
      </c>
      <c r="AN43" s="4">
        <v>74</v>
      </c>
      <c r="AO43" s="4">
        <v>11.563381</v>
      </c>
      <c r="AP43" s="4">
        <v>115.8</v>
      </c>
      <c r="AQ43" s="4">
        <v>0</v>
      </c>
      <c r="AR43" s="4">
        <v>181</v>
      </c>
      <c r="AS43" s="4">
        <v>39162</v>
      </c>
      <c r="AT43" s="4">
        <v>0.14599999999999999</v>
      </c>
      <c r="AU43" s="4">
        <v>6.343</v>
      </c>
      <c r="AV43" s="4">
        <v>27145</v>
      </c>
      <c r="AW43" s="4">
        <v>0</v>
      </c>
      <c r="AX43" s="4">
        <v>0.69</v>
      </c>
      <c r="AY43">
        <v>0.87119999999999997</v>
      </c>
      <c r="AZ43" t="s">
        <v>69</v>
      </c>
      <c r="BA43" t="s">
        <v>473</v>
      </c>
      <c r="BB43">
        <v>1</v>
      </c>
      <c r="BC43" t="s">
        <v>475</v>
      </c>
      <c r="BD43">
        <v>9</v>
      </c>
      <c r="BE43">
        <v>25310.222000000002</v>
      </c>
      <c r="BF43">
        <v>0.13516922135254286</v>
      </c>
      <c r="BG43">
        <v>0.11775942564233534</v>
      </c>
      <c r="BH43">
        <v>161458.91599999997</v>
      </c>
      <c r="BI43">
        <v>2.1189062114104623E-2</v>
      </c>
      <c r="BJ43">
        <v>1.8459910913807945E-2</v>
      </c>
      <c r="BK43">
        <v>1</v>
      </c>
      <c r="BL43" t="s">
        <v>67</v>
      </c>
      <c r="BM43">
        <v>1</v>
      </c>
      <c r="BN43" t="s">
        <v>638</v>
      </c>
    </row>
    <row r="44" spans="1:66">
      <c r="A44" s="140" t="str">
        <f t="shared" si="20"/>
        <v>성원운수</v>
      </c>
      <c r="B44" s="140" t="str">
        <f t="shared" si="21"/>
        <v>539</v>
      </c>
      <c r="C44" s="141" t="str">
        <f t="shared" si="22"/>
        <v>71바6601</v>
      </c>
      <c r="D44" s="115" t="str">
        <f t="shared" si="23"/>
        <v>중형</v>
      </c>
      <c r="E44" s="111" t="str">
        <f t="shared" si="16"/>
        <v>F</v>
      </c>
      <c r="F44" s="161">
        <f t="shared" si="17"/>
        <v>0.68325000000000002</v>
      </c>
      <c r="G44" s="162">
        <f t="shared" si="18"/>
        <v>2.7330000000000001</v>
      </c>
      <c r="H44" s="163">
        <f t="shared" si="19"/>
        <v>4</v>
      </c>
      <c r="I44" s="164">
        <f t="shared" si="24"/>
        <v>4203.1719999999996</v>
      </c>
      <c r="J44" s="165">
        <f t="shared" si="25"/>
        <v>2.9473822217148445E-2</v>
      </c>
      <c r="K44" s="165">
        <f t="shared" si="26"/>
        <v>0.36585583778894615</v>
      </c>
      <c r="L44" s="165">
        <f t="shared" si="27"/>
        <v>0.25028716407513185</v>
      </c>
      <c r="M44" s="166">
        <f t="shared" si="28"/>
        <v>13.161</v>
      </c>
      <c r="N44" s="167">
        <f t="shared" si="29"/>
        <v>0.19</v>
      </c>
      <c r="O44" s="167">
        <f t="shared" si="30"/>
        <v>1.0229999999999999</v>
      </c>
      <c r="P44" s="168">
        <f t="shared" si="31"/>
        <v>0</v>
      </c>
      <c r="Q44" s="169">
        <f t="shared" si="32"/>
        <v>62</v>
      </c>
      <c r="R44" s="170">
        <f t="shared" si="33"/>
        <v>18.362751298800209</v>
      </c>
      <c r="S44" s="142">
        <f t="shared" si="34"/>
        <v>8</v>
      </c>
      <c r="T44" s="142">
        <f t="shared" si="35"/>
        <v>43</v>
      </c>
      <c r="U44" t="s">
        <v>117</v>
      </c>
      <c r="V44" t="s">
        <v>122</v>
      </c>
      <c r="W44" t="s">
        <v>117</v>
      </c>
      <c r="X44" s="4" t="s">
        <v>122</v>
      </c>
      <c r="Y44" s="4" t="s">
        <v>249</v>
      </c>
      <c r="Z44" s="4" t="s">
        <v>194</v>
      </c>
      <c r="AA44" s="4" t="s">
        <v>195</v>
      </c>
      <c r="AB44" s="4">
        <v>519</v>
      </c>
      <c r="AC44" s="4">
        <v>4203.1719999999996</v>
      </c>
      <c r="AD44" s="4">
        <v>1538.21</v>
      </c>
      <c r="AE44" s="4">
        <v>2.7330000000000001</v>
      </c>
      <c r="AF44" s="4">
        <v>4</v>
      </c>
      <c r="AG44" s="4">
        <v>13.161</v>
      </c>
      <c r="AH44" s="4">
        <v>378.54781500000001</v>
      </c>
      <c r="AI44" s="4">
        <v>11.157251</v>
      </c>
      <c r="AJ44" s="4">
        <v>138.49392800000001</v>
      </c>
      <c r="AK44" s="4">
        <v>1052</v>
      </c>
      <c r="AL44" s="4">
        <v>8</v>
      </c>
      <c r="AM44" s="4">
        <v>43</v>
      </c>
      <c r="AN44" s="4">
        <v>62</v>
      </c>
      <c r="AO44" s="4">
        <v>11.103410999999999</v>
      </c>
      <c r="AP44" s="4">
        <v>2.2999999999999998</v>
      </c>
      <c r="AQ44" s="4">
        <v>0</v>
      </c>
      <c r="AR44" s="4">
        <v>74</v>
      </c>
      <c r="AS44" s="4">
        <v>44889</v>
      </c>
      <c r="AT44" s="4">
        <v>0.19</v>
      </c>
      <c r="AU44" s="4">
        <v>1.0229999999999999</v>
      </c>
      <c r="AV44" s="4">
        <v>33313</v>
      </c>
      <c r="AW44" s="4">
        <v>0</v>
      </c>
      <c r="AX44" s="4">
        <v>1</v>
      </c>
      <c r="AY44">
        <v>0.68325000000000002</v>
      </c>
      <c r="AZ44" t="s">
        <v>70</v>
      </c>
      <c r="BA44" t="s">
        <v>478</v>
      </c>
      <c r="BB44">
        <v>4</v>
      </c>
      <c r="BC44" t="s">
        <v>645</v>
      </c>
      <c r="BD44">
        <v>8</v>
      </c>
      <c r="BE44">
        <v>15528.259999999998</v>
      </c>
      <c r="BF44">
        <v>0.27067887838044957</v>
      </c>
      <c r="BG44">
        <v>0.18494134365344217</v>
      </c>
      <c r="BH44">
        <v>161458.91599999997</v>
      </c>
      <c r="BI44">
        <v>2.6032455216037746E-2</v>
      </c>
      <c r="BJ44">
        <v>1.7786675026357789E-2</v>
      </c>
      <c r="BK44">
        <v>1</v>
      </c>
      <c r="BL44" t="s">
        <v>124</v>
      </c>
      <c r="BM44">
        <v>1</v>
      </c>
      <c r="BN44" t="s">
        <v>638</v>
      </c>
    </row>
    <row r="45" spans="1:66">
      <c r="A45" s="143" t="str">
        <f t="shared" si="20"/>
        <v>성원운수</v>
      </c>
      <c r="B45" s="143" t="str">
        <f t="shared" si="21"/>
        <v>539</v>
      </c>
      <c r="C45" s="144" t="str">
        <f t="shared" si="22"/>
        <v>71바6605</v>
      </c>
      <c r="D45" s="132" t="str">
        <f t="shared" si="23"/>
        <v>중형</v>
      </c>
      <c r="E45" s="128" t="str">
        <f t="shared" si="16"/>
        <v>F</v>
      </c>
      <c r="F45" s="151">
        <f t="shared" si="17"/>
        <v>0.67049999999999998</v>
      </c>
      <c r="G45" s="152">
        <f t="shared" si="18"/>
        <v>2.6819999999999999</v>
      </c>
      <c r="H45" s="153">
        <f t="shared" si="19"/>
        <v>4</v>
      </c>
      <c r="I45" s="154">
        <f t="shared" si="24"/>
        <v>2411.7399999999998</v>
      </c>
      <c r="J45" s="155">
        <f t="shared" si="25"/>
        <v>2.5147092614408686E-2</v>
      </c>
      <c r="K45" s="155">
        <f t="shared" si="26"/>
        <v>0.41541350913294606</v>
      </c>
      <c r="L45" s="155">
        <f t="shared" si="27"/>
        <v>0.26453929528058584</v>
      </c>
      <c r="M45" s="156">
        <f t="shared" si="28"/>
        <v>14.936999999999999</v>
      </c>
      <c r="N45" s="157">
        <f t="shared" si="29"/>
        <v>1.161</v>
      </c>
      <c r="O45" s="157">
        <f t="shared" si="30"/>
        <v>0.45600000000000002</v>
      </c>
      <c r="P45" s="158">
        <f t="shared" si="31"/>
        <v>0</v>
      </c>
      <c r="Q45" s="159">
        <f t="shared" si="32"/>
        <v>65</v>
      </c>
      <c r="R45" s="160">
        <f t="shared" si="33"/>
        <v>19.036273630690509</v>
      </c>
      <c r="S45" s="145">
        <f t="shared" si="34"/>
        <v>28</v>
      </c>
      <c r="T45" s="145">
        <f t="shared" si="35"/>
        <v>11</v>
      </c>
      <c r="U45" t="s">
        <v>117</v>
      </c>
      <c r="V45" t="s">
        <v>122</v>
      </c>
      <c r="W45" t="s">
        <v>117</v>
      </c>
      <c r="X45" s="4" t="s">
        <v>122</v>
      </c>
      <c r="Y45" s="4" t="s">
        <v>250</v>
      </c>
      <c r="Z45" s="4" t="s">
        <v>194</v>
      </c>
      <c r="AA45" s="4" t="s">
        <v>195</v>
      </c>
      <c r="AB45" s="4">
        <v>519</v>
      </c>
      <c r="AC45" s="4">
        <v>2411.7399999999998</v>
      </c>
      <c r="AD45" s="4">
        <v>899.36599999999999</v>
      </c>
      <c r="AE45" s="4">
        <v>2.6819999999999999</v>
      </c>
      <c r="AF45" s="4">
        <v>4</v>
      </c>
      <c r="AG45" s="4">
        <v>14.936999999999999</v>
      </c>
      <c r="AH45" s="4">
        <v>226.462084</v>
      </c>
      <c r="AI45" s="4">
        <v>5.6948629999999998</v>
      </c>
      <c r="AJ45" s="4">
        <v>94.075408999999993</v>
      </c>
      <c r="AK45" s="4">
        <v>638</v>
      </c>
      <c r="AL45" s="4">
        <v>28</v>
      </c>
      <c r="AM45" s="4">
        <v>11</v>
      </c>
      <c r="AN45" s="4">
        <v>65</v>
      </c>
      <c r="AO45" s="4">
        <v>10.649641000000001</v>
      </c>
      <c r="AP45" s="4">
        <v>2.2999999999999998</v>
      </c>
      <c r="AQ45" s="4">
        <v>0</v>
      </c>
      <c r="AR45" s="4">
        <v>67</v>
      </c>
      <c r="AS45" s="4">
        <v>53758</v>
      </c>
      <c r="AT45" s="4">
        <v>1.161</v>
      </c>
      <c r="AU45" s="4">
        <v>0.45600000000000002</v>
      </c>
      <c r="AV45" s="4">
        <v>17942</v>
      </c>
      <c r="AW45" s="4">
        <v>0</v>
      </c>
      <c r="AX45" s="4">
        <v>1.03</v>
      </c>
      <c r="AY45">
        <v>0.67049999999999998</v>
      </c>
      <c r="AZ45" t="s">
        <v>70</v>
      </c>
      <c r="BA45" t="s">
        <v>478</v>
      </c>
      <c r="BB45">
        <v>5</v>
      </c>
      <c r="BC45" t="s">
        <v>646</v>
      </c>
      <c r="BD45">
        <v>6</v>
      </c>
      <c r="BE45">
        <v>15528.259999999998</v>
      </c>
      <c r="BF45">
        <v>0.15531295843835691</v>
      </c>
      <c r="BG45">
        <v>0.1041373386329183</v>
      </c>
      <c r="BH45">
        <v>161458.91599999997</v>
      </c>
      <c r="BI45">
        <v>1.493717448220698E-2</v>
      </c>
      <c r="BJ45">
        <v>1.001537549031978E-2</v>
      </c>
      <c r="BK45">
        <v>1</v>
      </c>
      <c r="BL45" t="s">
        <v>124</v>
      </c>
      <c r="BM45">
        <v>1</v>
      </c>
      <c r="BN45" t="s">
        <v>638</v>
      </c>
    </row>
    <row r="46" spans="1:66">
      <c r="A46" s="140" t="str">
        <f t="shared" ref="A46:A49" si="36">W46</f>
        <v>성원운수</v>
      </c>
      <c r="B46" s="140" t="str">
        <f t="shared" ref="B46:B49" si="37">V46</f>
        <v>539</v>
      </c>
      <c r="C46" s="141" t="str">
        <f t="shared" ref="C46:C49" si="38">Y46</f>
        <v>71바6615</v>
      </c>
      <c r="D46" s="115" t="str">
        <f t="shared" ref="D46:D49" si="39">Z46</f>
        <v>중형</v>
      </c>
      <c r="E46" s="111" t="str">
        <f t="shared" ref="E46:E49" si="40">AZ46</f>
        <v>F</v>
      </c>
      <c r="F46" s="161">
        <f t="shared" ref="F46:F49" si="41">G46/H46</f>
        <v>0.73871794871794871</v>
      </c>
      <c r="G46" s="162">
        <f t="shared" ref="G46:G49" si="42">AE46</f>
        <v>2.8809999999999998</v>
      </c>
      <c r="H46" s="163">
        <f t="shared" ref="H46:H49" si="43">AF46</f>
        <v>3.9</v>
      </c>
      <c r="I46" s="164">
        <f t="shared" ref="I46:I49" si="44">AC46</f>
        <v>3650.95</v>
      </c>
      <c r="J46" s="165">
        <f t="shared" ref="J46:J49" si="45">AI46/AH46</f>
        <v>2.7573050305997087E-2</v>
      </c>
      <c r="K46" s="165">
        <f t="shared" ref="K46:K49" si="46">AJ46/AH46</f>
        <v>0.3794619468866699</v>
      </c>
      <c r="L46" s="165">
        <f t="shared" ref="L46:L49" si="47">AK46/AC46</f>
        <v>0.28841808296470783</v>
      </c>
      <c r="M46" s="166">
        <f t="shared" ref="M46:M49" si="48">AG46</f>
        <v>13.337999999999999</v>
      </c>
      <c r="N46" s="167">
        <f t="shared" ref="N46:N49" si="49">IF(AW46=0,AT46,"속도계이상")</f>
        <v>1.1499999999999999</v>
      </c>
      <c r="O46" s="167">
        <f t="shared" ref="O46:O49" si="50">IF(AW46=0,AU46,"속도계이상")</f>
        <v>0.16400000000000001</v>
      </c>
      <c r="P46" s="168">
        <f t="shared" ref="P46:P49" si="51">AQ46/60</f>
        <v>0</v>
      </c>
      <c r="Q46" s="169">
        <f t="shared" ref="Q46:Q49" si="52">AN46</f>
        <v>53</v>
      </c>
      <c r="R46" s="170">
        <f t="shared" ref="R46:R49" si="53">AC46/(AH46-AI46-AJ46)</f>
        <v>17.914944087999018</v>
      </c>
      <c r="S46" s="142">
        <f t="shared" ref="S46:S49" si="54">IF(AW46=0,AL46,"속도계이상")</f>
        <v>42</v>
      </c>
      <c r="T46" s="142">
        <f t="shared" ref="T46:T49" si="55">IF(AW46=0,AM46,"속도계이상")</f>
        <v>6</v>
      </c>
      <c r="U46" t="s">
        <v>117</v>
      </c>
      <c r="V46" t="s">
        <v>122</v>
      </c>
      <c r="W46" t="s">
        <v>117</v>
      </c>
      <c r="X46" s="4" t="s">
        <v>122</v>
      </c>
      <c r="Y46" s="4" t="s">
        <v>251</v>
      </c>
      <c r="Z46" s="4" t="s">
        <v>194</v>
      </c>
      <c r="AA46" s="4" t="s">
        <v>195</v>
      </c>
      <c r="AB46" s="4">
        <v>519</v>
      </c>
      <c r="AC46" s="4">
        <v>3650.95</v>
      </c>
      <c r="AD46" s="4">
        <v>1267.4559999999999</v>
      </c>
      <c r="AE46" s="4">
        <v>2.8809999999999998</v>
      </c>
      <c r="AF46" s="4">
        <v>3.9</v>
      </c>
      <c r="AG46" s="4">
        <v>13.337999999999999</v>
      </c>
      <c r="AH46" s="4">
        <v>343.68562400000002</v>
      </c>
      <c r="AI46" s="4">
        <v>9.4764610000000005</v>
      </c>
      <c r="AJ46" s="4">
        <v>130.415616</v>
      </c>
      <c r="AK46" s="4">
        <v>1053</v>
      </c>
      <c r="AL46" s="4">
        <v>42</v>
      </c>
      <c r="AM46" s="4">
        <v>6</v>
      </c>
      <c r="AN46" s="4">
        <v>53</v>
      </c>
      <c r="AO46" s="4">
        <v>10.622934000000001</v>
      </c>
      <c r="AP46" s="4">
        <v>0</v>
      </c>
      <c r="AQ46" s="4">
        <v>0</v>
      </c>
      <c r="AR46" s="4">
        <v>80</v>
      </c>
      <c r="AS46" s="4">
        <v>73606</v>
      </c>
      <c r="AT46" s="4">
        <v>1.1499999999999999</v>
      </c>
      <c r="AU46" s="4">
        <v>0.16400000000000001</v>
      </c>
      <c r="AV46" s="4">
        <v>27926</v>
      </c>
      <c r="AW46" s="4">
        <v>0</v>
      </c>
      <c r="AX46" s="4">
        <v>1.0900000000000001</v>
      </c>
      <c r="AY46">
        <v>0.73871794871794871</v>
      </c>
      <c r="AZ46" t="s">
        <v>70</v>
      </c>
      <c r="BA46" t="s">
        <v>478</v>
      </c>
      <c r="BB46">
        <v>2</v>
      </c>
      <c r="BC46" t="s">
        <v>479</v>
      </c>
      <c r="BD46">
        <v>7</v>
      </c>
      <c r="BE46">
        <v>15528.259999999998</v>
      </c>
      <c r="BF46">
        <v>0.23511649083670677</v>
      </c>
      <c r="BG46">
        <v>0.17368477182065442</v>
      </c>
      <c r="BH46">
        <v>161458.91599999997</v>
      </c>
      <c r="BI46">
        <v>2.2612253881352705E-2</v>
      </c>
      <c r="BJ46">
        <v>1.6704077803122344E-2</v>
      </c>
      <c r="BK46">
        <v>1</v>
      </c>
      <c r="BL46" t="s">
        <v>70</v>
      </c>
      <c r="BM46">
        <v>0</v>
      </c>
      <c r="BN46" t="s">
        <v>418</v>
      </c>
    </row>
    <row r="47" spans="1:66">
      <c r="A47" s="143" t="str">
        <f t="shared" si="36"/>
        <v>성원운수</v>
      </c>
      <c r="B47" s="143" t="str">
        <f t="shared" si="37"/>
        <v>539</v>
      </c>
      <c r="C47" s="144" t="str">
        <f t="shared" si="38"/>
        <v>71바6616</v>
      </c>
      <c r="D47" s="132" t="str">
        <f t="shared" si="39"/>
        <v>중형</v>
      </c>
      <c r="E47" s="128" t="str">
        <f t="shared" si="40"/>
        <v>F</v>
      </c>
      <c r="F47" s="151">
        <f t="shared" si="41"/>
        <v>0.68500000000000005</v>
      </c>
      <c r="G47" s="152">
        <f t="shared" si="42"/>
        <v>2.74</v>
      </c>
      <c r="H47" s="153">
        <f t="shared" si="43"/>
        <v>4</v>
      </c>
      <c r="I47" s="154">
        <f t="shared" si="44"/>
        <v>4056.6840000000002</v>
      </c>
      <c r="J47" s="155">
        <f t="shared" si="45"/>
        <v>2.4030694328029636E-2</v>
      </c>
      <c r="K47" s="155">
        <f t="shared" si="46"/>
        <v>0.37724787253772596</v>
      </c>
      <c r="L47" s="155">
        <f t="shared" si="47"/>
        <v>0.1930147874470873</v>
      </c>
      <c r="M47" s="156">
        <f t="shared" si="48"/>
        <v>13.372999999999999</v>
      </c>
      <c r="N47" s="157">
        <f t="shared" si="49"/>
        <v>0.27100000000000002</v>
      </c>
      <c r="O47" s="157">
        <f t="shared" si="50"/>
        <v>0.41899999999999998</v>
      </c>
      <c r="P47" s="158">
        <f t="shared" si="51"/>
        <v>0</v>
      </c>
      <c r="Q47" s="159">
        <f t="shared" si="52"/>
        <v>61</v>
      </c>
      <c r="R47" s="160">
        <f t="shared" si="53"/>
        <v>18.063898012825344</v>
      </c>
      <c r="S47" s="145">
        <f t="shared" si="54"/>
        <v>11</v>
      </c>
      <c r="T47" s="145">
        <f t="shared" si="55"/>
        <v>17</v>
      </c>
      <c r="U47" t="s">
        <v>117</v>
      </c>
      <c r="V47" t="s">
        <v>122</v>
      </c>
      <c r="W47" t="s">
        <v>117</v>
      </c>
      <c r="X47" s="4" t="s">
        <v>122</v>
      </c>
      <c r="Y47" s="4" t="s">
        <v>252</v>
      </c>
      <c r="Z47" s="4" t="s">
        <v>194</v>
      </c>
      <c r="AA47" s="4" t="s">
        <v>195</v>
      </c>
      <c r="AB47" s="4">
        <v>519</v>
      </c>
      <c r="AC47" s="4">
        <v>4056.6840000000002</v>
      </c>
      <c r="AD47" s="4">
        <v>1480.6869999999999</v>
      </c>
      <c r="AE47" s="4">
        <v>2.74</v>
      </c>
      <c r="AF47" s="4">
        <v>4</v>
      </c>
      <c r="AG47" s="4">
        <v>13.372999999999999</v>
      </c>
      <c r="AH47" s="4">
        <v>375.089495</v>
      </c>
      <c r="AI47" s="4">
        <v>9.0136610000000008</v>
      </c>
      <c r="AJ47" s="4">
        <v>141.50171399999999</v>
      </c>
      <c r="AK47" s="4">
        <v>783</v>
      </c>
      <c r="AL47" s="4">
        <v>11</v>
      </c>
      <c r="AM47" s="4">
        <v>17</v>
      </c>
      <c r="AN47" s="4">
        <v>61</v>
      </c>
      <c r="AO47" s="4">
        <v>10.815242</v>
      </c>
      <c r="AP47" s="4">
        <v>0</v>
      </c>
      <c r="AQ47" s="4">
        <v>0</v>
      </c>
      <c r="AR47" s="4">
        <v>71</v>
      </c>
      <c r="AS47" s="4">
        <v>52446</v>
      </c>
      <c r="AT47" s="4">
        <v>0.27100000000000002</v>
      </c>
      <c r="AU47" s="4">
        <v>0.41899999999999998</v>
      </c>
      <c r="AV47" s="4">
        <v>30902</v>
      </c>
      <c r="AW47" s="4">
        <v>0</v>
      </c>
      <c r="AX47" s="4">
        <v>1.03</v>
      </c>
      <c r="AY47">
        <v>0.68500000000000005</v>
      </c>
      <c r="AZ47" t="s">
        <v>70</v>
      </c>
      <c r="BA47" t="s">
        <v>478</v>
      </c>
      <c r="BB47">
        <v>3</v>
      </c>
      <c r="BC47" t="s">
        <v>647</v>
      </c>
      <c r="BD47">
        <v>7</v>
      </c>
      <c r="BE47">
        <v>15528.259999999998</v>
      </c>
      <c r="BF47">
        <v>0.26124523932494692</v>
      </c>
      <c r="BG47">
        <v>0.17895298893758865</v>
      </c>
      <c r="BH47">
        <v>161458.91599999997</v>
      </c>
      <c r="BI47">
        <v>2.5125177974067416E-2</v>
      </c>
      <c r="BJ47">
        <v>1.7210746912236181E-2</v>
      </c>
      <c r="BK47">
        <v>1</v>
      </c>
      <c r="BL47" t="s">
        <v>124</v>
      </c>
      <c r="BM47">
        <v>1</v>
      </c>
      <c r="BN47" t="s">
        <v>638</v>
      </c>
    </row>
    <row r="48" spans="1:66">
      <c r="A48" s="140" t="str">
        <f t="shared" si="36"/>
        <v>성원운수</v>
      </c>
      <c r="B48" s="140" t="str">
        <f t="shared" si="37"/>
        <v>539</v>
      </c>
      <c r="C48" s="141" t="str">
        <f t="shared" si="38"/>
        <v>71바6617</v>
      </c>
      <c r="D48" s="115" t="str">
        <f t="shared" si="39"/>
        <v>중형</v>
      </c>
      <c r="E48" s="111" t="str">
        <f t="shared" si="40"/>
        <v>F</v>
      </c>
      <c r="F48" s="161">
        <f t="shared" si="41"/>
        <v>0.76153846153846161</v>
      </c>
      <c r="G48" s="162">
        <f t="shared" si="42"/>
        <v>2.97</v>
      </c>
      <c r="H48" s="163">
        <f t="shared" si="43"/>
        <v>3.9</v>
      </c>
      <c r="I48" s="164">
        <f t="shared" si="44"/>
        <v>1205.7139999999999</v>
      </c>
      <c r="J48" s="165">
        <f t="shared" si="45"/>
        <v>2.1761312714659194E-2</v>
      </c>
      <c r="K48" s="165">
        <f t="shared" si="46"/>
        <v>0.41682103300697015</v>
      </c>
      <c r="L48" s="165">
        <f t="shared" si="47"/>
        <v>0.31682471962671083</v>
      </c>
      <c r="M48" s="166">
        <f t="shared" si="48"/>
        <v>12.984</v>
      </c>
      <c r="N48" s="167">
        <f t="shared" si="49"/>
        <v>1.5760000000000001</v>
      </c>
      <c r="O48" s="167">
        <f t="shared" si="50"/>
        <v>0.16600000000000001</v>
      </c>
      <c r="P48" s="168">
        <f t="shared" si="51"/>
        <v>0</v>
      </c>
      <c r="Q48" s="169">
        <f t="shared" si="52"/>
        <v>54</v>
      </c>
      <c r="R48" s="170">
        <f t="shared" si="53"/>
        <v>18.665488346249347</v>
      </c>
      <c r="S48" s="142">
        <f t="shared" si="54"/>
        <v>19</v>
      </c>
      <c r="T48" s="142">
        <f t="shared" si="55"/>
        <v>2</v>
      </c>
      <c r="U48" t="s">
        <v>117</v>
      </c>
      <c r="V48" t="s">
        <v>122</v>
      </c>
      <c r="W48" t="s">
        <v>117</v>
      </c>
      <c r="X48" s="4" t="s">
        <v>122</v>
      </c>
      <c r="Y48" s="4" t="s">
        <v>308</v>
      </c>
      <c r="Z48" s="4" t="s">
        <v>194</v>
      </c>
      <c r="AA48" s="4" t="s">
        <v>195</v>
      </c>
      <c r="AB48" s="4">
        <v>519</v>
      </c>
      <c r="AC48" s="4">
        <v>1205.7139999999999</v>
      </c>
      <c r="AD48" s="4">
        <v>405.99200000000002</v>
      </c>
      <c r="AE48" s="4">
        <v>2.97</v>
      </c>
      <c r="AF48" s="4">
        <v>3.9</v>
      </c>
      <c r="AG48" s="4">
        <v>12.984</v>
      </c>
      <c r="AH48" s="4">
        <v>115.05854600000001</v>
      </c>
      <c r="AI48" s="4">
        <v>2.503825</v>
      </c>
      <c r="AJ48" s="4">
        <v>47.958821999999998</v>
      </c>
      <c r="AK48" s="4">
        <v>382</v>
      </c>
      <c r="AL48" s="4">
        <v>19</v>
      </c>
      <c r="AM48" s="4">
        <v>2</v>
      </c>
      <c r="AN48" s="4">
        <v>54</v>
      </c>
      <c r="AO48" s="4">
        <v>10.479134</v>
      </c>
      <c r="AP48" s="4">
        <v>0</v>
      </c>
      <c r="AQ48" s="4">
        <v>0</v>
      </c>
      <c r="AR48" s="4">
        <v>39</v>
      </c>
      <c r="AS48" s="4">
        <v>28061</v>
      </c>
      <c r="AT48" s="4">
        <v>1.5760000000000001</v>
      </c>
      <c r="AU48" s="4">
        <v>0.16600000000000001</v>
      </c>
      <c r="AV48" s="4">
        <v>10085</v>
      </c>
      <c r="AW48" s="4">
        <v>0</v>
      </c>
      <c r="AX48" s="4">
        <v>1.06</v>
      </c>
      <c r="AY48">
        <v>0.76153846153846161</v>
      </c>
      <c r="AZ48" t="s">
        <v>70</v>
      </c>
      <c r="BA48" t="s">
        <v>478</v>
      </c>
      <c r="BB48">
        <v>1</v>
      </c>
      <c r="BC48" t="s">
        <v>480</v>
      </c>
      <c r="BD48">
        <v>5</v>
      </c>
      <c r="BE48">
        <v>15528.259999999998</v>
      </c>
      <c r="BF48">
        <v>7.7646433019539857E-2</v>
      </c>
      <c r="BG48">
        <v>5.9130745145649588E-2</v>
      </c>
      <c r="BH48">
        <v>161458.91599999997</v>
      </c>
      <c r="BI48">
        <v>7.467621051041865E-3</v>
      </c>
      <c r="BJ48">
        <v>5.6868806465626516E-3</v>
      </c>
      <c r="BK48">
        <v>1</v>
      </c>
      <c r="BL48" t="s">
        <v>70</v>
      </c>
      <c r="BM48">
        <v>0</v>
      </c>
      <c r="BN48" t="s">
        <v>418</v>
      </c>
    </row>
    <row r="49" spans="1:66">
      <c r="A49" s="143" t="str">
        <f t="shared" si="36"/>
        <v>성원운수</v>
      </c>
      <c r="B49" s="143" t="str">
        <f t="shared" si="37"/>
        <v>순환54</v>
      </c>
      <c r="C49" s="144" t="str">
        <f t="shared" si="38"/>
        <v>72바1927</v>
      </c>
      <c r="D49" s="132" t="str">
        <f t="shared" si="39"/>
        <v>중형</v>
      </c>
      <c r="E49" s="128" t="str">
        <f t="shared" si="40"/>
        <v>C</v>
      </c>
      <c r="F49" s="151">
        <f t="shared" si="41"/>
        <v>0.89249999999999996</v>
      </c>
      <c r="G49" s="152">
        <f t="shared" si="42"/>
        <v>2.8559999999999999</v>
      </c>
      <c r="H49" s="153">
        <f t="shared" si="43"/>
        <v>3.2</v>
      </c>
      <c r="I49" s="154">
        <f t="shared" si="44"/>
        <v>6126.0690000000004</v>
      </c>
      <c r="J49" s="155">
        <f t="shared" si="45"/>
        <v>3.2186191223970879E-2</v>
      </c>
      <c r="K49" s="155">
        <f t="shared" si="46"/>
        <v>0.26796150758963772</v>
      </c>
      <c r="L49" s="155">
        <f t="shared" si="47"/>
        <v>0.18233552380817125</v>
      </c>
      <c r="M49" s="156">
        <f t="shared" si="48"/>
        <v>4.992</v>
      </c>
      <c r="N49" s="157">
        <f t="shared" si="49"/>
        <v>0</v>
      </c>
      <c r="O49" s="157">
        <f t="shared" si="50"/>
        <v>4.8319999999999999</v>
      </c>
      <c r="P49" s="158">
        <f t="shared" si="51"/>
        <v>0</v>
      </c>
      <c r="Q49" s="159">
        <f t="shared" si="52"/>
        <v>87</v>
      </c>
      <c r="R49" s="160">
        <f t="shared" si="53"/>
        <v>25.372094178297331</v>
      </c>
      <c r="S49" s="145">
        <f t="shared" si="54"/>
        <v>0</v>
      </c>
      <c r="T49" s="145">
        <f t="shared" si="55"/>
        <v>296</v>
      </c>
      <c r="U49" t="s">
        <v>117</v>
      </c>
      <c r="V49" t="s">
        <v>123</v>
      </c>
      <c r="W49" t="s">
        <v>117</v>
      </c>
      <c r="X49" s="4" t="s">
        <v>123</v>
      </c>
      <c r="Y49" s="4" t="s">
        <v>253</v>
      </c>
      <c r="Z49" s="4" t="s">
        <v>194</v>
      </c>
      <c r="AA49" s="4" t="s">
        <v>196</v>
      </c>
      <c r="AB49" s="4">
        <v>519</v>
      </c>
      <c r="AC49" s="4">
        <v>6126.0690000000004</v>
      </c>
      <c r="AD49" s="4">
        <v>2144.67</v>
      </c>
      <c r="AE49" s="4">
        <v>2.8559999999999999</v>
      </c>
      <c r="AF49" s="4">
        <v>3.2</v>
      </c>
      <c r="AG49" s="4">
        <v>4.992</v>
      </c>
      <c r="AH49" s="4">
        <v>345.00006300000001</v>
      </c>
      <c r="AI49" s="4">
        <v>11.104238</v>
      </c>
      <c r="AJ49" s="4">
        <v>92.446736999999999</v>
      </c>
      <c r="AK49" s="4">
        <v>1117</v>
      </c>
      <c r="AL49" s="4">
        <v>0</v>
      </c>
      <c r="AM49" s="4">
        <v>296</v>
      </c>
      <c r="AN49" s="4">
        <v>87</v>
      </c>
      <c r="AO49" s="4">
        <v>17.756717999999999</v>
      </c>
      <c r="AP49" s="4">
        <v>385.6</v>
      </c>
      <c r="AQ49" s="4">
        <v>0</v>
      </c>
      <c r="AR49" s="4">
        <v>49</v>
      </c>
      <c r="AS49" s="4">
        <v>16241</v>
      </c>
      <c r="AT49" s="4">
        <v>0</v>
      </c>
      <c r="AU49" s="4">
        <v>4.8319999999999999</v>
      </c>
      <c r="AV49" s="4">
        <v>55488</v>
      </c>
      <c r="AW49" s="4">
        <v>0</v>
      </c>
      <c r="AX49" s="4">
        <v>0.45</v>
      </c>
      <c r="AY49">
        <v>0.89249999999999996</v>
      </c>
      <c r="AZ49" t="s">
        <v>69</v>
      </c>
      <c r="BA49" t="s">
        <v>481</v>
      </c>
      <c r="BB49">
        <v>1</v>
      </c>
      <c r="BC49" t="s">
        <v>648</v>
      </c>
      <c r="BD49">
        <v>6</v>
      </c>
      <c r="BE49">
        <v>6126.0690000000004</v>
      </c>
      <c r="BF49">
        <v>1</v>
      </c>
      <c r="BG49">
        <v>0.89249999999999996</v>
      </c>
      <c r="BH49">
        <v>161458.91599999997</v>
      </c>
      <c r="BI49">
        <v>3.7941967850199126E-2</v>
      </c>
      <c r="BJ49">
        <v>3.3863206306302719E-2</v>
      </c>
      <c r="BK49">
        <v>1</v>
      </c>
      <c r="BL49" t="s">
        <v>69</v>
      </c>
      <c r="BM49">
        <v>0</v>
      </c>
      <c r="BN49" t="s">
        <v>418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41" priority="1" operator="containsText" text="F">
      <formula>NOT(ISERROR(SEARCH("F",E1)))</formula>
    </cfRule>
    <cfRule type="containsText" dxfId="40" priority="2" operator="containsText" text="D">
      <formula>NOT(ISERROR(SEARCH("D",E1)))</formula>
    </cfRule>
    <cfRule type="containsText" dxfId="39" priority="3" operator="containsText" text="C">
      <formula>NOT(ISERROR(SEARCH("C",E1)))</formula>
    </cfRule>
    <cfRule type="containsText" dxfId="38" priority="4" operator="containsText" text="B">
      <formula>NOT(ISERROR(SEARCH("B",E1)))</formula>
    </cfRule>
    <cfRule type="containsText" dxfId="37" priority="5" operator="containsText" text="A">
      <formula>NOT(ISERROR(SEARCH("A",E1)))</formula>
    </cfRule>
    <cfRule type="containsText" dxfId="3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158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38</v>
      </c>
      <c r="B4" s="122" t="s">
        <v>49</v>
      </c>
      <c r="C4" s="123" t="s">
        <v>142</v>
      </c>
      <c r="D4" s="123" t="s">
        <v>159</v>
      </c>
      <c r="E4" s="124" t="s">
        <v>148</v>
      </c>
      <c r="F4" s="122" t="s">
        <v>152</v>
      </c>
      <c r="G4" s="124" t="s">
        <v>150</v>
      </c>
      <c r="H4" s="124" t="s">
        <v>154</v>
      </c>
      <c r="I4" s="125" t="s">
        <v>156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182</v>
      </c>
      <c r="Q4" s="218" t="s">
        <v>43</v>
      </c>
      <c r="R4" s="218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190</v>
      </c>
      <c r="AN4" s="13" t="s">
        <v>191</v>
      </c>
      <c r="AO4" t="s">
        <v>192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172</v>
      </c>
      <c r="BH4" t="s">
        <v>74</v>
      </c>
      <c r="BI4" t="s">
        <v>168</v>
      </c>
      <c r="BJ4" t="s">
        <v>169</v>
      </c>
      <c r="BK4" t="s">
        <v>173</v>
      </c>
      <c r="BL4" t="s">
        <v>174</v>
      </c>
      <c r="BM4" t="s">
        <v>170</v>
      </c>
      <c r="BN4" t="s">
        <v>65</v>
      </c>
      <c r="BO4" t="s">
        <v>171</v>
      </c>
      <c r="BP4" t="s">
        <v>175</v>
      </c>
    </row>
    <row r="5" spans="1:68" ht="16.5">
      <c r="A5" s="126" t="str">
        <f>BF5</f>
        <v>성원운수</v>
      </c>
      <c r="B5" s="127">
        <f>IF(BH5="NULL", E5, BH5)</f>
        <v>2</v>
      </c>
      <c r="C5" s="128" t="str">
        <f>BN5</f>
        <v>F</v>
      </c>
      <c r="D5" s="129">
        <f>BM5</f>
        <v>0.78851101535434842</v>
      </c>
      <c r="E5" s="130">
        <f>U5</f>
        <v>2</v>
      </c>
      <c r="F5" s="131" t="str">
        <f>BG5</f>
        <v>537</v>
      </c>
      <c r="G5" s="132" t="str">
        <f>BK5</f>
        <v>71바6609</v>
      </c>
      <c r="H5" s="133">
        <f>BJ5</f>
        <v>4</v>
      </c>
      <c r="I5" s="134">
        <f>W5</f>
        <v>964.31500000000005</v>
      </c>
      <c r="J5" s="135">
        <f>AB5/AA5</f>
        <v>4.0211181739507947E-2</v>
      </c>
      <c r="K5" s="135">
        <f>AC5/AA5</f>
        <v>0.35157250962501269</v>
      </c>
      <c r="L5" s="135">
        <f>AD5/I5</f>
        <v>0.18147596998905957</v>
      </c>
      <c r="M5" s="136">
        <f>Z5</f>
        <v>13.773999999999999</v>
      </c>
      <c r="N5" s="137">
        <f>AE5*100/W5</f>
        <v>0</v>
      </c>
      <c r="O5" s="137">
        <f>AF5*100/W5</f>
        <v>4.8739260511347426</v>
      </c>
      <c r="P5" s="219">
        <f>AK5</f>
        <v>5</v>
      </c>
      <c r="Q5" s="220">
        <f>AE5</f>
        <v>0</v>
      </c>
      <c r="R5" s="220">
        <f>AF5</f>
        <v>47</v>
      </c>
      <c r="T5">
        <v>519</v>
      </c>
      <c r="U5">
        <v>2</v>
      </c>
      <c r="V5" t="s">
        <v>482</v>
      </c>
      <c r="W5">
        <v>964.31500000000005</v>
      </c>
      <c r="X5">
        <v>497.572</v>
      </c>
      <c r="Y5">
        <v>1.9379999999999999</v>
      </c>
      <c r="Z5">
        <v>13.773999999999999</v>
      </c>
      <c r="AA5">
        <v>69.106921999999997</v>
      </c>
      <c r="AB5">
        <v>2.7788710000000001</v>
      </c>
      <c r="AC5">
        <v>24.296094</v>
      </c>
      <c r="AD5" s="1">
        <v>175</v>
      </c>
      <c r="AE5">
        <v>0</v>
      </c>
      <c r="AF5">
        <v>47</v>
      </c>
      <c r="AG5">
        <v>69</v>
      </c>
      <c r="AH5">
        <v>13.953956</v>
      </c>
      <c r="AI5">
        <v>24.1</v>
      </c>
      <c r="AJ5">
        <v>0</v>
      </c>
      <c r="AK5">
        <v>5</v>
      </c>
      <c r="AL5">
        <v>78</v>
      </c>
      <c r="AM5" t="s">
        <v>483</v>
      </c>
      <c r="AN5" t="s">
        <v>510</v>
      </c>
      <c r="AO5">
        <v>496.66899999999998</v>
      </c>
      <c r="AR5" t="s">
        <v>117</v>
      </c>
      <c r="AS5" t="s">
        <v>120</v>
      </c>
      <c r="AT5" t="s">
        <v>236</v>
      </c>
      <c r="AU5" t="s">
        <v>482</v>
      </c>
      <c r="AV5" t="s">
        <v>48</v>
      </c>
      <c r="AW5">
        <v>4</v>
      </c>
      <c r="BB5">
        <v>0.78851101535434842</v>
      </c>
      <c r="BC5" t="s">
        <v>70</v>
      </c>
      <c r="BF5" t="s">
        <v>117</v>
      </c>
      <c r="BG5" t="s">
        <v>120</v>
      </c>
      <c r="BH5" t="s">
        <v>482</v>
      </c>
      <c r="BI5">
        <v>2</v>
      </c>
      <c r="BJ5">
        <v>4</v>
      </c>
      <c r="BK5" t="s">
        <v>236</v>
      </c>
      <c r="BL5" t="s">
        <v>241</v>
      </c>
      <c r="BM5">
        <v>0.78851101535434842</v>
      </c>
      <c r="BN5" t="s">
        <v>70</v>
      </c>
      <c r="BO5" t="s">
        <v>189</v>
      </c>
      <c r="BP5">
        <v>964.31500000000005</v>
      </c>
    </row>
    <row r="6" spans="1:68" ht="16.5">
      <c r="A6" s="109" t="str">
        <f t="shared" ref="A6:A7" si="0">BF6</f>
        <v>성원운수</v>
      </c>
      <c r="B6" s="110">
        <f t="shared" ref="B6:B69" si="1">IF(BH6="NULL", E6, BH6)</f>
        <v>1765</v>
      </c>
      <c r="C6" s="111" t="str">
        <f t="shared" ref="C6:C7" si="2">BN6</f>
        <v>F</v>
      </c>
      <c r="D6" s="112">
        <f t="shared" ref="D6:D7" si="3">BM6</f>
        <v>0.76351351709918758</v>
      </c>
      <c r="E6" s="113">
        <f t="shared" ref="E6:E7" si="4">U6</f>
        <v>1765</v>
      </c>
      <c r="F6" s="114" t="str">
        <f t="shared" ref="F6:F7" si="5">BG6</f>
        <v>535</v>
      </c>
      <c r="G6" s="115" t="str">
        <f t="shared" ref="G6:G7" si="6">BK6</f>
        <v>71바6958</v>
      </c>
      <c r="H6" s="116">
        <f t="shared" ref="H6:H7" si="7">BJ6</f>
        <v>8</v>
      </c>
      <c r="I6" s="117">
        <f t="shared" ref="I6:I69" si="8">W6</f>
        <v>1526.123</v>
      </c>
      <c r="J6" s="118">
        <f t="shared" ref="J6:J7" si="9">AB6/AA6</f>
        <v>3.8805929486732206E-2</v>
      </c>
      <c r="K6" s="118">
        <f t="shared" ref="K6:K7" si="10">AC6/AA6</f>
        <v>0.35213607714569689</v>
      </c>
      <c r="L6" s="118">
        <f t="shared" ref="L6:L7" si="11">AD6/I6</f>
        <v>0.16053751892868398</v>
      </c>
      <c r="M6" s="119">
        <f t="shared" ref="M6:M7" si="12">Z6</f>
        <v>11.912000000000001</v>
      </c>
      <c r="N6" s="120">
        <f t="shared" ref="N6:N7" si="13">AE6*100/W6</f>
        <v>0</v>
      </c>
      <c r="O6" s="120">
        <f t="shared" ref="O6:O7" si="14">AF6*100/W6</f>
        <v>3.9315310758045059</v>
      </c>
      <c r="P6" s="221">
        <f t="shared" ref="P6:P7" si="15">AK6</f>
        <v>29</v>
      </c>
      <c r="Q6" s="222">
        <f t="shared" ref="Q6:Q7" si="16">AE6</f>
        <v>0</v>
      </c>
      <c r="R6" s="222">
        <f t="shared" ref="R6:R7" si="17">AF6</f>
        <v>60</v>
      </c>
      <c r="T6">
        <v>519</v>
      </c>
      <c r="U6">
        <v>1765</v>
      </c>
      <c r="V6" t="s">
        <v>482</v>
      </c>
      <c r="W6">
        <v>1526.123</v>
      </c>
      <c r="X6">
        <v>694.78700000000003</v>
      </c>
      <c r="Y6">
        <v>2.1970000000000001</v>
      </c>
      <c r="Z6">
        <v>11.912000000000001</v>
      </c>
      <c r="AA6">
        <v>120.026915</v>
      </c>
      <c r="AB6">
        <v>4.657756</v>
      </c>
      <c r="AC6">
        <v>42.265807000000002</v>
      </c>
      <c r="AD6" s="1">
        <v>245</v>
      </c>
      <c r="AE6">
        <v>0</v>
      </c>
      <c r="AF6">
        <v>60</v>
      </c>
      <c r="AG6">
        <v>71</v>
      </c>
      <c r="AH6">
        <v>12.714839</v>
      </c>
      <c r="AI6">
        <v>24.4</v>
      </c>
      <c r="AJ6">
        <v>0</v>
      </c>
      <c r="AK6">
        <v>29</v>
      </c>
      <c r="AL6">
        <v>3637</v>
      </c>
      <c r="AM6" t="s">
        <v>484</v>
      </c>
      <c r="AN6" t="s">
        <v>511</v>
      </c>
      <c r="AO6">
        <v>343.71699999999998</v>
      </c>
      <c r="AR6" t="s">
        <v>117</v>
      </c>
      <c r="AS6" t="s">
        <v>118</v>
      </c>
      <c r="AT6" t="s">
        <v>204</v>
      </c>
      <c r="AU6" t="s">
        <v>482</v>
      </c>
      <c r="AV6" t="s">
        <v>48</v>
      </c>
      <c r="AW6">
        <v>8</v>
      </c>
      <c r="BB6">
        <v>0.76351351709918758</v>
      </c>
      <c r="BC6" t="s">
        <v>70</v>
      </c>
      <c r="BF6" t="s">
        <v>117</v>
      </c>
      <c r="BG6" t="s">
        <v>118</v>
      </c>
      <c r="BH6" t="s">
        <v>482</v>
      </c>
      <c r="BI6">
        <v>1765</v>
      </c>
      <c r="BJ6">
        <v>8</v>
      </c>
      <c r="BK6" t="s">
        <v>204</v>
      </c>
      <c r="BL6" t="s">
        <v>206</v>
      </c>
      <c r="BM6">
        <v>0.76351351709918758</v>
      </c>
      <c r="BN6" t="s">
        <v>70</v>
      </c>
      <c r="BO6" t="s">
        <v>189</v>
      </c>
      <c r="BP6">
        <v>1526.123</v>
      </c>
    </row>
    <row r="7" spans="1:68" ht="16.5">
      <c r="A7" s="126" t="str">
        <f t="shared" si="0"/>
        <v>성원운수</v>
      </c>
      <c r="B7" s="127">
        <f t="shared" si="1"/>
        <v>2400</v>
      </c>
      <c r="C7" s="128" t="str">
        <f t="shared" si="2"/>
        <v>F</v>
      </c>
      <c r="D7" s="129">
        <f t="shared" si="3"/>
        <v>0.74075890960936897</v>
      </c>
      <c r="E7" s="130">
        <f t="shared" si="4"/>
        <v>2400</v>
      </c>
      <c r="F7" s="131" t="str">
        <f t="shared" si="5"/>
        <v>538</v>
      </c>
      <c r="G7" s="132" t="str">
        <f t="shared" si="6"/>
        <v>71바6309</v>
      </c>
      <c r="H7" s="133">
        <f t="shared" si="7"/>
        <v>4</v>
      </c>
      <c r="I7" s="134">
        <f t="shared" si="8"/>
        <v>563.90800000000002</v>
      </c>
      <c r="J7" s="135">
        <f t="shared" si="9"/>
        <v>3.0326435374395663E-2</v>
      </c>
      <c r="K7" s="135">
        <f t="shared" si="10"/>
        <v>0.43489725261830653</v>
      </c>
      <c r="L7" s="135">
        <f t="shared" si="11"/>
        <v>0.27132085375628651</v>
      </c>
      <c r="M7" s="136">
        <f t="shared" si="12"/>
        <v>16.783999999999999</v>
      </c>
      <c r="N7" s="137">
        <f t="shared" si="13"/>
        <v>0</v>
      </c>
      <c r="O7" s="137">
        <f t="shared" si="14"/>
        <v>14.541379090206203</v>
      </c>
      <c r="P7" s="219">
        <f t="shared" si="15"/>
        <v>31</v>
      </c>
      <c r="Q7" s="220">
        <f t="shared" si="16"/>
        <v>0</v>
      </c>
      <c r="R7" s="220">
        <f t="shared" si="17"/>
        <v>82</v>
      </c>
      <c r="T7">
        <v>519</v>
      </c>
      <c r="U7">
        <v>2400</v>
      </c>
      <c r="V7" t="s">
        <v>482</v>
      </c>
      <c r="W7">
        <v>563.90800000000002</v>
      </c>
      <c r="X7">
        <v>305.47399999999999</v>
      </c>
      <c r="Y7">
        <v>1.8460000000000001</v>
      </c>
      <c r="Z7">
        <v>16.783999999999999</v>
      </c>
      <c r="AA7">
        <v>47.949981000000001</v>
      </c>
      <c r="AB7">
        <v>1.4541519999999999</v>
      </c>
      <c r="AC7">
        <v>20.853314999999998</v>
      </c>
      <c r="AD7" s="1">
        <v>153</v>
      </c>
      <c r="AE7">
        <v>0</v>
      </c>
      <c r="AF7">
        <v>82</v>
      </c>
      <c r="AG7">
        <v>77</v>
      </c>
      <c r="AH7">
        <v>11.760338000000001</v>
      </c>
      <c r="AI7">
        <v>53.4</v>
      </c>
      <c r="AJ7">
        <v>0</v>
      </c>
      <c r="AK7">
        <v>31</v>
      </c>
      <c r="AL7">
        <v>4097</v>
      </c>
      <c r="AM7" t="s">
        <v>485</v>
      </c>
      <c r="AN7" t="s">
        <v>512</v>
      </c>
      <c r="AO7">
        <v>275.84899999999999</v>
      </c>
      <c r="AR7" t="s">
        <v>117</v>
      </c>
      <c r="AS7" t="s">
        <v>121</v>
      </c>
      <c r="AT7" t="s">
        <v>248</v>
      </c>
      <c r="AU7" t="s">
        <v>482</v>
      </c>
      <c r="AV7" t="s">
        <v>48</v>
      </c>
      <c r="AW7">
        <v>4</v>
      </c>
      <c r="BB7">
        <v>0.74075890960936897</v>
      </c>
      <c r="BC7" t="s">
        <v>70</v>
      </c>
      <c r="BF7" t="s">
        <v>117</v>
      </c>
      <c r="BG7" t="s">
        <v>121</v>
      </c>
      <c r="BH7" t="s">
        <v>482</v>
      </c>
      <c r="BI7">
        <v>2400</v>
      </c>
      <c r="BJ7">
        <v>4</v>
      </c>
      <c r="BK7" t="s">
        <v>248</v>
      </c>
      <c r="BL7" t="s">
        <v>247</v>
      </c>
      <c r="BM7">
        <v>0.74075890960936897</v>
      </c>
      <c r="BN7" t="s">
        <v>70</v>
      </c>
      <c r="BO7" t="s">
        <v>189</v>
      </c>
      <c r="BP7">
        <v>563.9079999999999</v>
      </c>
    </row>
    <row r="8" spans="1:68" ht="16.5">
      <c r="A8" s="109" t="str">
        <f t="shared" ref="A8:A71" si="18">BF8</f>
        <v>성원운수</v>
      </c>
      <c r="B8" s="110">
        <f t="shared" si="1"/>
        <v>2590</v>
      </c>
      <c r="C8" s="111" t="str">
        <f t="shared" ref="C8:C71" si="19">BN8</f>
        <v>C</v>
      </c>
      <c r="D8" s="112">
        <f t="shared" ref="D8:D71" si="20">BM8</f>
        <v>0.86370953879278434</v>
      </c>
      <c r="E8" s="113">
        <f t="shared" ref="E8:E71" si="21">U8</f>
        <v>2590</v>
      </c>
      <c r="F8" s="114" t="str">
        <f t="shared" ref="F8:F71" si="22">BG8</f>
        <v>538</v>
      </c>
      <c r="G8" s="115" t="str">
        <f t="shared" ref="G8:G71" si="23">BK8</f>
        <v>71바6303</v>
      </c>
      <c r="H8" s="116">
        <f t="shared" ref="H8:H71" si="24">BJ8</f>
        <v>3</v>
      </c>
      <c r="I8" s="117">
        <f t="shared" si="8"/>
        <v>1202.453</v>
      </c>
      <c r="J8" s="118">
        <f t="shared" ref="J8:J71" si="25">AB8/AA8</f>
        <v>2.394891910469589E-2</v>
      </c>
      <c r="K8" s="118">
        <f t="shared" ref="K8:K71" si="26">AC8/AA8</f>
        <v>0.38810389169420767</v>
      </c>
      <c r="L8" s="118">
        <f t="shared" ref="L8:L71" si="27">AD8/I8</f>
        <v>0.20042363402145449</v>
      </c>
      <c r="M8" s="119">
        <f t="shared" ref="M8:M71" si="28">Z8</f>
        <v>10.32</v>
      </c>
      <c r="N8" s="120">
        <f t="shared" ref="N8:N71" si="29">AE8*100/W8</f>
        <v>0</v>
      </c>
      <c r="O8" s="120">
        <f t="shared" ref="O8:O71" si="30">AF8*100/W8</f>
        <v>2.4949000085658235</v>
      </c>
      <c r="P8" s="221">
        <f t="shared" ref="P8:P71" si="31">AK8</f>
        <v>29</v>
      </c>
      <c r="Q8" s="222">
        <f t="shared" ref="Q8:Q71" si="32">AE8</f>
        <v>0</v>
      </c>
      <c r="R8" s="222">
        <f t="shared" ref="R8:R71" si="33">AF8</f>
        <v>30</v>
      </c>
      <c r="T8">
        <v>519</v>
      </c>
      <c r="U8">
        <v>2590</v>
      </c>
      <c r="V8" t="s">
        <v>482</v>
      </c>
      <c r="W8">
        <v>1202.453</v>
      </c>
      <c r="X8">
        <v>562.62699999999995</v>
      </c>
      <c r="Y8">
        <v>2.137</v>
      </c>
      <c r="Z8">
        <v>10.32</v>
      </c>
      <c r="AA8">
        <v>104.433565</v>
      </c>
      <c r="AB8">
        <v>2.501071</v>
      </c>
      <c r="AC8">
        <v>40.531072999999999</v>
      </c>
      <c r="AD8" s="1">
        <v>241</v>
      </c>
      <c r="AE8">
        <v>0</v>
      </c>
      <c r="AF8">
        <v>30</v>
      </c>
      <c r="AG8">
        <v>80</v>
      </c>
      <c r="AH8">
        <v>11.514047</v>
      </c>
      <c r="AI8">
        <v>26</v>
      </c>
      <c r="AJ8">
        <v>0</v>
      </c>
      <c r="AK8">
        <v>29</v>
      </c>
      <c r="AL8">
        <v>6055</v>
      </c>
      <c r="AM8" t="s">
        <v>486</v>
      </c>
      <c r="AN8" t="s">
        <v>513</v>
      </c>
      <c r="AO8">
        <v>662.25</v>
      </c>
      <c r="AR8" t="s">
        <v>117</v>
      </c>
      <c r="AS8" t="s">
        <v>121</v>
      </c>
      <c r="AT8" t="s">
        <v>245</v>
      </c>
      <c r="AU8" t="s">
        <v>482</v>
      </c>
      <c r="AV8" t="s">
        <v>48</v>
      </c>
      <c r="AW8">
        <v>3</v>
      </c>
      <c r="BB8">
        <v>0.86370953879278434</v>
      </c>
      <c r="BC8" t="s">
        <v>69</v>
      </c>
      <c r="BF8" t="s">
        <v>117</v>
      </c>
      <c r="BG8" t="s">
        <v>121</v>
      </c>
      <c r="BH8" t="s">
        <v>482</v>
      </c>
      <c r="BI8">
        <v>2590</v>
      </c>
      <c r="BJ8">
        <v>3</v>
      </c>
      <c r="BK8" t="s">
        <v>245</v>
      </c>
      <c r="BL8" t="s">
        <v>243</v>
      </c>
      <c r="BM8">
        <v>0.86370953879278434</v>
      </c>
      <c r="BN8" t="s">
        <v>69</v>
      </c>
      <c r="BO8" t="s">
        <v>179</v>
      </c>
      <c r="BP8">
        <v>1202.453</v>
      </c>
    </row>
    <row r="9" spans="1:68" ht="16.5">
      <c r="A9" s="126" t="str">
        <f t="shared" si="18"/>
        <v>성원운수</v>
      </c>
      <c r="B9" s="127">
        <f t="shared" si="1"/>
        <v>2900</v>
      </c>
      <c r="C9" s="128" t="str">
        <f t="shared" si="19"/>
        <v>F</v>
      </c>
      <c r="D9" s="129">
        <f t="shared" si="20"/>
        <v>0.74904350932570118</v>
      </c>
      <c r="E9" s="130">
        <f t="shared" si="21"/>
        <v>2900</v>
      </c>
      <c r="F9" s="131" t="str">
        <f t="shared" si="22"/>
        <v>537</v>
      </c>
      <c r="G9" s="132" t="str">
        <f t="shared" si="23"/>
        <v>71바6612</v>
      </c>
      <c r="H9" s="133">
        <f t="shared" si="24"/>
        <v>4</v>
      </c>
      <c r="I9" s="134">
        <f t="shared" si="8"/>
        <v>1720.213</v>
      </c>
      <c r="J9" s="135">
        <f t="shared" si="25"/>
        <v>2.3551430138368027E-2</v>
      </c>
      <c r="K9" s="135">
        <f t="shared" si="26"/>
        <v>0.36675334541289006</v>
      </c>
      <c r="L9" s="135">
        <f t="shared" si="27"/>
        <v>0.24589978101549054</v>
      </c>
      <c r="M9" s="136">
        <f t="shared" si="28"/>
        <v>13.170999999999999</v>
      </c>
      <c r="N9" s="137">
        <f t="shared" si="29"/>
        <v>0</v>
      </c>
      <c r="O9" s="137">
        <f t="shared" si="30"/>
        <v>10.289423460931873</v>
      </c>
      <c r="P9" s="219">
        <f t="shared" si="31"/>
        <v>31</v>
      </c>
      <c r="Q9" s="220">
        <f t="shared" si="32"/>
        <v>0</v>
      </c>
      <c r="R9" s="220">
        <f t="shared" si="33"/>
        <v>177</v>
      </c>
      <c r="T9">
        <v>519</v>
      </c>
      <c r="U9">
        <v>2900</v>
      </c>
      <c r="V9" t="s">
        <v>482</v>
      </c>
      <c r="W9">
        <v>1720.213</v>
      </c>
      <c r="X9">
        <v>892.52599999999995</v>
      </c>
      <c r="Y9">
        <v>1.927</v>
      </c>
      <c r="Z9">
        <v>13.170999999999999</v>
      </c>
      <c r="AA9">
        <v>123.06246299999999</v>
      </c>
      <c r="AB9">
        <v>2.8982969999999999</v>
      </c>
      <c r="AC9">
        <v>45.133569999999999</v>
      </c>
      <c r="AD9" s="1">
        <v>423</v>
      </c>
      <c r="AE9">
        <v>0</v>
      </c>
      <c r="AF9">
        <v>177</v>
      </c>
      <c r="AG9">
        <v>74</v>
      </c>
      <c r="AH9">
        <v>13.978372</v>
      </c>
      <c r="AI9">
        <v>81.5</v>
      </c>
      <c r="AJ9">
        <v>0</v>
      </c>
      <c r="AK9">
        <v>31</v>
      </c>
      <c r="AL9">
        <v>5050</v>
      </c>
      <c r="AM9" t="s">
        <v>487</v>
      </c>
      <c r="AN9" t="s">
        <v>514</v>
      </c>
      <c r="AO9">
        <v>1361.8979999999999</v>
      </c>
      <c r="AR9" t="s">
        <v>117</v>
      </c>
      <c r="AS9" t="s">
        <v>120</v>
      </c>
      <c r="AT9" t="s">
        <v>424</v>
      </c>
      <c r="AU9" t="s">
        <v>482</v>
      </c>
      <c r="AV9" t="s">
        <v>48</v>
      </c>
      <c r="AW9">
        <v>4</v>
      </c>
      <c r="BB9">
        <v>0.74904350932570118</v>
      </c>
      <c r="BC9" t="s">
        <v>70</v>
      </c>
      <c r="BF9" t="s">
        <v>117</v>
      </c>
      <c r="BG9" t="s">
        <v>120</v>
      </c>
      <c r="BH9" t="s">
        <v>482</v>
      </c>
      <c r="BI9">
        <v>2900</v>
      </c>
      <c r="BJ9">
        <v>4</v>
      </c>
      <c r="BK9" t="s">
        <v>424</v>
      </c>
      <c r="BL9" t="s">
        <v>237</v>
      </c>
      <c r="BM9">
        <v>0.74904350932570118</v>
      </c>
      <c r="BN9" t="s">
        <v>70</v>
      </c>
      <c r="BO9" t="s">
        <v>189</v>
      </c>
      <c r="BP9">
        <v>1720.2129999999997</v>
      </c>
    </row>
    <row r="10" spans="1:68" ht="16.5">
      <c r="A10" s="109" t="str">
        <f t="shared" si="18"/>
        <v>성원운수</v>
      </c>
      <c r="B10" s="110">
        <f t="shared" si="1"/>
        <v>3629</v>
      </c>
      <c r="C10" s="111" t="str">
        <f t="shared" si="19"/>
        <v>C</v>
      </c>
      <c r="D10" s="112">
        <f t="shared" si="20"/>
        <v>0.87280277517260818</v>
      </c>
      <c r="E10" s="113">
        <f t="shared" si="21"/>
        <v>3629</v>
      </c>
      <c r="F10" s="114" t="str">
        <f t="shared" si="22"/>
        <v>순환54</v>
      </c>
      <c r="G10" s="115" t="str">
        <f t="shared" si="23"/>
        <v>72바1927</v>
      </c>
      <c r="H10" s="116">
        <f t="shared" si="24"/>
        <v>3</v>
      </c>
      <c r="I10" s="117">
        <f t="shared" si="8"/>
        <v>543.11599999999999</v>
      </c>
      <c r="J10" s="118">
        <f t="shared" si="25"/>
        <v>2.436935296697371E-2</v>
      </c>
      <c r="K10" s="118">
        <f t="shared" si="26"/>
        <v>0.41289556405069233</v>
      </c>
      <c r="L10" s="118">
        <f t="shared" si="27"/>
        <v>0.12152100103845219</v>
      </c>
      <c r="M10" s="119">
        <f t="shared" si="28"/>
        <v>14.051</v>
      </c>
      <c r="N10" s="120">
        <f t="shared" si="29"/>
        <v>0</v>
      </c>
      <c r="O10" s="120">
        <f t="shared" si="30"/>
        <v>1.4729818307691176</v>
      </c>
      <c r="P10" s="221">
        <f t="shared" si="31"/>
        <v>17</v>
      </c>
      <c r="Q10" s="222">
        <f t="shared" si="32"/>
        <v>0</v>
      </c>
      <c r="R10" s="222">
        <f t="shared" si="33"/>
        <v>8</v>
      </c>
      <c r="T10">
        <v>519</v>
      </c>
      <c r="U10">
        <v>3629</v>
      </c>
      <c r="V10" t="s">
        <v>482</v>
      </c>
      <c r="W10">
        <v>543.11599999999999</v>
      </c>
      <c r="X10">
        <v>196.096</v>
      </c>
      <c r="Y10">
        <v>2.77</v>
      </c>
      <c r="Z10">
        <v>14.051</v>
      </c>
      <c r="AA10">
        <v>40.043041000000002</v>
      </c>
      <c r="AB10">
        <v>0.975823</v>
      </c>
      <c r="AC10">
        <v>16.533594000000001</v>
      </c>
      <c r="AD10" s="1">
        <v>66</v>
      </c>
      <c r="AE10">
        <v>0</v>
      </c>
      <c r="AF10">
        <v>8</v>
      </c>
      <c r="AG10">
        <v>74</v>
      </c>
      <c r="AH10">
        <v>13.563305</v>
      </c>
      <c r="AI10">
        <v>8.6</v>
      </c>
      <c r="AJ10">
        <v>0</v>
      </c>
      <c r="AK10">
        <v>17</v>
      </c>
      <c r="AL10">
        <v>16129</v>
      </c>
      <c r="AM10" t="s">
        <v>515</v>
      </c>
      <c r="AN10" t="s">
        <v>516</v>
      </c>
      <c r="AO10">
        <v>283.40899999999999</v>
      </c>
      <c r="AR10" t="s">
        <v>117</v>
      </c>
      <c r="AS10" t="s">
        <v>123</v>
      </c>
      <c r="AT10" t="s">
        <v>253</v>
      </c>
      <c r="AU10" t="s">
        <v>482</v>
      </c>
      <c r="AV10" t="s">
        <v>196</v>
      </c>
      <c r="AW10">
        <v>3</v>
      </c>
      <c r="BB10">
        <v>0.87280277517260818</v>
      </c>
      <c r="BC10" t="s">
        <v>69</v>
      </c>
      <c r="BF10" t="s">
        <v>117</v>
      </c>
      <c r="BG10" t="s">
        <v>123</v>
      </c>
      <c r="BH10" t="s">
        <v>482</v>
      </c>
      <c r="BI10">
        <v>3629</v>
      </c>
      <c r="BJ10">
        <v>3</v>
      </c>
      <c r="BK10" t="s">
        <v>253</v>
      </c>
      <c r="BL10" t="s">
        <v>419</v>
      </c>
      <c r="BM10">
        <v>0.87280277517260818</v>
      </c>
      <c r="BN10" t="s">
        <v>69</v>
      </c>
      <c r="BO10" t="s">
        <v>179</v>
      </c>
      <c r="BP10">
        <v>517.06399999999996</v>
      </c>
    </row>
    <row r="11" spans="1:68" ht="16.5">
      <c r="A11" s="126" t="str">
        <f t="shared" si="18"/>
        <v>성원운수</v>
      </c>
      <c r="B11" s="127">
        <f t="shared" si="1"/>
        <v>4458</v>
      </c>
      <c r="C11" s="128" t="str">
        <f t="shared" si="19"/>
        <v>D</v>
      </c>
      <c r="D11" s="129">
        <f t="shared" si="20"/>
        <v>0.82390030920280211</v>
      </c>
      <c r="E11" s="130">
        <f t="shared" si="21"/>
        <v>4458</v>
      </c>
      <c r="F11" s="131" t="str">
        <f t="shared" si="22"/>
        <v>537</v>
      </c>
      <c r="G11" s="132" t="str">
        <f t="shared" si="23"/>
        <v>71바6609</v>
      </c>
      <c r="H11" s="133">
        <f t="shared" si="24"/>
        <v>3</v>
      </c>
      <c r="I11" s="134">
        <f t="shared" si="8"/>
        <v>1111.7529999999999</v>
      </c>
      <c r="J11" s="135">
        <f t="shared" si="25"/>
        <v>1.497442507328238E-2</v>
      </c>
      <c r="K11" s="135">
        <f t="shared" si="26"/>
        <v>0.35738223905757083</v>
      </c>
      <c r="L11" s="135">
        <f t="shared" si="27"/>
        <v>0.17090127033612684</v>
      </c>
      <c r="M11" s="136">
        <f t="shared" si="28"/>
        <v>13.273999999999999</v>
      </c>
      <c r="N11" s="137">
        <f t="shared" si="29"/>
        <v>0</v>
      </c>
      <c r="O11" s="137">
        <f t="shared" si="30"/>
        <v>20.598100477354233</v>
      </c>
      <c r="P11" s="219">
        <f t="shared" si="31"/>
        <v>2</v>
      </c>
      <c r="Q11" s="220">
        <f t="shared" si="32"/>
        <v>0</v>
      </c>
      <c r="R11" s="220">
        <f t="shared" si="33"/>
        <v>229</v>
      </c>
      <c r="T11">
        <v>519</v>
      </c>
      <c r="U11">
        <v>4458</v>
      </c>
      <c r="V11" t="s">
        <v>482</v>
      </c>
      <c r="W11">
        <v>1111.7529999999999</v>
      </c>
      <c r="X11">
        <v>552.67899999999997</v>
      </c>
      <c r="Y11">
        <v>2.012</v>
      </c>
      <c r="Z11">
        <v>13.273999999999999</v>
      </c>
      <c r="AA11">
        <v>76.109700000000004</v>
      </c>
      <c r="AB11">
        <v>1.139699</v>
      </c>
      <c r="AC11">
        <v>27.200254999999999</v>
      </c>
      <c r="AD11" s="1">
        <v>190</v>
      </c>
      <c r="AE11">
        <v>0</v>
      </c>
      <c r="AF11">
        <v>229</v>
      </c>
      <c r="AG11">
        <v>66</v>
      </c>
      <c r="AH11">
        <v>14.607244</v>
      </c>
      <c r="AI11">
        <v>54.7</v>
      </c>
      <c r="AJ11">
        <v>0</v>
      </c>
      <c r="AK11">
        <v>2</v>
      </c>
      <c r="AL11">
        <v>68</v>
      </c>
      <c r="AM11" t="s">
        <v>488</v>
      </c>
      <c r="AN11" t="s">
        <v>517</v>
      </c>
      <c r="AO11">
        <v>689.17399999999998</v>
      </c>
      <c r="AR11" t="s">
        <v>117</v>
      </c>
      <c r="AS11" t="s">
        <v>120</v>
      </c>
      <c r="AT11" t="s">
        <v>236</v>
      </c>
      <c r="AU11" t="s">
        <v>482</v>
      </c>
      <c r="AV11" t="s">
        <v>48</v>
      </c>
      <c r="AW11">
        <v>3</v>
      </c>
      <c r="BB11">
        <v>0.82390030920280211</v>
      </c>
      <c r="BC11" t="s">
        <v>67</v>
      </c>
      <c r="BF11" t="s">
        <v>117</v>
      </c>
      <c r="BG11" t="s">
        <v>120</v>
      </c>
      <c r="BH11" t="s">
        <v>482</v>
      </c>
      <c r="BI11">
        <v>4458</v>
      </c>
      <c r="BJ11">
        <v>3</v>
      </c>
      <c r="BK11" t="s">
        <v>236</v>
      </c>
      <c r="BL11" t="s">
        <v>241</v>
      </c>
      <c r="BM11">
        <v>0.82390030920280211</v>
      </c>
      <c r="BN11" t="s">
        <v>67</v>
      </c>
      <c r="BO11" t="s">
        <v>180</v>
      </c>
      <c r="BP11">
        <v>1111.7529999999999</v>
      </c>
    </row>
    <row r="12" spans="1:68" ht="16.5">
      <c r="A12" s="109" t="str">
        <f t="shared" si="18"/>
        <v>성원운수</v>
      </c>
      <c r="B12" s="110">
        <f t="shared" si="1"/>
        <v>4729</v>
      </c>
      <c r="C12" s="111" t="str">
        <f t="shared" si="19"/>
        <v>D</v>
      </c>
      <c r="D12" s="112">
        <f t="shared" si="20"/>
        <v>0.81685659966445179</v>
      </c>
      <c r="E12" s="113">
        <f t="shared" si="21"/>
        <v>4729</v>
      </c>
      <c r="F12" s="114" t="str">
        <f t="shared" si="22"/>
        <v>536</v>
      </c>
      <c r="G12" s="115" t="str">
        <f t="shared" si="23"/>
        <v>71바5560</v>
      </c>
      <c r="H12" s="116">
        <f t="shared" si="24"/>
        <v>10</v>
      </c>
      <c r="I12" s="117">
        <f t="shared" si="8"/>
        <v>1539.375</v>
      </c>
      <c r="J12" s="118">
        <f t="shared" si="25"/>
        <v>1.2568329512986788E-2</v>
      </c>
      <c r="K12" s="118">
        <f t="shared" si="26"/>
        <v>0.4026446755862681</v>
      </c>
      <c r="L12" s="118">
        <f t="shared" si="27"/>
        <v>0.22996345919610231</v>
      </c>
      <c r="M12" s="119">
        <f t="shared" si="28"/>
        <v>9.2959999999999994</v>
      </c>
      <c r="N12" s="120">
        <f t="shared" si="29"/>
        <v>0</v>
      </c>
      <c r="O12" s="120">
        <f t="shared" si="30"/>
        <v>3.1831100284206251</v>
      </c>
      <c r="P12" s="221">
        <f t="shared" si="31"/>
        <v>10</v>
      </c>
      <c r="Q12" s="222">
        <f t="shared" si="32"/>
        <v>0</v>
      </c>
      <c r="R12" s="222">
        <f t="shared" si="33"/>
        <v>49</v>
      </c>
      <c r="T12">
        <v>519</v>
      </c>
      <c r="U12">
        <v>4729</v>
      </c>
      <c r="V12" t="s">
        <v>482</v>
      </c>
      <c r="W12">
        <v>1539.375</v>
      </c>
      <c r="X12">
        <v>688.78700000000003</v>
      </c>
      <c r="Y12">
        <v>2.2349999999999999</v>
      </c>
      <c r="Z12">
        <v>9.2959999999999994</v>
      </c>
      <c r="AA12">
        <v>122.416905</v>
      </c>
      <c r="AB12">
        <v>1.5385759999999999</v>
      </c>
      <c r="AC12">
        <v>49.290514999999999</v>
      </c>
      <c r="AD12" s="1">
        <v>354</v>
      </c>
      <c r="AE12">
        <v>0</v>
      </c>
      <c r="AF12">
        <v>49</v>
      </c>
      <c r="AG12">
        <v>73</v>
      </c>
      <c r="AH12">
        <v>12.574856</v>
      </c>
      <c r="AI12">
        <v>13.3</v>
      </c>
      <c r="AJ12">
        <v>0</v>
      </c>
      <c r="AK12">
        <v>10</v>
      </c>
      <c r="AL12">
        <v>866</v>
      </c>
      <c r="AM12" t="s">
        <v>489</v>
      </c>
      <c r="AN12" t="s">
        <v>518</v>
      </c>
      <c r="AO12">
        <v>296.18099999999998</v>
      </c>
      <c r="AR12" t="s">
        <v>117</v>
      </c>
      <c r="AS12" t="s">
        <v>119</v>
      </c>
      <c r="AT12" t="s">
        <v>224</v>
      </c>
      <c r="AU12" t="s">
        <v>482</v>
      </c>
      <c r="AV12" t="s">
        <v>48</v>
      </c>
      <c r="AW12">
        <v>10</v>
      </c>
      <c r="BB12">
        <v>0.81685659966445179</v>
      </c>
      <c r="BC12" t="s">
        <v>67</v>
      </c>
      <c r="BF12" t="s">
        <v>117</v>
      </c>
      <c r="BG12" t="s">
        <v>119</v>
      </c>
      <c r="BH12" t="s">
        <v>482</v>
      </c>
      <c r="BI12">
        <v>4729</v>
      </c>
      <c r="BJ12">
        <v>10</v>
      </c>
      <c r="BK12" t="s">
        <v>224</v>
      </c>
      <c r="BL12" t="s">
        <v>421</v>
      </c>
      <c r="BM12">
        <v>0.81685659966445179</v>
      </c>
      <c r="BN12" t="s">
        <v>67</v>
      </c>
      <c r="BO12" t="s">
        <v>180</v>
      </c>
      <c r="BP12">
        <v>1539.375</v>
      </c>
    </row>
    <row r="13" spans="1:68" ht="16.5">
      <c r="A13" s="126" t="str">
        <f t="shared" si="18"/>
        <v>성원운수</v>
      </c>
      <c r="B13" s="127">
        <f t="shared" si="1"/>
        <v>5207</v>
      </c>
      <c r="C13" s="128" t="str">
        <f t="shared" si="19"/>
        <v>F</v>
      </c>
      <c r="D13" s="129">
        <f t="shared" si="20"/>
        <v>0.78535031858024973</v>
      </c>
      <c r="E13" s="130">
        <f t="shared" si="21"/>
        <v>5207</v>
      </c>
      <c r="F13" s="131" t="str">
        <f t="shared" si="22"/>
        <v>538</v>
      </c>
      <c r="G13" s="132" t="str">
        <f t="shared" si="23"/>
        <v>71바6302</v>
      </c>
      <c r="H13" s="133">
        <f t="shared" si="24"/>
        <v>5</v>
      </c>
      <c r="I13" s="134">
        <f t="shared" si="8"/>
        <v>1165.7449999999999</v>
      </c>
      <c r="J13" s="135">
        <f t="shared" si="25"/>
        <v>3.0144192100955827E-2</v>
      </c>
      <c r="K13" s="135">
        <f t="shared" si="26"/>
        <v>0.41483464168166889</v>
      </c>
      <c r="L13" s="135">
        <f t="shared" si="27"/>
        <v>7.7203848182921656E-2</v>
      </c>
      <c r="M13" s="136">
        <f t="shared" si="28"/>
        <v>14.138</v>
      </c>
      <c r="N13" s="137">
        <f t="shared" si="29"/>
        <v>0</v>
      </c>
      <c r="O13" s="137">
        <f t="shared" si="30"/>
        <v>3.5170641949997643</v>
      </c>
      <c r="P13" s="219">
        <f t="shared" si="31"/>
        <v>25</v>
      </c>
      <c r="Q13" s="220">
        <f t="shared" si="32"/>
        <v>0</v>
      </c>
      <c r="R13" s="220">
        <f t="shared" si="33"/>
        <v>41</v>
      </c>
      <c r="T13">
        <v>519</v>
      </c>
      <c r="U13">
        <v>5207</v>
      </c>
      <c r="V13" t="s">
        <v>482</v>
      </c>
      <c r="W13">
        <v>1165.7449999999999</v>
      </c>
      <c r="X13">
        <v>597.25699999999995</v>
      </c>
      <c r="Y13">
        <v>1.952</v>
      </c>
      <c r="Z13">
        <v>14.138</v>
      </c>
      <c r="AA13">
        <v>96.645516000000001</v>
      </c>
      <c r="AB13">
        <v>2.9133010000000001</v>
      </c>
      <c r="AC13">
        <v>40.091907999999997</v>
      </c>
      <c r="AD13" s="1">
        <v>90</v>
      </c>
      <c r="AE13">
        <v>0</v>
      </c>
      <c r="AF13">
        <v>41</v>
      </c>
      <c r="AG13">
        <v>66</v>
      </c>
      <c r="AH13">
        <v>12.06207</v>
      </c>
      <c r="AI13">
        <v>61.3</v>
      </c>
      <c r="AJ13">
        <v>0</v>
      </c>
      <c r="AK13">
        <v>25</v>
      </c>
      <c r="AL13">
        <v>4941</v>
      </c>
      <c r="AM13" t="s">
        <v>490</v>
      </c>
      <c r="AN13" t="s">
        <v>519</v>
      </c>
      <c r="AO13">
        <v>721.91399999999999</v>
      </c>
      <c r="AR13" t="s">
        <v>117</v>
      </c>
      <c r="AS13" t="s">
        <v>121</v>
      </c>
      <c r="AT13" t="s">
        <v>244</v>
      </c>
      <c r="AU13" t="s">
        <v>482</v>
      </c>
      <c r="AV13" t="s">
        <v>48</v>
      </c>
      <c r="AW13">
        <v>5</v>
      </c>
      <c r="BB13">
        <v>0.78535031858024973</v>
      </c>
      <c r="BC13" t="s">
        <v>70</v>
      </c>
      <c r="BF13" t="s">
        <v>117</v>
      </c>
      <c r="BG13" t="s">
        <v>121</v>
      </c>
      <c r="BH13" t="s">
        <v>482</v>
      </c>
      <c r="BI13">
        <v>5207</v>
      </c>
      <c r="BJ13">
        <v>5</v>
      </c>
      <c r="BK13" t="s">
        <v>244</v>
      </c>
      <c r="BL13" t="s">
        <v>425</v>
      </c>
      <c r="BM13">
        <v>0.78535031858024973</v>
      </c>
      <c r="BN13" t="s">
        <v>70</v>
      </c>
      <c r="BO13" t="s">
        <v>189</v>
      </c>
      <c r="BP13">
        <v>1165.7450000000001</v>
      </c>
    </row>
    <row r="14" spans="1:68" ht="16.5">
      <c r="A14" s="109" t="str">
        <f t="shared" si="18"/>
        <v>성원운수</v>
      </c>
      <c r="B14" s="110">
        <f t="shared" si="1"/>
        <v>5657</v>
      </c>
      <c r="C14" s="111" t="str">
        <f t="shared" si="19"/>
        <v>D</v>
      </c>
      <c r="D14" s="112">
        <f t="shared" si="20"/>
        <v>0.84957598081225161</v>
      </c>
      <c r="E14" s="113">
        <f t="shared" si="21"/>
        <v>5657</v>
      </c>
      <c r="F14" s="114" t="str">
        <f t="shared" si="22"/>
        <v>535</v>
      </c>
      <c r="G14" s="115" t="str">
        <f t="shared" si="23"/>
        <v>71바6963</v>
      </c>
      <c r="H14" s="116">
        <f t="shared" si="24"/>
        <v>11</v>
      </c>
      <c r="I14" s="117">
        <f t="shared" si="8"/>
        <v>1714.3689999999999</v>
      </c>
      <c r="J14" s="118">
        <f t="shared" si="25"/>
        <v>1.1620053687895685E-2</v>
      </c>
      <c r="K14" s="118">
        <f t="shared" si="26"/>
        <v>0.35239571012710769</v>
      </c>
      <c r="L14" s="118">
        <f t="shared" si="27"/>
        <v>0.19540717313483855</v>
      </c>
      <c r="M14" s="119">
        <f t="shared" si="28"/>
        <v>10.654</v>
      </c>
      <c r="N14" s="120">
        <f t="shared" si="29"/>
        <v>5.8330499443235387E-2</v>
      </c>
      <c r="O14" s="120">
        <f t="shared" si="30"/>
        <v>4.433117957685889</v>
      </c>
      <c r="P14" s="221">
        <f t="shared" si="31"/>
        <v>9</v>
      </c>
      <c r="Q14" s="222">
        <f t="shared" si="32"/>
        <v>1</v>
      </c>
      <c r="R14" s="222">
        <f t="shared" si="33"/>
        <v>76</v>
      </c>
      <c r="T14">
        <v>519</v>
      </c>
      <c r="U14">
        <v>5657</v>
      </c>
      <c r="V14" t="s">
        <v>482</v>
      </c>
      <c r="W14">
        <v>1714.3689999999999</v>
      </c>
      <c r="X14">
        <v>703.70100000000002</v>
      </c>
      <c r="Y14">
        <v>2.4359999999999999</v>
      </c>
      <c r="Z14">
        <v>10.654</v>
      </c>
      <c r="AA14">
        <v>134.91607200000001</v>
      </c>
      <c r="AB14">
        <v>1.5677319999999999</v>
      </c>
      <c r="AC14">
        <v>47.543844999999997</v>
      </c>
      <c r="AD14" s="1">
        <v>335</v>
      </c>
      <c r="AE14">
        <v>1</v>
      </c>
      <c r="AF14">
        <v>76</v>
      </c>
      <c r="AG14">
        <v>67</v>
      </c>
      <c r="AH14">
        <v>12.706929000000001</v>
      </c>
      <c r="AI14">
        <v>0</v>
      </c>
      <c r="AJ14">
        <v>0</v>
      </c>
      <c r="AK14">
        <v>9</v>
      </c>
      <c r="AL14">
        <v>1195</v>
      </c>
      <c r="AM14" t="s">
        <v>491</v>
      </c>
      <c r="AN14" t="s">
        <v>520</v>
      </c>
      <c r="AO14">
        <v>232.49799999999999</v>
      </c>
      <c r="AR14" t="s">
        <v>117</v>
      </c>
      <c r="AS14" t="s">
        <v>118</v>
      </c>
      <c r="AT14" t="s">
        <v>210</v>
      </c>
      <c r="AU14" t="s">
        <v>482</v>
      </c>
      <c r="AV14" t="s">
        <v>48</v>
      </c>
      <c r="AW14">
        <v>11</v>
      </c>
      <c r="BB14">
        <v>0.84957598081225161</v>
      </c>
      <c r="BC14" t="s">
        <v>67</v>
      </c>
      <c r="BF14" t="s">
        <v>117</v>
      </c>
      <c r="BG14" t="s">
        <v>118</v>
      </c>
      <c r="BH14" t="s">
        <v>482</v>
      </c>
      <c r="BI14">
        <v>5657</v>
      </c>
      <c r="BJ14">
        <v>11</v>
      </c>
      <c r="BK14" t="s">
        <v>210</v>
      </c>
      <c r="BL14" t="s">
        <v>208</v>
      </c>
      <c r="BM14">
        <v>0.84957598081225161</v>
      </c>
      <c r="BN14" t="s">
        <v>67</v>
      </c>
      <c r="BO14" t="s">
        <v>180</v>
      </c>
      <c r="BP14">
        <v>1714.3689999999999</v>
      </c>
    </row>
    <row r="15" spans="1:68" ht="16.5">
      <c r="A15" s="126" t="str">
        <f t="shared" si="18"/>
        <v>성원운수</v>
      </c>
      <c r="B15" s="127">
        <f t="shared" si="1"/>
        <v>6239</v>
      </c>
      <c r="C15" s="128" t="str">
        <f t="shared" si="19"/>
        <v>F</v>
      </c>
      <c r="D15" s="129">
        <f t="shared" si="20"/>
        <v>0.67414347978981914</v>
      </c>
      <c r="E15" s="130">
        <f t="shared" si="21"/>
        <v>6239</v>
      </c>
      <c r="F15" s="131" t="str">
        <f t="shared" si="22"/>
        <v>539</v>
      </c>
      <c r="G15" s="132" t="str">
        <f t="shared" si="23"/>
        <v>71바6615</v>
      </c>
      <c r="H15" s="133">
        <f t="shared" si="24"/>
        <v>5</v>
      </c>
      <c r="I15" s="134">
        <f t="shared" si="8"/>
        <v>1361.9549999999999</v>
      </c>
      <c r="J15" s="135">
        <f t="shared" si="25"/>
        <v>2.9179740013740227E-2</v>
      </c>
      <c r="K15" s="135">
        <f t="shared" si="26"/>
        <v>0.37812961357285052</v>
      </c>
      <c r="L15" s="135">
        <f t="shared" si="27"/>
        <v>0.26359167520219096</v>
      </c>
      <c r="M15" s="136">
        <f t="shared" si="28"/>
        <v>14.683</v>
      </c>
      <c r="N15" s="137">
        <f t="shared" si="29"/>
        <v>0.95451024446475841</v>
      </c>
      <c r="O15" s="137">
        <f t="shared" si="30"/>
        <v>0.88108637950593083</v>
      </c>
      <c r="P15" s="219">
        <f t="shared" si="31"/>
        <v>27</v>
      </c>
      <c r="Q15" s="220">
        <f t="shared" si="32"/>
        <v>13</v>
      </c>
      <c r="R15" s="220">
        <f t="shared" si="33"/>
        <v>12</v>
      </c>
      <c r="T15">
        <v>519</v>
      </c>
      <c r="U15">
        <v>6239</v>
      </c>
      <c r="V15" t="s">
        <v>482</v>
      </c>
      <c r="W15">
        <v>1361.9549999999999</v>
      </c>
      <c r="X15">
        <v>516.77800000000002</v>
      </c>
      <c r="Y15">
        <v>2.6349999999999998</v>
      </c>
      <c r="Z15">
        <v>14.683</v>
      </c>
      <c r="AA15">
        <v>126.083817</v>
      </c>
      <c r="AB15">
        <v>3.6790929999999999</v>
      </c>
      <c r="AC15">
        <v>47.676025000000003</v>
      </c>
      <c r="AD15" s="1">
        <v>359</v>
      </c>
      <c r="AE15">
        <v>13</v>
      </c>
      <c r="AF15">
        <v>12</v>
      </c>
      <c r="AG15">
        <v>65</v>
      </c>
      <c r="AH15">
        <v>10.801981</v>
      </c>
      <c r="AI15">
        <v>2.2999999999999998</v>
      </c>
      <c r="AJ15">
        <v>0</v>
      </c>
      <c r="AK15">
        <v>27</v>
      </c>
      <c r="AL15">
        <v>22861</v>
      </c>
      <c r="AM15" t="s">
        <v>492</v>
      </c>
      <c r="AN15" t="s">
        <v>521</v>
      </c>
      <c r="AO15">
        <v>459.18799999999999</v>
      </c>
      <c r="AR15" t="s">
        <v>117</v>
      </c>
      <c r="AS15" t="s">
        <v>122</v>
      </c>
      <c r="AT15" t="s">
        <v>251</v>
      </c>
      <c r="AU15" t="s">
        <v>482</v>
      </c>
      <c r="AV15" t="s">
        <v>195</v>
      </c>
      <c r="AW15">
        <v>5</v>
      </c>
      <c r="BB15">
        <v>0.67414347978981914</v>
      </c>
      <c r="BC15" t="s">
        <v>70</v>
      </c>
      <c r="BF15" t="s">
        <v>117</v>
      </c>
      <c r="BG15" t="s">
        <v>122</v>
      </c>
      <c r="BH15" t="s">
        <v>482</v>
      </c>
      <c r="BI15">
        <v>6239</v>
      </c>
      <c r="BJ15">
        <v>5</v>
      </c>
      <c r="BK15" t="s">
        <v>251</v>
      </c>
      <c r="BL15" t="s">
        <v>249</v>
      </c>
      <c r="BM15">
        <v>0.67414347978981914</v>
      </c>
      <c r="BN15" t="s">
        <v>70</v>
      </c>
      <c r="BO15" t="s">
        <v>189</v>
      </c>
      <c r="BP15">
        <v>1361.9549999999999</v>
      </c>
    </row>
    <row r="16" spans="1:68" ht="16.5">
      <c r="A16" s="109" t="str">
        <f t="shared" si="18"/>
        <v>성원운수</v>
      </c>
      <c r="B16" s="110">
        <f t="shared" si="1"/>
        <v>6640</v>
      </c>
      <c r="C16" s="111" t="str">
        <f t="shared" si="19"/>
        <v>F</v>
      </c>
      <c r="D16" s="112">
        <f t="shared" si="20"/>
        <v>0.75286208977838953</v>
      </c>
      <c r="E16" s="113">
        <f t="shared" si="21"/>
        <v>6640</v>
      </c>
      <c r="F16" s="114" t="str">
        <f t="shared" si="22"/>
        <v>순환54</v>
      </c>
      <c r="G16" s="115" t="str">
        <f t="shared" si="23"/>
        <v>72바1927</v>
      </c>
      <c r="H16" s="116">
        <f t="shared" si="24"/>
        <v>3</v>
      </c>
      <c r="I16" s="117">
        <f t="shared" si="8"/>
        <v>497.61099999999999</v>
      </c>
      <c r="J16" s="118">
        <f t="shared" si="25"/>
        <v>3.2020097920816025E-2</v>
      </c>
      <c r="K16" s="118">
        <f t="shared" si="26"/>
        <v>0.44031985896372616</v>
      </c>
      <c r="L16" s="118">
        <f t="shared" si="27"/>
        <v>0.10650889952191571</v>
      </c>
      <c r="M16" s="119">
        <f t="shared" si="28"/>
        <v>24.003</v>
      </c>
      <c r="N16" s="120">
        <f t="shared" si="29"/>
        <v>0</v>
      </c>
      <c r="O16" s="120">
        <f t="shared" si="30"/>
        <v>11.05281032774597</v>
      </c>
      <c r="P16" s="221">
        <f t="shared" si="31"/>
        <v>30</v>
      </c>
      <c r="Q16" s="222">
        <f t="shared" si="32"/>
        <v>0</v>
      </c>
      <c r="R16" s="222">
        <f t="shared" si="33"/>
        <v>55</v>
      </c>
      <c r="T16">
        <v>519</v>
      </c>
      <c r="U16">
        <v>6640</v>
      </c>
      <c r="V16" t="s">
        <v>482</v>
      </c>
      <c r="W16">
        <v>497.61099999999999</v>
      </c>
      <c r="X16">
        <v>219.52199999999999</v>
      </c>
      <c r="Y16">
        <v>2.2669999999999999</v>
      </c>
      <c r="Z16">
        <v>24.003</v>
      </c>
      <c r="AA16">
        <v>38.126928999999997</v>
      </c>
      <c r="AB16">
        <v>1.220828</v>
      </c>
      <c r="AC16">
        <v>16.788043999999999</v>
      </c>
      <c r="AD16" s="1">
        <v>53</v>
      </c>
      <c r="AE16">
        <v>0</v>
      </c>
      <c r="AF16">
        <v>55</v>
      </c>
      <c r="AG16">
        <v>67</v>
      </c>
      <c r="AH16">
        <v>13.051430999999999</v>
      </c>
      <c r="AI16">
        <v>19.8</v>
      </c>
      <c r="AJ16">
        <v>0</v>
      </c>
      <c r="AK16">
        <v>30</v>
      </c>
      <c r="AL16">
        <v>14644</v>
      </c>
      <c r="AM16" t="s">
        <v>493</v>
      </c>
      <c r="AN16" t="s">
        <v>522</v>
      </c>
      <c r="AO16">
        <v>202.886</v>
      </c>
      <c r="AR16" t="s">
        <v>117</v>
      </c>
      <c r="AS16" t="s">
        <v>123</v>
      </c>
      <c r="AT16" t="s">
        <v>253</v>
      </c>
      <c r="AU16" t="s">
        <v>482</v>
      </c>
      <c r="AV16" t="s">
        <v>196</v>
      </c>
      <c r="AW16">
        <v>3</v>
      </c>
      <c r="BB16">
        <v>0.75286208977838953</v>
      </c>
      <c r="BC16" t="s">
        <v>70</v>
      </c>
      <c r="BF16" t="s">
        <v>117</v>
      </c>
      <c r="BG16" t="s">
        <v>123</v>
      </c>
      <c r="BH16" t="s">
        <v>482</v>
      </c>
      <c r="BI16">
        <v>6640</v>
      </c>
      <c r="BJ16">
        <v>3</v>
      </c>
      <c r="BK16" t="s">
        <v>253</v>
      </c>
      <c r="BL16" t="s">
        <v>419</v>
      </c>
      <c r="BM16">
        <v>0.75286208977838953</v>
      </c>
      <c r="BN16" t="s">
        <v>70</v>
      </c>
      <c r="BO16" t="s">
        <v>189</v>
      </c>
      <c r="BP16">
        <v>468.476</v>
      </c>
    </row>
    <row r="17" spans="1:68" ht="16.5">
      <c r="A17" s="126" t="str">
        <f t="shared" si="18"/>
        <v>성원운수</v>
      </c>
      <c r="B17" s="127">
        <f t="shared" si="1"/>
        <v>9619</v>
      </c>
      <c r="C17" s="128" t="str">
        <f t="shared" si="19"/>
        <v>C</v>
      </c>
      <c r="D17" s="129">
        <f t="shared" si="20"/>
        <v>0.8770757386494018</v>
      </c>
      <c r="E17" s="130">
        <f t="shared" si="21"/>
        <v>9619</v>
      </c>
      <c r="F17" s="131" t="str">
        <f t="shared" si="22"/>
        <v>537</v>
      </c>
      <c r="G17" s="132" t="str">
        <f t="shared" si="23"/>
        <v>71바6612</v>
      </c>
      <c r="H17" s="133">
        <f t="shared" si="24"/>
        <v>3</v>
      </c>
      <c r="I17" s="134">
        <f t="shared" si="8"/>
        <v>1393.1559999999999</v>
      </c>
      <c r="J17" s="135">
        <f t="shared" si="25"/>
        <v>2.279030276108842E-2</v>
      </c>
      <c r="K17" s="135">
        <f t="shared" si="26"/>
        <v>0.3022111012581572</v>
      </c>
      <c r="L17" s="135">
        <f t="shared" si="27"/>
        <v>0.12848525218999166</v>
      </c>
      <c r="M17" s="136">
        <f t="shared" si="28"/>
        <v>9.0579999999999998</v>
      </c>
      <c r="N17" s="137">
        <f t="shared" si="29"/>
        <v>0</v>
      </c>
      <c r="O17" s="137">
        <f t="shared" si="30"/>
        <v>2.9429582903852838</v>
      </c>
      <c r="P17" s="219">
        <f t="shared" si="31"/>
        <v>1</v>
      </c>
      <c r="Q17" s="220">
        <f t="shared" si="32"/>
        <v>0</v>
      </c>
      <c r="R17" s="220">
        <f t="shared" si="33"/>
        <v>41</v>
      </c>
      <c r="T17">
        <v>519</v>
      </c>
      <c r="U17">
        <v>9619</v>
      </c>
      <c r="V17" t="s">
        <v>482</v>
      </c>
      <c r="W17">
        <v>1393.1559999999999</v>
      </c>
      <c r="X17">
        <v>616.28800000000001</v>
      </c>
      <c r="Y17">
        <v>2.2610000000000001</v>
      </c>
      <c r="Z17">
        <v>9.0579999999999998</v>
      </c>
      <c r="AA17">
        <v>96.811351000000002</v>
      </c>
      <c r="AB17">
        <v>2.2063600000000001</v>
      </c>
      <c r="AC17">
        <v>29.257465</v>
      </c>
      <c r="AD17" s="1">
        <v>179</v>
      </c>
      <c r="AE17">
        <v>0</v>
      </c>
      <c r="AF17">
        <v>41</v>
      </c>
      <c r="AG17">
        <v>63</v>
      </c>
      <c r="AH17">
        <v>14.390419</v>
      </c>
      <c r="AI17">
        <v>13.9</v>
      </c>
      <c r="AJ17">
        <v>0</v>
      </c>
      <c r="AK17">
        <v>1</v>
      </c>
      <c r="AL17">
        <v>81</v>
      </c>
      <c r="AM17" t="s">
        <v>494</v>
      </c>
      <c r="AN17" t="s">
        <v>523</v>
      </c>
      <c r="AO17">
        <v>1161.124</v>
      </c>
      <c r="AR17" t="s">
        <v>117</v>
      </c>
      <c r="AS17" t="s">
        <v>120</v>
      </c>
      <c r="AT17" t="s">
        <v>424</v>
      </c>
      <c r="AU17" t="s">
        <v>482</v>
      </c>
      <c r="AV17" t="s">
        <v>48</v>
      </c>
      <c r="AW17">
        <v>3</v>
      </c>
      <c r="BB17">
        <v>0.8770757386494018</v>
      </c>
      <c r="BC17" t="s">
        <v>69</v>
      </c>
      <c r="BF17" t="s">
        <v>117</v>
      </c>
      <c r="BG17" t="s">
        <v>120</v>
      </c>
      <c r="BH17" t="s">
        <v>482</v>
      </c>
      <c r="BI17">
        <v>9619</v>
      </c>
      <c r="BJ17">
        <v>3</v>
      </c>
      <c r="BK17" t="s">
        <v>424</v>
      </c>
      <c r="BL17" t="s">
        <v>236</v>
      </c>
      <c r="BM17">
        <v>0.8770757386494018</v>
      </c>
      <c r="BN17" t="s">
        <v>69</v>
      </c>
      <c r="BO17" t="s">
        <v>179</v>
      </c>
      <c r="BP17">
        <v>1393.1560000000002</v>
      </c>
    </row>
    <row r="18" spans="1:68" ht="16.5">
      <c r="A18" s="109" t="str">
        <f t="shared" si="18"/>
        <v>성원운수</v>
      </c>
      <c r="B18" s="110">
        <f t="shared" si="1"/>
        <v>9850</v>
      </c>
      <c r="C18" s="111" t="str">
        <f t="shared" si="19"/>
        <v>F</v>
      </c>
      <c r="D18" s="112">
        <f t="shared" si="20"/>
        <v>0.72447046367383161</v>
      </c>
      <c r="E18" s="113">
        <f t="shared" si="21"/>
        <v>9850</v>
      </c>
      <c r="F18" s="114" t="str">
        <f t="shared" si="22"/>
        <v>535</v>
      </c>
      <c r="G18" s="115" t="str">
        <f t="shared" si="23"/>
        <v>71바6957</v>
      </c>
      <c r="H18" s="116">
        <f t="shared" si="24"/>
        <v>8</v>
      </c>
      <c r="I18" s="117">
        <f t="shared" si="8"/>
        <v>1333.0640000000001</v>
      </c>
      <c r="J18" s="118">
        <f t="shared" si="25"/>
        <v>2.7503757406713316E-2</v>
      </c>
      <c r="K18" s="118">
        <f t="shared" si="26"/>
        <v>0.41091923356460452</v>
      </c>
      <c r="L18" s="118">
        <f t="shared" si="27"/>
        <v>0.1507804576524458</v>
      </c>
      <c r="M18" s="119">
        <f t="shared" si="28"/>
        <v>15.071999999999999</v>
      </c>
      <c r="N18" s="120">
        <f t="shared" si="29"/>
        <v>0</v>
      </c>
      <c r="O18" s="120">
        <f t="shared" si="30"/>
        <v>4.5009091836550983</v>
      </c>
      <c r="P18" s="221">
        <f t="shared" si="31"/>
        <v>31</v>
      </c>
      <c r="Q18" s="222">
        <f t="shared" si="32"/>
        <v>0</v>
      </c>
      <c r="R18" s="222">
        <f t="shared" si="33"/>
        <v>60</v>
      </c>
      <c r="T18">
        <v>519</v>
      </c>
      <c r="U18">
        <v>9850</v>
      </c>
      <c r="V18" t="s">
        <v>482</v>
      </c>
      <c r="W18">
        <v>1333.0640000000001</v>
      </c>
      <c r="X18">
        <v>654.96500000000003</v>
      </c>
      <c r="Y18">
        <v>2.0350000000000001</v>
      </c>
      <c r="Z18">
        <v>15.071999999999999</v>
      </c>
      <c r="AA18">
        <v>108.105811</v>
      </c>
      <c r="AB18">
        <v>2.9733160000000001</v>
      </c>
      <c r="AC18">
        <v>44.422756999999997</v>
      </c>
      <c r="AD18" s="1">
        <v>201</v>
      </c>
      <c r="AE18">
        <v>0</v>
      </c>
      <c r="AF18">
        <v>60</v>
      </c>
      <c r="AG18">
        <v>71</v>
      </c>
      <c r="AH18">
        <v>12.331104</v>
      </c>
      <c r="AI18">
        <v>32</v>
      </c>
      <c r="AJ18">
        <v>0</v>
      </c>
      <c r="AK18">
        <v>31</v>
      </c>
      <c r="AL18">
        <v>4202</v>
      </c>
      <c r="AM18" t="s">
        <v>495</v>
      </c>
      <c r="AN18" t="s">
        <v>524</v>
      </c>
      <c r="AO18">
        <v>231.09399999999999</v>
      </c>
      <c r="AR18" t="s">
        <v>117</v>
      </c>
      <c r="AS18" t="s">
        <v>118</v>
      </c>
      <c r="AT18" t="s">
        <v>203</v>
      </c>
      <c r="AU18" t="s">
        <v>482</v>
      </c>
      <c r="AV18" t="s">
        <v>48</v>
      </c>
      <c r="AW18">
        <v>8</v>
      </c>
      <c r="BB18">
        <v>0.72447046367383161</v>
      </c>
      <c r="BC18" t="s">
        <v>70</v>
      </c>
      <c r="BF18" t="s">
        <v>117</v>
      </c>
      <c r="BG18" t="s">
        <v>118</v>
      </c>
      <c r="BH18" t="s">
        <v>482</v>
      </c>
      <c r="BI18">
        <v>9850</v>
      </c>
      <c r="BJ18">
        <v>8</v>
      </c>
      <c r="BK18" t="s">
        <v>203</v>
      </c>
      <c r="BL18" t="s">
        <v>209</v>
      </c>
      <c r="BM18">
        <v>0.72447046367383161</v>
      </c>
      <c r="BN18" t="s">
        <v>70</v>
      </c>
      <c r="BO18" t="s">
        <v>189</v>
      </c>
      <c r="BP18">
        <v>1295.0239999999999</v>
      </c>
    </row>
    <row r="19" spans="1:68" ht="16.5">
      <c r="A19" s="126" t="str">
        <f t="shared" si="18"/>
        <v>성원운수</v>
      </c>
      <c r="B19" s="127" t="str">
        <f t="shared" si="1"/>
        <v>강건구</v>
      </c>
      <c r="C19" s="128" t="str">
        <f t="shared" si="19"/>
        <v>D</v>
      </c>
      <c r="D19" s="129">
        <f t="shared" si="20"/>
        <v>0.84321428571428581</v>
      </c>
      <c r="E19" s="130">
        <f t="shared" si="21"/>
        <v>4191</v>
      </c>
      <c r="F19" s="131" t="str">
        <f t="shared" si="22"/>
        <v>536</v>
      </c>
      <c r="G19" s="132" t="str">
        <f t="shared" si="23"/>
        <v>71바5552</v>
      </c>
      <c r="H19" s="133">
        <f t="shared" si="24"/>
        <v>1</v>
      </c>
      <c r="I19" s="134">
        <f t="shared" si="8"/>
        <v>1392.6780000000001</v>
      </c>
      <c r="J19" s="135">
        <f t="shared" si="25"/>
        <v>1.3063694315545894E-2</v>
      </c>
      <c r="K19" s="135">
        <f t="shared" si="26"/>
        <v>0.3756518335224463</v>
      </c>
      <c r="L19" s="135">
        <f t="shared" si="27"/>
        <v>0.16084119947324507</v>
      </c>
      <c r="M19" s="136">
        <f t="shared" si="28"/>
        <v>9.9749999999999996</v>
      </c>
      <c r="N19" s="137">
        <f t="shared" si="29"/>
        <v>0</v>
      </c>
      <c r="O19" s="137">
        <f t="shared" si="30"/>
        <v>2.1541232072309606</v>
      </c>
      <c r="P19" s="219">
        <f t="shared" si="31"/>
        <v>10</v>
      </c>
      <c r="Q19" s="220">
        <f t="shared" si="32"/>
        <v>0</v>
      </c>
      <c r="R19" s="220">
        <f t="shared" si="33"/>
        <v>30</v>
      </c>
      <c r="T19">
        <v>519</v>
      </c>
      <c r="U19">
        <v>4191</v>
      </c>
      <c r="V19" t="s">
        <v>426</v>
      </c>
      <c r="W19">
        <v>1392.6780000000001</v>
      </c>
      <c r="X19">
        <v>589.83600000000001</v>
      </c>
      <c r="Y19">
        <v>2.3610000000000002</v>
      </c>
      <c r="Z19">
        <v>9.9749999999999996</v>
      </c>
      <c r="AA19">
        <v>110.864964</v>
      </c>
      <c r="AB19">
        <v>1.4483060000000001</v>
      </c>
      <c r="AC19">
        <v>41.646627000000002</v>
      </c>
      <c r="AD19" s="1">
        <v>224</v>
      </c>
      <c r="AE19">
        <v>0</v>
      </c>
      <c r="AF19">
        <v>30</v>
      </c>
      <c r="AG19">
        <v>66</v>
      </c>
      <c r="AH19">
        <v>12.56193</v>
      </c>
      <c r="AI19">
        <v>9.3000000000000007</v>
      </c>
      <c r="AJ19">
        <v>0</v>
      </c>
      <c r="AK19">
        <v>10</v>
      </c>
      <c r="AL19">
        <v>521</v>
      </c>
      <c r="AM19" t="s">
        <v>427</v>
      </c>
      <c r="AN19" t="s">
        <v>525</v>
      </c>
      <c r="AO19">
        <v>1392.6780000000001</v>
      </c>
      <c r="AR19" t="s">
        <v>117</v>
      </c>
      <c r="AS19" t="s">
        <v>119</v>
      </c>
      <c r="AT19" t="s">
        <v>420</v>
      </c>
      <c r="AU19" t="s">
        <v>426</v>
      </c>
      <c r="AV19" t="s">
        <v>48</v>
      </c>
      <c r="AW19">
        <v>1</v>
      </c>
      <c r="BB19">
        <v>0.84321428571428581</v>
      </c>
      <c r="BC19" t="s">
        <v>67</v>
      </c>
      <c r="BF19" t="s">
        <v>117</v>
      </c>
      <c r="BG19" t="s">
        <v>119</v>
      </c>
      <c r="BH19" t="s">
        <v>426</v>
      </c>
      <c r="BI19">
        <v>4191</v>
      </c>
      <c r="BJ19">
        <v>1</v>
      </c>
      <c r="BK19" t="s">
        <v>420</v>
      </c>
      <c r="BL19" t="s">
        <v>176</v>
      </c>
      <c r="BM19">
        <v>0.84321428571428581</v>
      </c>
      <c r="BN19" t="s">
        <v>67</v>
      </c>
      <c r="BO19" t="s">
        <v>180</v>
      </c>
      <c r="BP19">
        <v>1392.6780000000001</v>
      </c>
    </row>
    <row r="20" spans="1:68" ht="16.5">
      <c r="A20" s="109" t="str">
        <f t="shared" si="18"/>
        <v>성원운수</v>
      </c>
      <c r="B20" s="110" t="str">
        <f t="shared" si="1"/>
        <v>강석수</v>
      </c>
      <c r="C20" s="111" t="str">
        <f t="shared" si="19"/>
        <v>F</v>
      </c>
      <c r="D20" s="112">
        <f t="shared" si="20"/>
        <v>0.6924234920993193</v>
      </c>
      <c r="E20" s="113">
        <f t="shared" si="21"/>
        <v>2701</v>
      </c>
      <c r="F20" s="114" t="str">
        <f t="shared" si="22"/>
        <v>539</v>
      </c>
      <c r="G20" s="115" t="str">
        <f t="shared" si="23"/>
        <v>71바6605</v>
      </c>
      <c r="H20" s="116">
        <f t="shared" si="24"/>
        <v>4</v>
      </c>
      <c r="I20" s="117">
        <f t="shared" si="8"/>
        <v>1324.883</v>
      </c>
      <c r="J20" s="118">
        <f t="shared" si="25"/>
        <v>2.3116001426900155E-2</v>
      </c>
      <c r="K20" s="118">
        <f t="shared" si="26"/>
        <v>0.43307082748972014</v>
      </c>
      <c r="L20" s="118">
        <f t="shared" si="27"/>
        <v>0.30493258650009092</v>
      </c>
      <c r="M20" s="119">
        <f t="shared" si="28"/>
        <v>15.013999999999999</v>
      </c>
      <c r="N20" s="120">
        <f t="shared" si="29"/>
        <v>1.2831321709162242</v>
      </c>
      <c r="O20" s="120">
        <f t="shared" si="30"/>
        <v>0.30191345198028807</v>
      </c>
      <c r="P20" s="221">
        <f t="shared" si="31"/>
        <v>44</v>
      </c>
      <c r="Q20" s="222">
        <f t="shared" si="32"/>
        <v>17</v>
      </c>
      <c r="R20" s="222">
        <f t="shared" si="33"/>
        <v>4</v>
      </c>
      <c r="T20">
        <v>519</v>
      </c>
      <c r="U20">
        <v>2701</v>
      </c>
      <c r="V20" t="s">
        <v>254</v>
      </c>
      <c r="W20">
        <v>1324.883</v>
      </c>
      <c r="X20">
        <v>485.82499999999999</v>
      </c>
      <c r="Y20">
        <v>2.7269999999999999</v>
      </c>
      <c r="Z20">
        <v>15.013999999999999</v>
      </c>
      <c r="AA20">
        <v>126.099923</v>
      </c>
      <c r="AB20">
        <v>2.9149259999999999</v>
      </c>
      <c r="AC20">
        <v>54.610197999999997</v>
      </c>
      <c r="AD20" s="1">
        <v>404</v>
      </c>
      <c r="AE20">
        <v>17</v>
      </c>
      <c r="AF20">
        <v>4</v>
      </c>
      <c r="AG20">
        <v>57</v>
      </c>
      <c r="AH20">
        <v>10.506612000000001</v>
      </c>
      <c r="AI20">
        <v>0</v>
      </c>
      <c r="AJ20">
        <v>0</v>
      </c>
      <c r="AK20">
        <v>44</v>
      </c>
      <c r="AL20">
        <v>38041</v>
      </c>
      <c r="AM20" t="s">
        <v>255</v>
      </c>
      <c r="AN20" t="s">
        <v>526</v>
      </c>
      <c r="AO20">
        <v>818.46199999999999</v>
      </c>
      <c r="AR20" t="s">
        <v>117</v>
      </c>
      <c r="AS20" t="s">
        <v>122</v>
      </c>
      <c r="AT20" t="s">
        <v>250</v>
      </c>
      <c r="AU20" t="s">
        <v>254</v>
      </c>
      <c r="AV20" t="s">
        <v>195</v>
      </c>
      <c r="AW20">
        <v>4</v>
      </c>
      <c r="BB20">
        <v>0.6924234920993193</v>
      </c>
      <c r="BC20" t="s">
        <v>70</v>
      </c>
      <c r="BF20" t="s">
        <v>117</v>
      </c>
      <c r="BG20" t="s">
        <v>122</v>
      </c>
      <c r="BH20" t="s">
        <v>254</v>
      </c>
      <c r="BI20">
        <v>2701</v>
      </c>
      <c r="BJ20">
        <v>4</v>
      </c>
      <c r="BK20" t="s">
        <v>250</v>
      </c>
      <c r="BL20" t="s">
        <v>308</v>
      </c>
      <c r="BM20">
        <v>0.6924234920993193</v>
      </c>
      <c r="BN20" t="s">
        <v>70</v>
      </c>
      <c r="BO20" t="s">
        <v>189</v>
      </c>
      <c r="BP20">
        <v>1324.883</v>
      </c>
    </row>
    <row r="21" spans="1:68" ht="16.5">
      <c r="A21" s="126" t="str">
        <f t="shared" si="18"/>
        <v>성원운수</v>
      </c>
      <c r="B21" s="127" t="str">
        <f t="shared" si="1"/>
        <v>강세진</v>
      </c>
      <c r="C21" s="128" t="str">
        <f t="shared" si="19"/>
        <v>D</v>
      </c>
      <c r="D21" s="129">
        <f t="shared" si="20"/>
        <v>0.8462745876950859</v>
      </c>
      <c r="E21" s="130">
        <f t="shared" si="21"/>
        <v>8855</v>
      </c>
      <c r="F21" s="131" t="str">
        <f t="shared" si="22"/>
        <v>537</v>
      </c>
      <c r="G21" s="132" t="str">
        <f t="shared" si="23"/>
        <v>71바6612</v>
      </c>
      <c r="H21" s="133">
        <f t="shared" si="24"/>
        <v>5</v>
      </c>
      <c r="I21" s="134">
        <f t="shared" si="8"/>
        <v>639.96500000000003</v>
      </c>
      <c r="J21" s="135">
        <f t="shared" si="25"/>
        <v>1.6086376729150743E-2</v>
      </c>
      <c r="K21" s="135">
        <f t="shared" si="26"/>
        <v>0.33313394561939819</v>
      </c>
      <c r="L21" s="135">
        <f t="shared" si="27"/>
        <v>0.15469595993530896</v>
      </c>
      <c r="M21" s="136">
        <f t="shared" si="28"/>
        <v>11.061999999999999</v>
      </c>
      <c r="N21" s="137">
        <f t="shared" si="29"/>
        <v>0</v>
      </c>
      <c r="O21" s="137">
        <f t="shared" si="30"/>
        <v>3.4376879985624211</v>
      </c>
      <c r="P21" s="219">
        <f t="shared" si="31"/>
        <v>2</v>
      </c>
      <c r="Q21" s="220">
        <f t="shared" si="32"/>
        <v>0</v>
      </c>
      <c r="R21" s="220">
        <f t="shared" si="33"/>
        <v>22</v>
      </c>
      <c r="T21">
        <v>519</v>
      </c>
      <c r="U21">
        <v>8855</v>
      </c>
      <c r="V21" t="s">
        <v>428</v>
      </c>
      <c r="W21">
        <v>639.96500000000003</v>
      </c>
      <c r="X21">
        <v>309.35700000000003</v>
      </c>
      <c r="Y21">
        <v>2.069</v>
      </c>
      <c r="Z21">
        <v>11.061999999999999</v>
      </c>
      <c r="AA21">
        <v>44.636651999999998</v>
      </c>
      <c r="AB21">
        <v>0.71804199999999996</v>
      </c>
      <c r="AC21">
        <v>14.869984000000001</v>
      </c>
      <c r="AD21" s="1">
        <v>99</v>
      </c>
      <c r="AE21">
        <v>0</v>
      </c>
      <c r="AF21">
        <v>22</v>
      </c>
      <c r="AG21">
        <v>65</v>
      </c>
      <c r="AH21">
        <v>14.337208</v>
      </c>
      <c r="AI21">
        <v>0</v>
      </c>
      <c r="AJ21">
        <v>0</v>
      </c>
      <c r="AK21">
        <v>2</v>
      </c>
      <c r="AL21">
        <v>163</v>
      </c>
      <c r="AM21" t="s">
        <v>429</v>
      </c>
      <c r="AN21" t="s">
        <v>527</v>
      </c>
      <c r="AO21">
        <v>225.62799999999999</v>
      </c>
      <c r="AR21" t="s">
        <v>117</v>
      </c>
      <c r="AS21" t="s">
        <v>120</v>
      </c>
      <c r="AT21" t="s">
        <v>424</v>
      </c>
      <c r="AU21" t="s">
        <v>428</v>
      </c>
      <c r="AV21" t="s">
        <v>48</v>
      </c>
      <c r="AW21">
        <v>5</v>
      </c>
      <c r="BB21">
        <v>0.8462745876950859</v>
      </c>
      <c r="BC21" t="s">
        <v>67</v>
      </c>
      <c r="BF21" t="s">
        <v>117</v>
      </c>
      <c r="BG21" t="s">
        <v>120</v>
      </c>
      <c r="BH21" t="s">
        <v>428</v>
      </c>
      <c r="BI21">
        <v>8855</v>
      </c>
      <c r="BJ21">
        <v>5</v>
      </c>
      <c r="BK21" t="s">
        <v>424</v>
      </c>
      <c r="BL21" t="s">
        <v>237</v>
      </c>
      <c r="BM21">
        <v>0.8462745876950859</v>
      </c>
      <c r="BN21" t="s">
        <v>67</v>
      </c>
      <c r="BO21" t="s">
        <v>180</v>
      </c>
      <c r="BP21">
        <v>639.96500000000003</v>
      </c>
    </row>
    <row r="22" spans="1:68" ht="16.5">
      <c r="A22" s="109" t="str">
        <f t="shared" si="18"/>
        <v>성원운수</v>
      </c>
      <c r="B22" s="110" t="str">
        <f t="shared" si="1"/>
        <v>강원식</v>
      </c>
      <c r="C22" s="111" t="str">
        <f t="shared" si="19"/>
        <v>F</v>
      </c>
      <c r="D22" s="112">
        <f t="shared" si="20"/>
        <v>0.78035714285714297</v>
      </c>
      <c r="E22" s="113">
        <f t="shared" si="21"/>
        <v>9814</v>
      </c>
      <c r="F22" s="114" t="str">
        <f t="shared" si="22"/>
        <v>536</v>
      </c>
      <c r="G22" s="115" t="str">
        <f t="shared" si="23"/>
        <v>71바5565</v>
      </c>
      <c r="H22" s="116">
        <f t="shared" si="24"/>
        <v>1</v>
      </c>
      <c r="I22" s="117">
        <f t="shared" si="8"/>
        <v>1516.6220000000001</v>
      </c>
      <c r="J22" s="118">
        <f t="shared" si="25"/>
        <v>1.0086576649966235E-2</v>
      </c>
      <c r="K22" s="118">
        <f t="shared" si="26"/>
        <v>0.41077349641976613</v>
      </c>
      <c r="L22" s="118">
        <f t="shared" si="27"/>
        <v>0.16879617993145291</v>
      </c>
      <c r="M22" s="119">
        <f t="shared" si="28"/>
        <v>14.837999999999999</v>
      </c>
      <c r="N22" s="120">
        <f t="shared" si="29"/>
        <v>0</v>
      </c>
      <c r="O22" s="120">
        <f t="shared" si="30"/>
        <v>9.8244651600728456</v>
      </c>
      <c r="P22" s="221">
        <f t="shared" si="31"/>
        <v>13</v>
      </c>
      <c r="Q22" s="222">
        <f t="shared" si="32"/>
        <v>0</v>
      </c>
      <c r="R22" s="222">
        <f t="shared" si="33"/>
        <v>149</v>
      </c>
      <c r="T22">
        <v>519</v>
      </c>
      <c r="U22">
        <v>9814</v>
      </c>
      <c r="V22" t="s">
        <v>256</v>
      </c>
      <c r="W22">
        <v>1516.6220000000001</v>
      </c>
      <c r="X22">
        <v>694.16600000000005</v>
      </c>
      <c r="Y22">
        <v>2.1850000000000001</v>
      </c>
      <c r="Z22">
        <v>14.837999999999999</v>
      </c>
      <c r="AA22">
        <v>123.510785</v>
      </c>
      <c r="AB22">
        <v>1.2458009999999999</v>
      </c>
      <c r="AC22">
        <v>50.734957000000001</v>
      </c>
      <c r="AD22" s="1">
        <v>256</v>
      </c>
      <c r="AE22">
        <v>0</v>
      </c>
      <c r="AF22">
        <v>149</v>
      </c>
      <c r="AG22">
        <v>68</v>
      </c>
      <c r="AH22">
        <v>12.279267000000001</v>
      </c>
      <c r="AI22">
        <v>17.5</v>
      </c>
      <c r="AJ22">
        <v>0</v>
      </c>
      <c r="AK22">
        <v>13</v>
      </c>
      <c r="AL22">
        <v>671</v>
      </c>
      <c r="AM22" t="s">
        <v>257</v>
      </c>
      <c r="AN22" t="s">
        <v>528</v>
      </c>
      <c r="AO22">
        <v>1516.6220000000001</v>
      </c>
      <c r="AR22" t="s">
        <v>117</v>
      </c>
      <c r="AS22" t="s">
        <v>119</v>
      </c>
      <c r="AT22" t="s">
        <v>227</v>
      </c>
      <c r="AU22" t="s">
        <v>256</v>
      </c>
      <c r="AV22" t="s">
        <v>48</v>
      </c>
      <c r="AW22">
        <v>1</v>
      </c>
      <c r="BB22">
        <v>0.78035714285714297</v>
      </c>
      <c r="BC22" t="s">
        <v>70</v>
      </c>
      <c r="BF22" t="s">
        <v>117</v>
      </c>
      <c r="BG22" t="s">
        <v>119</v>
      </c>
      <c r="BH22" t="s">
        <v>256</v>
      </c>
      <c r="BI22">
        <v>9814</v>
      </c>
      <c r="BJ22">
        <v>1</v>
      </c>
      <c r="BK22" t="s">
        <v>227</v>
      </c>
      <c r="BL22" t="s">
        <v>176</v>
      </c>
      <c r="BM22">
        <v>0.78035714285714297</v>
      </c>
      <c r="BN22" t="s">
        <v>70</v>
      </c>
      <c r="BO22" t="s">
        <v>189</v>
      </c>
      <c r="BP22">
        <v>1516.6220000000001</v>
      </c>
    </row>
    <row r="23" spans="1:68" ht="16.5">
      <c r="A23" s="126" t="str">
        <f t="shared" si="18"/>
        <v>성원운수</v>
      </c>
      <c r="B23" s="127" t="str">
        <f t="shared" si="1"/>
        <v>고기영</v>
      </c>
      <c r="C23" s="128" t="str">
        <f t="shared" si="19"/>
        <v>D</v>
      </c>
      <c r="D23" s="129">
        <f t="shared" si="20"/>
        <v>0.84724137931034482</v>
      </c>
      <c r="E23" s="130">
        <f t="shared" si="21"/>
        <v>934</v>
      </c>
      <c r="F23" s="131" t="str">
        <f t="shared" si="22"/>
        <v>535</v>
      </c>
      <c r="G23" s="132" t="str">
        <f t="shared" si="23"/>
        <v>71바5564</v>
      </c>
      <c r="H23" s="133">
        <f t="shared" si="24"/>
        <v>1</v>
      </c>
      <c r="I23" s="134">
        <f t="shared" si="8"/>
        <v>1409.827</v>
      </c>
      <c r="J23" s="135">
        <f t="shared" si="25"/>
        <v>2.7469332681475272E-3</v>
      </c>
      <c r="K23" s="135">
        <f t="shared" si="26"/>
        <v>0.35128878124735397</v>
      </c>
      <c r="L23" s="135">
        <f t="shared" si="27"/>
        <v>0.13547761533861957</v>
      </c>
      <c r="M23" s="136">
        <f t="shared" si="28"/>
        <v>9.4710000000000001</v>
      </c>
      <c r="N23" s="137">
        <f t="shared" si="29"/>
        <v>0</v>
      </c>
      <c r="O23" s="137">
        <f t="shared" si="30"/>
        <v>1.3476830845202994</v>
      </c>
      <c r="P23" s="219">
        <f t="shared" si="31"/>
        <v>7</v>
      </c>
      <c r="Q23" s="220">
        <f t="shared" si="32"/>
        <v>0</v>
      </c>
      <c r="R23" s="220">
        <f t="shared" si="33"/>
        <v>19</v>
      </c>
      <c r="T23">
        <v>519</v>
      </c>
      <c r="U23">
        <v>934</v>
      </c>
      <c r="V23" t="s">
        <v>258</v>
      </c>
      <c r="W23">
        <v>1409.827</v>
      </c>
      <c r="X23">
        <v>573.79200000000003</v>
      </c>
      <c r="Y23">
        <v>2.4569999999999999</v>
      </c>
      <c r="Z23">
        <v>9.4710000000000001</v>
      </c>
      <c r="AA23">
        <v>106.775801</v>
      </c>
      <c r="AB23">
        <v>0.29330600000000001</v>
      </c>
      <c r="AC23">
        <v>37.509141</v>
      </c>
      <c r="AD23" s="1">
        <v>191</v>
      </c>
      <c r="AE23">
        <v>0</v>
      </c>
      <c r="AF23">
        <v>19</v>
      </c>
      <c r="AG23">
        <v>61</v>
      </c>
      <c r="AH23">
        <v>13.203619</v>
      </c>
      <c r="AI23">
        <v>0</v>
      </c>
      <c r="AJ23">
        <v>0</v>
      </c>
      <c r="AK23">
        <v>7</v>
      </c>
      <c r="AL23">
        <v>1913</v>
      </c>
      <c r="AM23" t="s">
        <v>259</v>
      </c>
      <c r="AN23" t="s">
        <v>529</v>
      </c>
      <c r="AO23">
        <v>1409.827</v>
      </c>
      <c r="AR23" t="s">
        <v>117</v>
      </c>
      <c r="AS23" t="s">
        <v>118</v>
      </c>
      <c r="AT23" t="s">
        <v>198</v>
      </c>
      <c r="AU23" t="s">
        <v>258</v>
      </c>
      <c r="AV23" t="s">
        <v>48</v>
      </c>
      <c r="AW23">
        <v>1</v>
      </c>
      <c r="BB23">
        <v>0.84724137931034482</v>
      </c>
      <c r="BC23" t="s">
        <v>67</v>
      </c>
      <c r="BF23" t="s">
        <v>117</v>
      </c>
      <c r="BG23" t="s">
        <v>118</v>
      </c>
      <c r="BH23" t="s">
        <v>258</v>
      </c>
      <c r="BI23">
        <v>934</v>
      </c>
      <c r="BJ23">
        <v>1</v>
      </c>
      <c r="BK23" t="s">
        <v>198</v>
      </c>
      <c r="BL23" t="s">
        <v>176</v>
      </c>
      <c r="BM23">
        <v>0.84724137931034482</v>
      </c>
      <c r="BN23" t="s">
        <v>67</v>
      </c>
      <c r="BO23" t="s">
        <v>180</v>
      </c>
      <c r="BP23">
        <v>1409.827</v>
      </c>
    </row>
    <row r="24" spans="1:68" ht="16.5">
      <c r="A24" s="109" t="str">
        <f t="shared" si="18"/>
        <v>성원운수</v>
      </c>
      <c r="B24" s="110" t="str">
        <f t="shared" si="1"/>
        <v>고재문</v>
      </c>
      <c r="C24" s="111" t="str">
        <f t="shared" si="19"/>
        <v>F</v>
      </c>
      <c r="D24" s="112">
        <f t="shared" si="20"/>
        <v>0.70654008245219335</v>
      </c>
      <c r="E24" s="113">
        <f t="shared" si="21"/>
        <v>3431</v>
      </c>
      <c r="F24" s="114" t="str">
        <f t="shared" si="22"/>
        <v>539</v>
      </c>
      <c r="G24" s="115" t="str">
        <f t="shared" si="23"/>
        <v>71바6601</v>
      </c>
      <c r="H24" s="116">
        <f t="shared" si="24"/>
        <v>4</v>
      </c>
      <c r="I24" s="117">
        <f t="shared" si="8"/>
        <v>1451.308</v>
      </c>
      <c r="J24" s="118">
        <f t="shared" si="25"/>
        <v>2.3731970678788013E-2</v>
      </c>
      <c r="K24" s="118">
        <f t="shared" si="26"/>
        <v>0.37748379555681616</v>
      </c>
      <c r="L24" s="118">
        <f t="shared" si="27"/>
        <v>0.25976567344767615</v>
      </c>
      <c r="M24" s="119">
        <f t="shared" si="28"/>
        <v>13.021000000000001</v>
      </c>
      <c r="N24" s="120">
        <f t="shared" si="29"/>
        <v>0.89574370154371097</v>
      </c>
      <c r="O24" s="120">
        <f t="shared" si="30"/>
        <v>0.27561344662883414</v>
      </c>
      <c r="P24" s="221">
        <f t="shared" si="31"/>
        <v>27</v>
      </c>
      <c r="Q24" s="222">
        <f t="shared" si="32"/>
        <v>13</v>
      </c>
      <c r="R24" s="222">
        <f t="shared" si="33"/>
        <v>4</v>
      </c>
      <c r="T24">
        <v>519</v>
      </c>
      <c r="U24">
        <v>3431</v>
      </c>
      <c r="V24" t="s">
        <v>260</v>
      </c>
      <c r="W24">
        <v>1451.308</v>
      </c>
      <c r="X24">
        <v>520.745</v>
      </c>
      <c r="Y24">
        <v>2.7869999999999999</v>
      </c>
      <c r="Z24">
        <v>13.021000000000001</v>
      </c>
      <c r="AA24">
        <v>135.10491999999999</v>
      </c>
      <c r="AB24">
        <v>3.2063060000000001</v>
      </c>
      <c r="AC24">
        <v>50.999918000000001</v>
      </c>
      <c r="AD24" s="1">
        <v>377</v>
      </c>
      <c r="AE24">
        <v>13</v>
      </c>
      <c r="AF24">
        <v>4</v>
      </c>
      <c r="AG24">
        <v>53</v>
      </c>
      <c r="AH24">
        <v>10.742081000000001</v>
      </c>
      <c r="AI24">
        <v>0</v>
      </c>
      <c r="AJ24">
        <v>0</v>
      </c>
      <c r="AK24">
        <v>27</v>
      </c>
      <c r="AL24">
        <v>29710</v>
      </c>
      <c r="AM24" t="s">
        <v>261</v>
      </c>
      <c r="AN24" t="s">
        <v>530</v>
      </c>
      <c r="AO24">
        <v>514.96199999999999</v>
      </c>
      <c r="AR24" t="s">
        <v>117</v>
      </c>
      <c r="AS24" t="s">
        <v>122</v>
      </c>
      <c r="AT24" t="s">
        <v>249</v>
      </c>
      <c r="AU24" t="s">
        <v>260</v>
      </c>
      <c r="AV24" t="s">
        <v>195</v>
      </c>
      <c r="AW24">
        <v>4</v>
      </c>
      <c r="BB24">
        <v>0.70654008245219335</v>
      </c>
      <c r="BC24" t="s">
        <v>70</v>
      </c>
      <c r="BF24" t="s">
        <v>117</v>
      </c>
      <c r="BG24" t="s">
        <v>122</v>
      </c>
      <c r="BH24" t="s">
        <v>260</v>
      </c>
      <c r="BI24">
        <v>3431</v>
      </c>
      <c r="BJ24">
        <v>4</v>
      </c>
      <c r="BK24" t="s">
        <v>249</v>
      </c>
      <c r="BL24" t="s">
        <v>251</v>
      </c>
      <c r="BM24">
        <v>0.70654008245219335</v>
      </c>
      <c r="BN24" t="s">
        <v>70</v>
      </c>
      <c r="BO24" t="s">
        <v>189</v>
      </c>
      <c r="BP24">
        <v>1451.308</v>
      </c>
    </row>
    <row r="25" spans="1:68" ht="16.5">
      <c r="A25" s="126" t="str">
        <f t="shared" si="18"/>
        <v>성원운수</v>
      </c>
      <c r="B25" s="127" t="str">
        <f t="shared" si="1"/>
        <v>고준엽</v>
      </c>
      <c r="C25" s="128" t="str">
        <f t="shared" si="19"/>
        <v>F</v>
      </c>
      <c r="D25" s="129">
        <f t="shared" si="20"/>
        <v>0.78195407601765343</v>
      </c>
      <c r="E25" s="130">
        <f t="shared" si="21"/>
        <v>2474</v>
      </c>
      <c r="F25" s="131" t="str">
        <f t="shared" si="22"/>
        <v>537</v>
      </c>
      <c r="G25" s="132" t="str">
        <f t="shared" si="23"/>
        <v>71바6609</v>
      </c>
      <c r="H25" s="133">
        <f t="shared" si="24"/>
        <v>3</v>
      </c>
      <c r="I25" s="134">
        <f t="shared" si="8"/>
        <v>1249.904</v>
      </c>
      <c r="J25" s="135">
        <f t="shared" si="25"/>
        <v>1.8074722547892327E-2</v>
      </c>
      <c r="K25" s="135">
        <f t="shared" si="26"/>
        <v>0.36505925859213123</v>
      </c>
      <c r="L25" s="135">
        <f t="shared" si="27"/>
        <v>0.2736210140938824</v>
      </c>
      <c r="M25" s="136">
        <f t="shared" si="28"/>
        <v>12.292999999999999</v>
      </c>
      <c r="N25" s="137">
        <f t="shared" si="29"/>
        <v>0</v>
      </c>
      <c r="O25" s="137">
        <f t="shared" si="30"/>
        <v>9.1207004697960805</v>
      </c>
      <c r="P25" s="219">
        <f t="shared" si="31"/>
        <v>11</v>
      </c>
      <c r="Q25" s="220">
        <f t="shared" si="32"/>
        <v>0</v>
      </c>
      <c r="R25" s="220">
        <f t="shared" si="33"/>
        <v>114</v>
      </c>
      <c r="T25">
        <v>519</v>
      </c>
      <c r="U25">
        <v>2474</v>
      </c>
      <c r="V25" t="s">
        <v>262</v>
      </c>
      <c r="W25">
        <v>1249.904</v>
      </c>
      <c r="X25">
        <v>629.697</v>
      </c>
      <c r="Y25">
        <v>1.9850000000000001</v>
      </c>
      <c r="Z25">
        <v>12.292999999999999</v>
      </c>
      <c r="AA25">
        <v>92.347199000000003</v>
      </c>
      <c r="AB25">
        <v>1.6691499999999999</v>
      </c>
      <c r="AC25">
        <v>33.712200000000003</v>
      </c>
      <c r="AD25" s="1">
        <v>342</v>
      </c>
      <c r="AE25">
        <v>0</v>
      </c>
      <c r="AF25">
        <v>114</v>
      </c>
      <c r="AG25">
        <v>98</v>
      </c>
      <c r="AH25">
        <v>13.534833000000001</v>
      </c>
      <c r="AI25">
        <v>373.4</v>
      </c>
      <c r="AJ25">
        <v>12.3</v>
      </c>
      <c r="AK25">
        <v>11</v>
      </c>
      <c r="AL25">
        <v>3314</v>
      </c>
      <c r="AM25" t="s">
        <v>263</v>
      </c>
      <c r="AN25" t="s">
        <v>531</v>
      </c>
      <c r="AO25">
        <v>623.60199999999998</v>
      </c>
      <c r="AR25" t="s">
        <v>117</v>
      </c>
      <c r="AS25" t="s">
        <v>120</v>
      </c>
      <c r="AT25" t="s">
        <v>236</v>
      </c>
      <c r="AU25" t="s">
        <v>262</v>
      </c>
      <c r="AV25" t="s">
        <v>48</v>
      </c>
      <c r="AW25">
        <v>3</v>
      </c>
      <c r="BB25">
        <v>0.78195407601765343</v>
      </c>
      <c r="BC25" t="s">
        <v>70</v>
      </c>
      <c r="BF25" t="s">
        <v>117</v>
      </c>
      <c r="BG25" t="s">
        <v>120</v>
      </c>
      <c r="BH25" t="s">
        <v>262</v>
      </c>
      <c r="BI25">
        <v>2474</v>
      </c>
      <c r="BJ25">
        <v>3</v>
      </c>
      <c r="BK25" t="s">
        <v>236</v>
      </c>
      <c r="BL25" t="s">
        <v>424</v>
      </c>
      <c r="BM25">
        <v>0.78195407601765343</v>
      </c>
      <c r="BN25" t="s">
        <v>70</v>
      </c>
      <c r="BO25" t="s">
        <v>189</v>
      </c>
      <c r="BP25">
        <v>1249.904</v>
      </c>
    </row>
    <row r="26" spans="1:68" ht="16.5">
      <c r="A26" s="109" t="str">
        <f t="shared" si="18"/>
        <v>성원운수</v>
      </c>
      <c r="B26" s="110" t="str">
        <f t="shared" si="1"/>
        <v>공영식</v>
      </c>
      <c r="C26" s="111" t="str">
        <f t="shared" si="19"/>
        <v>F</v>
      </c>
      <c r="D26" s="112">
        <f t="shared" si="20"/>
        <v>0.77747459406944275</v>
      </c>
      <c r="E26" s="113">
        <f t="shared" si="21"/>
        <v>6223</v>
      </c>
      <c r="F26" s="114" t="str">
        <f t="shared" si="22"/>
        <v>536</v>
      </c>
      <c r="G26" s="115" t="str">
        <f t="shared" si="23"/>
        <v>71바5551</v>
      </c>
      <c r="H26" s="116">
        <f t="shared" si="24"/>
        <v>3</v>
      </c>
      <c r="I26" s="117">
        <f t="shared" si="8"/>
        <v>2142.8629999999998</v>
      </c>
      <c r="J26" s="118">
        <f t="shared" si="25"/>
        <v>8.3407556687553411E-3</v>
      </c>
      <c r="K26" s="118">
        <f t="shared" si="26"/>
        <v>0.37398861528281541</v>
      </c>
      <c r="L26" s="118">
        <f t="shared" si="27"/>
        <v>0.16939953697459895</v>
      </c>
      <c r="M26" s="119">
        <f t="shared" si="28"/>
        <v>6.7549999999999999</v>
      </c>
      <c r="N26" s="120">
        <f t="shared" si="29"/>
        <v>4.6666539111459765E-2</v>
      </c>
      <c r="O26" s="120">
        <f t="shared" si="30"/>
        <v>2.9399919640219654</v>
      </c>
      <c r="P26" s="221">
        <f t="shared" si="31"/>
        <v>8</v>
      </c>
      <c r="Q26" s="222">
        <f t="shared" si="32"/>
        <v>1</v>
      </c>
      <c r="R26" s="222">
        <f t="shared" si="33"/>
        <v>63</v>
      </c>
      <c r="T26">
        <v>519</v>
      </c>
      <c r="U26">
        <v>6223</v>
      </c>
      <c r="V26" t="s">
        <v>264</v>
      </c>
      <c r="W26">
        <v>2142.8629999999998</v>
      </c>
      <c r="X26">
        <v>1018.357</v>
      </c>
      <c r="Y26">
        <v>2.1040000000000001</v>
      </c>
      <c r="Z26">
        <v>6.7549999999999999</v>
      </c>
      <c r="AA26">
        <v>166.97911500000001</v>
      </c>
      <c r="AB26">
        <v>1.3927320000000001</v>
      </c>
      <c r="AC26">
        <v>62.448287999999998</v>
      </c>
      <c r="AD26" s="1">
        <v>363</v>
      </c>
      <c r="AE26">
        <v>1</v>
      </c>
      <c r="AF26">
        <v>63</v>
      </c>
      <c r="AG26">
        <v>70</v>
      </c>
      <c r="AH26">
        <v>12.833119</v>
      </c>
      <c r="AI26">
        <v>42.8</v>
      </c>
      <c r="AJ26">
        <v>0</v>
      </c>
      <c r="AK26">
        <v>8</v>
      </c>
      <c r="AL26">
        <v>352</v>
      </c>
      <c r="AM26" t="s">
        <v>265</v>
      </c>
      <c r="AN26" t="s">
        <v>532</v>
      </c>
      <c r="AO26">
        <v>1833.2280000000001</v>
      </c>
      <c r="AR26" t="s">
        <v>117</v>
      </c>
      <c r="AS26" t="s">
        <v>119</v>
      </c>
      <c r="AT26" t="s">
        <v>215</v>
      </c>
      <c r="AU26" t="s">
        <v>264</v>
      </c>
      <c r="AV26" t="s">
        <v>196</v>
      </c>
      <c r="AW26">
        <v>3</v>
      </c>
      <c r="BB26">
        <v>0.77747459406944275</v>
      </c>
      <c r="BC26" t="s">
        <v>70</v>
      </c>
      <c r="BF26" t="s">
        <v>117</v>
      </c>
      <c r="BG26" t="s">
        <v>119</v>
      </c>
      <c r="BH26" t="s">
        <v>264</v>
      </c>
      <c r="BI26">
        <v>6223</v>
      </c>
      <c r="BJ26">
        <v>3</v>
      </c>
      <c r="BK26" t="s">
        <v>215</v>
      </c>
      <c r="BL26" t="s">
        <v>218</v>
      </c>
      <c r="BM26">
        <v>0.77747459406944275</v>
      </c>
      <c r="BN26" t="s">
        <v>70</v>
      </c>
      <c r="BO26" t="s">
        <v>189</v>
      </c>
      <c r="BP26">
        <v>2142.8630000000003</v>
      </c>
    </row>
    <row r="27" spans="1:68" ht="16.5">
      <c r="A27" s="126" t="str">
        <f t="shared" si="18"/>
        <v>성원운수</v>
      </c>
      <c r="B27" s="127" t="str">
        <f t="shared" si="1"/>
        <v>구자엽</v>
      </c>
      <c r="C27" s="128" t="str">
        <f t="shared" si="19"/>
        <v>C</v>
      </c>
      <c r="D27" s="129">
        <f t="shared" si="20"/>
        <v>0.88900402088572827</v>
      </c>
      <c r="E27" s="130">
        <f t="shared" si="21"/>
        <v>7553</v>
      </c>
      <c r="F27" s="131" t="str">
        <f t="shared" si="22"/>
        <v>535</v>
      </c>
      <c r="G27" s="132" t="str">
        <f t="shared" si="23"/>
        <v>71바6962</v>
      </c>
      <c r="H27" s="133">
        <f t="shared" si="24"/>
        <v>5</v>
      </c>
      <c r="I27" s="134">
        <f t="shared" si="8"/>
        <v>1975.68</v>
      </c>
      <c r="J27" s="135">
        <f t="shared" si="25"/>
        <v>1.5141603147877547E-2</v>
      </c>
      <c r="K27" s="135">
        <f t="shared" si="26"/>
        <v>0.3448648323544809</v>
      </c>
      <c r="L27" s="135">
        <f t="shared" si="27"/>
        <v>0.17816650469711692</v>
      </c>
      <c r="M27" s="136">
        <f t="shared" si="28"/>
        <v>13.005000000000001</v>
      </c>
      <c r="N27" s="137">
        <f t="shared" si="29"/>
        <v>0</v>
      </c>
      <c r="O27" s="137">
        <f t="shared" si="30"/>
        <v>3.8467768059604794</v>
      </c>
      <c r="P27" s="219">
        <f t="shared" si="31"/>
        <v>23</v>
      </c>
      <c r="Q27" s="220">
        <f t="shared" si="32"/>
        <v>0</v>
      </c>
      <c r="R27" s="220">
        <f t="shared" si="33"/>
        <v>76</v>
      </c>
      <c r="T27">
        <v>519</v>
      </c>
      <c r="U27">
        <v>7553</v>
      </c>
      <c r="V27" t="s">
        <v>266</v>
      </c>
      <c r="W27">
        <v>1975.68</v>
      </c>
      <c r="X27">
        <v>801.87900000000002</v>
      </c>
      <c r="Y27">
        <v>2.464</v>
      </c>
      <c r="Z27">
        <v>13.005000000000001</v>
      </c>
      <c r="AA27">
        <v>139.165515</v>
      </c>
      <c r="AB27">
        <v>2.107189</v>
      </c>
      <c r="AC27">
        <v>47.993291999999997</v>
      </c>
      <c r="AD27" s="1">
        <v>352</v>
      </c>
      <c r="AE27">
        <v>0</v>
      </c>
      <c r="AF27">
        <v>76</v>
      </c>
      <c r="AG27">
        <v>75</v>
      </c>
      <c r="AH27">
        <v>14.196619999999999</v>
      </c>
      <c r="AI27">
        <v>161.4</v>
      </c>
      <c r="AJ27">
        <v>0</v>
      </c>
      <c r="AK27">
        <v>23</v>
      </c>
      <c r="AL27">
        <v>3876</v>
      </c>
      <c r="AM27" t="s">
        <v>267</v>
      </c>
      <c r="AN27" t="s">
        <v>533</v>
      </c>
      <c r="AO27">
        <v>1498.741</v>
      </c>
      <c r="AR27" t="s">
        <v>117</v>
      </c>
      <c r="AS27" t="s">
        <v>118</v>
      </c>
      <c r="AT27" t="s">
        <v>209</v>
      </c>
      <c r="AU27" t="s">
        <v>266</v>
      </c>
      <c r="AV27" t="s">
        <v>48</v>
      </c>
      <c r="AW27">
        <v>5</v>
      </c>
      <c r="BB27">
        <v>0.88900402088572827</v>
      </c>
      <c r="BC27" t="s">
        <v>69</v>
      </c>
      <c r="BF27" t="s">
        <v>117</v>
      </c>
      <c r="BG27" t="s">
        <v>118</v>
      </c>
      <c r="BH27" t="s">
        <v>266</v>
      </c>
      <c r="BI27">
        <v>7553</v>
      </c>
      <c r="BJ27">
        <v>5</v>
      </c>
      <c r="BK27" t="s">
        <v>209</v>
      </c>
      <c r="BL27" t="s">
        <v>253</v>
      </c>
      <c r="BM27">
        <v>0.88900402088572827</v>
      </c>
      <c r="BN27" t="s">
        <v>69</v>
      </c>
      <c r="BO27" t="s">
        <v>179</v>
      </c>
      <c r="BP27">
        <v>1975.68</v>
      </c>
    </row>
    <row r="28" spans="1:68" ht="16.5">
      <c r="A28" s="109" t="str">
        <f t="shared" si="18"/>
        <v>성원운수</v>
      </c>
      <c r="B28" s="110" t="str">
        <f t="shared" si="1"/>
        <v>권혁기</v>
      </c>
      <c r="C28" s="111" t="str">
        <f t="shared" si="19"/>
        <v>C</v>
      </c>
      <c r="D28" s="112">
        <f t="shared" si="20"/>
        <v>0.86639999999999995</v>
      </c>
      <c r="E28" s="113">
        <f t="shared" si="21"/>
        <v>5547</v>
      </c>
      <c r="F28" s="114" t="str">
        <f t="shared" si="22"/>
        <v>538</v>
      </c>
      <c r="G28" s="115" t="str">
        <f t="shared" si="23"/>
        <v>71바6309</v>
      </c>
      <c r="H28" s="116">
        <f t="shared" si="24"/>
        <v>1</v>
      </c>
      <c r="I28" s="117">
        <f t="shared" si="8"/>
        <v>1075.4159999999999</v>
      </c>
      <c r="J28" s="118">
        <f t="shared" si="25"/>
        <v>1.7135161896878134E-2</v>
      </c>
      <c r="K28" s="118">
        <f t="shared" si="26"/>
        <v>0.41099936008631016</v>
      </c>
      <c r="L28" s="118">
        <f t="shared" si="27"/>
        <v>9.9496380935377576E-2</v>
      </c>
      <c r="M28" s="119">
        <f t="shared" si="28"/>
        <v>12.247</v>
      </c>
      <c r="N28" s="120">
        <f t="shared" si="29"/>
        <v>0.46493635951111012</v>
      </c>
      <c r="O28" s="120">
        <f t="shared" si="30"/>
        <v>4.8353381389155459</v>
      </c>
      <c r="P28" s="221">
        <f t="shared" si="31"/>
        <v>51</v>
      </c>
      <c r="Q28" s="222">
        <f t="shared" si="32"/>
        <v>5</v>
      </c>
      <c r="R28" s="222">
        <f t="shared" si="33"/>
        <v>52</v>
      </c>
      <c r="T28">
        <v>519</v>
      </c>
      <c r="U28">
        <v>5547</v>
      </c>
      <c r="V28" t="s">
        <v>268</v>
      </c>
      <c r="W28">
        <v>1075.4159999999999</v>
      </c>
      <c r="X28">
        <v>496.399</v>
      </c>
      <c r="Y28">
        <v>2.1659999999999999</v>
      </c>
      <c r="Z28">
        <v>12.247</v>
      </c>
      <c r="AA28">
        <v>93.356340000000003</v>
      </c>
      <c r="AB28">
        <v>1.5996760000000001</v>
      </c>
      <c r="AC28">
        <v>38.369396000000002</v>
      </c>
      <c r="AD28" s="1">
        <v>107</v>
      </c>
      <c r="AE28">
        <v>5</v>
      </c>
      <c r="AF28">
        <v>52</v>
      </c>
      <c r="AG28">
        <v>60</v>
      </c>
      <c r="AH28">
        <v>11.519474000000001</v>
      </c>
      <c r="AI28">
        <v>0</v>
      </c>
      <c r="AJ28">
        <v>0</v>
      </c>
      <c r="AK28">
        <v>51</v>
      </c>
      <c r="AL28">
        <v>10073</v>
      </c>
      <c r="AM28" t="s">
        <v>269</v>
      </c>
      <c r="AN28" t="s">
        <v>534</v>
      </c>
      <c r="AO28">
        <v>1075.4159999999999</v>
      </c>
      <c r="AR28" t="s">
        <v>117</v>
      </c>
      <c r="AS28" t="s">
        <v>121</v>
      </c>
      <c r="AT28" t="s">
        <v>248</v>
      </c>
      <c r="AU28" t="s">
        <v>268</v>
      </c>
      <c r="AV28" t="s">
        <v>48</v>
      </c>
      <c r="AW28">
        <v>1</v>
      </c>
      <c r="BB28">
        <v>0.86639999999999995</v>
      </c>
      <c r="BC28" t="s">
        <v>69</v>
      </c>
      <c r="BF28" t="s">
        <v>117</v>
      </c>
      <c r="BG28" t="s">
        <v>121</v>
      </c>
      <c r="BH28" t="s">
        <v>268</v>
      </c>
      <c r="BI28">
        <v>5547</v>
      </c>
      <c r="BJ28">
        <v>1</v>
      </c>
      <c r="BK28" t="s">
        <v>248</v>
      </c>
      <c r="BL28" t="s">
        <v>176</v>
      </c>
      <c r="BM28">
        <v>0.86639999999999995</v>
      </c>
      <c r="BN28" t="s">
        <v>69</v>
      </c>
      <c r="BO28" t="s">
        <v>179</v>
      </c>
      <c r="BP28">
        <v>1075.4159999999999</v>
      </c>
    </row>
    <row r="29" spans="1:68" ht="16.5">
      <c r="A29" s="126" t="str">
        <f t="shared" si="18"/>
        <v>성원운수</v>
      </c>
      <c r="B29" s="127" t="str">
        <f t="shared" si="1"/>
        <v>김덕희</v>
      </c>
      <c r="C29" s="128" t="str">
        <f t="shared" si="19"/>
        <v>F</v>
      </c>
      <c r="D29" s="129">
        <f t="shared" si="20"/>
        <v>0.67425000000000002</v>
      </c>
      <c r="E29" s="130">
        <f t="shared" si="21"/>
        <v>3495</v>
      </c>
      <c r="F29" s="131" t="str">
        <f t="shared" si="22"/>
        <v>539</v>
      </c>
      <c r="G29" s="132" t="str">
        <f t="shared" si="23"/>
        <v>71바6616</v>
      </c>
      <c r="H29" s="133">
        <f t="shared" si="24"/>
        <v>1</v>
      </c>
      <c r="I29" s="134">
        <f t="shared" si="8"/>
        <v>1330.0450000000001</v>
      </c>
      <c r="J29" s="135">
        <f t="shared" si="25"/>
        <v>2.1989113632447155E-2</v>
      </c>
      <c r="K29" s="135">
        <f t="shared" si="26"/>
        <v>0.39279810996987652</v>
      </c>
      <c r="L29" s="135">
        <f t="shared" si="27"/>
        <v>0.13007078707863268</v>
      </c>
      <c r="M29" s="136">
        <f t="shared" si="28"/>
        <v>13.507999999999999</v>
      </c>
      <c r="N29" s="137">
        <f t="shared" si="29"/>
        <v>0.22555627817103932</v>
      </c>
      <c r="O29" s="137">
        <f t="shared" si="30"/>
        <v>0.82703968662714411</v>
      </c>
      <c r="P29" s="219">
        <f t="shared" si="31"/>
        <v>25</v>
      </c>
      <c r="Q29" s="220">
        <f t="shared" si="32"/>
        <v>3</v>
      </c>
      <c r="R29" s="220">
        <f t="shared" si="33"/>
        <v>11</v>
      </c>
      <c r="T29">
        <v>519</v>
      </c>
      <c r="U29">
        <v>3495</v>
      </c>
      <c r="V29" t="s">
        <v>504</v>
      </c>
      <c r="W29">
        <v>1330.0450000000001</v>
      </c>
      <c r="X29">
        <v>489.22699999999998</v>
      </c>
      <c r="Y29">
        <v>2.7189999999999999</v>
      </c>
      <c r="Z29">
        <v>13.507999999999999</v>
      </c>
      <c r="AA29">
        <v>126.006034</v>
      </c>
      <c r="AB29">
        <v>2.7707609999999998</v>
      </c>
      <c r="AC29">
        <v>49.494931999999999</v>
      </c>
      <c r="AD29" s="1">
        <v>173</v>
      </c>
      <c r="AE29">
        <v>3</v>
      </c>
      <c r="AF29">
        <v>11</v>
      </c>
      <c r="AG29">
        <v>61</v>
      </c>
      <c r="AH29">
        <v>10.555407000000001</v>
      </c>
      <c r="AI29">
        <v>0</v>
      </c>
      <c r="AJ29">
        <v>0</v>
      </c>
      <c r="AK29">
        <v>25</v>
      </c>
      <c r="AL29">
        <v>23895</v>
      </c>
      <c r="AM29" t="s">
        <v>535</v>
      </c>
      <c r="AN29" t="s">
        <v>536</v>
      </c>
      <c r="AO29">
        <v>1301.5930000000001</v>
      </c>
      <c r="AR29" t="s">
        <v>117</v>
      </c>
      <c r="AS29" t="s">
        <v>122</v>
      </c>
      <c r="AT29" t="s">
        <v>252</v>
      </c>
      <c r="AU29" t="s">
        <v>504</v>
      </c>
      <c r="AV29" t="s">
        <v>195</v>
      </c>
      <c r="AW29">
        <v>1</v>
      </c>
      <c r="BB29">
        <v>0.67425000000000002</v>
      </c>
      <c r="BC29" t="s">
        <v>70</v>
      </c>
      <c r="BF29" t="s">
        <v>117</v>
      </c>
      <c r="BG29" t="s">
        <v>122</v>
      </c>
      <c r="BH29" t="s">
        <v>504</v>
      </c>
      <c r="BI29">
        <v>3495</v>
      </c>
      <c r="BJ29">
        <v>1</v>
      </c>
      <c r="BK29" t="s">
        <v>252</v>
      </c>
      <c r="BL29" t="s">
        <v>176</v>
      </c>
      <c r="BM29">
        <v>0.67425000000000002</v>
      </c>
      <c r="BN29" t="s">
        <v>70</v>
      </c>
      <c r="BO29" t="s">
        <v>189</v>
      </c>
      <c r="BP29">
        <v>1301.5930000000001</v>
      </c>
    </row>
    <row r="30" spans="1:68" ht="16.5">
      <c r="A30" s="109" t="str">
        <f t="shared" si="18"/>
        <v>성원운수</v>
      </c>
      <c r="B30" s="110" t="str">
        <f t="shared" si="1"/>
        <v>김석균</v>
      </c>
      <c r="C30" s="111" t="str">
        <f t="shared" si="19"/>
        <v>D</v>
      </c>
      <c r="D30" s="112">
        <f t="shared" si="20"/>
        <v>0.82039604290688528</v>
      </c>
      <c r="E30" s="113">
        <f t="shared" si="21"/>
        <v>5010</v>
      </c>
      <c r="F30" s="114" t="str">
        <f t="shared" si="22"/>
        <v>536</v>
      </c>
      <c r="G30" s="115" t="str">
        <f t="shared" si="23"/>
        <v>71바5553</v>
      </c>
      <c r="H30" s="116">
        <f t="shared" si="24"/>
        <v>2</v>
      </c>
      <c r="I30" s="117">
        <f t="shared" si="8"/>
        <v>1501.0419999999999</v>
      </c>
      <c r="J30" s="118">
        <f t="shared" si="25"/>
        <v>4.0658495921720621E-3</v>
      </c>
      <c r="K30" s="118">
        <f t="shared" si="26"/>
        <v>0.35540970612774553</v>
      </c>
      <c r="L30" s="118">
        <f t="shared" si="27"/>
        <v>0.11192225134273392</v>
      </c>
      <c r="M30" s="119">
        <f t="shared" si="28"/>
        <v>5.173</v>
      </c>
      <c r="N30" s="120">
        <f t="shared" si="29"/>
        <v>0.26648155081603314</v>
      </c>
      <c r="O30" s="120">
        <f t="shared" si="30"/>
        <v>12.391392112945541</v>
      </c>
      <c r="P30" s="221">
        <f t="shared" si="31"/>
        <v>11</v>
      </c>
      <c r="Q30" s="222">
        <f t="shared" si="32"/>
        <v>4</v>
      </c>
      <c r="R30" s="222">
        <f t="shared" si="33"/>
        <v>186</v>
      </c>
      <c r="T30">
        <v>519</v>
      </c>
      <c r="U30">
        <v>5010</v>
      </c>
      <c r="V30" t="s">
        <v>430</v>
      </c>
      <c r="W30">
        <v>1501.0419999999999</v>
      </c>
      <c r="X30">
        <v>677.86400000000003</v>
      </c>
      <c r="Y30">
        <v>2.214</v>
      </c>
      <c r="Z30">
        <v>5.173</v>
      </c>
      <c r="AA30">
        <v>113.678578</v>
      </c>
      <c r="AB30">
        <v>0.4622</v>
      </c>
      <c r="AC30">
        <v>40.402470000000001</v>
      </c>
      <c r="AD30" s="1">
        <v>168</v>
      </c>
      <c r="AE30">
        <v>4</v>
      </c>
      <c r="AF30">
        <v>186</v>
      </c>
      <c r="AG30">
        <v>77</v>
      </c>
      <c r="AH30">
        <v>13.204264</v>
      </c>
      <c r="AI30">
        <v>82.5</v>
      </c>
      <c r="AJ30">
        <v>0</v>
      </c>
      <c r="AK30">
        <v>11</v>
      </c>
      <c r="AL30">
        <v>614</v>
      </c>
      <c r="AM30" t="s">
        <v>431</v>
      </c>
      <c r="AN30" t="s">
        <v>537</v>
      </c>
      <c r="AO30">
        <v>1385.674</v>
      </c>
      <c r="AR30" t="s">
        <v>117</v>
      </c>
      <c r="AS30" t="s">
        <v>119</v>
      </c>
      <c r="AT30" t="s">
        <v>421</v>
      </c>
      <c r="AU30" t="s">
        <v>430</v>
      </c>
      <c r="AV30" t="s">
        <v>196</v>
      </c>
      <c r="AW30">
        <v>2</v>
      </c>
      <c r="BB30">
        <v>0.82039604290688528</v>
      </c>
      <c r="BC30" t="s">
        <v>67</v>
      </c>
      <c r="BF30" t="s">
        <v>117</v>
      </c>
      <c r="BG30" t="s">
        <v>119</v>
      </c>
      <c r="BH30" t="s">
        <v>430</v>
      </c>
      <c r="BI30">
        <v>5010</v>
      </c>
      <c r="BJ30">
        <v>2</v>
      </c>
      <c r="BK30" t="s">
        <v>421</v>
      </c>
      <c r="BL30" t="s">
        <v>219</v>
      </c>
      <c r="BM30">
        <v>0.82039604290688528</v>
      </c>
      <c r="BN30" t="s">
        <v>67</v>
      </c>
      <c r="BO30" t="s">
        <v>180</v>
      </c>
      <c r="BP30">
        <v>1501.0419999999999</v>
      </c>
    </row>
    <row r="31" spans="1:68" ht="16.5">
      <c r="A31" s="126" t="str">
        <f t="shared" si="18"/>
        <v>성원운수</v>
      </c>
      <c r="B31" s="127" t="str">
        <f t="shared" si="1"/>
        <v>김성식</v>
      </c>
      <c r="C31" s="128" t="str">
        <f t="shared" si="19"/>
        <v>A</v>
      </c>
      <c r="D31" s="129">
        <f t="shared" si="20"/>
        <v>0.97760000000000002</v>
      </c>
      <c r="E31" s="130">
        <f t="shared" si="21"/>
        <v>6501</v>
      </c>
      <c r="F31" s="131" t="str">
        <f t="shared" si="22"/>
        <v>537</v>
      </c>
      <c r="G31" s="132" t="str">
        <f t="shared" si="23"/>
        <v>71바6609</v>
      </c>
      <c r="H31" s="133">
        <f t="shared" si="24"/>
        <v>1</v>
      </c>
      <c r="I31" s="134">
        <f t="shared" si="8"/>
        <v>1219.6510000000001</v>
      </c>
      <c r="J31" s="135">
        <f t="shared" si="25"/>
        <v>1.0522636011235816E-2</v>
      </c>
      <c r="K31" s="135">
        <f t="shared" si="26"/>
        <v>0.35164362165675411</v>
      </c>
      <c r="L31" s="135">
        <f t="shared" si="27"/>
        <v>0.23039377658034962</v>
      </c>
      <c r="M31" s="136">
        <f t="shared" si="28"/>
        <v>9.4580000000000002</v>
      </c>
      <c r="N31" s="137">
        <f t="shared" si="29"/>
        <v>0</v>
      </c>
      <c r="O31" s="137">
        <f t="shared" si="30"/>
        <v>1.721804024265958</v>
      </c>
      <c r="P31" s="219">
        <f t="shared" si="31"/>
        <v>0</v>
      </c>
      <c r="Q31" s="220">
        <f t="shared" si="32"/>
        <v>0</v>
      </c>
      <c r="R31" s="220">
        <f t="shared" si="33"/>
        <v>21</v>
      </c>
      <c r="T31">
        <v>519</v>
      </c>
      <c r="U31">
        <v>6501</v>
      </c>
      <c r="V31" t="s">
        <v>270</v>
      </c>
      <c r="W31">
        <v>1219.6510000000001</v>
      </c>
      <c r="X31">
        <v>499.06400000000002</v>
      </c>
      <c r="Y31">
        <v>2.444</v>
      </c>
      <c r="Z31">
        <v>9.4580000000000002</v>
      </c>
      <c r="AA31">
        <v>84.155529000000001</v>
      </c>
      <c r="AB31">
        <v>0.88553800000000005</v>
      </c>
      <c r="AC31">
        <v>29.592755</v>
      </c>
      <c r="AD31" s="1">
        <v>281</v>
      </c>
      <c r="AE31">
        <v>0</v>
      </c>
      <c r="AF31">
        <v>21</v>
      </c>
      <c r="AG31">
        <v>66</v>
      </c>
      <c r="AH31">
        <v>14.49282</v>
      </c>
      <c r="AI31">
        <v>41.3</v>
      </c>
      <c r="AJ31">
        <v>0</v>
      </c>
      <c r="AK31">
        <v>0</v>
      </c>
      <c r="AL31">
        <v>0</v>
      </c>
      <c r="AM31" t="s">
        <v>271</v>
      </c>
      <c r="AN31" t="s">
        <v>538</v>
      </c>
      <c r="AO31">
        <v>1219.6510000000001</v>
      </c>
      <c r="AR31" t="s">
        <v>117</v>
      </c>
      <c r="AS31" t="s">
        <v>120</v>
      </c>
      <c r="AT31" t="s">
        <v>236</v>
      </c>
      <c r="AU31" t="s">
        <v>270</v>
      </c>
      <c r="AV31" t="s">
        <v>48</v>
      </c>
      <c r="AW31">
        <v>1</v>
      </c>
      <c r="BB31">
        <v>0.97760000000000002</v>
      </c>
      <c r="BC31" t="s">
        <v>66</v>
      </c>
      <c r="BF31" t="s">
        <v>117</v>
      </c>
      <c r="BG31" t="s">
        <v>120</v>
      </c>
      <c r="BH31" t="s">
        <v>270</v>
      </c>
      <c r="BI31">
        <v>6501</v>
      </c>
      <c r="BJ31">
        <v>1</v>
      </c>
      <c r="BK31" t="s">
        <v>236</v>
      </c>
      <c r="BL31" t="s">
        <v>176</v>
      </c>
      <c r="BM31">
        <v>0.97760000000000002</v>
      </c>
      <c r="BN31" t="s">
        <v>66</v>
      </c>
      <c r="BO31" t="s">
        <v>539</v>
      </c>
      <c r="BP31">
        <v>1219.6510000000001</v>
      </c>
    </row>
    <row r="32" spans="1:68" ht="16.5">
      <c r="A32" s="109" t="str">
        <f t="shared" si="18"/>
        <v>성원운수</v>
      </c>
      <c r="B32" s="110" t="str">
        <f t="shared" si="1"/>
        <v>김옥란</v>
      </c>
      <c r="C32" s="111" t="str">
        <f t="shared" si="19"/>
        <v>D</v>
      </c>
      <c r="D32" s="112">
        <f t="shared" si="20"/>
        <v>0.80184160710304708</v>
      </c>
      <c r="E32" s="113">
        <f t="shared" si="21"/>
        <v>9682</v>
      </c>
      <c r="F32" s="114" t="str">
        <f t="shared" si="22"/>
        <v>535</v>
      </c>
      <c r="G32" s="115" t="str">
        <f t="shared" si="23"/>
        <v>71바6956</v>
      </c>
      <c r="H32" s="116">
        <f t="shared" si="24"/>
        <v>6</v>
      </c>
      <c r="I32" s="117">
        <f t="shared" si="8"/>
        <v>1249.587</v>
      </c>
      <c r="J32" s="118">
        <f t="shared" si="25"/>
        <v>2.7343445668426572E-2</v>
      </c>
      <c r="K32" s="118">
        <f t="shared" si="26"/>
        <v>0.32377845653382098</v>
      </c>
      <c r="L32" s="118">
        <f t="shared" si="27"/>
        <v>8.7228820402260904E-2</v>
      </c>
      <c r="M32" s="119">
        <f t="shared" si="28"/>
        <v>14.917</v>
      </c>
      <c r="N32" s="120">
        <f t="shared" si="29"/>
        <v>0</v>
      </c>
      <c r="O32" s="120">
        <f t="shared" si="30"/>
        <v>0.88029084809621094</v>
      </c>
      <c r="P32" s="221">
        <f t="shared" si="31"/>
        <v>10</v>
      </c>
      <c r="Q32" s="222">
        <f t="shared" si="32"/>
        <v>0</v>
      </c>
      <c r="R32" s="222">
        <f t="shared" si="33"/>
        <v>11</v>
      </c>
      <c r="T32">
        <v>519</v>
      </c>
      <c r="U32">
        <v>9682</v>
      </c>
      <c r="V32" t="s">
        <v>272</v>
      </c>
      <c r="W32">
        <v>1249.587</v>
      </c>
      <c r="X32">
        <v>499.471</v>
      </c>
      <c r="Y32">
        <v>2.5019999999999998</v>
      </c>
      <c r="Z32">
        <v>14.917</v>
      </c>
      <c r="AA32">
        <v>122.463571</v>
      </c>
      <c r="AB32">
        <v>3.348576</v>
      </c>
      <c r="AC32">
        <v>39.651066</v>
      </c>
      <c r="AD32" s="1">
        <v>109</v>
      </c>
      <c r="AE32">
        <v>0</v>
      </c>
      <c r="AF32">
        <v>11</v>
      </c>
      <c r="AG32">
        <v>70</v>
      </c>
      <c r="AH32">
        <v>10.203744</v>
      </c>
      <c r="AI32">
        <v>16.100000000000001</v>
      </c>
      <c r="AJ32">
        <v>0</v>
      </c>
      <c r="AK32">
        <v>10</v>
      </c>
      <c r="AL32">
        <v>834</v>
      </c>
      <c r="AM32" t="s">
        <v>273</v>
      </c>
      <c r="AN32" t="s">
        <v>540</v>
      </c>
      <c r="AO32">
        <v>704.50900000000001</v>
      </c>
      <c r="AR32" t="s">
        <v>117</v>
      </c>
      <c r="AS32" t="s">
        <v>118</v>
      </c>
      <c r="AT32" t="s">
        <v>201</v>
      </c>
      <c r="AU32" t="s">
        <v>272</v>
      </c>
      <c r="AV32" t="s">
        <v>202</v>
      </c>
      <c r="AW32">
        <v>6</v>
      </c>
      <c r="BB32">
        <v>0.80184160710304708</v>
      </c>
      <c r="BC32" t="s">
        <v>67</v>
      </c>
      <c r="BF32" t="s">
        <v>117</v>
      </c>
      <c r="BG32" t="s">
        <v>118</v>
      </c>
      <c r="BH32" t="s">
        <v>272</v>
      </c>
      <c r="BI32">
        <v>9682</v>
      </c>
      <c r="BJ32">
        <v>6</v>
      </c>
      <c r="BK32" t="s">
        <v>201</v>
      </c>
      <c r="BL32" t="s">
        <v>209</v>
      </c>
      <c r="BM32">
        <v>0.80184160710304708</v>
      </c>
      <c r="BN32" t="s">
        <v>67</v>
      </c>
      <c r="BO32" t="s">
        <v>180</v>
      </c>
      <c r="BP32">
        <v>1249.587</v>
      </c>
    </row>
    <row r="33" spans="1:68" ht="16.5">
      <c r="A33" s="126" t="str">
        <f t="shared" si="18"/>
        <v>성원운수</v>
      </c>
      <c r="B33" s="127" t="str">
        <f t="shared" si="1"/>
        <v>김익찬</v>
      </c>
      <c r="C33" s="128" t="str">
        <f t="shared" si="19"/>
        <v>A</v>
      </c>
      <c r="D33" s="129">
        <f t="shared" si="20"/>
        <v>0.97221926445702089</v>
      </c>
      <c r="E33" s="130">
        <f t="shared" si="21"/>
        <v>3459</v>
      </c>
      <c r="F33" s="131" t="str">
        <f t="shared" si="22"/>
        <v>순환54</v>
      </c>
      <c r="G33" s="132" t="str">
        <f t="shared" si="23"/>
        <v>72바1927</v>
      </c>
      <c r="H33" s="133">
        <f t="shared" si="24"/>
        <v>2</v>
      </c>
      <c r="I33" s="134">
        <f t="shared" si="8"/>
        <v>2007.5820000000001</v>
      </c>
      <c r="J33" s="135">
        <f t="shared" si="25"/>
        <v>2.2621304938673779E-2</v>
      </c>
      <c r="K33" s="135">
        <f t="shared" si="26"/>
        <v>0.23956991243879616</v>
      </c>
      <c r="L33" s="135">
        <f t="shared" si="27"/>
        <v>0.13698070614301183</v>
      </c>
      <c r="M33" s="136">
        <f t="shared" si="28"/>
        <v>3.3650000000000002</v>
      </c>
      <c r="N33" s="137">
        <f t="shared" si="29"/>
        <v>0</v>
      </c>
      <c r="O33" s="137">
        <f t="shared" si="30"/>
        <v>1.5939573078459559</v>
      </c>
      <c r="P33" s="219">
        <f t="shared" si="31"/>
        <v>3</v>
      </c>
      <c r="Q33" s="220">
        <f t="shared" si="32"/>
        <v>0</v>
      </c>
      <c r="R33" s="220">
        <f t="shared" si="33"/>
        <v>32</v>
      </c>
      <c r="T33">
        <v>519</v>
      </c>
      <c r="U33">
        <v>3459</v>
      </c>
      <c r="V33" t="s">
        <v>274</v>
      </c>
      <c r="W33">
        <v>2007.5820000000001</v>
      </c>
      <c r="X33">
        <v>651.75599999999997</v>
      </c>
      <c r="Y33">
        <v>3.08</v>
      </c>
      <c r="Z33">
        <v>3.3650000000000002</v>
      </c>
      <c r="AA33">
        <v>118.224391</v>
      </c>
      <c r="AB33">
        <v>2.6743899999999998</v>
      </c>
      <c r="AC33">
        <v>28.323007</v>
      </c>
      <c r="AD33" s="1">
        <v>275</v>
      </c>
      <c r="AE33">
        <v>0</v>
      </c>
      <c r="AF33">
        <v>32</v>
      </c>
      <c r="AG33">
        <v>79</v>
      </c>
      <c r="AH33">
        <v>16.981114999999999</v>
      </c>
      <c r="AI33">
        <v>140.1</v>
      </c>
      <c r="AJ33">
        <v>0</v>
      </c>
      <c r="AK33">
        <v>3</v>
      </c>
      <c r="AL33">
        <v>693</v>
      </c>
      <c r="AM33" t="s">
        <v>275</v>
      </c>
      <c r="AN33" t="s">
        <v>541</v>
      </c>
      <c r="AO33">
        <v>1892.5889999999999</v>
      </c>
      <c r="AR33" t="s">
        <v>117</v>
      </c>
      <c r="AS33" t="s">
        <v>123</v>
      </c>
      <c r="AT33" t="s">
        <v>253</v>
      </c>
      <c r="AU33" t="s">
        <v>274</v>
      </c>
      <c r="AV33" t="s">
        <v>196</v>
      </c>
      <c r="AW33">
        <v>2</v>
      </c>
      <c r="BB33">
        <v>0.97221926445702089</v>
      </c>
      <c r="BC33" t="s">
        <v>66</v>
      </c>
      <c r="BF33" t="s">
        <v>117</v>
      </c>
      <c r="BG33" t="s">
        <v>123</v>
      </c>
      <c r="BH33" t="s">
        <v>274</v>
      </c>
      <c r="BI33">
        <v>3459</v>
      </c>
      <c r="BJ33">
        <v>2</v>
      </c>
      <c r="BK33" t="s">
        <v>253</v>
      </c>
      <c r="BL33" t="s">
        <v>208</v>
      </c>
      <c r="BM33">
        <v>0.97221926445702089</v>
      </c>
      <c r="BN33" t="s">
        <v>66</v>
      </c>
      <c r="BO33" t="s">
        <v>539</v>
      </c>
      <c r="BP33">
        <v>2007.5819999999999</v>
      </c>
    </row>
    <row r="34" spans="1:68" ht="16.5">
      <c r="A34" s="109" t="str">
        <f t="shared" si="18"/>
        <v>성원운수</v>
      </c>
      <c r="B34" s="110" t="str">
        <f t="shared" si="1"/>
        <v>김진구</v>
      </c>
      <c r="C34" s="111" t="str">
        <f t="shared" si="19"/>
        <v>F</v>
      </c>
      <c r="D34" s="112">
        <f t="shared" si="20"/>
        <v>0.74439999999999995</v>
      </c>
      <c r="E34" s="113">
        <f t="shared" si="21"/>
        <v>9344</v>
      </c>
      <c r="F34" s="114" t="str">
        <f t="shared" si="22"/>
        <v>538</v>
      </c>
      <c r="G34" s="115" t="str">
        <f t="shared" si="23"/>
        <v>71바6307</v>
      </c>
      <c r="H34" s="116">
        <f t="shared" si="24"/>
        <v>1</v>
      </c>
      <c r="I34" s="117">
        <f t="shared" si="8"/>
        <v>992.92700000000002</v>
      </c>
      <c r="J34" s="118">
        <f t="shared" si="25"/>
        <v>2.663029434587269E-2</v>
      </c>
      <c r="K34" s="118">
        <f t="shared" si="26"/>
        <v>0.45838146517333972</v>
      </c>
      <c r="L34" s="118">
        <f t="shared" si="27"/>
        <v>0.14099727371700035</v>
      </c>
      <c r="M34" s="119">
        <f t="shared" si="28"/>
        <v>18.864000000000001</v>
      </c>
      <c r="N34" s="120">
        <f t="shared" si="29"/>
        <v>0</v>
      </c>
      <c r="O34" s="120">
        <f t="shared" si="30"/>
        <v>13.092603988007175</v>
      </c>
      <c r="P34" s="221">
        <f t="shared" si="31"/>
        <v>47</v>
      </c>
      <c r="Q34" s="222">
        <f t="shared" si="32"/>
        <v>0</v>
      </c>
      <c r="R34" s="222">
        <f t="shared" si="33"/>
        <v>130</v>
      </c>
      <c r="T34">
        <v>519</v>
      </c>
      <c r="U34">
        <v>9344</v>
      </c>
      <c r="V34" t="s">
        <v>276</v>
      </c>
      <c r="W34">
        <v>992.92700000000002</v>
      </c>
      <c r="X34">
        <v>533.64</v>
      </c>
      <c r="Y34">
        <v>1.861</v>
      </c>
      <c r="Z34">
        <v>18.864000000000001</v>
      </c>
      <c r="AA34">
        <v>79.325522000000007</v>
      </c>
      <c r="AB34">
        <v>2.1124619999999998</v>
      </c>
      <c r="AC34">
        <v>36.361348999999997</v>
      </c>
      <c r="AD34" s="1">
        <v>140</v>
      </c>
      <c r="AE34">
        <v>0</v>
      </c>
      <c r="AF34">
        <v>130</v>
      </c>
      <c r="AG34">
        <v>72</v>
      </c>
      <c r="AH34">
        <v>12.517118999999999</v>
      </c>
      <c r="AI34">
        <v>155.69999999999999</v>
      </c>
      <c r="AJ34">
        <v>0</v>
      </c>
      <c r="AK34">
        <v>47</v>
      </c>
      <c r="AL34">
        <v>7211</v>
      </c>
      <c r="AM34" t="s">
        <v>277</v>
      </c>
      <c r="AN34" t="s">
        <v>542</v>
      </c>
      <c r="AO34">
        <v>992.92700000000002</v>
      </c>
      <c r="AR34" t="s">
        <v>117</v>
      </c>
      <c r="AS34" t="s">
        <v>121</v>
      </c>
      <c r="AT34" t="s">
        <v>247</v>
      </c>
      <c r="AU34" t="s">
        <v>276</v>
      </c>
      <c r="AV34" t="s">
        <v>48</v>
      </c>
      <c r="AW34">
        <v>1</v>
      </c>
      <c r="BB34">
        <v>0.74439999999999995</v>
      </c>
      <c r="BC34" t="s">
        <v>70</v>
      </c>
      <c r="BF34" t="s">
        <v>117</v>
      </c>
      <c r="BG34" t="s">
        <v>121</v>
      </c>
      <c r="BH34" t="s">
        <v>276</v>
      </c>
      <c r="BI34">
        <v>9344</v>
      </c>
      <c r="BJ34">
        <v>1</v>
      </c>
      <c r="BK34" t="s">
        <v>247</v>
      </c>
      <c r="BL34" t="s">
        <v>176</v>
      </c>
      <c r="BM34">
        <v>0.74439999999999995</v>
      </c>
      <c r="BN34" t="s">
        <v>70</v>
      </c>
      <c r="BO34" t="s">
        <v>189</v>
      </c>
      <c r="BP34">
        <v>992.92700000000002</v>
      </c>
    </row>
    <row r="35" spans="1:68" ht="16.5">
      <c r="A35" s="126" t="str">
        <f t="shared" si="18"/>
        <v>성원운수</v>
      </c>
      <c r="B35" s="127" t="str">
        <f t="shared" si="1"/>
        <v>김창국</v>
      </c>
      <c r="C35" s="128" t="str">
        <f t="shared" si="19"/>
        <v>F</v>
      </c>
      <c r="D35" s="129">
        <f t="shared" si="20"/>
        <v>0.7964685836232176</v>
      </c>
      <c r="E35" s="130">
        <f t="shared" si="21"/>
        <v>4814</v>
      </c>
      <c r="F35" s="131" t="str">
        <f t="shared" si="22"/>
        <v>536</v>
      </c>
      <c r="G35" s="132" t="str">
        <f t="shared" si="23"/>
        <v>71바5558</v>
      </c>
      <c r="H35" s="133">
        <f t="shared" si="24"/>
        <v>3</v>
      </c>
      <c r="I35" s="134">
        <f t="shared" si="8"/>
        <v>1566.989</v>
      </c>
      <c r="J35" s="135">
        <f t="shared" si="25"/>
        <v>1.5012093542480591E-2</v>
      </c>
      <c r="K35" s="135">
        <f t="shared" si="26"/>
        <v>0.37443037132085483</v>
      </c>
      <c r="L35" s="135">
        <f t="shared" si="27"/>
        <v>0.10785015083066951</v>
      </c>
      <c r="M35" s="136">
        <f t="shared" si="28"/>
        <v>6.6689999999999996</v>
      </c>
      <c r="N35" s="137">
        <f t="shared" si="29"/>
        <v>0</v>
      </c>
      <c r="O35" s="137">
        <f t="shared" si="30"/>
        <v>1.659233089702608</v>
      </c>
      <c r="P35" s="219">
        <f t="shared" si="31"/>
        <v>13</v>
      </c>
      <c r="Q35" s="220">
        <f t="shared" si="32"/>
        <v>0</v>
      </c>
      <c r="R35" s="220">
        <f t="shared" si="33"/>
        <v>26</v>
      </c>
      <c r="T35">
        <v>519</v>
      </c>
      <c r="U35">
        <v>4814</v>
      </c>
      <c r="V35" t="s">
        <v>278</v>
      </c>
      <c r="W35">
        <v>1566.989</v>
      </c>
      <c r="X35">
        <v>729.67399999999998</v>
      </c>
      <c r="Y35">
        <v>2.1480000000000001</v>
      </c>
      <c r="Z35">
        <v>6.6689999999999996</v>
      </c>
      <c r="AA35">
        <v>122.676627</v>
      </c>
      <c r="AB35">
        <v>1.8416330000000001</v>
      </c>
      <c r="AC35">
        <v>45.933855000000001</v>
      </c>
      <c r="AD35" s="1">
        <v>169</v>
      </c>
      <c r="AE35">
        <v>0</v>
      </c>
      <c r="AF35">
        <v>26</v>
      </c>
      <c r="AG35">
        <v>61</v>
      </c>
      <c r="AH35">
        <v>12.773329</v>
      </c>
      <c r="AI35">
        <v>12</v>
      </c>
      <c r="AJ35">
        <v>0</v>
      </c>
      <c r="AK35">
        <v>13</v>
      </c>
      <c r="AL35">
        <v>848</v>
      </c>
      <c r="AM35" t="s">
        <v>279</v>
      </c>
      <c r="AN35" t="s">
        <v>543</v>
      </c>
      <c r="AO35">
        <v>1365.7329999999999</v>
      </c>
      <c r="AR35" t="s">
        <v>117</v>
      </c>
      <c r="AS35" t="s">
        <v>119</v>
      </c>
      <c r="AT35" t="s">
        <v>221</v>
      </c>
      <c r="AU35" t="s">
        <v>278</v>
      </c>
      <c r="AV35" t="s">
        <v>196</v>
      </c>
      <c r="AW35">
        <v>3</v>
      </c>
      <c r="BB35">
        <v>0.7964685836232176</v>
      </c>
      <c r="BC35" t="s">
        <v>70</v>
      </c>
      <c r="BF35" t="s">
        <v>117</v>
      </c>
      <c r="BG35" t="s">
        <v>119</v>
      </c>
      <c r="BH35" t="s">
        <v>278</v>
      </c>
      <c r="BI35">
        <v>4814</v>
      </c>
      <c r="BJ35">
        <v>3</v>
      </c>
      <c r="BK35" t="s">
        <v>221</v>
      </c>
      <c r="BL35" t="s">
        <v>218</v>
      </c>
      <c r="BM35">
        <v>0.7964685836232176</v>
      </c>
      <c r="BN35" t="s">
        <v>70</v>
      </c>
      <c r="BO35" t="s">
        <v>189</v>
      </c>
      <c r="BP35">
        <v>1564.326</v>
      </c>
    </row>
    <row r="36" spans="1:68" ht="16.5">
      <c r="A36" s="109" t="str">
        <f t="shared" si="18"/>
        <v>성원운수</v>
      </c>
      <c r="B36" s="110" t="str">
        <f t="shared" si="1"/>
        <v>김태화</v>
      </c>
      <c r="C36" s="111" t="str">
        <f t="shared" si="19"/>
        <v>D</v>
      </c>
      <c r="D36" s="112">
        <f t="shared" si="20"/>
        <v>0.8132267499735254</v>
      </c>
      <c r="E36" s="113">
        <f t="shared" si="21"/>
        <v>6360</v>
      </c>
      <c r="F36" s="114" t="str">
        <f t="shared" si="22"/>
        <v>538</v>
      </c>
      <c r="G36" s="115" t="str">
        <f t="shared" si="23"/>
        <v>71바6306</v>
      </c>
      <c r="H36" s="116">
        <f t="shared" si="24"/>
        <v>3</v>
      </c>
      <c r="I36" s="117">
        <f t="shared" si="8"/>
        <v>1322.02</v>
      </c>
      <c r="J36" s="118">
        <f t="shared" si="25"/>
        <v>3.7129164145021598E-2</v>
      </c>
      <c r="K36" s="118">
        <f t="shared" si="26"/>
        <v>0.3835317972009521</v>
      </c>
      <c r="L36" s="118">
        <f t="shared" si="27"/>
        <v>0.11648840410886371</v>
      </c>
      <c r="M36" s="119">
        <f t="shared" si="28"/>
        <v>12.313000000000001</v>
      </c>
      <c r="N36" s="120">
        <f t="shared" si="29"/>
        <v>0</v>
      </c>
      <c r="O36" s="120">
        <f t="shared" si="30"/>
        <v>1.815403700397876</v>
      </c>
      <c r="P36" s="221">
        <f t="shared" si="31"/>
        <v>18</v>
      </c>
      <c r="Q36" s="222">
        <f t="shared" si="32"/>
        <v>0</v>
      </c>
      <c r="R36" s="222">
        <f t="shared" si="33"/>
        <v>24</v>
      </c>
      <c r="T36">
        <v>519</v>
      </c>
      <c r="U36">
        <v>6360</v>
      </c>
      <c r="V36" t="s">
        <v>280</v>
      </c>
      <c r="W36">
        <v>1322.02</v>
      </c>
      <c r="X36">
        <v>653.33100000000002</v>
      </c>
      <c r="Y36">
        <v>2.024</v>
      </c>
      <c r="Z36">
        <v>12.313000000000001</v>
      </c>
      <c r="AA36">
        <v>110.693281</v>
      </c>
      <c r="AB36">
        <v>4.1099490000000003</v>
      </c>
      <c r="AC36">
        <v>42.454393000000003</v>
      </c>
      <c r="AD36" s="1">
        <v>154</v>
      </c>
      <c r="AE36">
        <v>0</v>
      </c>
      <c r="AF36">
        <v>24</v>
      </c>
      <c r="AG36">
        <v>65</v>
      </c>
      <c r="AH36">
        <v>11.943091000000001</v>
      </c>
      <c r="AI36">
        <v>0.7</v>
      </c>
      <c r="AJ36">
        <v>0</v>
      </c>
      <c r="AK36">
        <v>18</v>
      </c>
      <c r="AL36">
        <v>1217</v>
      </c>
      <c r="AM36" t="s">
        <v>281</v>
      </c>
      <c r="AN36" t="s">
        <v>544</v>
      </c>
      <c r="AO36">
        <v>1120.5070000000001</v>
      </c>
      <c r="AR36" t="s">
        <v>117</v>
      </c>
      <c r="AS36" t="s">
        <v>121</v>
      </c>
      <c r="AT36" t="s">
        <v>425</v>
      </c>
      <c r="AU36" t="s">
        <v>280</v>
      </c>
      <c r="AV36" t="s">
        <v>48</v>
      </c>
      <c r="AW36">
        <v>3</v>
      </c>
      <c r="BB36">
        <v>0.8132267499735254</v>
      </c>
      <c r="BC36" t="s">
        <v>67</v>
      </c>
      <c r="BF36" t="s">
        <v>117</v>
      </c>
      <c r="BG36" t="s">
        <v>121</v>
      </c>
      <c r="BH36" t="s">
        <v>280</v>
      </c>
      <c r="BI36">
        <v>6360</v>
      </c>
      <c r="BJ36">
        <v>3</v>
      </c>
      <c r="BK36" t="s">
        <v>425</v>
      </c>
      <c r="BL36" t="s">
        <v>247</v>
      </c>
      <c r="BM36">
        <v>0.8132267499735254</v>
      </c>
      <c r="BN36" t="s">
        <v>67</v>
      </c>
      <c r="BO36" t="s">
        <v>180</v>
      </c>
      <c r="BP36">
        <v>1322.02</v>
      </c>
    </row>
    <row r="37" spans="1:68" ht="16.5">
      <c r="A37" s="126" t="str">
        <f t="shared" si="18"/>
        <v>성원운수</v>
      </c>
      <c r="B37" s="127" t="str">
        <f t="shared" si="1"/>
        <v>김형구</v>
      </c>
      <c r="C37" s="128" t="str">
        <f t="shared" si="19"/>
        <v>F</v>
      </c>
      <c r="D37" s="129">
        <f t="shared" si="20"/>
        <v>0.76334840374188362</v>
      </c>
      <c r="E37" s="130">
        <f t="shared" si="21"/>
        <v>9091</v>
      </c>
      <c r="F37" s="131" t="str">
        <f t="shared" si="22"/>
        <v>538</v>
      </c>
      <c r="G37" s="132" t="str">
        <f t="shared" si="23"/>
        <v>71바6305</v>
      </c>
      <c r="H37" s="133">
        <f t="shared" si="24"/>
        <v>3</v>
      </c>
      <c r="I37" s="134">
        <f t="shared" si="8"/>
        <v>1228.6859999999999</v>
      </c>
      <c r="J37" s="135">
        <f t="shared" si="25"/>
        <v>2.1511122454239619E-2</v>
      </c>
      <c r="K37" s="135">
        <f t="shared" si="26"/>
        <v>0.46954413531780764</v>
      </c>
      <c r="L37" s="135">
        <f t="shared" si="27"/>
        <v>0.26369633901582668</v>
      </c>
      <c r="M37" s="136">
        <f t="shared" si="28"/>
        <v>15.052</v>
      </c>
      <c r="N37" s="137">
        <f t="shared" si="29"/>
        <v>0</v>
      </c>
      <c r="O37" s="137">
        <f t="shared" si="30"/>
        <v>9.8479188336157488</v>
      </c>
      <c r="P37" s="219">
        <f t="shared" si="31"/>
        <v>101</v>
      </c>
      <c r="Q37" s="220">
        <f t="shared" si="32"/>
        <v>0</v>
      </c>
      <c r="R37" s="220">
        <f t="shared" si="33"/>
        <v>121</v>
      </c>
      <c r="T37">
        <v>519</v>
      </c>
      <c r="U37">
        <v>9091</v>
      </c>
      <c r="V37" t="s">
        <v>282</v>
      </c>
      <c r="W37">
        <v>1228.6859999999999</v>
      </c>
      <c r="X37">
        <v>644.995</v>
      </c>
      <c r="Y37">
        <v>1.905</v>
      </c>
      <c r="Z37">
        <v>15.052</v>
      </c>
      <c r="AA37">
        <v>109.489684</v>
      </c>
      <c r="AB37">
        <v>2.3552460000000002</v>
      </c>
      <c r="AC37">
        <v>51.410238999999997</v>
      </c>
      <c r="AD37" s="1">
        <v>324</v>
      </c>
      <c r="AE37">
        <v>0</v>
      </c>
      <c r="AF37">
        <v>121</v>
      </c>
      <c r="AG37">
        <v>104</v>
      </c>
      <c r="AH37">
        <v>11.221933</v>
      </c>
      <c r="AI37">
        <v>381.6</v>
      </c>
      <c r="AJ37">
        <v>15.2</v>
      </c>
      <c r="AK37">
        <v>101</v>
      </c>
      <c r="AL37">
        <v>21917</v>
      </c>
      <c r="AM37" t="s">
        <v>283</v>
      </c>
      <c r="AN37" t="s">
        <v>545</v>
      </c>
      <c r="AO37">
        <v>1034.896</v>
      </c>
      <c r="AR37" t="s">
        <v>117</v>
      </c>
      <c r="AS37" t="s">
        <v>121</v>
      </c>
      <c r="AT37" t="s">
        <v>246</v>
      </c>
      <c r="AU37" t="s">
        <v>282</v>
      </c>
      <c r="AV37" t="s">
        <v>48</v>
      </c>
      <c r="AW37">
        <v>3</v>
      </c>
      <c r="BB37">
        <v>0.76334840374188362</v>
      </c>
      <c r="BC37" t="s">
        <v>70</v>
      </c>
      <c r="BF37" t="s">
        <v>117</v>
      </c>
      <c r="BG37" t="s">
        <v>121</v>
      </c>
      <c r="BH37" t="s">
        <v>282</v>
      </c>
      <c r="BI37">
        <v>9091</v>
      </c>
      <c r="BJ37">
        <v>3</v>
      </c>
      <c r="BK37" t="s">
        <v>246</v>
      </c>
      <c r="BL37" t="s">
        <v>248</v>
      </c>
      <c r="BM37">
        <v>0.76334840374188362</v>
      </c>
      <c r="BN37" t="s">
        <v>70</v>
      </c>
      <c r="BO37" t="s">
        <v>189</v>
      </c>
      <c r="BP37">
        <v>1228.6859999999999</v>
      </c>
    </row>
    <row r="38" spans="1:68" ht="16.5">
      <c r="A38" s="109" t="str">
        <f t="shared" si="18"/>
        <v>성원운수</v>
      </c>
      <c r="B38" s="110" t="str">
        <f t="shared" si="1"/>
        <v>김호진</v>
      </c>
      <c r="C38" s="111" t="str">
        <f t="shared" si="19"/>
        <v>F</v>
      </c>
      <c r="D38" s="112">
        <f t="shared" si="20"/>
        <v>0.72610076273967294</v>
      </c>
      <c r="E38" s="113">
        <f t="shared" si="21"/>
        <v>4555</v>
      </c>
      <c r="F38" s="114" t="str">
        <f t="shared" si="22"/>
        <v>538</v>
      </c>
      <c r="G38" s="115" t="str">
        <f t="shared" si="23"/>
        <v>71바6302</v>
      </c>
      <c r="H38" s="116">
        <f t="shared" si="24"/>
        <v>3</v>
      </c>
      <c r="I38" s="117">
        <f t="shared" si="8"/>
        <v>1394.731</v>
      </c>
      <c r="J38" s="118">
        <f t="shared" si="25"/>
        <v>2.2908531854405653E-2</v>
      </c>
      <c r="K38" s="118">
        <f t="shared" si="26"/>
        <v>0.4550890015471753</v>
      </c>
      <c r="L38" s="118">
        <f t="shared" si="27"/>
        <v>0.2444915901345851</v>
      </c>
      <c r="M38" s="119">
        <f t="shared" si="28"/>
        <v>14.48</v>
      </c>
      <c r="N38" s="120">
        <f t="shared" si="29"/>
        <v>0.14339682705840767</v>
      </c>
      <c r="O38" s="120">
        <f t="shared" si="30"/>
        <v>2.2943492329345228</v>
      </c>
      <c r="P38" s="221">
        <f t="shared" si="31"/>
        <v>104</v>
      </c>
      <c r="Q38" s="222">
        <f t="shared" si="32"/>
        <v>2</v>
      </c>
      <c r="R38" s="222">
        <f t="shared" si="33"/>
        <v>32</v>
      </c>
      <c r="T38">
        <v>519</v>
      </c>
      <c r="U38">
        <v>4555</v>
      </c>
      <c r="V38" t="s">
        <v>284</v>
      </c>
      <c r="W38">
        <v>1394.731</v>
      </c>
      <c r="X38">
        <v>770.30799999999999</v>
      </c>
      <c r="Y38">
        <v>1.8109999999999999</v>
      </c>
      <c r="Z38">
        <v>14.48</v>
      </c>
      <c r="AA38">
        <v>129.92386500000001</v>
      </c>
      <c r="AB38">
        <v>2.9763649999999999</v>
      </c>
      <c r="AC38">
        <v>59.126922</v>
      </c>
      <c r="AD38" s="1">
        <v>341</v>
      </c>
      <c r="AE38">
        <v>2</v>
      </c>
      <c r="AF38">
        <v>32</v>
      </c>
      <c r="AG38">
        <v>68</v>
      </c>
      <c r="AH38">
        <v>10.734985999999999</v>
      </c>
      <c r="AI38">
        <v>76.599999999999994</v>
      </c>
      <c r="AJ38">
        <v>0</v>
      </c>
      <c r="AK38">
        <v>104</v>
      </c>
      <c r="AL38">
        <v>22198</v>
      </c>
      <c r="AM38" t="s">
        <v>285</v>
      </c>
      <c r="AN38" t="s">
        <v>546</v>
      </c>
      <c r="AO38">
        <v>1112.973</v>
      </c>
      <c r="AR38" t="s">
        <v>117</v>
      </c>
      <c r="AS38" t="s">
        <v>121</v>
      </c>
      <c r="AT38" t="s">
        <v>244</v>
      </c>
      <c r="AU38" t="s">
        <v>284</v>
      </c>
      <c r="AV38" t="s">
        <v>48</v>
      </c>
      <c r="AW38">
        <v>3</v>
      </c>
      <c r="BB38">
        <v>0.72610076273967294</v>
      </c>
      <c r="BC38" t="s">
        <v>70</v>
      </c>
      <c r="BF38" t="s">
        <v>117</v>
      </c>
      <c r="BG38" t="s">
        <v>121</v>
      </c>
      <c r="BH38" t="s">
        <v>284</v>
      </c>
      <c r="BI38">
        <v>4555</v>
      </c>
      <c r="BJ38">
        <v>3</v>
      </c>
      <c r="BK38" t="s">
        <v>244</v>
      </c>
      <c r="BL38" t="s">
        <v>245</v>
      </c>
      <c r="BM38">
        <v>0.72610076273967294</v>
      </c>
      <c r="BN38" t="s">
        <v>70</v>
      </c>
      <c r="BO38" t="s">
        <v>189</v>
      </c>
      <c r="BP38">
        <v>1394.7309999999998</v>
      </c>
    </row>
    <row r="39" spans="1:68" ht="16.5">
      <c r="A39" s="126" t="str">
        <f t="shared" si="18"/>
        <v>성원운수</v>
      </c>
      <c r="B39" s="127" t="str">
        <f t="shared" si="1"/>
        <v>노매화</v>
      </c>
      <c r="C39" s="128" t="str">
        <f t="shared" si="19"/>
        <v>F</v>
      </c>
      <c r="D39" s="129">
        <f t="shared" si="20"/>
        <v>0.77925925925925921</v>
      </c>
      <c r="E39" s="130">
        <f t="shared" si="21"/>
        <v>3968</v>
      </c>
      <c r="F39" s="131" t="str">
        <f t="shared" si="22"/>
        <v>536</v>
      </c>
      <c r="G39" s="132" t="str">
        <f t="shared" si="23"/>
        <v>71바5555</v>
      </c>
      <c r="H39" s="133">
        <f t="shared" si="24"/>
        <v>1</v>
      </c>
      <c r="I39" s="134">
        <f t="shared" si="8"/>
        <v>862.18600000000004</v>
      </c>
      <c r="J39" s="135">
        <f t="shared" si="25"/>
        <v>1.3208466855371552E-2</v>
      </c>
      <c r="K39" s="135">
        <f t="shared" si="26"/>
        <v>0.39200132506821034</v>
      </c>
      <c r="L39" s="135">
        <f t="shared" si="27"/>
        <v>0.10902519873901918</v>
      </c>
      <c r="M39" s="136">
        <f t="shared" si="28"/>
        <v>5.7460000000000004</v>
      </c>
      <c r="N39" s="137">
        <f t="shared" si="29"/>
        <v>0</v>
      </c>
      <c r="O39" s="137">
        <f t="shared" si="30"/>
        <v>5.6832284449063195</v>
      </c>
      <c r="P39" s="219">
        <f t="shared" si="31"/>
        <v>8</v>
      </c>
      <c r="Q39" s="220">
        <f t="shared" si="32"/>
        <v>0</v>
      </c>
      <c r="R39" s="220">
        <f t="shared" si="33"/>
        <v>49</v>
      </c>
      <c r="T39">
        <v>519</v>
      </c>
      <c r="U39">
        <v>3968</v>
      </c>
      <c r="V39" t="s">
        <v>286</v>
      </c>
      <c r="W39">
        <v>862.18600000000004</v>
      </c>
      <c r="X39">
        <v>409.69900000000001</v>
      </c>
      <c r="Y39">
        <v>2.1040000000000001</v>
      </c>
      <c r="Z39">
        <v>5.7460000000000004</v>
      </c>
      <c r="AA39">
        <v>69.714146999999997</v>
      </c>
      <c r="AB39">
        <v>0.920817</v>
      </c>
      <c r="AC39">
        <v>27.328037999999999</v>
      </c>
      <c r="AD39" s="1">
        <v>94</v>
      </c>
      <c r="AE39">
        <v>0</v>
      </c>
      <c r="AF39">
        <v>49</v>
      </c>
      <c r="AG39">
        <v>65</v>
      </c>
      <c r="AH39">
        <v>12.367445999999999</v>
      </c>
      <c r="AI39">
        <v>0</v>
      </c>
      <c r="AJ39">
        <v>0</v>
      </c>
      <c r="AK39">
        <v>8</v>
      </c>
      <c r="AL39">
        <v>479</v>
      </c>
      <c r="AM39" t="s">
        <v>287</v>
      </c>
      <c r="AN39" t="s">
        <v>547</v>
      </c>
      <c r="AO39">
        <v>862.18600000000004</v>
      </c>
      <c r="AR39" t="s">
        <v>117</v>
      </c>
      <c r="AS39" t="s">
        <v>119</v>
      </c>
      <c r="AT39" t="s">
        <v>217</v>
      </c>
      <c r="AU39" t="s">
        <v>286</v>
      </c>
      <c r="AV39" t="s">
        <v>196</v>
      </c>
      <c r="AW39">
        <v>1</v>
      </c>
      <c r="BB39">
        <v>0.77925925925925921</v>
      </c>
      <c r="BC39" t="s">
        <v>70</v>
      </c>
      <c r="BF39" t="s">
        <v>117</v>
      </c>
      <c r="BG39" t="s">
        <v>119</v>
      </c>
      <c r="BH39" t="s">
        <v>286</v>
      </c>
      <c r="BI39">
        <v>3968</v>
      </c>
      <c r="BJ39">
        <v>1</v>
      </c>
      <c r="BK39" t="s">
        <v>217</v>
      </c>
      <c r="BL39" t="s">
        <v>176</v>
      </c>
      <c r="BM39">
        <v>0.77925925925925921</v>
      </c>
      <c r="BN39" t="s">
        <v>70</v>
      </c>
      <c r="BO39" t="s">
        <v>189</v>
      </c>
      <c r="BP39">
        <v>862.18600000000004</v>
      </c>
    </row>
    <row r="40" spans="1:68" ht="16.5">
      <c r="A40" s="109" t="str">
        <f t="shared" si="18"/>
        <v>성원운수</v>
      </c>
      <c r="B40" s="110" t="str">
        <f t="shared" si="1"/>
        <v>마재인</v>
      </c>
      <c r="C40" s="111" t="str">
        <f t="shared" si="19"/>
        <v>F</v>
      </c>
      <c r="D40" s="112">
        <f t="shared" si="20"/>
        <v>0.78571428571428581</v>
      </c>
      <c r="E40" s="113">
        <f t="shared" si="21"/>
        <v>1701</v>
      </c>
      <c r="F40" s="114" t="str">
        <f t="shared" si="22"/>
        <v>536</v>
      </c>
      <c r="G40" s="115" t="str">
        <f t="shared" si="23"/>
        <v>71바5562</v>
      </c>
      <c r="H40" s="116">
        <f t="shared" si="24"/>
        <v>1</v>
      </c>
      <c r="I40" s="117">
        <f t="shared" si="8"/>
        <v>1346.597</v>
      </c>
      <c r="J40" s="118">
        <f t="shared" si="25"/>
        <v>9.8301507113192268E-3</v>
      </c>
      <c r="K40" s="118">
        <f t="shared" si="26"/>
        <v>0.38962195805231081</v>
      </c>
      <c r="L40" s="118">
        <f t="shared" si="27"/>
        <v>0.15891911239962661</v>
      </c>
      <c r="M40" s="119">
        <f t="shared" si="28"/>
        <v>6.6689999999999996</v>
      </c>
      <c r="N40" s="120">
        <f t="shared" si="29"/>
        <v>0</v>
      </c>
      <c r="O40" s="120">
        <f t="shared" si="30"/>
        <v>1.1139190121469156</v>
      </c>
      <c r="P40" s="221">
        <f t="shared" si="31"/>
        <v>4</v>
      </c>
      <c r="Q40" s="222">
        <f t="shared" si="32"/>
        <v>0</v>
      </c>
      <c r="R40" s="222">
        <f t="shared" si="33"/>
        <v>15</v>
      </c>
      <c r="T40">
        <v>519</v>
      </c>
      <c r="U40">
        <v>1701</v>
      </c>
      <c r="V40" t="s">
        <v>432</v>
      </c>
      <c r="W40">
        <v>1346.597</v>
      </c>
      <c r="X40">
        <v>612.149</v>
      </c>
      <c r="Y40">
        <v>2.2000000000000002</v>
      </c>
      <c r="Z40">
        <v>6.6689999999999996</v>
      </c>
      <c r="AA40">
        <v>105.143861</v>
      </c>
      <c r="AB40">
        <v>1.0335799999999999</v>
      </c>
      <c r="AC40">
        <v>40.966357000000002</v>
      </c>
      <c r="AD40" s="1">
        <v>214</v>
      </c>
      <c r="AE40">
        <v>0</v>
      </c>
      <c r="AF40">
        <v>15</v>
      </c>
      <c r="AG40">
        <v>62</v>
      </c>
      <c r="AH40">
        <v>12.807186</v>
      </c>
      <c r="AI40">
        <v>0</v>
      </c>
      <c r="AJ40">
        <v>0</v>
      </c>
      <c r="AK40">
        <v>4</v>
      </c>
      <c r="AL40">
        <v>182</v>
      </c>
      <c r="AM40" t="s">
        <v>433</v>
      </c>
      <c r="AN40" t="s">
        <v>548</v>
      </c>
      <c r="AO40">
        <v>1346.597</v>
      </c>
      <c r="AR40" t="s">
        <v>117</v>
      </c>
      <c r="AS40" t="s">
        <v>119</v>
      </c>
      <c r="AT40" t="s">
        <v>422</v>
      </c>
      <c r="AU40" t="s">
        <v>432</v>
      </c>
      <c r="AV40" t="s">
        <v>196</v>
      </c>
      <c r="AW40">
        <v>1</v>
      </c>
      <c r="BB40">
        <v>0.78571428571428581</v>
      </c>
      <c r="BC40" t="s">
        <v>70</v>
      </c>
      <c r="BF40" t="s">
        <v>117</v>
      </c>
      <c r="BG40" t="s">
        <v>119</v>
      </c>
      <c r="BH40" t="s">
        <v>432</v>
      </c>
      <c r="BI40">
        <v>1701</v>
      </c>
      <c r="BJ40">
        <v>1</v>
      </c>
      <c r="BK40" t="s">
        <v>422</v>
      </c>
      <c r="BL40" t="s">
        <v>176</v>
      </c>
      <c r="BM40">
        <v>0.78571428571428581</v>
      </c>
      <c r="BN40" t="s">
        <v>70</v>
      </c>
      <c r="BO40" t="s">
        <v>189</v>
      </c>
      <c r="BP40">
        <v>1346.597</v>
      </c>
    </row>
    <row r="41" spans="1:68" ht="16.5">
      <c r="A41" s="126" t="str">
        <f t="shared" si="18"/>
        <v>성원운수</v>
      </c>
      <c r="B41" s="127" t="str">
        <f t="shared" si="1"/>
        <v>명대식</v>
      </c>
      <c r="C41" s="128" t="str">
        <f t="shared" si="19"/>
        <v>D</v>
      </c>
      <c r="D41" s="129">
        <f t="shared" si="20"/>
        <v>0.83329593383925982</v>
      </c>
      <c r="E41" s="130">
        <f t="shared" si="21"/>
        <v>3421</v>
      </c>
      <c r="F41" s="131" t="str">
        <f t="shared" si="22"/>
        <v>536</v>
      </c>
      <c r="G41" s="132" t="str">
        <f t="shared" si="23"/>
        <v>71바5555</v>
      </c>
      <c r="H41" s="133">
        <f t="shared" si="24"/>
        <v>2</v>
      </c>
      <c r="I41" s="134">
        <f t="shared" si="8"/>
        <v>1169.896</v>
      </c>
      <c r="J41" s="135">
        <f t="shared" si="25"/>
        <v>9.2849885376420464E-3</v>
      </c>
      <c r="K41" s="135">
        <f t="shared" si="26"/>
        <v>0.35633542897902659</v>
      </c>
      <c r="L41" s="135">
        <f t="shared" si="27"/>
        <v>0.14018340091768841</v>
      </c>
      <c r="M41" s="136">
        <f t="shared" si="28"/>
        <v>5.077</v>
      </c>
      <c r="N41" s="137">
        <f t="shared" si="29"/>
        <v>8.5477683486395381E-2</v>
      </c>
      <c r="O41" s="137">
        <f t="shared" si="30"/>
        <v>1.6240759862415122</v>
      </c>
      <c r="P41" s="219">
        <f t="shared" si="31"/>
        <v>1</v>
      </c>
      <c r="Q41" s="220">
        <f t="shared" si="32"/>
        <v>1</v>
      </c>
      <c r="R41" s="220">
        <f t="shared" si="33"/>
        <v>19</v>
      </c>
      <c r="T41">
        <v>519</v>
      </c>
      <c r="U41">
        <v>3421</v>
      </c>
      <c r="V41" t="s">
        <v>288</v>
      </c>
      <c r="W41">
        <v>1169.896</v>
      </c>
      <c r="X41">
        <v>519.28499999999997</v>
      </c>
      <c r="Y41">
        <v>2.2530000000000001</v>
      </c>
      <c r="Z41">
        <v>5.077</v>
      </c>
      <c r="AA41">
        <v>87.861067000000006</v>
      </c>
      <c r="AB41">
        <v>0.81578899999999999</v>
      </c>
      <c r="AC41">
        <v>31.308011</v>
      </c>
      <c r="AD41" s="1">
        <v>164</v>
      </c>
      <c r="AE41">
        <v>1</v>
      </c>
      <c r="AF41">
        <v>19</v>
      </c>
      <c r="AG41">
        <v>68</v>
      </c>
      <c r="AH41">
        <v>13.315294</v>
      </c>
      <c r="AI41">
        <v>5.4</v>
      </c>
      <c r="AJ41">
        <v>0</v>
      </c>
      <c r="AK41">
        <v>1</v>
      </c>
      <c r="AL41">
        <v>11</v>
      </c>
      <c r="AM41" t="s">
        <v>289</v>
      </c>
      <c r="AN41" t="s">
        <v>549</v>
      </c>
      <c r="AO41">
        <v>1099.307</v>
      </c>
      <c r="AR41" t="s">
        <v>117</v>
      </c>
      <c r="AS41" t="s">
        <v>119</v>
      </c>
      <c r="AT41" t="s">
        <v>217</v>
      </c>
      <c r="AU41" t="s">
        <v>288</v>
      </c>
      <c r="AV41" t="s">
        <v>196</v>
      </c>
      <c r="AW41">
        <v>2</v>
      </c>
      <c r="BB41">
        <v>0.83329593383925982</v>
      </c>
      <c r="BC41" t="s">
        <v>67</v>
      </c>
      <c r="BF41" t="s">
        <v>117</v>
      </c>
      <c r="BG41" t="s">
        <v>119</v>
      </c>
      <c r="BH41" t="s">
        <v>288</v>
      </c>
      <c r="BI41">
        <v>3421</v>
      </c>
      <c r="BJ41">
        <v>2</v>
      </c>
      <c r="BK41" t="s">
        <v>217</v>
      </c>
      <c r="BL41" t="s">
        <v>422</v>
      </c>
      <c r="BM41">
        <v>0.83329593383925982</v>
      </c>
      <c r="BN41" t="s">
        <v>67</v>
      </c>
      <c r="BO41" t="s">
        <v>180</v>
      </c>
      <c r="BP41">
        <v>1169.896</v>
      </c>
    </row>
    <row r="42" spans="1:68" ht="16.5">
      <c r="A42" s="109" t="str">
        <f t="shared" si="18"/>
        <v>성원운수</v>
      </c>
      <c r="B42" s="110" t="str">
        <f t="shared" si="1"/>
        <v>문경환</v>
      </c>
      <c r="C42" s="111" t="str">
        <f t="shared" si="19"/>
        <v>D</v>
      </c>
      <c r="D42" s="112">
        <f t="shared" si="20"/>
        <v>0.8479059073048798</v>
      </c>
      <c r="E42" s="113">
        <f t="shared" si="21"/>
        <v>1648</v>
      </c>
      <c r="F42" s="114" t="str">
        <f t="shared" si="22"/>
        <v>538</v>
      </c>
      <c r="G42" s="115" t="str">
        <f t="shared" si="23"/>
        <v>71바6307</v>
      </c>
      <c r="H42" s="116">
        <f t="shared" si="24"/>
        <v>6</v>
      </c>
      <c r="I42" s="117">
        <f t="shared" si="8"/>
        <v>1148.5609999999999</v>
      </c>
      <c r="J42" s="118">
        <f t="shared" si="25"/>
        <v>2.2930385244008304E-2</v>
      </c>
      <c r="K42" s="118">
        <f t="shared" si="26"/>
        <v>0.42497266580315529</v>
      </c>
      <c r="L42" s="118">
        <f t="shared" si="27"/>
        <v>0.1375634380759925</v>
      </c>
      <c r="M42" s="119">
        <f t="shared" si="28"/>
        <v>11.91</v>
      </c>
      <c r="N42" s="120">
        <f t="shared" si="29"/>
        <v>0.17413093427340823</v>
      </c>
      <c r="O42" s="120">
        <f t="shared" si="30"/>
        <v>4.1791424225617968</v>
      </c>
      <c r="P42" s="221">
        <f t="shared" si="31"/>
        <v>68</v>
      </c>
      <c r="Q42" s="222">
        <f t="shared" si="32"/>
        <v>2</v>
      </c>
      <c r="R42" s="222">
        <f t="shared" si="33"/>
        <v>48</v>
      </c>
      <c r="T42">
        <v>519</v>
      </c>
      <c r="U42">
        <v>1648</v>
      </c>
      <c r="V42" t="s">
        <v>505</v>
      </c>
      <c r="W42">
        <v>1148.5609999999999</v>
      </c>
      <c r="X42">
        <v>545.67600000000004</v>
      </c>
      <c r="Y42">
        <v>2.105</v>
      </c>
      <c r="Z42">
        <v>11.91</v>
      </c>
      <c r="AA42">
        <v>101.416918</v>
      </c>
      <c r="AB42">
        <v>2.325529</v>
      </c>
      <c r="AC42">
        <v>43.099418</v>
      </c>
      <c r="AD42" s="1">
        <v>158</v>
      </c>
      <c r="AE42">
        <v>2</v>
      </c>
      <c r="AF42">
        <v>48</v>
      </c>
      <c r="AG42">
        <v>71</v>
      </c>
      <c r="AH42">
        <v>11.325142</v>
      </c>
      <c r="AI42">
        <v>4.5</v>
      </c>
      <c r="AJ42">
        <v>0</v>
      </c>
      <c r="AK42">
        <v>68</v>
      </c>
      <c r="AL42">
        <v>11691</v>
      </c>
      <c r="AM42" t="s">
        <v>550</v>
      </c>
      <c r="AN42" t="s">
        <v>551</v>
      </c>
      <c r="AO42">
        <v>496.714</v>
      </c>
      <c r="AR42" t="s">
        <v>117</v>
      </c>
      <c r="AS42" t="s">
        <v>121</v>
      </c>
      <c r="AT42" t="s">
        <v>247</v>
      </c>
      <c r="AU42" t="s">
        <v>505</v>
      </c>
      <c r="AV42" t="s">
        <v>48</v>
      </c>
      <c r="AW42">
        <v>6</v>
      </c>
      <c r="BB42">
        <v>0.8479059073048798</v>
      </c>
      <c r="BC42" t="s">
        <v>67</v>
      </c>
      <c r="BF42" t="s">
        <v>117</v>
      </c>
      <c r="BG42" t="s">
        <v>121</v>
      </c>
      <c r="BH42" t="s">
        <v>505</v>
      </c>
      <c r="BI42">
        <v>1648</v>
      </c>
      <c r="BJ42">
        <v>6</v>
      </c>
      <c r="BK42" t="s">
        <v>247</v>
      </c>
      <c r="BL42" t="s">
        <v>244</v>
      </c>
      <c r="BM42">
        <v>0.8479059073048798</v>
      </c>
      <c r="BN42" t="s">
        <v>67</v>
      </c>
      <c r="BO42" t="s">
        <v>180</v>
      </c>
      <c r="BP42">
        <v>1148.5609999999999</v>
      </c>
    </row>
    <row r="43" spans="1:68" ht="16.5">
      <c r="A43" s="126" t="str">
        <f t="shared" si="18"/>
        <v>성원운수</v>
      </c>
      <c r="B43" s="127" t="str">
        <f t="shared" si="1"/>
        <v>민권식</v>
      </c>
      <c r="C43" s="128" t="str">
        <f t="shared" si="19"/>
        <v>C</v>
      </c>
      <c r="D43" s="129">
        <f t="shared" si="20"/>
        <v>0.88252226289399882</v>
      </c>
      <c r="E43" s="130">
        <f t="shared" si="21"/>
        <v>3300</v>
      </c>
      <c r="F43" s="131" t="str">
        <f t="shared" si="22"/>
        <v>538</v>
      </c>
      <c r="G43" s="132" t="str">
        <f t="shared" si="23"/>
        <v>71바6309</v>
      </c>
      <c r="H43" s="133">
        <f t="shared" si="24"/>
        <v>2</v>
      </c>
      <c r="I43" s="134">
        <f t="shared" si="8"/>
        <v>1301.749</v>
      </c>
      <c r="J43" s="135">
        <f t="shared" si="25"/>
        <v>1.7381500306669649E-2</v>
      </c>
      <c r="K43" s="135">
        <f t="shared" si="26"/>
        <v>0.42052775792703934</v>
      </c>
      <c r="L43" s="135">
        <f t="shared" si="27"/>
        <v>7.8356119344051733E-2</v>
      </c>
      <c r="M43" s="136">
        <f t="shared" si="28"/>
        <v>11.725</v>
      </c>
      <c r="N43" s="137">
        <f t="shared" si="29"/>
        <v>0</v>
      </c>
      <c r="O43" s="137">
        <f t="shared" si="30"/>
        <v>6.4528568871572016</v>
      </c>
      <c r="P43" s="219">
        <f t="shared" si="31"/>
        <v>94</v>
      </c>
      <c r="Q43" s="220">
        <f t="shared" si="32"/>
        <v>0</v>
      </c>
      <c r="R43" s="220">
        <f t="shared" si="33"/>
        <v>84</v>
      </c>
      <c r="T43">
        <v>519</v>
      </c>
      <c r="U43">
        <v>3300</v>
      </c>
      <c r="V43" t="s">
        <v>290</v>
      </c>
      <c r="W43">
        <v>1301.749</v>
      </c>
      <c r="X43">
        <v>590.78899999999999</v>
      </c>
      <c r="Y43">
        <v>2.2029999999999998</v>
      </c>
      <c r="Z43">
        <v>11.725</v>
      </c>
      <c r="AA43">
        <v>115.749962</v>
      </c>
      <c r="AB43">
        <v>2.011908</v>
      </c>
      <c r="AC43">
        <v>48.676071999999998</v>
      </c>
      <c r="AD43" s="1">
        <v>102</v>
      </c>
      <c r="AE43">
        <v>0</v>
      </c>
      <c r="AF43">
        <v>84</v>
      </c>
      <c r="AG43">
        <v>73</v>
      </c>
      <c r="AH43">
        <v>11.246214999999999</v>
      </c>
      <c r="AI43">
        <v>45.8</v>
      </c>
      <c r="AJ43">
        <v>0</v>
      </c>
      <c r="AK43">
        <v>94</v>
      </c>
      <c r="AL43">
        <v>21675</v>
      </c>
      <c r="AM43" t="s">
        <v>291</v>
      </c>
      <c r="AN43" t="s">
        <v>552</v>
      </c>
      <c r="AO43">
        <v>1200.0930000000001</v>
      </c>
      <c r="AR43" t="s">
        <v>117</v>
      </c>
      <c r="AS43" t="s">
        <v>121</v>
      </c>
      <c r="AT43" t="s">
        <v>248</v>
      </c>
      <c r="AU43" t="s">
        <v>290</v>
      </c>
      <c r="AV43" t="s">
        <v>48</v>
      </c>
      <c r="AW43">
        <v>2</v>
      </c>
      <c r="BB43">
        <v>0.88252226289399882</v>
      </c>
      <c r="BC43" t="s">
        <v>69</v>
      </c>
      <c r="BF43" t="s">
        <v>117</v>
      </c>
      <c r="BG43" t="s">
        <v>121</v>
      </c>
      <c r="BH43" t="s">
        <v>290</v>
      </c>
      <c r="BI43">
        <v>3300</v>
      </c>
      <c r="BJ43">
        <v>2</v>
      </c>
      <c r="BK43" t="s">
        <v>248</v>
      </c>
      <c r="BL43" t="s">
        <v>247</v>
      </c>
      <c r="BM43">
        <v>0.88252226289399882</v>
      </c>
      <c r="BN43" t="s">
        <v>69</v>
      </c>
      <c r="BO43" t="s">
        <v>179</v>
      </c>
      <c r="BP43">
        <v>1301.749</v>
      </c>
    </row>
    <row r="44" spans="1:68" ht="16.5">
      <c r="A44" s="109" t="str">
        <f t="shared" si="18"/>
        <v>성원운수</v>
      </c>
      <c r="B44" s="110" t="str">
        <f t="shared" si="1"/>
        <v>민응채</v>
      </c>
      <c r="C44" s="111" t="str">
        <f t="shared" si="19"/>
        <v>D</v>
      </c>
      <c r="D44" s="112">
        <f t="shared" si="20"/>
        <v>0.841694891396496</v>
      </c>
      <c r="E44" s="113">
        <f t="shared" si="21"/>
        <v>9231</v>
      </c>
      <c r="F44" s="114" t="str">
        <f t="shared" si="22"/>
        <v>538</v>
      </c>
      <c r="G44" s="115" t="str">
        <f t="shared" si="23"/>
        <v>71바6302</v>
      </c>
      <c r="H44" s="116">
        <f t="shared" si="24"/>
        <v>2</v>
      </c>
      <c r="I44" s="117">
        <f t="shared" si="8"/>
        <v>1583.9870000000001</v>
      </c>
      <c r="J44" s="118">
        <f t="shared" si="25"/>
        <v>4.1840828692728219E-2</v>
      </c>
      <c r="K44" s="118">
        <f t="shared" si="26"/>
        <v>0.43337233514516121</v>
      </c>
      <c r="L44" s="118">
        <f t="shared" si="27"/>
        <v>7.5126879197872198E-2</v>
      </c>
      <c r="M44" s="119">
        <f t="shared" si="28"/>
        <v>13.289</v>
      </c>
      <c r="N44" s="120">
        <f t="shared" si="29"/>
        <v>5.4293374882495877</v>
      </c>
      <c r="O44" s="120">
        <f t="shared" si="30"/>
        <v>6.8182377759413422</v>
      </c>
      <c r="P44" s="221">
        <f t="shared" si="31"/>
        <v>78</v>
      </c>
      <c r="Q44" s="222">
        <f t="shared" si="32"/>
        <v>86</v>
      </c>
      <c r="R44" s="222">
        <f t="shared" si="33"/>
        <v>108</v>
      </c>
      <c r="T44">
        <v>519</v>
      </c>
      <c r="U44">
        <v>9231</v>
      </c>
      <c r="V44" t="s">
        <v>292</v>
      </c>
      <c r="W44">
        <v>1583.9870000000001</v>
      </c>
      <c r="X44">
        <v>752.28700000000003</v>
      </c>
      <c r="Y44">
        <v>2.1059999999999999</v>
      </c>
      <c r="Z44">
        <v>13.289</v>
      </c>
      <c r="AA44">
        <v>138.90465800000001</v>
      </c>
      <c r="AB44">
        <v>5.8118860000000003</v>
      </c>
      <c r="AC44">
        <v>60.197436000000003</v>
      </c>
      <c r="AD44" s="1">
        <v>119</v>
      </c>
      <c r="AE44">
        <v>86</v>
      </c>
      <c r="AF44">
        <v>108</v>
      </c>
      <c r="AG44">
        <v>66</v>
      </c>
      <c r="AH44">
        <v>11.403411</v>
      </c>
      <c r="AI44">
        <v>0.6</v>
      </c>
      <c r="AJ44">
        <v>0</v>
      </c>
      <c r="AK44">
        <v>78</v>
      </c>
      <c r="AL44">
        <v>15759</v>
      </c>
      <c r="AM44" t="s">
        <v>293</v>
      </c>
      <c r="AN44" t="s">
        <v>553</v>
      </c>
      <c r="AO44">
        <v>1503.057</v>
      </c>
      <c r="AR44" t="s">
        <v>117</v>
      </c>
      <c r="AS44" t="s">
        <v>121</v>
      </c>
      <c r="AT44" t="s">
        <v>244</v>
      </c>
      <c r="AU44" t="s">
        <v>292</v>
      </c>
      <c r="AV44" t="s">
        <v>48</v>
      </c>
      <c r="AW44">
        <v>2</v>
      </c>
      <c r="BB44">
        <v>0.841694891396496</v>
      </c>
      <c r="BC44" t="s">
        <v>67</v>
      </c>
      <c r="BF44" t="s">
        <v>117</v>
      </c>
      <c r="BG44" t="s">
        <v>121</v>
      </c>
      <c r="BH44" t="s">
        <v>292</v>
      </c>
      <c r="BI44">
        <v>9231</v>
      </c>
      <c r="BJ44">
        <v>2</v>
      </c>
      <c r="BK44" t="s">
        <v>244</v>
      </c>
      <c r="BL44" t="s">
        <v>351</v>
      </c>
      <c r="BM44">
        <v>0.841694891396496</v>
      </c>
      <c r="BN44" t="s">
        <v>67</v>
      </c>
      <c r="BO44" t="s">
        <v>180</v>
      </c>
      <c r="BP44">
        <v>1583.9870000000001</v>
      </c>
    </row>
    <row r="45" spans="1:68" ht="16.5">
      <c r="A45" s="126" t="str">
        <f t="shared" si="18"/>
        <v>성원운수</v>
      </c>
      <c r="B45" s="127" t="str">
        <f t="shared" si="1"/>
        <v>박대식</v>
      </c>
      <c r="C45" s="128" t="str">
        <f t="shared" si="19"/>
        <v>D</v>
      </c>
      <c r="D45" s="129">
        <f t="shared" si="20"/>
        <v>0.83359560314709713</v>
      </c>
      <c r="E45" s="130">
        <f t="shared" si="21"/>
        <v>7026</v>
      </c>
      <c r="F45" s="131" t="str">
        <f t="shared" si="22"/>
        <v>537</v>
      </c>
      <c r="G45" s="132" t="str">
        <f t="shared" si="23"/>
        <v>71바6610</v>
      </c>
      <c r="H45" s="133">
        <f t="shared" si="24"/>
        <v>3</v>
      </c>
      <c r="I45" s="134">
        <f t="shared" si="8"/>
        <v>1779.1210000000001</v>
      </c>
      <c r="J45" s="135">
        <f t="shared" si="25"/>
        <v>2.4799700402175821E-2</v>
      </c>
      <c r="K45" s="135">
        <f t="shared" si="26"/>
        <v>0.32989299577191789</v>
      </c>
      <c r="L45" s="135">
        <f t="shared" si="27"/>
        <v>0.12983939821968263</v>
      </c>
      <c r="M45" s="136">
        <f t="shared" si="28"/>
        <v>10.292</v>
      </c>
      <c r="N45" s="137">
        <f t="shared" si="29"/>
        <v>0</v>
      </c>
      <c r="O45" s="137">
        <f t="shared" si="30"/>
        <v>1.4613958241176401</v>
      </c>
      <c r="P45" s="219">
        <f t="shared" si="31"/>
        <v>11</v>
      </c>
      <c r="Q45" s="220">
        <f t="shared" si="32"/>
        <v>0</v>
      </c>
      <c r="R45" s="220">
        <f t="shared" si="33"/>
        <v>26</v>
      </c>
      <c r="T45">
        <v>519</v>
      </c>
      <c r="U45">
        <v>7026</v>
      </c>
      <c r="V45" t="s">
        <v>294</v>
      </c>
      <c r="W45">
        <v>1779.1210000000001</v>
      </c>
      <c r="X45">
        <v>861.36500000000001</v>
      </c>
      <c r="Y45">
        <v>2.0649999999999999</v>
      </c>
      <c r="Z45">
        <v>10.292</v>
      </c>
      <c r="AA45">
        <v>128.43885</v>
      </c>
      <c r="AB45">
        <v>3.1852450000000001</v>
      </c>
      <c r="AC45">
        <v>42.371077</v>
      </c>
      <c r="AD45" s="1">
        <v>231</v>
      </c>
      <c r="AE45">
        <v>0</v>
      </c>
      <c r="AF45">
        <v>26</v>
      </c>
      <c r="AG45">
        <v>65</v>
      </c>
      <c r="AH45">
        <v>13.851891</v>
      </c>
      <c r="AI45">
        <v>9</v>
      </c>
      <c r="AJ45">
        <v>0</v>
      </c>
      <c r="AK45">
        <v>11</v>
      </c>
      <c r="AL45">
        <v>1382</v>
      </c>
      <c r="AM45" t="s">
        <v>295</v>
      </c>
      <c r="AN45" t="s">
        <v>554</v>
      </c>
      <c r="AO45">
        <v>1280.2349999999999</v>
      </c>
      <c r="AR45" t="s">
        <v>117</v>
      </c>
      <c r="AS45" t="s">
        <v>120</v>
      </c>
      <c r="AT45" t="s">
        <v>237</v>
      </c>
      <c r="AU45" t="s">
        <v>294</v>
      </c>
      <c r="AV45" t="s">
        <v>239</v>
      </c>
      <c r="AW45">
        <v>3</v>
      </c>
      <c r="BB45">
        <v>0.83359560314709713</v>
      </c>
      <c r="BC45" t="s">
        <v>67</v>
      </c>
      <c r="BF45" t="s">
        <v>117</v>
      </c>
      <c r="BG45" t="s">
        <v>120</v>
      </c>
      <c r="BH45" t="s">
        <v>294</v>
      </c>
      <c r="BI45">
        <v>7026</v>
      </c>
      <c r="BJ45">
        <v>3</v>
      </c>
      <c r="BK45" t="s">
        <v>237</v>
      </c>
      <c r="BL45" t="s">
        <v>236</v>
      </c>
      <c r="BM45">
        <v>0.83359560314709713</v>
      </c>
      <c r="BN45" t="s">
        <v>67</v>
      </c>
      <c r="BO45" t="s">
        <v>180</v>
      </c>
      <c r="BP45">
        <v>1779.1209999999999</v>
      </c>
    </row>
    <row r="46" spans="1:68" ht="16.5">
      <c r="A46" s="109" t="str">
        <f t="shared" si="18"/>
        <v>성원운수</v>
      </c>
      <c r="B46" s="110" t="str">
        <f t="shared" si="1"/>
        <v>박상국</v>
      </c>
      <c r="C46" s="111" t="str">
        <f t="shared" si="19"/>
        <v>F</v>
      </c>
      <c r="D46" s="112">
        <f t="shared" si="20"/>
        <v>0.79185185185185181</v>
      </c>
      <c r="E46" s="113">
        <f t="shared" si="21"/>
        <v>9350</v>
      </c>
      <c r="F46" s="114" t="str">
        <f t="shared" si="22"/>
        <v>536</v>
      </c>
      <c r="G46" s="115" t="str">
        <f t="shared" si="23"/>
        <v>71바5558</v>
      </c>
      <c r="H46" s="116">
        <f t="shared" si="24"/>
        <v>1</v>
      </c>
      <c r="I46" s="117">
        <f t="shared" si="8"/>
        <v>1607.5530000000001</v>
      </c>
      <c r="J46" s="118">
        <f t="shared" si="25"/>
        <v>1.1426684550696247E-2</v>
      </c>
      <c r="K46" s="118">
        <f t="shared" si="26"/>
        <v>0.40600471301286373</v>
      </c>
      <c r="L46" s="118">
        <f t="shared" si="27"/>
        <v>8.9577139913893974E-2</v>
      </c>
      <c r="M46" s="119">
        <f t="shared" si="28"/>
        <v>6.7690000000000001</v>
      </c>
      <c r="N46" s="120">
        <f t="shared" si="29"/>
        <v>0.18661904148727909</v>
      </c>
      <c r="O46" s="120">
        <f t="shared" si="30"/>
        <v>5.4119522031310936</v>
      </c>
      <c r="P46" s="221">
        <f t="shared" si="31"/>
        <v>29</v>
      </c>
      <c r="Q46" s="222">
        <f t="shared" si="32"/>
        <v>3</v>
      </c>
      <c r="R46" s="222">
        <f t="shared" si="33"/>
        <v>87</v>
      </c>
      <c r="T46">
        <v>519</v>
      </c>
      <c r="U46">
        <v>9350</v>
      </c>
      <c r="V46" t="s">
        <v>296</v>
      </c>
      <c r="W46">
        <v>1607.5530000000001</v>
      </c>
      <c r="X46">
        <v>751.90099999999995</v>
      </c>
      <c r="Y46">
        <v>2.1379999999999999</v>
      </c>
      <c r="Z46">
        <v>6.7690000000000001</v>
      </c>
      <c r="AA46">
        <v>123.732741</v>
      </c>
      <c r="AB46">
        <v>1.4138550000000001</v>
      </c>
      <c r="AC46">
        <v>50.236075999999997</v>
      </c>
      <c r="AD46" s="1">
        <v>144</v>
      </c>
      <c r="AE46">
        <v>3</v>
      </c>
      <c r="AF46">
        <v>87</v>
      </c>
      <c r="AG46">
        <v>71</v>
      </c>
      <c r="AH46">
        <v>12.992139</v>
      </c>
      <c r="AI46">
        <v>46.5</v>
      </c>
      <c r="AJ46">
        <v>0</v>
      </c>
      <c r="AK46">
        <v>29</v>
      </c>
      <c r="AL46">
        <v>2567</v>
      </c>
      <c r="AM46" t="s">
        <v>297</v>
      </c>
      <c r="AN46" t="s">
        <v>555</v>
      </c>
      <c r="AO46">
        <v>1607.5530000000001</v>
      </c>
      <c r="AR46" t="s">
        <v>117</v>
      </c>
      <c r="AS46" t="s">
        <v>119</v>
      </c>
      <c r="AT46" t="s">
        <v>221</v>
      </c>
      <c r="AU46" t="s">
        <v>296</v>
      </c>
      <c r="AV46" t="s">
        <v>196</v>
      </c>
      <c r="AW46">
        <v>1</v>
      </c>
      <c r="BB46">
        <v>0.79185185185185181</v>
      </c>
      <c r="BC46" t="s">
        <v>70</v>
      </c>
      <c r="BF46" t="s">
        <v>117</v>
      </c>
      <c r="BG46" t="s">
        <v>119</v>
      </c>
      <c r="BH46" t="s">
        <v>296</v>
      </c>
      <c r="BI46">
        <v>9350</v>
      </c>
      <c r="BJ46">
        <v>1</v>
      </c>
      <c r="BK46" t="s">
        <v>221</v>
      </c>
      <c r="BL46" t="s">
        <v>176</v>
      </c>
      <c r="BM46">
        <v>0.79185185185185181</v>
      </c>
      <c r="BN46" t="s">
        <v>70</v>
      </c>
      <c r="BO46" t="s">
        <v>189</v>
      </c>
      <c r="BP46">
        <v>1607.5530000000001</v>
      </c>
    </row>
    <row r="47" spans="1:68" ht="16.5">
      <c r="A47" s="126" t="str">
        <f t="shared" si="18"/>
        <v>성원운수</v>
      </c>
      <c r="B47" s="127" t="str">
        <f t="shared" si="1"/>
        <v>박성귀</v>
      </c>
      <c r="C47" s="128" t="str">
        <f t="shared" si="19"/>
        <v>C</v>
      </c>
      <c r="D47" s="129">
        <f t="shared" si="20"/>
        <v>0.87009610993014141</v>
      </c>
      <c r="E47" s="130">
        <f t="shared" si="21"/>
        <v>3410</v>
      </c>
      <c r="F47" s="131" t="str">
        <f t="shared" si="22"/>
        <v>538</v>
      </c>
      <c r="G47" s="132" t="str">
        <f t="shared" si="23"/>
        <v>71바6307</v>
      </c>
      <c r="H47" s="133">
        <f t="shared" si="24"/>
        <v>4</v>
      </c>
      <c r="I47" s="134">
        <f t="shared" si="8"/>
        <v>1051.932</v>
      </c>
      <c r="J47" s="135">
        <f t="shared" si="25"/>
        <v>3.3320439011505734E-2</v>
      </c>
      <c r="K47" s="135">
        <f t="shared" si="26"/>
        <v>0.39331494330987099</v>
      </c>
      <c r="L47" s="135">
        <f t="shared" si="27"/>
        <v>0.11122391941684444</v>
      </c>
      <c r="M47" s="136">
        <f t="shared" si="28"/>
        <v>10.81</v>
      </c>
      <c r="N47" s="137">
        <f t="shared" si="29"/>
        <v>0</v>
      </c>
      <c r="O47" s="137">
        <f t="shared" si="30"/>
        <v>2.5667058326964098</v>
      </c>
      <c r="P47" s="219">
        <f t="shared" si="31"/>
        <v>27</v>
      </c>
      <c r="Q47" s="220">
        <f t="shared" si="32"/>
        <v>0</v>
      </c>
      <c r="R47" s="220">
        <f t="shared" si="33"/>
        <v>27</v>
      </c>
      <c r="T47">
        <v>519</v>
      </c>
      <c r="U47">
        <v>3410</v>
      </c>
      <c r="V47" t="s">
        <v>298</v>
      </c>
      <c r="W47">
        <v>1051.932</v>
      </c>
      <c r="X47">
        <v>484.90100000000001</v>
      </c>
      <c r="Y47">
        <v>2.169</v>
      </c>
      <c r="Z47">
        <v>10.81</v>
      </c>
      <c r="AA47">
        <v>91.526075000000006</v>
      </c>
      <c r="AB47">
        <v>3.0496889999999999</v>
      </c>
      <c r="AC47">
        <v>35.998573</v>
      </c>
      <c r="AD47" s="1">
        <v>117</v>
      </c>
      <c r="AE47">
        <v>0</v>
      </c>
      <c r="AF47">
        <v>27</v>
      </c>
      <c r="AG47">
        <v>60</v>
      </c>
      <c r="AH47">
        <v>11.493249</v>
      </c>
      <c r="AI47">
        <v>0</v>
      </c>
      <c r="AJ47">
        <v>0</v>
      </c>
      <c r="AK47">
        <v>27</v>
      </c>
      <c r="AL47">
        <v>5180</v>
      </c>
      <c r="AM47" t="s">
        <v>299</v>
      </c>
      <c r="AN47" t="s">
        <v>556</v>
      </c>
      <c r="AO47">
        <v>438.916</v>
      </c>
      <c r="AR47" t="s">
        <v>117</v>
      </c>
      <c r="AS47" t="s">
        <v>121</v>
      </c>
      <c r="AT47" t="s">
        <v>247</v>
      </c>
      <c r="AU47" t="s">
        <v>298</v>
      </c>
      <c r="AV47" t="s">
        <v>48</v>
      </c>
      <c r="AW47">
        <v>4</v>
      </c>
      <c r="BB47">
        <v>0.87009610993014141</v>
      </c>
      <c r="BC47" t="s">
        <v>69</v>
      </c>
      <c r="BF47" t="s">
        <v>117</v>
      </c>
      <c r="BG47" t="s">
        <v>121</v>
      </c>
      <c r="BH47" t="s">
        <v>298</v>
      </c>
      <c r="BI47">
        <v>3410</v>
      </c>
      <c r="BJ47">
        <v>4</v>
      </c>
      <c r="BK47" t="s">
        <v>247</v>
      </c>
      <c r="BL47" t="s">
        <v>244</v>
      </c>
      <c r="BM47">
        <v>0.87009610993014141</v>
      </c>
      <c r="BN47" t="s">
        <v>69</v>
      </c>
      <c r="BO47" t="s">
        <v>179</v>
      </c>
      <c r="BP47">
        <v>1047.162</v>
      </c>
    </row>
    <row r="48" spans="1:68" ht="16.5">
      <c r="A48" s="109" t="str">
        <f t="shared" si="18"/>
        <v>성원운수</v>
      </c>
      <c r="B48" s="110" t="str">
        <f t="shared" si="1"/>
        <v>박승연</v>
      </c>
      <c r="C48" s="111" t="str">
        <f t="shared" si="19"/>
        <v>F</v>
      </c>
      <c r="D48" s="112">
        <f t="shared" si="20"/>
        <v>0.78620689655172404</v>
      </c>
      <c r="E48" s="113">
        <f t="shared" si="21"/>
        <v>7351</v>
      </c>
      <c r="F48" s="114" t="str">
        <f t="shared" si="22"/>
        <v>535</v>
      </c>
      <c r="G48" s="115" t="str">
        <f t="shared" si="23"/>
        <v>71바6958</v>
      </c>
      <c r="H48" s="116">
        <f t="shared" si="24"/>
        <v>1</v>
      </c>
      <c r="I48" s="117">
        <f t="shared" si="8"/>
        <v>1836.35</v>
      </c>
      <c r="J48" s="118">
        <f t="shared" si="25"/>
        <v>1.0481245863554707E-2</v>
      </c>
      <c r="K48" s="118">
        <f t="shared" si="26"/>
        <v>0.32183637770371426</v>
      </c>
      <c r="L48" s="118">
        <f t="shared" si="27"/>
        <v>0.15029814577831024</v>
      </c>
      <c r="M48" s="119">
        <f t="shared" si="28"/>
        <v>9.2620000000000005</v>
      </c>
      <c r="N48" s="120">
        <f t="shared" si="29"/>
        <v>0</v>
      </c>
      <c r="O48" s="120">
        <f t="shared" si="30"/>
        <v>3.8663653442971113</v>
      </c>
      <c r="P48" s="221">
        <f t="shared" si="31"/>
        <v>7</v>
      </c>
      <c r="Q48" s="222">
        <f t="shared" si="32"/>
        <v>0</v>
      </c>
      <c r="R48" s="222">
        <f t="shared" si="33"/>
        <v>71</v>
      </c>
      <c r="T48">
        <v>519</v>
      </c>
      <c r="U48">
        <v>7351</v>
      </c>
      <c r="V48" t="s">
        <v>300</v>
      </c>
      <c r="W48">
        <v>1836.35</v>
      </c>
      <c r="X48">
        <v>805.53499999999997</v>
      </c>
      <c r="Y48">
        <v>2.2799999999999998</v>
      </c>
      <c r="Z48">
        <v>9.2620000000000005</v>
      </c>
      <c r="AA48">
        <v>142.44718800000001</v>
      </c>
      <c r="AB48">
        <v>1.4930239999999999</v>
      </c>
      <c r="AC48">
        <v>45.844687</v>
      </c>
      <c r="AD48" s="1">
        <v>276</v>
      </c>
      <c r="AE48">
        <v>0</v>
      </c>
      <c r="AF48">
        <v>71</v>
      </c>
      <c r="AG48">
        <v>62</v>
      </c>
      <c r="AH48">
        <v>12.891444</v>
      </c>
      <c r="AI48">
        <v>0</v>
      </c>
      <c r="AJ48">
        <v>0</v>
      </c>
      <c r="AK48">
        <v>7</v>
      </c>
      <c r="AL48">
        <v>657</v>
      </c>
      <c r="AM48" t="s">
        <v>301</v>
      </c>
      <c r="AN48" t="s">
        <v>557</v>
      </c>
      <c r="AO48">
        <v>1836.35</v>
      </c>
      <c r="AR48" t="s">
        <v>117</v>
      </c>
      <c r="AS48" t="s">
        <v>118</v>
      </c>
      <c r="AT48" t="s">
        <v>204</v>
      </c>
      <c r="AU48" t="s">
        <v>300</v>
      </c>
      <c r="AV48" t="s">
        <v>48</v>
      </c>
      <c r="AW48">
        <v>1</v>
      </c>
      <c r="BB48">
        <v>0.78620689655172404</v>
      </c>
      <c r="BC48" t="s">
        <v>70</v>
      </c>
      <c r="BF48" t="s">
        <v>117</v>
      </c>
      <c r="BG48" t="s">
        <v>118</v>
      </c>
      <c r="BH48" t="s">
        <v>300</v>
      </c>
      <c r="BI48">
        <v>7351</v>
      </c>
      <c r="BJ48">
        <v>1</v>
      </c>
      <c r="BK48" t="s">
        <v>204</v>
      </c>
      <c r="BL48" t="s">
        <v>176</v>
      </c>
      <c r="BM48">
        <v>0.78620689655172404</v>
      </c>
      <c r="BN48" t="s">
        <v>70</v>
      </c>
      <c r="BO48" t="s">
        <v>189</v>
      </c>
      <c r="BP48">
        <v>1836.35</v>
      </c>
    </row>
    <row r="49" spans="1:68" ht="16.5">
      <c r="A49" s="126" t="str">
        <f t="shared" si="18"/>
        <v>성원운수</v>
      </c>
      <c r="B49" s="127" t="str">
        <f t="shared" si="1"/>
        <v>박안식</v>
      </c>
      <c r="C49" s="128" t="str">
        <f t="shared" si="19"/>
        <v>F</v>
      </c>
      <c r="D49" s="129">
        <f t="shared" si="20"/>
        <v>0.77883610992733576</v>
      </c>
      <c r="E49" s="130">
        <f t="shared" si="21"/>
        <v>293</v>
      </c>
      <c r="F49" s="131" t="str">
        <f t="shared" si="22"/>
        <v>538</v>
      </c>
      <c r="G49" s="132" t="str">
        <f t="shared" si="23"/>
        <v>71바6303</v>
      </c>
      <c r="H49" s="133">
        <f t="shared" si="24"/>
        <v>2</v>
      </c>
      <c r="I49" s="134">
        <f t="shared" si="8"/>
        <v>1565.143</v>
      </c>
      <c r="J49" s="135">
        <f t="shared" si="25"/>
        <v>2.6242129213967264E-2</v>
      </c>
      <c r="K49" s="135">
        <f t="shared" si="26"/>
        <v>0.4176035796725529</v>
      </c>
      <c r="L49" s="135">
        <f t="shared" si="27"/>
        <v>0.13928439765567746</v>
      </c>
      <c r="M49" s="136">
        <f t="shared" si="28"/>
        <v>13.707000000000001</v>
      </c>
      <c r="N49" s="137">
        <f t="shared" si="29"/>
        <v>0.3194596276506364</v>
      </c>
      <c r="O49" s="137">
        <f t="shared" si="30"/>
        <v>8.5615180210370561</v>
      </c>
      <c r="P49" s="219">
        <f t="shared" si="31"/>
        <v>67</v>
      </c>
      <c r="Q49" s="220">
        <f t="shared" si="32"/>
        <v>5</v>
      </c>
      <c r="R49" s="220">
        <f t="shared" si="33"/>
        <v>134</v>
      </c>
      <c r="T49">
        <v>519</v>
      </c>
      <c r="U49">
        <v>293</v>
      </c>
      <c r="V49" t="s">
        <v>434</v>
      </c>
      <c r="W49">
        <v>1565.143</v>
      </c>
      <c r="X49">
        <v>804.60799999999995</v>
      </c>
      <c r="Y49">
        <v>1.9450000000000001</v>
      </c>
      <c r="Z49">
        <v>13.707000000000001</v>
      </c>
      <c r="AA49">
        <v>132.04827900000001</v>
      </c>
      <c r="AB49">
        <v>3.4652280000000002</v>
      </c>
      <c r="AC49">
        <v>55.143833999999998</v>
      </c>
      <c r="AD49" s="1">
        <v>218</v>
      </c>
      <c r="AE49">
        <v>5</v>
      </c>
      <c r="AF49">
        <v>134</v>
      </c>
      <c r="AG49">
        <v>76</v>
      </c>
      <c r="AH49">
        <v>11.852808</v>
      </c>
      <c r="AI49">
        <v>121.4</v>
      </c>
      <c r="AJ49">
        <v>0</v>
      </c>
      <c r="AK49">
        <v>67</v>
      </c>
      <c r="AL49">
        <v>7918</v>
      </c>
      <c r="AM49" t="s">
        <v>435</v>
      </c>
      <c r="AN49" t="s">
        <v>558</v>
      </c>
      <c r="AO49">
        <v>1493.9960000000001</v>
      </c>
      <c r="AR49" t="s">
        <v>117</v>
      </c>
      <c r="AS49" t="s">
        <v>121</v>
      </c>
      <c r="AT49" t="s">
        <v>245</v>
      </c>
      <c r="AU49" t="s">
        <v>434</v>
      </c>
      <c r="AV49" t="s">
        <v>48</v>
      </c>
      <c r="AW49">
        <v>2</v>
      </c>
      <c r="BB49">
        <v>0.77883610992733576</v>
      </c>
      <c r="BC49" t="s">
        <v>70</v>
      </c>
      <c r="BF49" t="s">
        <v>117</v>
      </c>
      <c r="BG49" t="s">
        <v>121</v>
      </c>
      <c r="BH49" t="s">
        <v>434</v>
      </c>
      <c r="BI49">
        <v>293</v>
      </c>
      <c r="BJ49">
        <v>2</v>
      </c>
      <c r="BK49" t="s">
        <v>245</v>
      </c>
      <c r="BL49" t="s">
        <v>425</v>
      </c>
      <c r="BM49">
        <v>0.77883610992733576</v>
      </c>
      <c r="BN49" t="s">
        <v>70</v>
      </c>
      <c r="BO49" t="s">
        <v>189</v>
      </c>
      <c r="BP49">
        <v>1565.143</v>
      </c>
    </row>
    <row r="50" spans="1:68" ht="16.5">
      <c r="A50" s="109" t="str">
        <f t="shared" si="18"/>
        <v>성원운수</v>
      </c>
      <c r="B50" s="110" t="str">
        <f t="shared" si="1"/>
        <v>박용철</v>
      </c>
      <c r="C50" s="111" t="str">
        <f t="shared" si="19"/>
        <v>C</v>
      </c>
      <c r="D50" s="112">
        <f t="shared" si="20"/>
        <v>0.88571428571428568</v>
      </c>
      <c r="E50" s="113">
        <f t="shared" si="21"/>
        <v>5528</v>
      </c>
      <c r="F50" s="114" t="str">
        <f t="shared" si="22"/>
        <v>537</v>
      </c>
      <c r="G50" s="115" t="str">
        <f t="shared" si="23"/>
        <v>71바6603</v>
      </c>
      <c r="H50" s="116">
        <f t="shared" si="24"/>
        <v>1</v>
      </c>
      <c r="I50" s="117">
        <f t="shared" si="8"/>
        <v>434.59</v>
      </c>
      <c r="J50" s="118">
        <f t="shared" si="25"/>
        <v>5.208900798298878E-2</v>
      </c>
      <c r="K50" s="118">
        <f t="shared" si="26"/>
        <v>0.33568739778452927</v>
      </c>
      <c r="L50" s="118">
        <f t="shared" si="27"/>
        <v>0.20479072228997447</v>
      </c>
      <c r="M50" s="119">
        <f t="shared" si="28"/>
        <v>14.13</v>
      </c>
      <c r="N50" s="120">
        <f t="shared" si="29"/>
        <v>0</v>
      </c>
      <c r="O50" s="120">
        <f t="shared" si="30"/>
        <v>8.0535677305046143</v>
      </c>
      <c r="P50" s="221">
        <f t="shared" si="31"/>
        <v>6</v>
      </c>
      <c r="Q50" s="222">
        <f t="shared" si="32"/>
        <v>0</v>
      </c>
      <c r="R50" s="222">
        <f t="shared" si="33"/>
        <v>35</v>
      </c>
      <c r="T50">
        <v>519</v>
      </c>
      <c r="U50">
        <v>5528</v>
      </c>
      <c r="V50" t="s">
        <v>559</v>
      </c>
      <c r="W50">
        <v>434.59</v>
      </c>
      <c r="X50">
        <v>233.64500000000001</v>
      </c>
      <c r="Y50">
        <v>1.86</v>
      </c>
      <c r="Z50">
        <v>14.13</v>
      </c>
      <c r="AA50">
        <v>24.381094000000001</v>
      </c>
      <c r="AB50">
        <v>1.269987</v>
      </c>
      <c r="AC50">
        <v>8.1844260000000002</v>
      </c>
      <c r="AD50" s="1">
        <v>89</v>
      </c>
      <c r="AE50">
        <v>0</v>
      </c>
      <c r="AF50">
        <v>35</v>
      </c>
      <c r="AG50">
        <v>69</v>
      </c>
      <c r="AH50">
        <v>17.824876</v>
      </c>
      <c r="AI50">
        <v>20.100000000000001</v>
      </c>
      <c r="AJ50">
        <v>0</v>
      </c>
      <c r="AK50">
        <v>6</v>
      </c>
      <c r="AL50">
        <v>1775</v>
      </c>
      <c r="AM50" t="s">
        <v>560</v>
      </c>
      <c r="AN50" t="s">
        <v>561</v>
      </c>
      <c r="AO50">
        <v>434.59</v>
      </c>
      <c r="AR50" t="s">
        <v>117</v>
      </c>
      <c r="AS50" t="s">
        <v>120</v>
      </c>
      <c r="AT50" t="s">
        <v>232</v>
      </c>
      <c r="AU50" t="s">
        <v>559</v>
      </c>
      <c r="AV50" t="s">
        <v>234</v>
      </c>
      <c r="AW50">
        <v>1</v>
      </c>
      <c r="BB50">
        <v>0.88571428571428568</v>
      </c>
      <c r="BC50" t="s">
        <v>69</v>
      </c>
      <c r="BF50" t="s">
        <v>117</v>
      </c>
      <c r="BG50" t="s">
        <v>120</v>
      </c>
      <c r="BH50" t="s">
        <v>559</v>
      </c>
      <c r="BI50">
        <v>5528</v>
      </c>
      <c r="BJ50">
        <v>1</v>
      </c>
      <c r="BK50" t="s">
        <v>232</v>
      </c>
      <c r="BL50" t="s">
        <v>176</v>
      </c>
      <c r="BM50">
        <v>0.88571428571428568</v>
      </c>
      <c r="BN50" t="s">
        <v>69</v>
      </c>
      <c r="BO50" t="s">
        <v>179</v>
      </c>
      <c r="BP50">
        <v>434.59</v>
      </c>
    </row>
    <row r="51" spans="1:68" ht="16.5">
      <c r="A51" s="126" t="str">
        <f t="shared" si="18"/>
        <v>성원운수</v>
      </c>
      <c r="B51" s="127" t="str">
        <f t="shared" si="1"/>
        <v>박우영</v>
      </c>
      <c r="C51" s="128" t="str">
        <f t="shared" si="19"/>
        <v>F</v>
      </c>
      <c r="D51" s="129">
        <f t="shared" si="20"/>
        <v>0.74387471702976016</v>
      </c>
      <c r="E51" s="130">
        <f t="shared" si="21"/>
        <v>489</v>
      </c>
      <c r="F51" s="131" t="str">
        <f t="shared" si="22"/>
        <v>537</v>
      </c>
      <c r="G51" s="132" t="str">
        <f t="shared" si="23"/>
        <v>71바6612</v>
      </c>
      <c r="H51" s="133">
        <f t="shared" si="24"/>
        <v>3</v>
      </c>
      <c r="I51" s="134">
        <f t="shared" si="8"/>
        <v>496.08499999999998</v>
      </c>
      <c r="J51" s="135">
        <f t="shared" si="25"/>
        <v>2.9944290608091482E-2</v>
      </c>
      <c r="K51" s="135">
        <f t="shared" si="26"/>
        <v>0.3910634488356457</v>
      </c>
      <c r="L51" s="135">
        <f t="shared" si="27"/>
        <v>0.24390981384238589</v>
      </c>
      <c r="M51" s="136">
        <f t="shared" si="28"/>
        <v>15.718</v>
      </c>
      <c r="N51" s="137">
        <f t="shared" si="29"/>
        <v>0.20157835854742637</v>
      </c>
      <c r="O51" s="137">
        <f t="shared" si="30"/>
        <v>8.8694477760867603</v>
      </c>
      <c r="P51" s="219">
        <f t="shared" si="31"/>
        <v>7</v>
      </c>
      <c r="Q51" s="220">
        <f t="shared" si="32"/>
        <v>1</v>
      </c>
      <c r="R51" s="220">
        <f t="shared" si="33"/>
        <v>44</v>
      </c>
      <c r="T51">
        <v>519</v>
      </c>
      <c r="U51">
        <v>489</v>
      </c>
      <c r="V51" t="s">
        <v>454</v>
      </c>
      <c r="W51">
        <v>496.08499999999998</v>
      </c>
      <c r="X51">
        <v>263.28500000000003</v>
      </c>
      <c r="Y51">
        <v>1.8839999999999999</v>
      </c>
      <c r="Z51">
        <v>15.718</v>
      </c>
      <c r="AA51">
        <v>34.266933000000002</v>
      </c>
      <c r="AB51">
        <v>1.0260990000000001</v>
      </c>
      <c r="AC51">
        <v>13.400544999999999</v>
      </c>
      <c r="AD51" s="1">
        <v>121</v>
      </c>
      <c r="AE51">
        <v>1</v>
      </c>
      <c r="AF51">
        <v>44</v>
      </c>
      <c r="AG51">
        <v>86</v>
      </c>
      <c r="AH51">
        <v>14.477076</v>
      </c>
      <c r="AI51">
        <v>44.8</v>
      </c>
      <c r="AJ51">
        <v>0</v>
      </c>
      <c r="AK51">
        <v>7</v>
      </c>
      <c r="AL51">
        <v>221</v>
      </c>
      <c r="AM51" t="s">
        <v>496</v>
      </c>
      <c r="AN51" t="s">
        <v>562</v>
      </c>
      <c r="AO51">
        <v>233.29</v>
      </c>
      <c r="AR51" t="s">
        <v>117</v>
      </c>
      <c r="AS51" t="s">
        <v>120</v>
      </c>
      <c r="AT51" t="s">
        <v>424</v>
      </c>
      <c r="AU51" t="s">
        <v>454</v>
      </c>
      <c r="AV51" t="s">
        <v>48</v>
      </c>
      <c r="AW51">
        <v>3</v>
      </c>
      <c r="BB51">
        <v>0.74387471702976016</v>
      </c>
      <c r="BC51" t="s">
        <v>70</v>
      </c>
      <c r="BF51" t="s">
        <v>117</v>
      </c>
      <c r="BG51" t="s">
        <v>120</v>
      </c>
      <c r="BH51" t="s">
        <v>454</v>
      </c>
      <c r="BI51">
        <v>489</v>
      </c>
      <c r="BJ51">
        <v>3</v>
      </c>
      <c r="BK51" t="s">
        <v>424</v>
      </c>
      <c r="BL51" t="s">
        <v>236</v>
      </c>
      <c r="BM51">
        <v>0.74387471702976016</v>
      </c>
      <c r="BN51" t="s">
        <v>70</v>
      </c>
      <c r="BO51" t="s">
        <v>189</v>
      </c>
      <c r="BP51">
        <v>448.89200000000005</v>
      </c>
    </row>
    <row r="52" spans="1:68" ht="16.5">
      <c r="A52" s="109" t="str">
        <f t="shared" si="18"/>
        <v>성원운수</v>
      </c>
      <c r="B52" s="110" t="str">
        <f t="shared" si="1"/>
        <v>박윤식</v>
      </c>
      <c r="C52" s="111" t="str">
        <f t="shared" si="19"/>
        <v>D</v>
      </c>
      <c r="D52" s="112">
        <f t="shared" si="20"/>
        <v>0.82844794926140108</v>
      </c>
      <c r="E52" s="113">
        <f t="shared" si="21"/>
        <v>7337</v>
      </c>
      <c r="F52" s="114" t="str">
        <f t="shared" si="22"/>
        <v>538</v>
      </c>
      <c r="G52" s="115" t="str">
        <f t="shared" si="23"/>
        <v>71바6303</v>
      </c>
      <c r="H52" s="116">
        <f t="shared" si="24"/>
        <v>2</v>
      </c>
      <c r="I52" s="117">
        <f t="shared" si="8"/>
        <v>1369.2139999999999</v>
      </c>
      <c r="J52" s="118">
        <f t="shared" si="25"/>
        <v>3.2033749573141354E-2</v>
      </c>
      <c r="K52" s="118">
        <f t="shared" si="26"/>
        <v>0.38985458691875502</v>
      </c>
      <c r="L52" s="118">
        <f t="shared" si="27"/>
        <v>0.10151809724411232</v>
      </c>
      <c r="M52" s="119">
        <f t="shared" si="28"/>
        <v>11.4</v>
      </c>
      <c r="N52" s="120">
        <f t="shared" si="29"/>
        <v>0</v>
      </c>
      <c r="O52" s="120">
        <f t="shared" si="30"/>
        <v>1.5337266490117689</v>
      </c>
      <c r="P52" s="221">
        <f t="shared" si="31"/>
        <v>51</v>
      </c>
      <c r="Q52" s="222">
        <f t="shared" si="32"/>
        <v>0</v>
      </c>
      <c r="R52" s="222">
        <f t="shared" si="33"/>
        <v>21</v>
      </c>
      <c r="T52">
        <v>519</v>
      </c>
      <c r="U52">
        <v>7337</v>
      </c>
      <c r="V52" t="s">
        <v>302</v>
      </c>
      <c r="W52">
        <v>1369.2139999999999</v>
      </c>
      <c r="X52">
        <v>661.21799999999996</v>
      </c>
      <c r="Y52">
        <v>2.0710000000000002</v>
      </c>
      <c r="Z52">
        <v>11.4</v>
      </c>
      <c r="AA52">
        <v>118.25050299999999</v>
      </c>
      <c r="AB52">
        <v>3.7880069999999999</v>
      </c>
      <c r="AC52">
        <v>46.100501000000001</v>
      </c>
      <c r="AD52" s="1">
        <v>139</v>
      </c>
      <c r="AE52">
        <v>0</v>
      </c>
      <c r="AF52">
        <v>21</v>
      </c>
      <c r="AG52">
        <v>74</v>
      </c>
      <c r="AH52">
        <v>11.578927</v>
      </c>
      <c r="AI52">
        <v>2</v>
      </c>
      <c r="AJ52">
        <v>0</v>
      </c>
      <c r="AK52">
        <v>51</v>
      </c>
      <c r="AL52">
        <v>9573</v>
      </c>
      <c r="AM52" t="s">
        <v>303</v>
      </c>
      <c r="AN52" t="s">
        <v>563</v>
      </c>
      <c r="AO52">
        <v>1272.462</v>
      </c>
      <c r="AR52" t="s">
        <v>117</v>
      </c>
      <c r="AS52" t="s">
        <v>121</v>
      </c>
      <c r="AT52" t="s">
        <v>245</v>
      </c>
      <c r="AU52" t="s">
        <v>302</v>
      </c>
      <c r="AV52" t="s">
        <v>48</v>
      </c>
      <c r="AW52">
        <v>2</v>
      </c>
      <c r="BB52">
        <v>0.82844794926140108</v>
      </c>
      <c r="BC52" t="s">
        <v>67</v>
      </c>
      <c r="BF52" t="s">
        <v>117</v>
      </c>
      <c r="BG52" t="s">
        <v>121</v>
      </c>
      <c r="BH52" t="s">
        <v>302</v>
      </c>
      <c r="BI52">
        <v>7337</v>
      </c>
      <c r="BJ52">
        <v>2</v>
      </c>
      <c r="BK52" t="s">
        <v>245</v>
      </c>
      <c r="BL52" t="s">
        <v>248</v>
      </c>
      <c r="BM52">
        <v>0.82844794926140108</v>
      </c>
      <c r="BN52" t="s">
        <v>67</v>
      </c>
      <c r="BO52" t="s">
        <v>180</v>
      </c>
      <c r="BP52">
        <v>1369.2139999999999</v>
      </c>
    </row>
    <row r="53" spans="1:68" ht="16.5">
      <c r="A53" s="126" t="str">
        <f t="shared" si="18"/>
        <v>성원운수</v>
      </c>
      <c r="B53" s="127" t="str">
        <f t="shared" si="1"/>
        <v>박재구</v>
      </c>
      <c r="C53" s="128" t="str">
        <f t="shared" si="19"/>
        <v>C</v>
      </c>
      <c r="D53" s="129">
        <f t="shared" si="20"/>
        <v>0.87458333333333349</v>
      </c>
      <c r="E53" s="130">
        <f t="shared" si="21"/>
        <v>2165</v>
      </c>
      <c r="F53" s="131" t="str">
        <f t="shared" si="22"/>
        <v>538</v>
      </c>
      <c r="G53" s="132" t="str">
        <f t="shared" si="23"/>
        <v>71바6301</v>
      </c>
      <c r="H53" s="133">
        <f t="shared" si="24"/>
        <v>1</v>
      </c>
      <c r="I53" s="134">
        <f t="shared" si="8"/>
        <v>1115.6780000000001</v>
      </c>
      <c r="J53" s="135">
        <f t="shared" si="25"/>
        <v>2.9892441611381316E-2</v>
      </c>
      <c r="K53" s="135">
        <f t="shared" si="26"/>
        <v>0.38901556308379143</v>
      </c>
      <c r="L53" s="135">
        <f t="shared" si="27"/>
        <v>4.8401061955151932E-2</v>
      </c>
      <c r="M53" s="136">
        <f t="shared" si="28"/>
        <v>11.304</v>
      </c>
      <c r="N53" s="137">
        <f t="shared" si="29"/>
        <v>0</v>
      </c>
      <c r="O53" s="137">
        <f t="shared" si="30"/>
        <v>4.3919482144489717</v>
      </c>
      <c r="P53" s="219">
        <f t="shared" si="31"/>
        <v>25</v>
      </c>
      <c r="Q53" s="220">
        <f t="shared" si="32"/>
        <v>0</v>
      </c>
      <c r="R53" s="220">
        <f t="shared" si="33"/>
        <v>49</v>
      </c>
      <c r="T53">
        <v>519</v>
      </c>
      <c r="U53">
        <v>2165</v>
      </c>
      <c r="V53" t="s">
        <v>304</v>
      </c>
      <c r="W53">
        <v>1115.6780000000001</v>
      </c>
      <c r="X53">
        <v>531.45399999999995</v>
      </c>
      <c r="Y53">
        <v>2.0990000000000002</v>
      </c>
      <c r="Z53">
        <v>11.304</v>
      </c>
      <c r="AA53">
        <v>94.439124000000007</v>
      </c>
      <c r="AB53">
        <v>2.823016</v>
      </c>
      <c r="AC53">
        <v>36.738289000000002</v>
      </c>
      <c r="AD53" s="1">
        <v>54</v>
      </c>
      <c r="AE53">
        <v>0</v>
      </c>
      <c r="AF53">
        <v>49</v>
      </c>
      <c r="AG53">
        <v>70</v>
      </c>
      <c r="AH53">
        <v>11.813726000000001</v>
      </c>
      <c r="AI53">
        <v>3.5</v>
      </c>
      <c r="AJ53">
        <v>0</v>
      </c>
      <c r="AK53">
        <v>25</v>
      </c>
      <c r="AL53">
        <v>3114</v>
      </c>
      <c r="AM53" t="s">
        <v>305</v>
      </c>
      <c r="AN53" t="s">
        <v>564</v>
      </c>
      <c r="AO53">
        <v>1115.6780000000001</v>
      </c>
      <c r="AR53" t="s">
        <v>117</v>
      </c>
      <c r="AS53" t="s">
        <v>121</v>
      </c>
      <c r="AT53" t="s">
        <v>243</v>
      </c>
      <c r="AU53" t="s">
        <v>304</v>
      </c>
      <c r="AV53" t="s">
        <v>48</v>
      </c>
      <c r="AW53">
        <v>1</v>
      </c>
      <c r="BB53">
        <v>0.87458333333333349</v>
      </c>
      <c r="BC53" t="s">
        <v>69</v>
      </c>
      <c r="BF53" t="s">
        <v>117</v>
      </c>
      <c r="BG53" t="s">
        <v>121</v>
      </c>
      <c r="BH53" t="s">
        <v>304</v>
      </c>
      <c r="BI53">
        <v>2165</v>
      </c>
      <c r="BJ53">
        <v>1</v>
      </c>
      <c r="BK53" t="s">
        <v>243</v>
      </c>
      <c r="BL53" t="s">
        <v>176</v>
      </c>
      <c r="BM53">
        <v>0.87458333333333349</v>
      </c>
      <c r="BN53" t="s">
        <v>69</v>
      </c>
      <c r="BO53" t="s">
        <v>179</v>
      </c>
      <c r="BP53">
        <v>1115.6780000000001</v>
      </c>
    </row>
    <row r="54" spans="1:68" ht="16.5">
      <c r="A54" s="109" t="str">
        <f t="shared" si="18"/>
        <v>성원운수</v>
      </c>
      <c r="B54" s="110" t="str">
        <f t="shared" si="1"/>
        <v>박정호</v>
      </c>
      <c r="C54" s="111" t="str">
        <f t="shared" si="19"/>
        <v>F</v>
      </c>
      <c r="D54" s="112">
        <f t="shared" si="20"/>
        <v>0.789272458570624</v>
      </c>
      <c r="E54" s="113">
        <f t="shared" si="21"/>
        <v>4000</v>
      </c>
      <c r="F54" s="114" t="str">
        <f t="shared" si="22"/>
        <v>539</v>
      </c>
      <c r="G54" s="115" t="str">
        <f t="shared" si="23"/>
        <v>71바6615</v>
      </c>
      <c r="H54" s="116">
        <f t="shared" si="24"/>
        <v>2</v>
      </c>
      <c r="I54" s="117">
        <f t="shared" si="8"/>
        <v>1468.893</v>
      </c>
      <c r="J54" s="118">
        <f t="shared" si="25"/>
        <v>3.5335996044478277E-2</v>
      </c>
      <c r="K54" s="118">
        <f t="shared" si="26"/>
        <v>0.35692602633978321</v>
      </c>
      <c r="L54" s="118">
        <f t="shared" si="27"/>
        <v>0.29546059515567163</v>
      </c>
      <c r="M54" s="119">
        <f t="shared" si="28"/>
        <v>11.849</v>
      </c>
      <c r="N54" s="120">
        <f t="shared" si="29"/>
        <v>0.47654934702527685</v>
      </c>
      <c r="O54" s="120">
        <f t="shared" si="30"/>
        <v>0</v>
      </c>
      <c r="P54" s="221">
        <f t="shared" si="31"/>
        <v>24</v>
      </c>
      <c r="Q54" s="222">
        <f t="shared" si="32"/>
        <v>7</v>
      </c>
      <c r="R54" s="222">
        <f t="shared" si="33"/>
        <v>0</v>
      </c>
      <c r="T54">
        <v>519</v>
      </c>
      <c r="U54">
        <v>4000</v>
      </c>
      <c r="V54" t="s">
        <v>306</v>
      </c>
      <c r="W54">
        <v>1468.893</v>
      </c>
      <c r="X54">
        <v>477.27800000000002</v>
      </c>
      <c r="Y54">
        <v>3.0779999999999998</v>
      </c>
      <c r="Z54">
        <v>11.849</v>
      </c>
      <c r="AA54">
        <v>136.04880399999999</v>
      </c>
      <c r="AB54">
        <v>4.8074199999999996</v>
      </c>
      <c r="AC54">
        <v>48.559359000000001</v>
      </c>
      <c r="AD54" s="1">
        <v>434</v>
      </c>
      <c r="AE54">
        <v>7</v>
      </c>
      <c r="AF54">
        <v>0</v>
      </c>
      <c r="AG54">
        <v>53</v>
      </c>
      <c r="AH54">
        <v>10.796809</v>
      </c>
      <c r="AI54">
        <v>0</v>
      </c>
      <c r="AJ54">
        <v>0</v>
      </c>
      <c r="AK54">
        <v>24</v>
      </c>
      <c r="AL54">
        <v>18090</v>
      </c>
      <c r="AM54" t="s">
        <v>307</v>
      </c>
      <c r="AN54" t="s">
        <v>565</v>
      </c>
      <c r="AO54">
        <v>1393.2380000000001</v>
      </c>
      <c r="AR54" t="s">
        <v>117</v>
      </c>
      <c r="AS54" t="s">
        <v>122</v>
      </c>
      <c r="AT54" t="s">
        <v>251</v>
      </c>
      <c r="AU54" t="s">
        <v>306</v>
      </c>
      <c r="AV54" t="s">
        <v>195</v>
      </c>
      <c r="AW54">
        <v>2</v>
      </c>
      <c r="BB54">
        <v>0.789272458570624</v>
      </c>
      <c r="BC54" t="s">
        <v>70</v>
      </c>
      <c r="BF54" t="s">
        <v>117</v>
      </c>
      <c r="BG54" t="s">
        <v>122</v>
      </c>
      <c r="BH54" t="s">
        <v>306</v>
      </c>
      <c r="BI54">
        <v>4000</v>
      </c>
      <c r="BJ54">
        <v>2</v>
      </c>
      <c r="BK54" t="s">
        <v>251</v>
      </c>
      <c r="BL54" t="s">
        <v>308</v>
      </c>
      <c r="BM54">
        <v>0.789272458570624</v>
      </c>
      <c r="BN54" t="s">
        <v>70</v>
      </c>
      <c r="BO54" t="s">
        <v>189</v>
      </c>
      <c r="BP54">
        <v>1468.893</v>
      </c>
    </row>
    <row r="55" spans="1:68" ht="16.5">
      <c r="A55" s="126" t="str">
        <f t="shared" si="18"/>
        <v>성원운수</v>
      </c>
      <c r="B55" s="127" t="str">
        <f t="shared" si="1"/>
        <v>박판석</v>
      </c>
      <c r="C55" s="128" t="str">
        <f t="shared" si="19"/>
        <v>D</v>
      </c>
      <c r="D55" s="129">
        <f t="shared" si="20"/>
        <v>0.8449542527677445</v>
      </c>
      <c r="E55" s="130">
        <f t="shared" si="21"/>
        <v>8553</v>
      </c>
      <c r="F55" s="131" t="str">
        <f t="shared" si="22"/>
        <v>536</v>
      </c>
      <c r="G55" s="132" t="str">
        <f t="shared" si="23"/>
        <v>71바5557</v>
      </c>
      <c r="H55" s="133">
        <f t="shared" si="24"/>
        <v>2</v>
      </c>
      <c r="I55" s="134">
        <f t="shared" si="8"/>
        <v>1676.193</v>
      </c>
      <c r="J55" s="135">
        <f t="shared" si="25"/>
        <v>3.9264561789659402E-3</v>
      </c>
      <c r="K55" s="135">
        <f t="shared" si="26"/>
        <v>0.38872736843413003</v>
      </c>
      <c r="L55" s="135">
        <f t="shared" si="27"/>
        <v>3.5198810638154436E-2</v>
      </c>
      <c r="M55" s="136">
        <f t="shared" si="28"/>
        <v>7.8010000000000002</v>
      </c>
      <c r="N55" s="137">
        <f t="shared" si="29"/>
        <v>3.818176069223532</v>
      </c>
      <c r="O55" s="137">
        <f t="shared" si="30"/>
        <v>2.8039730508360314</v>
      </c>
      <c r="P55" s="219">
        <f t="shared" si="31"/>
        <v>5</v>
      </c>
      <c r="Q55" s="220">
        <f t="shared" si="32"/>
        <v>64</v>
      </c>
      <c r="R55" s="220">
        <f t="shared" si="33"/>
        <v>47</v>
      </c>
      <c r="T55">
        <v>519</v>
      </c>
      <c r="U55">
        <v>8553</v>
      </c>
      <c r="V55" t="s">
        <v>309</v>
      </c>
      <c r="W55">
        <v>1676.193</v>
      </c>
      <c r="X55">
        <v>733.21500000000003</v>
      </c>
      <c r="Y55">
        <v>2.286</v>
      </c>
      <c r="Z55">
        <v>7.8010000000000002</v>
      </c>
      <c r="AA55">
        <v>127.822132</v>
      </c>
      <c r="AB55">
        <v>0.501888</v>
      </c>
      <c r="AC55">
        <v>49.687961000000001</v>
      </c>
      <c r="AD55" s="1">
        <v>59</v>
      </c>
      <c r="AE55">
        <v>64</v>
      </c>
      <c r="AF55">
        <v>47</v>
      </c>
      <c r="AG55">
        <v>62</v>
      </c>
      <c r="AH55">
        <v>13.113479999999999</v>
      </c>
      <c r="AI55">
        <v>0.8</v>
      </c>
      <c r="AJ55">
        <v>0</v>
      </c>
      <c r="AK55">
        <v>5</v>
      </c>
      <c r="AL55">
        <v>287</v>
      </c>
      <c r="AM55" t="s">
        <v>310</v>
      </c>
      <c r="AN55" t="s">
        <v>566</v>
      </c>
      <c r="AO55">
        <v>1575.653</v>
      </c>
      <c r="AR55" t="s">
        <v>117</v>
      </c>
      <c r="AS55" t="s">
        <v>119</v>
      </c>
      <c r="AT55" t="s">
        <v>219</v>
      </c>
      <c r="AU55" t="s">
        <v>309</v>
      </c>
      <c r="AV55" t="s">
        <v>196</v>
      </c>
      <c r="AW55">
        <v>2</v>
      </c>
      <c r="BB55">
        <v>0.8449542527677445</v>
      </c>
      <c r="BC55" t="s">
        <v>67</v>
      </c>
      <c r="BF55" t="s">
        <v>117</v>
      </c>
      <c r="BG55" t="s">
        <v>119</v>
      </c>
      <c r="BH55" t="s">
        <v>309</v>
      </c>
      <c r="BI55">
        <v>8553</v>
      </c>
      <c r="BJ55">
        <v>2</v>
      </c>
      <c r="BK55" t="s">
        <v>219</v>
      </c>
      <c r="BL55" t="s">
        <v>226</v>
      </c>
      <c r="BM55">
        <v>0.8449542527677445</v>
      </c>
      <c r="BN55" t="s">
        <v>67</v>
      </c>
      <c r="BO55" t="s">
        <v>180</v>
      </c>
      <c r="BP55">
        <v>1676.193</v>
      </c>
    </row>
    <row r="56" spans="1:68" ht="16.5">
      <c r="A56" s="109" t="str">
        <f t="shared" si="18"/>
        <v>성원운수</v>
      </c>
      <c r="B56" s="110" t="str">
        <f t="shared" si="1"/>
        <v>박현재</v>
      </c>
      <c r="C56" s="111" t="str">
        <f t="shared" si="19"/>
        <v>D</v>
      </c>
      <c r="D56" s="112">
        <f t="shared" si="20"/>
        <v>0.81655172413793098</v>
      </c>
      <c r="E56" s="113">
        <f t="shared" si="21"/>
        <v>3204</v>
      </c>
      <c r="F56" s="114" t="str">
        <f t="shared" si="22"/>
        <v>535</v>
      </c>
      <c r="G56" s="115" t="str">
        <f t="shared" si="23"/>
        <v>71바5564</v>
      </c>
      <c r="H56" s="116">
        <f t="shared" si="24"/>
        <v>1</v>
      </c>
      <c r="I56" s="117">
        <f t="shared" si="8"/>
        <v>626.28899999999999</v>
      </c>
      <c r="J56" s="118">
        <f t="shared" si="25"/>
        <v>1.9103717212845498E-3</v>
      </c>
      <c r="K56" s="118">
        <f t="shared" si="26"/>
        <v>0.36241499369857899</v>
      </c>
      <c r="L56" s="118">
        <f t="shared" si="27"/>
        <v>0.22992580102795995</v>
      </c>
      <c r="M56" s="119">
        <f t="shared" si="28"/>
        <v>10.994999999999999</v>
      </c>
      <c r="N56" s="120">
        <f t="shared" si="29"/>
        <v>0</v>
      </c>
      <c r="O56" s="120">
        <f t="shared" si="30"/>
        <v>6.0674864160156092</v>
      </c>
      <c r="P56" s="221">
        <f t="shared" si="31"/>
        <v>3</v>
      </c>
      <c r="Q56" s="222">
        <f t="shared" si="32"/>
        <v>0</v>
      </c>
      <c r="R56" s="222">
        <f t="shared" si="33"/>
        <v>38</v>
      </c>
      <c r="T56">
        <v>519</v>
      </c>
      <c r="U56">
        <v>3204</v>
      </c>
      <c r="V56" t="s">
        <v>311</v>
      </c>
      <c r="W56">
        <v>626.28899999999999</v>
      </c>
      <c r="X56">
        <v>264.49200000000002</v>
      </c>
      <c r="Y56">
        <v>2.3679999999999999</v>
      </c>
      <c r="Z56">
        <v>10.994999999999999</v>
      </c>
      <c r="AA56">
        <v>45.799987000000002</v>
      </c>
      <c r="AB56">
        <v>8.7495000000000003E-2</v>
      </c>
      <c r="AC56">
        <v>16.598602</v>
      </c>
      <c r="AD56" s="1">
        <v>144</v>
      </c>
      <c r="AE56">
        <v>0</v>
      </c>
      <c r="AF56">
        <v>38</v>
      </c>
      <c r="AG56">
        <v>68</v>
      </c>
      <c r="AH56">
        <v>13.674436</v>
      </c>
      <c r="AI56">
        <v>14.7</v>
      </c>
      <c r="AJ56">
        <v>0</v>
      </c>
      <c r="AK56">
        <v>3</v>
      </c>
      <c r="AL56">
        <v>250</v>
      </c>
      <c r="AM56" t="s">
        <v>312</v>
      </c>
      <c r="AN56" t="s">
        <v>567</v>
      </c>
      <c r="AO56">
        <v>626.28899999999999</v>
      </c>
      <c r="AR56" t="s">
        <v>117</v>
      </c>
      <c r="AS56" t="s">
        <v>118</v>
      </c>
      <c r="AT56" t="s">
        <v>198</v>
      </c>
      <c r="AU56" t="s">
        <v>311</v>
      </c>
      <c r="AV56" t="s">
        <v>48</v>
      </c>
      <c r="AW56">
        <v>1</v>
      </c>
      <c r="BB56">
        <v>0.81655172413793098</v>
      </c>
      <c r="BC56" t="s">
        <v>67</v>
      </c>
      <c r="BF56" t="s">
        <v>117</v>
      </c>
      <c r="BG56" t="s">
        <v>118</v>
      </c>
      <c r="BH56" t="s">
        <v>311</v>
      </c>
      <c r="BI56">
        <v>3204</v>
      </c>
      <c r="BJ56">
        <v>1</v>
      </c>
      <c r="BK56" t="s">
        <v>198</v>
      </c>
      <c r="BL56" t="s">
        <v>176</v>
      </c>
      <c r="BM56">
        <v>0.81655172413793098</v>
      </c>
      <c r="BN56" t="s">
        <v>67</v>
      </c>
      <c r="BO56" t="s">
        <v>180</v>
      </c>
      <c r="BP56">
        <v>626.28899999999999</v>
      </c>
    </row>
    <row r="57" spans="1:68" ht="16.5">
      <c r="A57" s="126" t="str">
        <f t="shared" si="18"/>
        <v>성원운수</v>
      </c>
      <c r="B57" s="127" t="str">
        <f t="shared" si="1"/>
        <v>백건호</v>
      </c>
      <c r="C57" s="128" t="str">
        <f t="shared" si="19"/>
        <v>F</v>
      </c>
      <c r="D57" s="129">
        <f t="shared" si="20"/>
        <v>0.75724137931034496</v>
      </c>
      <c r="E57" s="130">
        <f t="shared" si="21"/>
        <v>175</v>
      </c>
      <c r="F57" s="131" t="str">
        <f t="shared" si="22"/>
        <v>535</v>
      </c>
      <c r="G57" s="132" t="str">
        <f t="shared" si="23"/>
        <v>71바6966</v>
      </c>
      <c r="H57" s="133">
        <f t="shared" si="24"/>
        <v>1</v>
      </c>
      <c r="I57" s="134">
        <f t="shared" si="8"/>
        <v>1827.105</v>
      </c>
      <c r="J57" s="135">
        <f t="shared" si="25"/>
        <v>6.3476427306472048E-3</v>
      </c>
      <c r="K57" s="135">
        <f t="shared" si="26"/>
        <v>0.37609784293125775</v>
      </c>
      <c r="L57" s="135">
        <f t="shared" si="27"/>
        <v>0.21564168452278332</v>
      </c>
      <c r="M57" s="136">
        <f t="shared" si="28"/>
        <v>13.711</v>
      </c>
      <c r="N57" s="137">
        <f t="shared" si="29"/>
        <v>0</v>
      </c>
      <c r="O57" s="137">
        <f t="shared" si="30"/>
        <v>8.1549774096179473</v>
      </c>
      <c r="P57" s="219">
        <f t="shared" si="31"/>
        <v>6</v>
      </c>
      <c r="Q57" s="220">
        <f t="shared" si="32"/>
        <v>0</v>
      </c>
      <c r="R57" s="220">
        <f t="shared" si="33"/>
        <v>149</v>
      </c>
      <c r="T57">
        <v>519</v>
      </c>
      <c r="U57">
        <v>175</v>
      </c>
      <c r="V57" t="s">
        <v>313</v>
      </c>
      <c r="W57">
        <v>1827.105</v>
      </c>
      <c r="X57">
        <v>831.89099999999996</v>
      </c>
      <c r="Y57">
        <v>2.1960000000000002</v>
      </c>
      <c r="Z57">
        <v>13.711</v>
      </c>
      <c r="AA57">
        <v>134.64494400000001</v>
      </c>
      <c r="AB57">
        <v>0.85467800000000005</v>
      </c>
      <c r="AC57">
        <v>50.639673000000002</v>
      </c>
      <c r="AD57" s="1">
        <v>394</v>
      </c>
      <c r="AE57">
        <v>0</v>
      </c>
      <c r="AF57">
        <v>149</v>
      </c>
      <c r="AG57">
        <v>77</v>
      </c>
      <c r="AH57">
        <v>13.569800000000001</v>
      </c>
      <c r="AI57">
        <v>111.7</v>
      </c>
      <c r="AJ57">
        <v>0</v>
      </c>
      <c r="AK57">
        <v>6</v>
      </c>
      <c r="AL57">
        <v>629</v>
      </c>
      <c r="AM57" t="s">
        <v>314</v>
      </c>
      <c r="AN57" t="s">
        <v>568</v>
      </c>
      <c r="AO57">
        <v>1827.105</v>
      </c>
      <c r="AR57" t="s">
        <v>117</v>
      </c>
      <c r="AS57" t="s">
        <v>118</v>
      </c>
      <c r="AT57" t="s">
        <v>212</v>
      </c>
      <c r="AU57" t="s">
        <v>313</v>
      </c>
      <c r="AV57" t="s">
        <v>48</v>
      </c>
      <c r="AW57">
        <v>1</v>
      </c>
      <c r="BB57">
        <v>0.75724137931034496</v>
      </c>
      <c r="BC57" t="s">
        <v>70</v>
      </c>
      <c r="BF57" t="s">
        <v>117</v>
      </c>
      <c r="BG57" t="s">
        <v>118</v>
      </c>
      <c r="BH57" t="s">
        <v>313</v>
      </c>
      <c r="BI57">
        <v>175</v>
      </c>
      <c r="BJ57">
        <v>1</v>
      </c>
      <c r="BK57" t="s">
        <v>212</v>
      </c>
      <c r="BL57" t="s">
        <v>176</v>
      </c>
      <c r="BM57">
        <v>0.75724137931034496</v>
      </c>
      <c r="BN57" t="s">
        <v>70</v>
      </c>
      <c r="BO57" t="s">
        <v>189</v>
      </c>
      <c r="BP57">
        <v>1827.105</v>
      </c>
    </row>
    <row r="58" spans="1:68" ht="16.5">
      <c r="A58" s="109" t="str">
        <f t="shared" si="18"/>
        <v>성원운수</v>
      </c>
      <c r="B58" s="110" t="str">
        <f t="shared" si="1"/>
        <v>서기섭</v>
      </c>
      <c r="C58" s="111" t="str">
        <f t="shared" si="19"/>
        <v>B</v>
      </c>
      <c r="D58" s="112">
        <f t="shared" si="20"/>
        <v>0.93236510402345552</v>
      </c>
      <c r="E58" s="113">
        <f t="shared" si="21"/>
        <v>655</v>
      </c>
      <c r="F58" s="114" t="str">
        <f t="shared" si="22"/>
        <v>538</v>
      </c>
      <c r="G58" s="115" t="str">
        <f t="shared" si="23"/>
        <v>71바6305</v>
      </c>
      <c r="H58" s="116">
        <f t="shared" si="24"/>
        <v>3</v>
      </c>
      <c r="I58" s="117">
        <f t="shared" si="8"/>
        <v>1321.3440000000001</v>
      </c>
      <c r="J58" s="118">
        <f t="shared" si="25"/>
        <v>3.3414371319329492E-2</v>
      </c>
      <c r="K58" s="118">
        <f t="shared" si="26"/>
        <v>0.38492136342628258</v>
      </c>
      <c r="L58" s="118">
        <f t="shared" si="27"/>
        <v>0.1869308824953986</v>
      </c>
      <c r="M58" s="119">
        <f t="shared" si="28"/>
        <v>9.8369999999999997</v>
      </c>
      <c r="N58" s="120">
        <f t="shared" si="29"/>
        <v>7.5680519228906326E-2</v>
      </c>
      <c r="O58" s="120">
        <f t="shared" si="30"/>
        <v>6.4328441344570377</v>
      </c>
      <c r="P58" s="221">
        <f t="shared" si="31"/>
        <v>23</v>
      </c>
      <c r="Q58" s="222">
        <f t="shared" si="32"/>
        <v>1</v>
      </c>
      <c r="R58" s="222">
        <f t="shared" si="33"/>
        <v>85</v>
      </c>
      <c r="T58">
        <v>519</v>
      </c>
      <c r="U58">
        <v>655</v>
      </c>
      <c r="V58" t="s">
        <v>315</v>
      </c>
      <c r="W58">
        <v>1321.3440000000001</v>
      </c>
      <c r="X58">
        <v>567.35199999999998</v>
      </c>
      <c r="Y58">
        <v>2.3290000000000002</v>
      </c>
      <c r="Z58">
        <v>9.8369999999999997</v>
      </c>
      <c r="AA58">
        <v>111.502442</v>
      </c>
      <c r="AB58">
        <v>3.725784</v>
      </c>
      <c r="AC58">
        <v>42.919671999999998</v>
      </c>
      <c r="AD58" s="1">
        <v>247</v>
      </c>
      <c r="AE58">
        <v>1</v>
      </c>
      <c r="AF58">
        <v>85</v>
      </c>
      <c r="AG58">
        <v>77</v>
      </c>
      <c r="AH58">
        <v>11.850358999999999</v>
      </c>
      <c r="AI58">
        <v>55.6</v>
      </c>
      <c r="AJ58">
        <v>0</v>
      </c>
      <c r="AK58">
        <v>23</v>
      </c>
      <c r="AL58">
        <v>4548</v>
      </c>
      <c r="AM58" t="s">
        <v>316</v>
      </c>
      <c r="AN58" t="s">
        <v>569</v>
      </c>
      <c r="AO58">
        <v>991.41800000000001</v>
      </c>
      <c r="AR58" t="s">
        <v>117</v>
      </c>
      <c r="AS58" t="s">
        <v>121</v>
      </c>
      <c r="AT58" t="s">
        <v>246</v>
      </c>
      <c r="AU58" t="s">
        <v>315</v>
      </c>
      <c r="AV58" t="s">
        <v>48</v>
      </c>
      <c r="AW58">
        <v>3</v>
      </c>
      <c r="BB58">
        <v>0.93236510402345552</v>
      </c>
      <c r="BC58" t="s">
        <v>68</v>
      </c>
      <c r="BF58" t="s">
        <v>117</v>
      </c>
      <c r="BG58" t="s">
        <v>121</v>
      </c>
      <c r="BH58" t="s">
        <v>315</v>
      </c>
      <c r="BI58">
        <v>655</v>
      </c>
      <c r="BJ58">
        <v>3</v>
      </c>
      <c r="BK58" t="s">
        <v>246</v>
      </c>
      <c r="BL58" t="s">
        <v>248</v>
      </c>
      <c r="BM58">
        <v>0.93236510402345552</v>
      </c>
      <c r="BN58" t="s">
        <v>68</v>
      </c>
      <c r="BO58" t="s">
        <v>177</v>
      </c>
      <c r="BP58">
        <v>1316.53</v>
      </c>
    </row>
    <row r="59" spans="1:68" ht="16.5">
      <c r="A59" s="126" t="str">
        <f t="shared" si="18"/>
        <v>성원운수</v>
      </c>
      <c r="B59" s="127" t="str">
        <f t="shared" si="1"/>
        <v>서창열</v>
      </c>
      <c r="C59" s="128" t="str">
        <f t="shared" si="19"/>
        <v>D</v>
      </c>
      <c r="D59" s="129">
        <f t="shared" si="20"/>
        <v>0.80964201697837879</v>
      </c>
      <c r="E59" s="130">
        <f t="shared" si="21"/>
        <v>1255</v>
      </c>
      <c r="F59" s="131" t="str">
        <f t="shared" si="22"/>
        <v>536</v>
      </c>
      <c r="G59" s="132" t="str">
        <f t="shared" si="23"/>
        <v>71바5560</v>
      </c>
      <c r="H59" s="133">
        <f t="shared" si="24"/>
        <v>2</v>
      </c>
      <c r="I59" s="134">
        <f t="shared" si="8"/>
        <v>1427.662</v>
      </c>
      <c r="J59" s="135">
        <f t="shared" si="25"/>
        <v>6.9795987441181317E-3</v>
      </c>
      <c r="K59" s="135">
        <f t="shared" si="26"/>
        <v>0.39916215135036787</v>
      </c>
      <c r="L59" s="135">
        <f t="shared" si="27"/>
        <v>0.12187758727205739</v>
      </c>
      <c r="M59" s="136">
        <f t="shared" si="28"/>
        <v>10.881</v>
      </c>
      <c r="N59" s="137">
        <f t="shared" si="29"/>
        <v>0</v>
      </c>
      <c r="O59" s="137">
        <f t="shared" si="30"/>
        <v>0.77049049424863869</v>
      </c>
      <c r="P59" s="219">
        <f t="shared" si="31"/>
        <v>9</v>
      </c>
      <c r="Q59" s="220">
        <f t="shared" si="32"/>
        <v>0</v>
      </c>
      <c r="R59" s="220">
        <f t="shared" si="33"/>
        <v>11</v>
      </c>
      <c r="T59">
        <v>519</v>
      </c>
      <c r="U59">
        <v>1255</v>
      </c>
      <c r="V59" t="s">
        <v>317</v>
      </c>
      <c r="W59">
        <v>1427.662</v>
      </c>
      <c r="X59">
        <v>631.17399999999998</v>
      </c>
      <c r="Y59">
        <v>2.262</v>
      </c>
      <c r="Z59">
        <v>10.881</v>
      </c>
      <c r="AA59">
        <v>113.342189</v>
      </c>
      <c r="AB59">
        <v>0.79108299999999998</v>
      </c>
      <c r="AC59">
        <v>45.241911999999999</v>
      </c>
      <c r="AD59" s="1">
        <v>174</v>
      </c>
      <c r="AE59">
        <v>0</v>
      </c>
      <c r="AF59">
        <v>11</v>
      </c>
      <c r="AG59">
        <v>60</v>
      </c>
      <c r="AH59">
        <v>12.596033</v>
      </c>
      <c r="AI59">
        <v>0</v>
      </c>
      <c r="AJ59">
        <v>0</v>
      </c>
      <c r="AK59">
        <v>9</v>
      </c>
      <c r="AL59">
        <v>508</v>
      </c>
      <c r="AM59" t="s">
        <v>318</v>
      </c>
      <c r="AN59" t="s">
        <v>570</v>
      </c>
      <c r="AO59">
        <v>1336.982</v>
      </c>
      <c r="AR59" t="s">
        <v>117</v>
      </c>
      <c r="AS59" t="s">
        <v>119</v>
      </c>
      <c r="AT59" t="s">
        <v>224</v>
      </c>
      <c r="AU59" t="s">
        <v>317</v>
      </c>
      <c r="AV59" t="s">
        <v>48</v>
      </c>
      <c r="AW59">
        <v>2</v>
      </c>
      <c r="BB59">
        <v>0.80964201697837879</v>
      </c>
      <c r="BC59" t="s">
        <v>67</v>
      </c>
      <c r="BF59" t="s">
        <v>117</v>
      </c>
      <c r="BG59" t="s">
        <v>119</v>
      </c>
      <c r="BH59" t="s">
        <v>317</v>
      </c>
      <c r="BI59">
        <v>1255</v>
      </c>
      <c r="BJ59">
        <v>2</v>
      </c>
      <c r="BK59" t="s">
        <v>224</v>
      </c>
      <c r="BL59" t="s">
        <v>215</v>
      </c>
      <c r="BM59">
        <v>0.80964201697837879</v>
      </c>
      <c r="BN59" t="s">
        <v>67</v>
      </c>
      <c r="BO59" t="s">
        <v>180</v>
      </c>
      <c r="BP59">
        <v>1427.662</v>
      </c>
    </row>
    <row r="60" spans="1:68" ht="16.5">
      <c r="A60" s="109" t="str">
        <f t="shared" si="18"/>
        <v>성원운수</v>
      </c>
      <c r="B60" s="110" t="str">
        <f t="shared" si="1"/>
        <v>석균업</v>
      </c>
      <c r="C60" s="111" t="str">
        <f t="shared" si="19"/>
        <v>F</v>
      </c>
      <c r="D60" s="112">
        <f t="shared" si="20"/>
        <v>0.76983875154043535</v>
      </c>
      <c r="E60" s="113">
        <f t="shared" si="21"/>
        <v>7885</v>
      </c>
      <c r="F60" s="114" t="str">
        <f t="shared" si="22"/>
        <v>536</v>
      </c>
      <c r="G60" s="115" t="str">
        <f t="shared" si="23"/>
        <v>74사1183</v>
      </c>
      <c r="H60" s="116">
        <f t="shared" si="24"/>
        <v>4</v>
      </c>
      <c r="I60" s="117">
        <f t="shared" si="8"/>
        <v>1172.9059999999999</v>
      </c>
      <c r="J60" s="118">
        <f t="shared" si="25"/>
        <v>1.0596767063664778E-2</v>
      </c>
      <c r="K60" s="118">
        <f t="shared" si="26"/>
        <v>0.38650680410518184</v>
      </c>
      <c r="L60" s="118">
        <f t="shared" si="27"/>
        <v>0.12021423711704093</v>
      </c>
      <c r="M60" s="119">
        <f t="shared" si="28"/>
        <v>11.004</v>
      </c>
      <c r="N60" s="120">
        <f t="shared" si="29"/>
        <v>0</v>
      </c>
      <c r="O60" s="120">
        <f t="shared" si="30"/>
        <v>2.4724914016980049</v>
      </c>
      <c r="P60" s="221">
        <f t="shared" si="31"/>
        <v>16</v>
      </c>
      <c r="Q60" s="222">
        <f t="shared" si="32"/>
        <v>0</v>
      </c>
      <c r="R60" s="222">
        <f t="shared" si="33"/>
        <v>29</v>
      </c>
      <c r="T60">
        <v>519</v>
      </c>
      <c r="U60">
        <v>7885</v>
      </c>
      <c r="V60" t="s">
        <v>319</v>
      </c>
      <c r="W60">
        <v>1172.9059999999999</v>
      </c>
      <c r="X60">
        <v>547.89</v>
      </c>
      <c r="Y60">
        <v>2.141</v>
      </c>
      <c r="Z60">
        <v>11.004</v>
      </c>
      <c r="AA60">
        <v>95.361914999999996</v>
      </c>
      <c r="AB60">
        <v>1.0105280000000001</v>
      </c>
      <c r="AC60">
        <v>36.858029000000002</v>
      </c>
      <c r="AD60" s="1">
        <v>141</v>
      </c>
      <c r="AE60">
        <v>0</v>
      </c>
      <c r="AF60">
        <v>29</v>
      </c>
      <c r="AG60">
        <v>66</v>
      </c>
      <c r="AH60">
        <v>12.299522</v>
      </c>
      <c r="AI60">
        <v>38.4</v>
      </c>
      <c r="AJ60">
        <v>0</v>
      </c>
      <c r="AK60">
        <v>16</v>
      </c>
      <c r="AL60">
        <v>2717</v>
      </c>
      <c r="AM60" t="s">
        <v>320</v>
      </c>
      <c r="AN60" t="s">
        <v>571</v>
      </c>
      <c r="AO60">
        <v>790.27800000000002</v>
      </c>
      <c r="AR60" t="s">
        <v>117</v>
      </c>
      <c r="AS60" t="s">
        <v>119</v>
      </c>
      <c r="AT60" t="s">
        <v>230</v>
      </c>
      <c r="AU60" t="s">
        <v>319</v>
      </c>
      <c r="AV60" t="s">
        <v>48</v>
      </c>
      <c r="AW60">
        <v>4</v>
      </c>
      <c r="BB60">
        <v>0.76983875154043535</v>
      </c>
      <c r="BC60" t="s">
        <v>70</v>
      </c>
      <c r="BF60" t="s">
        <v>117</v>
      </c>
      <c r="BG60" t="s">
        <v>119</v>
      </c>
      <c r="BH60" t="s">
        <v>319</v>
      </c>
      <c r="BI60">
        <v>7885</v>
      </c>
      <c r="BJ60">
        <v>4</v>
      </c>
      <c r="BK60" t="s">
        <v>230</v>
      </c>
      <c r="BL60" t="s">
        <v>215</v>
      </c>
      <c r="BM60">
        <v>0.76983875154043535</v>
      </c>
      <c r="BN60" t="s">
        <v>70</v>
      </c>
      <c r="BO60" t="s">
        <v>189</v>
      </c>
      <c r="BP60">
        <v>1172.9059999999999</v>
      </c>
    </row>
    <row r="61" spans="1:68" ht="16.5">
      <c r="A61" s="126" t="str">
        <f t="shared" si="18"/>
        <v>성원운수</v>
      </c>
      <c r="B61" s="127" t="str">
        <f t="shared" si="1"/>
        <v>손영선</v>
      </c>
      <c r="C61" s="128" t="str">
        <f t="shared" si="19"/>
        <v>B</v>
      </c>
      <c r="D61" s="129">
        <f t="shared" si="20"/>
        <v>0.90347254416965384</v>
      </c>
      <c r="E61" s="130">
        <f t="shared" si="21"/>
        <v>5331</v>
      </c>
      <c r="F61" s="131" t="str">
        <f t="shared" si="22"/>
        <v>536</v>
      </c>
      <c r="G61" s="132" t="str">
        <f t="shared" si="23"/>
        <v>71바5565</v>
      </c>
      <c r="H61" s="133">
        <f t="shared" si="24"/>
        <v>2</v>
      </c>
      <c r="I61" s="134">
        <f t="shared" si="8"/>
        <v>1459.3109999999999</v>
      </c>
      <c r="J61" s="135">
        <f t="shared" si="25"/>
        <v>1.7798422737146974E-3</v>
      </c>
      <c r="K61" s="135">
        <f t="shared" si="26"/>
        <v>0.40266856754225167</v>
      </c>
      <c r="L61" s="135">
        <f t="shared" si="27"/>
        <v>0.12677215480456189</v>
      </c>
      <c r="M61" s="136">
        <f t="shared" si="28"/>
        <v>10.847</v>
      </c>
      <c r="N61" s="137">
        <f t="shared" si="29"/>
        <v>0</v>
      </c>
      <c r="O61" s="137">
        <f t="shared" si="30"/>
        <v>1.8501882052557681</v>
      </c>
      <c r="P61" s="219">
        <f t="shared" si="31"/>
        <v>13</v>
      </c>
      <c r="Q61" s="220">
        <f t="shared" si="32"/>
        <v>0</v>
      </c>
      <c r="R61" s="220">
        <f t="shared" si="33"/>
        <v>27</v>
      </c>
      <c r="T61">
        <v>519</v>
      </c>
      <c r="U61">
        <v>5331</v>
      </c>
      <c r="V61" t="s">
        <v>321</v>
      </c>
      <c r="W61">
        <v>1459.3109999999999</v>
      </c>
      <c r="X61">
        <v>579.04200000000003</v>
      </c>
      <c r="Y61">
        <v>2.52</v>
      </c>
      <c r="Z61">
        <v>10.847</v>
      </c>
      <c r="AA61">
        <v>118.909413</v>
      </c>
      <c r="AB61">
        <v>0.21163999999999999</v>
      </c>
      <c r="AC61">
        <v>47.881082999999997</v>
      </c>
      <c r="AD61" s="1">
        <v>185</v>
      </c>
      <c r="AE61">
        <v>0</v>
      </c>
      <c r="AF61">
        <v>27</v>
      </c>
      <c r="AG61">
        <v>65</v>
      </c>
      <c r="AH61">
        <v>12.272459</v>
      </c>
      <c r="AI61">
        <v>0</v>
      </c>
      <c r="AJ61">
        <v>0</v>
      </c>
      <c r="AK61">
        <v>13</v>
      </c>
      <c r="AL61">
        <v>858</v>
      </c>
      <c r="AM61" t="s">
        <v>322</v>
      </c>
      <c r="AN61" t="s">
        <v>572</v>
      </c>
      <c r="AO61">
        <v>1368.7080000000001</v>
      </c>
      <c r="AR61" t="s">
        <v>117</v>
      </c>
      <c r="AS61" t="s">
        <v>119</v>
      </c>
      <c r="AT61" t="s">
        <v>227</v>
      </c>
      <c r="AU61" t="s">
        <v>321</v>
      </c>
      <c r="AV61" t="s">
        <v>48</v>
      </c>
      <c r="AW61">
        <v>2</v>
      </c>
      <c r="BB61">
        <v>0.90347254416965384</v>
      </c>
      <c r="BC61" t="s">
        <v>68</v>
      </c>
      <c r="BF61" t="s">
        <v>117</v>
      </c>
      <c r="BG61" t="s">
        <v>119</v>
      </c>
      <c r="BH61" t="s">
        <v>321</v>
      </c>
      <c r="BI61">
        <v>5331</v>
      </c>
      <c r="BJ61">
        <v>2</v>
      </c>
      <c r="BK61" t="s">
        <v>227</v>
      </c>
      <c r="BL61" t="s">
        <v>221</v>
      </c>
      <c r="BM61">
        <v>0.90347254416965384</v>
      </c>
      <c r="BN61" t="s">
        <v>68</v>
      </c>
      <c r="BO61" t="s">
        <v>177</v>
      </c>
      <c r="BP61">
        <v>1459.3110000000001</v>
      </c>
    </row>
    <row r="62" spans="1:68" ht="16.5">
      <c r="A62" s="109" t="str">
        <f t="shared" si="18"/>
        <v>성원운수</v>
      </c>
      <c r="B62" s="110" t="str">
        <f t="shared" si="1"/>
        <v>송기상</v>
      </c>
      <c r="C62" s="111" t="str">
        <f t="shared" si="19"/>
        <v>C</v>
      </c>
      <c r="D62" s="112">
        <f t="shared" si="20"/>
        <v>0.89167990358932026</v>
      </c>
      <c r="E62" s="113">
        <f t="shared" si="21"/>
        <v>8156</v>
      </c>
      <c r="F62" s="114" t="str">
        <f t="shared" si="22"/>
        <v>536</v>
      </c>
      <c r="G62" s="115" t="str">
        <f t="shared" si="23"/>
        <v>71바5552</v>
      </c>
      <c r="H62" s="116">
        <f t="shared" si="24"/>
        <v>5</v>
      </c>
      <c r="I62" s="117">
        <f t="shared" si="8"/>
        <v>840.65200000000004</v>
      </c>
      <c r="J62" s="118">
        <f t="shared" si="25"/>
        <v>1.0390694393054931E-2</v>
      </c>
      <c r="K62" s="118">
        <f t="shared" si="26"/>
        <v>0.36843430204826805</v>
      </c>
      <c r="L62" s="118">
        <f t="shared" si="27"/>
        <v>0.1570209789544306</v>
      </c>
      <c r="M62" s="119">
        <f t="shared" si="28"/>
        <v>7.2069999999999999</v>
      </c>
      <c r="N62" s="120">
        <f t="shared" si="29"/>
        <v>0</v>
      </c>
      <c r="O62" s="120">
        <f t="shared" si="30"/>
        <v>3.092837464253936</v>
      </c>
      <c r="P62" s="221">
        <f t="shared" si="31"/>
        <v>6</v>
      </c>
      <c r="Q62" s="222">
        <f t="shared" si="32"/>
        <v>0</v>
      </c>
      <c r="R62" s="222">
        <f t="shared" si="33"/>
        <v>26</v>
      </c>
      <c r="T62">
        <v>519</v>
      </c>
      <c r="U62">
        <v>8156</v>
      </c>
      <c r="V62" t="s">
        <v>573</v>
      </c>
      <c r="W62">
        <v>840.65200000000004</v>
      </c>
      <c r="X62">
        <v>351.07</v>
      </c>
      <c r="Y62">
        <v>2.395</v>
      </c>
      <c r="Z62">
        <v>7.2069999999999999</v>
      </c>
      <c r="AA62">
        <v>65.361367999999999</v>
      </c>
      <c r="AB62">
        <v>0.67915000000000003</v>
      </c>
      <c r="AC62">
        <v>24.08137</v>
      </c>
      <c r="AD62" s="1">
        <v>132</v>
      </c>
      <c r="AE62">
        <v>0</v>
      </c>
      <c r="AF62">
        <v>26</v>
      </c>
      <c r="AG62">
        <v>67</v>
      </c>
      <c r="AH62">
        <v>12.861603000000001</v>
      </c>
      <c r="AI62">
        <v>3.6</v>
      </c>
      <c r="AJ62">
        <v>0</v>
      </c>
      <c r="AK62">
        <v>6</v>
      </c>
      <c r="AL62">
        <v>497</v>
      </c>
      <c r="AM62" t="s">
        <v>574</v>
      </c>
      <c r="AN62" t="s">
        <v>575</v>
      </c>
      <c r="AO62">
        <v>221.73699999999999</v>
      </c>
      <c r="AR62" t="s">
        <v>117</v>
      </c>
      <c r="AS62" t="s">
        <v>119</v>
      </c>
      <c r="AT62" t="s">
        <v>420</v>
      </c>
      <c r="AU62" t="s">
        <v>573</v>
      </c>
      <c r="AV62" t="s">
        <v>48</v>
      </c>
      <c r="AW62">
        <v>5</v>
      </c>
      <c r="BB62">
        <v>0.89167990358932026</v>
      </c>
      <c r="BC62" t="s">
        <v>69</v>
      </c>
      <c r="BF62" t="s">
        <v>117</v>
      </c>
      <c r="BG62" t="s">
        <v>119</v>
      </c>
      <c r="BH62" t="s">
        <v>573</v>
      </c>
      <c r="BI62">
        <v>8156</v>
      </c>
      <c r="BJ62">
        <v>5</v>
      </c>
      <c r="BK62" t="s">
        <v>420</v>
      </c>
      <c r="BL62" t="s">
        <v>218</v>
      </c>
      <c r="BM62">
        <v>0.89167990358932026</v>
      </c>
      <c r="BN62" t="s">
        <v>69</v>
      </c>
      <c r="BO62" t="s">
        <v>179</v>
      </c>
      <c r="BP62">
        <v>840.65200000000004</v>
      </c>
    </row>
    <row r="63" spans="1:68" ht="16.5">
      <c r="A63" s="126" t="str">
        <f t="shared" si="18"/>
        <v>성원운수</v>
      </c>
      <c r="B63" s="127" t="str">
        <f t="shared" si="1"/>
        <v>송범섭</v>
      </c>
      <c r="C63" s="128" t="str">
        <f t="shared" si="19"/>
        <v>F</v>
      </c>
      <c r="D63" s="129">
        <f t="shared" si="20"/>
        <v>0.71439566954630662</v>
      </c>
      <c r="E63" s="130">
        <f t="shared" si="21"/>
        <v>7838</v>
      </c>
      <c r="F63" s="131" t="str">
        <f t="shared" si="22"/>
        <v>535</v>
      </c>
      <c r="G63" s="132" t="str">
        <f t="shared" si="23"/>
        <v>71바6957</v>
      </c>
      <c r="H63" s="133">
        <f t="shared" si="24"/>
        <v>2</v>
      </c>
      <c r="I63" s="134">
        <f t="shared" si="8"/>
        <v>1119.6410000000001</v>
      </c>
      <c r="J63" s="135">
        <f t="shared" si="25"/>
        <v>4.8452098561190451E-3</v>
      </c>
      <c r="K63" s="135">
        <f t="shared" si="26"/>
        <v>0.39730536302313613</v>
      </c>
      <c r="L63" s="135">
        <f t="shared" si="27"/>
        <v>0.13129208380186147</v>
      </c>
      <c r="M63" s="136">
        <f t="shared" si="28"/>
        <v>11.706</v>
      </c>
      <c r="N63" s="137">
        <f t="shared" si="29"/>
        <v>0</v>
      </c>
      <c r="O63" s="137">
        <f t="shared" si="30"/>
        <v>2.0542298826141594</v>
      </c>
      <c r="P63" s="219">
        <f t="shared" si="31"/>
        <v>11</v>
      </c>
      <c r="Q63" s="220">
        <f t="shared" si="32"/>
        <v>0</v>
      </c>
      <c r="R63" s="220">
        <f t="shared" si="33"/>
        <v>23</v>
      </c>
      <c r="T63">
        <v>519</v>
      </c>
      <c r="U63">
        <v>7838</v>
      </c>
      <c r="V63" t="s">
        <v>323</v>
      </c>
      <c r="W63">
        <v>1119.6410000000001</v>
      </c>
      <c r="X63">
        <v>508.22800000000001</v>
      </c>
      <c r="Y63">
        <v>2.2029999999999998</v>
      </c>
      <c r="Z63">
        <v>11.706</v>
      </c>
      <c r="AA63">
        <v>87.254424999999998</v>
      </c>
      <c r="AB63">
        <v>0.42276599999999998</v>
      </c>
      <c r="AC63">
        <v>34.666651000000002</v>
      </c>
      <c r="AD63" s="1">
        <v>147</v>
      </c>
      <c r="AE63">
        <v>0</v>
      </c>
      <c r="AF63">
        <v>23</v>
      </c>
      <c r="AG63">
        <v>64</v>
      </c>
      <c r="AH63">
        <v>12.831910000000001</v>
      </c>
      <c r="AI63">
        <v>2.2999999999999998</v>
      </c>
      <c r="AJ63">
        <v>0</v>
      </c>
      <c r="AK63">
        <v>11</v>
      </c>
      <c r="AL63">
        <v>2366</v>
      </c>
      <c r="AM63" t="s">
        <v>324</v>
      </c>
      <c r="AN63" t="s">
        <v>576</v>
      </c>
      <c r="AO63">
        <v>1033.4839999999999</v>
      </c>
      <c r="AR63" t="s">
        <v>117</v>
      </c>
      <c r="AS63" t="s">
        <v>118</v>
      </c>
      <c r="AT63" t="s">
        <v>203</v>
      </c>
      <c r="AU63" t="s">
        <v>323</v>
      </c>
      <c r="AV63" t="s">
        <v>48</v>
      </c>
      <c r="AW63">
        <v>2</v>
      </c>
      <c r="BB63">
        <v>0.71439566954630662</v>
      </c>
      <c r="BC63" t="s">
        <v>70</v>
      </c>
      <c r="BF63" t="s">
        <v>117</v>
      </c>
      <c r="BG63" t="s">
        <v>118</v>
      </c>
      <c r="BH63" t="s">
        <v>323</v>
      </c>
      <c r="BI63">
        <v>7838</v>
      </c>
      <c r="BJ63">
        <v>2</v>
      </c>
      <c r="BK63" t="s">
        <v>203</v>
      </c>
      <c r="BL63" t="s">
        <v>204</v>
      </c>
      <c r="BM63">
        <v>0.71439566954630662</v>
      </c>
      <c r="BN63" t="s">
        <v>70</v>
      </c>
      <c r="BO63" t="s">
        <v>189</v>
      </c>
      <c r="BP63">
        <v>1119.6409999999998</v>
      </c>
    </row>
    <row r="64" spans="1:68" ht="16.5">
      <c r="A64" s="109" t="str">
        <f t="shared" si="18"/>
        <v>성원운수</v>
      </c>
      <c r="B64" s="110" t="str">
        <f t="shared" si="1"/>
        <v>신목선</v>
      </c>
      <c r="C64" s="111" t="str">
        <f t="shared" si="19"/>
        <v>F</v>
      </c>
      <c r="D64" s="112">
        <f t="shared" si="20"/>
        <v>0.73174437188984742</v>
      </c>
      <c r="E64" s="113">
        <f t="shared" si="21"/>
        <v>2928</v>
      </c>
      <c r="F64" s="114" t="str">
        <f t="shared" si="22"/>
        <v>536</v>
      </c>
      <c r="G64" s="115" t="str">
        <f t="shared" si="23"/>
        <v>71바5559</v>
      </c>
      <c r="H64" s="116">
        <f t="shared" si="24"/>
        <v>7</v>
      </c>
      <c r="I64" s="117">
        <f t="shared" si="8"/>
        <v>3075.48</v>
      </c>
      <c r="J64" s="118">
        <f t="shared" si="25"/>
        <v>1.0447545126603111E-2</v>
      </c>
      <c r="K64" s="118">
        <f t="shared" si="26"/>
        <v>0.38196615495266578</v>
      </c>
      <c r="L64" s="118">
        <f t="shared" si="27"/>
        <v>0.12453340616749255</v>
      </c>
      <c r="M64" s="119">
        <f t="shared" si="28"/>
        <v>7.7039999999999997</v>
      </c>
      <c r="N64" s="120">
        <f t="shared" si="29"/>
        <v>9.7545748956260489E-2</v>
      </c>
      <c r="O64" s="120">
        <f t="shared" si="30"/>
        <v>8.1288124130217074</v>
      </c>
      <c r="P64" s="221">
        <f t="shared" si="31"/>
        <v>40</v>
      </c>
      <c r="Q64" s="222">
        <f t="shared" si="32"/>
        <v>3</v>
      </c>
      <c r="R64" s="222">
        <f t="shared" si="33"/>
        <v>250</v>
      </c>
      <c r="T64">
        <v>519</v>
      </c>
      <c r="U64">
        <v>2928</v>
      </c>
      <c r="V64" t="s">
        <v>325</v>
      </c>
      <c r="W64">
        <v>3075.48</v>
      </c>
      <c r="X64">
        <v>1551.7629999999999</v>
      </c>
      <c r="Y64">
        <v>1.982</v>
      </c>
      <c r="Z64">
        <v>7.7039999999999997</v>
      </c>
      <c r="AA64">
        <v>242.10242400000001</v>
      </c>
      <c r="AB64">
        <v>2.5293760000000001</v>
      </c>
      <c r="AC64">
        <v>92.474931999999995</v>
      </c>
      <c r="AD64" s="1">
        <v>383</v>
      </c>
      <c r="AE64">
        <v>3</v>
      </c>
      <c r="AF64">
        <v>250</v>
      </c>
      <c r="AG64">
        <v>73</v>
      </c>
      <c r="AH64">
        <v>12.703218</v>
      </c>
      <c r="AI64">
        <v>58.4</v>
      </c>
      <c r="AJ64">
        <v>0</v>
      </c>
      <c r="AK64">
        <v>40</v>
      </c>
      <c r="AL64">
        <v>4391</v>
      </c>
      <c r="AM64" t="s">
        <v>326</v>
      </c>
      <c r="AN64" t="s">
        <v>577</v>
      </c>
      <c r="AO64">
        <v>2084.424</v>
      </c>
      <c r="AR64" t="s">
        <v>117</v>
      </c>
      <c r="AS64" t="s">
        <v>119</v>
      </c>
      <c r="AT64" t="s">
        <v>222</v>
      </c>
      <c r="AU64" t="s">
        <v>325</v>
      </c>
      <c r="AV64" t="s">
        <v>196</v>
      </c>
      <c r="AW64">
        <v>7</v>
      </c>
      <c r="BB64">
        <v>0.73174437188984742</v>
      </c>
      <c r="BC64" t="s">
        <v>70</v>
      </c>
      <c r="BF64" t="s">
        <v>117</v>
      </c>
      <c r="BG64" t="s">
        <v>119</v>
      </c>
      <c r="BH64" t="s">
        <v>325</v>
      </c>
      <c r="BI64">
        <v>2928</v>
      </c>
      <c r="BJ64">
        <v>7</v>
      </c>
      <c r="BK64" t="s">
        <v>222</v>
      </c>
      <c r="BL64" t="s">
        <v>230</v>
      </c>
      <c r="BM64">
        <v>0.73174437188984742</v>
      </c>
      <c r="BN64" t="s">
        <v>70</v>
      </c>
      <c r="BO64" t="s">
        <v>189</v>
      </c>
      <c r="BP64">
        <v>3075.4800000000005</v>
      </c>
    </row>
    <row r="65" spans="1:68" ht="16.5">
      <c r="A65" s="126" t="str">
        <f t="shared" si="18"/>
        <v>성원운수</v>
      </c>
      <c r="B65" s="127" t="str">
        <f t="shared" si="1"/>
        <v>심상만</v>
      </c>
      <c r="C65" s="128" t="str">
        <f t="shared" si="19"/>
        <v>D</v>
      </c>
      <c r="D65" s="129">
        <f t="shared" si="20"/>
        <v>0.83919803046244446</v>
      </c>
      <c r="E65" s="130">
        <f t="shared" si="21"/>
        <v>5911</v>
      </c>
      <c r="F65" s="131" t="str">
        <f t="shared" si="22"/>
        <v>536</v>
      </c>
      <c r="G65" s="132" t="str">
        <f t="shared" si="23"/>
        <v>71바5557</v>
      </c>
      <c r="H65" s="133">
        <f t="shared" si="24"/>
        <v>8</v>
      </c>
      <c r="I65" s="134">
        <f t="shared" si="8"/>
        <v>1082.713</v>
      </c>
      <c r="J65" s="135">
        <f t="shared" si="25"/>
        <v>7.9299904724478149E-3</v>
      </c>
      <c r="K65" s="135">
        <f t="shared" si="26"/>
        <v>0.35976509727539335</v>
      </c>
      <c r="L65" s="135">
        <f t="shared" si="27"/>
        <v>7.9430098280892536E-2</v>
      </c>
      <c r="M65" s="136">
        <f t="shared" si="28"/>
        <v>7.7629999999999999</v>
      </c>
      <c r="N65" s="137">
        <f t="shared" si="29"/>
        <v>0</v>
      </c>
      <c r="O65" s="137">
        <f t="shared" si="30"/>
        <v>0.46180289698193339</v>
      </c>
      <c r="P65" s="219">
        <f t="shared" si="31"/>
        <v>5</v>
      </c>
      <c r="Q65" s="220">
        <f t="shared" si="32"/>
        <v>0</v>
      </c>
      <c r="R65" s="220">
        <f t="shared" si="33"/>
        <v>5</v>
      </c>
      <c r="T65">
        <v>519</v>
      </c>
      <c r="U65">
        <v>5911</v>
      </c>
      <c r="V65" t="s">
        <v>327</v>
      </c>
      <c r="W65">
        <v>1082.713</v>
      </c>
      <c r="X65">
        <v>472.13900000000001</v>
      </c>
      <c r="Y65">
        <v>2.2930000000000001</v>
      </c>
      <c r="Z65">
        <v>7.7629999999999999</v>
      </c>
      <c r="AA65">
        <v>86.063029</v>
      </c>
      <c r="AB65">
        <v>0.68247899999999995</v>
      </c>
      <c r="AC65">
        <v>30.962474</v>
      </c>
      <c r="AD65" s="1">
        <v>86</v>
      </c>
      <c r="AE65">
        <v>0</v>
      </c>
      <c r="AF65">
        <v>5</v>
      </c>
      <c r="AG65">
        <v>58</v>
      </c>
      <c r="AH65">
        <v>12.580465</v>
      </c>
      <c r="AI65">
        <v>0</v>
      </c>
      <c r="AJ65">
        <v>0</v>
      </c>
      <c r="AK65">
        <v>5</v>
      </c>
      <c r="AL65">
        <v>238</v>
      </c>
      <c r="AM65" t="s">
        <v>328</v>
      </c>
      <c r="AN65" t="s">
        <v>578</v>
      </c>
      <c r="AO65">
        <v>205.27799999999999</v>
      </c>
      <c r="AR65" t="s">
        <v>117</v>
      </c>
      <c r="AS65" t="s">
        <v>119</v>
      </c>
      <c r="AT65" t="s">
        <v>219</v>
      </c>
      <c r="AU65" t="s">
        <v>327</v>
      </c>
      <c r="AV65" t="s">
        <v>196</v>
      </c>
      <c r="AW65">
        <v>8</v>
      </c>
      <c r="BB65">
        <v>0.83919803046244446</v>
      </c>
      <c r="BC65" t="s">
        <v>67</v>
      </c>
      <c r="BF65" t="s">
        <v>117</v>
      </c>
      <c r="BG65" t="s">
        <v>119</v>
      </c>
      <c r="BH65" t="s">
        <v>327</v>
      </c>
      <c r="BI65">
        <v>5911</v>
      </c>
      <c r="BJ65">
        <v>8</v>
      </c>
      <c r="BK65" t="s">
        <v>219</v>
      </c>
      <c r="BL65" t="s">
        <v>420</v>
      </c>
      <c r="BM65">
        <v>0.83919803046244446</v>
      </c>
      <c r="BN65" t="s">
        <v>67</v>
      </c>
      <c r="BO65" t="s">
        <v>180</v>
      </c>
      <c r="BP65">
        <v>1082.7130000000002</v>
      </c>
    </row>
    <row r="66" spans="1:68" ht="16.5">
      <c r="A66" s="109" t="str">
        <f t="shared" si="18"/>
        <v>성원운수</v>
      </c>
      <c r="B66" s="110" t="str">
        <f t="shared" si="1"/>
        <v>여운종</v>
      </c>
      <c r="C66" s="111" t="str">
        <f t="shared" si="19"/>
        <v>D</v>
      </c>
      <c r="D66" s="112">
        <f t="shared" si="20"/>
        <v>0.82015941090267197</v>
      </c>
      <c r="E66" s="113">
        <f t="shared" si="21"/>
        <v>2169</v>
      </c>
      <c r="F66" s="114" t="str">
        <f t="shared" si="22"/>
        <v>536</v>
      </c>
      <c r="G66" s="115" t="str">
        <f t="shared" si="23"/>
        <v>71바5553</v>
      </c>
      <c r="H66" s="116">
        <f t="shared" si="24"/>
        <v>2</v>
      </c>
      <c r="I66" s="117">
        <f t="shared" si="8"/>
        <v>1713.617</v>
      </c>
      <c r="J66" s="118">
        <f t="shared" si="25"/>
        <v>1.1819019641225706E-2</v>
      </c>
      <c r="K66" s="118">
        <f t="shared" si="26"/>
        <v>0.37926434388202035</v>
      </c>
      <c r="L66" s="118">
        <f t="shared" si="27"/>
        <v>0.11612863317765872</v>
      </c>
      <c r="M66" s="119">
        <f t="shared" si="28"/>
        <v>5.76</v>
      </c>
      <c r="N66" s="120">
        <f t="shared" si="29"/>
        <v>0</v>
      </c>
      <c r="O66" s="120">
        <f t="shared" si="30"/>
        <v>11.20437063824647</v>
      </c>
      <c r="P66" s="221">
        <f t="shared" si="31"/>
        <v>28</v>
      </c>
      <c r="Q66" s="222">
        <f t="shared" si="32"/>
        <v>0</v>
      </c>
      <c r="R66" s="222">
        <f t="shared" si="33"/>
        <v>192</v>
      </c>
      <c r="T66">
        <v>519</v>
      </c>
      <c r="U66">
        <v>2169</v>
      </c>
      <c r="V66" t="s">
        <v>436</v>
      </c>
      <c r="W66">
        <v>1713.617</v>
      </c>
      <c r="X66">
        <v>773.13499999999999</v>
      </c>
      <c r="Y66">
        <v>2.2160000000000002</v>
      </c>
      <c r="Z66">
        <v>5.76</v>
      </c>
      <c r="AA66">
        <v>132.480785</v>
      </c>
      <c r="AB66">
        <v>1.565793</v>
      </c>
      <c r="AC66">
        <v>50.245238000000001</v>
      </c>
      <c r="AD66" s="1">
        <v>199</v>
      </c>
      <c r="AE66">
        <v>0</v>
      </c>
      <c r="AF66">
        <v>192</v>
      </c>
      <c r="AG66">
        <v>71</v>
      </c>
      <c r="AH66">
        <v>12.934834</v>
      </c>
      <c r="AI66">
        <v>104.9</v>
      </c>
      <c r="AJ66">
        <v>0</v>
      </c>
      <c r="AK66">
        <v>28</v>
      </c>
      <c r="AL66">
        <v>2525</v>
      </c>
      <c r="AM66" t="s">
        <v>437</v>
      </c>
      <c r="AN66" t="s">
        <v>579</v>
      </c>
      <c r="AO66">
        <v>1626.3520000000001</v>
      </c>
      <c r="AR66" t="s">
        <v>117</v>
      </c>
      <c r="AS66" t="s">
        <v>119</v>
      </c>
      <c r="AT66" t="s">
        <v>421</v>
      </c>
      <c r="AU66" t="s">
        <v>436</v>
      </c>
      <c r="AV66" t="s">
        <v>196</v>
      </c>
      <c r="AW66">
        <v>2</v>
      </c>
      <c r="BB66">
        <v>0.82015941090267197</v>
      </c>
      <c r="BC66" t="s">
        <v>67</v>
      </c>
      <c r="BF66" t="s">
        <v>117</v>
      </c>
      <c r="BG66" t="s">
        <v>119</v>
      </c>
      <c r="BH66" t="s">
        <v>436</v>
      </c>
      <c r="BI66">
        <v>2169</v>
      </c>
      <c r="BJ66">
        <v>2</v>
      </c>
      <c r="BK66" t="s">
        <v>421</v>
      </c>
      <c r="BL66" t="s">
        <v>227</v>
      </c>
      <c r="BM66">
        <v>0.82015941090267197</v>
      </c>
      <c r="BN66" t="s">
        <v>67</v>
      </c>
      <c r="BO66" t="s">
        <v>180</v>
      </c>
      <c r="BP66">
        <v>1713.6170000000002</v>
      </c>
    </row>
    <row r="67" spans="1:68" ht="16.5">
      <c r="A67" s="126" t="str">
        <f t="shared" si="18"/>
        <v>성원운수</v>
      </c>
      <c r="B67" s="127" t="str">
        <f t="shared" si="1"/>
        <v>연광옥</v>
      </c>
      <c r="C67" s="128" t="str">
        <f t="shared" si="19"/>
        <v>C</v>
      </c>
      <c r="D67" s="129">
        <f t="shared" si="20"/>
        <v>0.86611064971802709</v>
      </c>
      <c r="E67" s="130">
        <f t="shared" si="21"/>
        <v>1540</v>
      </c>
      <c r="F67" s="131" t="str">
        <f t="shared" si="22"/>
        <v>순환54</v>
      </c>
      <c r="G67" s="132" t="str">
        <f t="shared" si="23"/>
        <v>72바1927</v>
      </c>
      <c r="H67" s="133">
        <f t="shared" si="24"/>
        <v>3</v>
      </c>
      <c r="I67" s="134">
        <f t="shared" si="8"/>
        <v>1857.913</v>
      </c>
      <c r="J67" s="135">
        <f t="shared" si="25"/>
        <v>3.7097105305135172E-2</v>
      </c>
      <c r="K67" s="135">
        <f t="shared" si="26"/>
        <v>0.28331804606145511</v>
      </c>
      <c r="L67" s="135">
        <f t="shared" si="27"/>
        <v>0.19107460898330547</v>
      </c>
      <c r="M67" s="136">
        <f t="shared" si="28"/>
        <v>5.8209999999999997</v>
      </c>
      <c r="N67" s="137">
        <f t="shared" si="29"/>
        <v>0</v>
      </c>
      <c r="O67" s="137">
        <f t="shared" si="30"/>
        <v>2.9603108434033238</v>
      </c>
      <c r="P67" s="219">
        <f t="shared" si="31"/>
        <v>20</v>
      </c>
      <c r="Q67" s="220">
        <f t="shared" si="32"/>
        <v>0</v>
      </c>
      <c r="R67" s="220">
        <f t="shared" si="33"/>
        <v>55</v>
      </c>
      <c r="T67">
        <v>519</v>
      </c>
      <c r="U67">
        <v>1540</v>
      </c>
      <c r="V67" t="s">
        <v>329</v>
      </c>
      <c r="W67">
        <v>1857.913</v>
      </c>
      <c r="X67">
        <v>684.77499999999998</v>
      </c>
      <c r="Y67">
        <v>2.7130000000000001</v>
      </c>
      <c r="Z67">
        <v>5.8209999999999997</v>
      </c>
      <c r="AA67">
        <v>114.165781</v>
      </c>
      <c r="AB67">
        <v>4.23522</v>
      </c>
      <c r="AC67">
        <v>32.345225999999997</v>
      </c>
      <c r="AD67" s="1">
        <v>355</v>
      </c>
      <c r="AE67">
        <v>0</v>
      </c>
      <c r="AF67">
        <v>55</v>
      </c>
      <c r="AG67">
        <v>71</v>
      </c>
      <c r="AH67">
        <v>16.273816</v>
      </c>
      <c r="AI67">
        <v>37.700000000000003</v>
      </c>
      <c r="AJ67">
        <v>0</v>
      </c>
      <c r="AK67">
        <v>20</v>
      </c>
      <c r="AL67">
        <v>1599</v>
      </c>
      <c r="AM67" t="s">
        <v>330</v>
      </c>
      <c r="AN67" t="s">
        <v>580</v>
      </c>
      <c r="AO67">
        <v>1542.145</v>
      </c>
      <c r="AR67" t="s">
        <v>117</v>
      </c>
      <c r="AS67" t="s">
        <v>123</v>
      </c>
      <c r="AT67" t="s">
        <v>253</v>
      </c>
      <c r="AU67" t="s">
        <v>329</v>
      </c>
      <c r="AV67" t="s">
        <v>196</v>
      </c>
      <c r="AW67">
        <v>3</v>
      </c>
      <c r="BB67">
        <v>0.86611064971802709</v>
      </c>
      <c r="BC67" t="s">
        <v>69</v>
      </c>
      <c r="BF67" t="s">
        <v>117</v>
      </c>
      <c r="BG67" t="s">
        <v>123</v>
      </c>
      <c r="BH67" t="s">
        <v>329</v>
      </c>
      <c r="BI67">
        <v>1540</v>
      </c>
      <c r="BJ67">
        <v>3</v>
      </c>
      <c r="BK67" t="s">
        <v>253</v>
      </c>
      <c r="BL67" t="s">
        <v>210</v>
      </c>
      <c r="BM67">
        <v>0.86611064971802709</v>
      </c>
      <c r="BN67" t="s">
        <v>69</v>
      </c>
      <c r="BO67" t="s">
        <v>179</v>
      </c>
      <c r="BP67">
        <v>1857.913</v>
      </c>
    </row>
    <row r="68" spans="1:68" ht="16.5">
      <c r="A68" s="109" t="str">
        <f t="shared" si="18"/>
        <v>성원운수</v>
      </c>
      <c r="B68" s="110" t="str">
        <f t="shared" si="1"/>
        <v>오달영</v>
      </c>
      <c r="C68" s="111" t="str">
        <f t="shared" si="19"/>
        <v>F</v>
      </c>
      <c r="D68" s="112">
        <f t="shared" si="20"/>
        <v>0.75816050187337647</v>
      </c>
      <c r="E68" s="113">
        <f t="shared" si="21"/>
        <v>5540</v>
      </c>
      <c r="F68" s="114" t="str">
        <f t="shared" si="22"/>
        <v>537</v>
      </c>
      <c r="G68" s="115" t="str">
        <f t="shared" si="23"/>
        <v>71바6613</v>
      </c>
      <c r="H68" s="116">
        <f t="shared" si="24"/>
        <v>2</v>
      </c>
      <c r="I68" s="117">
        <f t="shared" si="8"/>
        <v>1618.7349999999999</v>
      </c>
      <c r="J68" s="118">
        <f t="shared" si="25"/>
        <v>2.1824176323314574E-2</v>
      </c>
      <c r="K68" s="118">
        <f t="shared" si="26"/>
        <v>0.32395458092490798</v>
      </c>
      <c r="L68" s="118">
        <f t="shared" si="27"/>
        <v>0.12046443673609332</v>
      </c>
      <c r="M68" s="119">
        <f t="shared" si="28"/>
        <v>15.718999999999999</v>
      </c>
      <c r="N68" s="120">
        <f t="shared" si="29"/>
        <v>0</v>
      </c>
      <c r="O68" s="120">
        <f t="shared" si="30"/>
        <v>4.015481224536444</v>
      </c>
      <c r="P68" s="221">
        <f t="shared" si="31"/>
        <v>5</v>
      </c>
      <c r="Q68" s="222">
        <f t="shared" si="32"/>
        <v>0</v>
      </c>
      <c r="R68" s="222">
        <f t="shared" si="33"/>
        <v>65</v>
      </c>
      <c r="T68">
        <v>519</v>
      </c>
      <c r="U68">
        <v>5540</v>
      </c>
      <c r="V68" t="s">
        <v>331</v>
      </c>
      <c r="W68">
        <v>1618.7349999999999</v>
      </c>
      <c r="X68">
        <v>854.09400000000005</v>
      </c>
      <c r="Y68">
        <v>1.895</v>
      </c>
      <c r="Z68">
        <v>15.718999999999999</v>
      </c>
      <c r="AA68">
        <v>108.186351</v>
      </c>
      <c r="AB68">
        <v>2.361078</v>
      </c>
      <c r="AC68">
        <v>35.047463999999998</v>
      </c>
      <c r="AD68" s="1">
        <v>195</v>
      </c>
      <c r="AE68">
        <v>0</v>
      </c>
      <c r="AF68">
        <v>65</v>
      </c>
      <c r="AG68">
        <v>64</v>
      </c>
      <c r="AH68">
        <v>14.962469</v>
      </c>
      <c r="AI68">
        <v>6.6</v>
      </c>
      <c r="AJ68">
        <v>0</v>
      </c>
      <c r="AK68">
        <v>5</v>
      </c>
      <c r="AL68">
        <v>1292</v>
      </c>
      <c r="AM68" t="s">
        <v>332</v>
      </c>
      <c r="AN68" t="s">
        <v>581</v>
      </c>
      <c r="AO68">
        <v>1511.0450000000001</v>
      </c>
      <c r="AR68" t="s">
        <v>117</v>
      </c>
      <c r="AS68" t="s">
        <v>120</v>
      </c>
      <c r="AT68" t="s">
        <v>241</v>
      </c>
      <c r="AU68" t="s">
        <v>331</v>
      </c>
      <c r="AV68" t="s">
        <v>239</v>
      </c>
      <c r="AW68">
        <v>2</v>
      </c>
      <c r="BB68">
        <v>0.75816050187337647</v>
      </c>
      <c r="BC68" t="s">
        <v>70</v>
      </c>
      <c r="BF68" t="s">
        <v>117</v>
      </c>
      <c r="BG68" t="s">
        <v>120</v>
      </c>
      <c r="BH68" t="s">
        <v>331</v>
      </c>
      <c r="BI68">
        <v>5540</v>
      </c>
      <c r="BJ68">
        <v>2</v>
      </c>
      <c r="BK68" t="s">
        <v>241</v>
      </c>
      <c r="BL68" t="s">
        <v>236</v>
      </c>
      <c r="BM68">
        <v>0.75816050187337647</v>
      </c>
      <c r="BN68" t="s">
        <v>70</v>
      </c>
      <c r="BO68" t="s">
        <v>189</v>
      </c>
      <c r="BP68">
        <v>1618.7350000000001</v>
      </c>
    </row>
    <row r="69" spans="1:68" ht="16.5">
      <c r="A69" s="126" t="str">
        <f t="shared" si="18"/>
        <v>성원운수</v>
      </c>
      <c r="B69" s="127" t="str">
        <f t="shared" si="1"/>
        <v>우대암</v>
      </c>
      <c r="C69" s="128" t="str">
        <f t="shared" si="19"/>
        <v>F</v>
      </c>
      <c r="D69" s="129">
        <f t="shared" si="20"/>
        <v>0.75639745780148948</v>
      </c>
      <c r="E69" s="130">
        <f t="shared" si="21"/>
        <v>4390</v>
      </c>
      <c r="F69" s="131" t="str">
        <f t="shared" si="22"/>
        <v>535</v>
      </c>
      <c r="G69" s="132" t="str">
        <f t="shared" si="23"/>
        <v>71바6961</v>
      </c>
      <c r="H69" s="133">
        <f t="shared" si="24"/>
        <v>10</v>
      </c>
      <c r="I69" s="134">
        <f t="shared" si="8"/>
        <v>1739.998</v>
      </c>
      <c r="J69" s="135">
        <f t="shared" si="25"/>
        <v>2.2584672528093673E-2</v>
      </c>
      <c r="K69" s="135">
        <f t="shared" si="26"/>
        <v>0.38340809789699065</v>
      </c>
      <c r="L69" s="135">
        <f t="shared" si="27"/>
        <v>0.18793125049569023</v>
      </c>
      <c r="M69" s="136">
        <f t="shared" si="28"/>
        <v>14.603</v>
      </c>
      <c r="N69" s="137">
        <f t="shared" si="29"/>
        <v>0</v>
      </c>
      <c r="O69" s="137">
        <f t="shared" si="30"/>
        <v>5.4597763905475754</v>
      </c>
      <c r="P69" s="219">
        <f t="shared" si="31"/>
        <v>11</v>
      </c>
      <c r="Q69" s="220">
        <f t="shared" si="32"/>
        <v>0</v>
      </c>
      <c r="R69" s="220">
        <f t="shared" si="33"/>
        <v>95</v>
      </c>
      <c r="T69">
        <v>519</v>
      </c>
      <c r="U69">
        <v>4390</v>
      </c>
      <c r="V69" t="s">
        <v>333</v>
      </c>
      <c r="W69">
        <v>1739.998</v>
      </c>
      <c r="X69">
        <v>804.00400000000002</v>
      </c>
      <c r="Y69">
        <v>2.1640000000000001</v>
      </c>
      <c r="Z69">
        <v>14.603</v>
      </c>
      <c r="AA69">
        <v>139.85524899999999</v>
      </c>
      <c r="AB69">
        <v>3.158585</v>
      </c>
      <c r="AC69">
        <v>53.621634999999998</v>
      </c>
      <c r="AD69" s="1">
        <v>327</v>
      </c>
      <c r="AE69">
        <v>0</v>
      </c>
      <c r="AF69">
        <v>95</v>
      </c>
      <c r="AG69">
        <v>67</v>
      </c>
      <c r="AH69">
        <v>12.441420000000001</v>
      </c>
      <c r="AI69">
        <v>60.5</v>
      </c>
      <c r="AJ69">
        <v>0</v>
      </c>
      <c r="AK69">
        <v>11</v>
      </c>
      <c r="AL69">
        <v>2237</v>
      </c>
      <c r="AM69" t="s">
        <v>334</v>
      </c>
      <c r="AN69" t="s">
        <v>582</v>
      </c>
      <c r="AO69">
        <v>346.53199999999998</v>
      </c>
      <c r="AR69" t="s">
        <v>117</v>
      </c>
      <c r="AS69" t="s">
        <v>118</v>
      </c>
      <c r="AT69" t="s">
        <v>208</v>
      </c>
      <c r="AU69" t="s">
        <v>333</v>
      </c>
      <c r="AV69" t="s">
        <v>48</v>
      </c>
      <c r="AW69">
        <v>10</v>
      </c>
      <c r="BB69">
        <v>0.75639745780148948</v>
      </c>
      <c r="BC69" t="s">
        <v>70</v>
      </c>
      <c r="BF69" t="s">
        <v>117</v>
      </c>
      <c r="BG69" t="s">
        <v>118</v>
      </c>
      <c r="BH69" t="s">
        <v>333</v>
      </c>
      <c r="BI69">
        <v>4390</v>
      </c>
      <c r="BJ69">
        <v>10</v>
      </c>
      <c r="BK69" t="s">
        <v>208</v>
      </c>
      <c r="BL69" t="s">
        <v>209</v>
      </c>
      <c r="BM69">
        <v>0.75639745780148948</v>
      </c>
      <c r="BN69" t="s">
        <v>70</v>
      </c>
      <c r="BO69" t="s">
        <v>189</v>
      </c>
      <c r="BP69">
        <v>1739.9979999999998</v>
      </c>
    </row>
    <row r="70" spans="1:68" ht="16.5">
      <c r="A70" s="109" t="str">
        <f t="shared" si="18"/>
        <v>성원운수</v>
      </c>
      <c r="B70" s="110" t="str">
        <f t="shared" ref="B70:B116" si="34">IF(BH70="NULL", E70, BH70)</f>
        <v>이광의</v>
      </c>
      <c r="C70" s="111" t="str">
        <f t="shared" si="19"/>
        <v>C</v>
      </c>
      <c r="D70" s="112">
        <f t="shared" si="20"/>
        <v>0.85790642670404094</v>
      </c>
      <c r="E70" s="113">
        <f t="shared" si="21"/>
        <v>2836</v>
      </c>
      <c r="F70" s="114" t="str">
        <f t="shared" si="22"/>
        <v>535</v>
      </c>
      <c r="G70" s="115" t="str">
        <f t="shared" si="23"/>
        <v>71바6964</v>
      </c>
      <c r="H70" s="116">
        <f t="shared" si="24"/>
        <v>2</v>
      </c>
      <c r="I70" s="117">
        <f t="shared" ref="I70:I105" si="35">W70</f>
        <v>1878.396</v>
      </c>
      <c r="J70" s="118">
        <f t="shared" si="25"/>
        <v>7.6166058996983543E-3</v>
      </c>
      <c r="K70" s="118">
        <f t="shared" si="26"/>
        <v>0.33459463705998493</v>
      </c>
      <c r="L70" s="118">
        <f t="shared" si="27"/>
        <v>0.2054944750734137</v>
      </c>
      <c r="M70" s="119">
        <f t="shared" si="28"/>
        <v>7.9850000000000003</v>
      </c>
      <c r="N70" s="120">
        <f t="shared" si="29"/>
        <v>0</v>
      </c>
      <c r="O70" s="120">
        <f t="shared" si="30"/>
        <v>4.6848481363887062</v>
      </c>
      <c r="P70" s="221">
        <f t="shared" si="31"/>
        <v>5</v>
      </c>
      <c r="Q70" s="222">
        <f t="shared" si="32"/>
        <v>0</v>
      </c>
      <c r="R70" s="222">
        <f t="shared" si="33"/>
        <v>88</v>
      </c>
      <c r="T70">
        <v>519</v>
      </c>
      <c r="U70">
        <v>2836</v>
      </c>
      <c r="V70" t="s">
        <v>335</v>
      </c>
      <c r="W70">
        <v>1878.396</v>
      </c>
      <c r="X70">
        <v>710.48099999999999</v>
      </c>
      <c r="Y70">
        <v>2.6440000000000001</v>
      </c>
      <c r="Z70">
        <v>7.9850000000000003</v>
      </c>
      <c r="AA70">
        <v>139.16579300000001</v>
      </c>
      <c r="AB70">
        <v>1.059971</v>
      </c>
      <c r="AC70">
        <v>46.564127999999997</v>
      </c>
      <c r="AD70" s="1">
        <v>386</v>
      </c>
      <c r="AE70">
        <v>0</v>
      </c>
      <c r="AF70">
        <v>88</v>
      </c>
      <c r="AG70">
        <v>72</v>
      </c>
      <c r="AH70">
        <v>13.497541</v>
      </c>
      <c r="AI70">
        <v>7</v>
      </c>
      <c r="AJ70">
        <v>0</v>
      </c>
      <c r="AK70">
        <v>5</v>
      </c>
      <c r="AL70">
        <v>318</v>
      </c>
      <c r="AM70" t="s">
        <v>336</v>
      </c>
      <c r="AN70" t="s">
        <v>583</v>
      </c>
      <c r="AO70">
        <v>1716.979</v>
      </c>
      <c r="AR70" t="s">
        <v>117</v>
      </c>
      <c r="AS70" t="s">
        <v>118</v>
      </c>
      <c r="AT70" t="s">
        <v>211</v>
      </c>
      <c r="AU70" t="s">
        <v>335</v>
      </c>
      <c r="AV70" t="s">
        <v>48</v>
      </c>
      <c r="AW70">
        <v>2</v>
      </c>
      <c r="BB70">
        <v>0.85790642670404094</v>
      </c>
      <c r="BC70" t="s">
        <v>69</v>
      </c>
      <c r="BF70" t="s">
        <v>117</v>
      </c>
      <c r="BG70" t="s">
        <v>118</v>
      </c>
      <c r="BH70" t="s">
        <v>335</v>
      </c>
      <c r="BI70">
        <v>2836</v>
      </c>
      <c r="BJ70">
        <v>2</v>
      </c>
      <c r="BK70" t="s">
        <v>211</v>
      </c>
      <c r="BL70" t="s">
        <v>213</v>
      </c>
      <c r="BM70">
        <v>0.85790642670404094</v>
      </c>
      <c r="BN70" t="s">
        <v>69</v>
      </c>
      <c r="BO70" t="s">
        <v>179</v>
      </c>
      <c r="BP70">
        <v>1859.3210000000001</v>
      </c>
    </row>
    <row r="71" spans="1:68" ht="16.5">
      <c r="A71" s="126" t="str">
        <f t="shared" si="18"/>
        <v>성원운수</v>
      </c>
      <c r="B71" s="127" t="str">
        <f t="shared" si="34"/>
        <v>이기섭</v>
      </c>
      <c r="C71" s="128" t="str">
        <f t="shared" si="19"/>
        <v>F</v>
      </c>
      <c r="D71" s="129">
        <f t="shared" si="20"/>
        <v>0.66765128477903224</v>
      </c>
      <c r="E71" s="130">
        <f t="shared" si="21"/>
        <v>6004</v>
      </c>
      <c r="F71" s="131" t="str">
        <f t="shared" si="22"/>
        <v>539</v>
      </c>
      <c r="G71" s="132" t="str">
        <f t="shared" si="23"/>
        <v>71바6601</v>
      </c>
      <c r="H71" s="133">
        <f t="shared" si="24"/>
        <v>2</v>
      </c>
      <c r="I71" s="134">
        <f t="shared" si="35"/>
        <v>1478.16</v>
      </c>
      <c r="J71" s="135">
        <f t="shared" si="25"/>
        <v>2.8318883061746826E-2</v>
      </c>
      <c r="K71" s="135">
        <f t="shared" si="26"/>
        <v>0.35607403379576119</v>
      </c>
      <c r="L71" s="135">
        <f t="shared" si="27"/>
        <v>0.24016344644693402</v>
      </c>
      <c r="M71" s="136">
        <f t="shared" si="28"/>
        <v>13.175000000000001</v>
      </c>
      <c r="N71" s="137">
        <f t="shared" si="29"/>
        <v>0.40591005033284622</v>
      </c>
      <c r="O71" s="137">
        <f t="shared" si="30"/>
        <v>1.1500784759430642</v>
      </c>
      <c r="P71" s="219">
        <f t="shared" si="31"/>
        <v>23</v>
      </c>
      <c r="Q71" s="220">
        <f t="shared" si="32"/>
        <v>6</v>
      </c>
      <c r="R71" s="220">
        <f t="shared" si="33"/>
        <v>17</v>
      </c>
      <c r="T71">
        <v>519</v>
      </c>
      <c r="U71">
        <v>6004</v>
      </c>
      <c r="V71" t="s">
        <v>337</v>
      </c>
      <c r="W71">
        <v>1478.16</v>
      </c>
      <c r="X71">
        <v>555.44399999999996</v>
      </c>
      <c r="Y71">
        <v>2.661</v>
      </c>
      <c r="Z71">
        <v>13.175000000000001</v>
      </c>
      <c r="AA71">
        <v>134.712693</v>
      </c>
      <c r="AB71">
        <v>3.8149130000000002</v>
      </c>
      <c r="AC71">
        <v>47.967692</v>
      </c>
      <c r="AD71" s="1">
        <v>355</v>
      </c>
      <c r="AE71">
        <v>6</v>
      </c>
      <c r="AF71">
        <v>17</v>
      </c>
      <c r="AG71">
        <v>62</v>
      </c>
      <c r="AH71">
        <v>10.972685</v>
      </c>
      <c r="AI71">
        <v>2.2999999999999998</v>
      </c>
      <c r="AJ71">
        <v>0</v>
      </c>
      <c r="AK71">
        <v>23</v>
      </c>
      <c r="AL71">
        <v>16344</v>
      </c>
      <c r="AM71" t="s">
        <v>338</v>
      </c>
      <c r="AN71" t="s">
        <v>584</v>
      </c>
      <c r="AO71">
        <v>1396.433</v>
      </c>
      <c r="AR71" t="s">
        <v>117</v>
      </c>
      <c r="AS71" t="s">
        <v>122</v>
      </c>
      <c r="AT71" t="s">
        <v>249</v>
      </c>
      <c r="AU71" t="s">
        <v>337</v>
      </c>
      <c r="AV71" t="s">
        <v>195</v>
      </c>
      <c r="AW71">
        <v>2</v>
      </c>
      <c r="BB71">
        <v>0.66765128477903224</v>
      </c>
      <c r="BC71" t="s">
        <v>70</v>
      </c>
      <c r="BF71" t="s">
        <v>117</v>
      </c>
      <c r="BG71" t="s">
        <v>122</v>
      </c>
      <c r="BH71" t="s">
        <v>337</v>
      </c>
      <c r="BI71">
        <v>6004</v>
      </c>
      <c r="BJ71">
        <v>2</v>
      </c>
      <c r="BK71" t="s">
        <v>249</v>
      </c>
      <c r="BL71" t="s">
        <v>251</v>
      </c>
      <c r="BM71">
        <v>0.66765128477903224</v>
      </c>
      <c r="BN71" t="s">
        <v>70</v>
      </c>
      <c r="BO71" t="s">
        <v>189</v>
      </c>
      <c r="BP71">
        <v>1478.16</v>
      </c>
    </row>
    <row r="72" spans="1:68" ht="16.5">
      <c r="A72" s="109" t="str">
        <f t="shared" ref="A72:A87" si="36">BF72</f>
        <v>성원운수</v>
      </c>
      <c r="B72" s="110" t="str">
        <f t="shared" si="34"/>
        <v>이병일</v>
      </c>
      <c r="C72" s="111" t="str">
        <f t="shared" ref="C72:C87" si="37">BN72</f>
        <v>F</v>
      </c>
      <c r="D72" s="112">
        <f t="shared" ref="D72:D87" si="38">BM72</f>
        <v>0.71849177666419195</v>
      </c>
      <c r="E72" s="113">
        <f t="shared" ref="E72:E87" si="39">U72</f>
        <v>2121</v>
      </c>
      <c r="F72" s="114" t="str">
        <f t="shared" ref="F72:F87" si="40">BG72</f>
        <v>535</v>
      </c>
      <c r="G72" s="115" t="str">
        <f t="shared" ref="G72:G87" si="41">BK72</f>
        <v>71바6963</v>
      </c>
      <c r="H72" s="116">
        <f t="shared" ref="H72:H87" si="42">BJ72</f>
        <v>8</v>
      </c>
      <c r="I72" s="117">
        <f t="shared" si="35"/>
        <v>1551.645</v>
      </c>
      <c r="J72" s="118">
        <f t="shared" ref="J72:J87" si="43">AB72/AA72</f>
        <v>1.947535738057635E-2</v>
      </c>
      <c r="K72" s="118">
        <f t="shared" ref="K72:K87" si="44">AC72/AA72</f>
        <v>0.3734544543906011</v>
      </c>
      <c r="L72" s="118">
        <f t="shared" ref="L72:L87" si="45">AD72/I72</f>
        <v>0.19463214846179377</v>
      </c>
      <c r="M72" s="119">
        <f t="shared" ref="M72:M87" si="46">Z72</f>
        <v>13.51</v>
      </c>
      <c r="N72" s="120">
        <f t="shared" ref="N72:N87" si="47">AE72*100/W72</f>
        <v>0</v>
      </c>
      <c r="O72" s="120">
        <f t="shared" ref="O72:O87" si="48">AF72*100/W72</f>
        <v>1.6756410132472312</v>
      </c>
      <c r="P72" s="221">
        <f t="shared" ref="P72:P87" si="49">AK72</f>
        <v>14</v>
      </c>
      <c r="Q72" s="222">
        <f t="shared" ref="Q72:Q87" si="50">AE72</f>
        <v>0</v>
      </c>
      <c r="R72" s="222">
        <f t="shared" ref="R72:R87" si="51">AF72</f>
        <v>26</v>
      </c>
      <c r="T72">
        <v>519</v>
      </c>
      <c r="U72">
        <v>2121</v>
      </c>
      <c r="V72" t="s">
        <v>339</v>
      </c>
      <c r="W72">
        <v>1551.645</v>
      </c>
      <c r="X72">
        <v>750.92200000000003</v>
      </c>
      <c r="Y72">
        <v>2.0659999999999998</v>
      </c>
      <c r="Z72">
        <v>13.51</v>
      </c>
      <c r="AA72">
        <v>127.638582</v>
      </c>
      <c r="AB72">
        <v>2.4858069999999999</v>
      </c>
      <c r="AC72">
        <v>47.667197000000002</v>
      </c>
      <c r="AD72" s="1">
        <v>302</v>
      </c>
      <c r="AE72">
        <v>0</v>
      </c>
      <c r="AF72">
        <v>26</v>
      </c>
      <c r="AG72">
        <v>66</v>
      </c>
      <c r="AH72">
        <v>12.156551</v>
      </c>
      <c r="AI72">
        <v>15.8</v>
      </c>
      <c r="AJ72">
        <v>0</v>
      </c>
      <c r="AK72">
        <v>14</v>
      </c>
      <c r="AL72">
        <v>1477</v>
      </c>
      <c r="AM72" t="s">
        <v>340</v>
      </c>
      <c r="AN72" t="s">
        <v>585</v>
      </c>
      <c r="AO72">
        <v>345.71899999999999</v>
      </c>
      <c r="AR72" t="s">
        <v>117</v>
      </c>
      <c r="AS72" t="s">
        <v>118</v>
      </c>
      <c r="AT72" t="s">
        <v>210</v>
      </c>
      <c r="AU72" t="s">
        <v>339</v>
      </c>
      <c r="AV72" t="s">
        <v>48</v>
      </c>
      <c r="AW72">
        <v>8</v>
      </c>
      <c r="BB72">
        <v>0.71849177666419195</v>
      </c>
      <c r="BC72" t="s">
        <v>70</v>
      </c>
      <c r="BF72" t="s">
        <v>117</v>
      </c>
      <c r="BG72" t="s">
        <v>118</v>
      </c>
      <c r="BH72" t="s">
        <v>339</v>
      </c>
      <c r="BI72">
        <v>2121</v>
      </c>
      <c r="BJ72">
        <v>8</v>
      </c>
      <c r="BK72" t="s">
        <v>210</v>
      </c>
      <c r="BL72" t="s">
        <v>200</v>
      </c>
      <c r="BM72">
        <v>0.71849177666419195</v>
      </c>
      <c r="BN72" t="s">
        <v>70</v>
      </c>
      <c r="BO72" t="s">
        <v>189</v>
      </c>
      <c r="BP72">
        <v>1513.9950000000001</v>
      </c>
    </row>
    <row r="73" spans="1:68" ht="16.5">
      <c r="A73" s="126" t="str">
        <f t="shared" si="36"/>
        <v>성원운수</v>
      </c>
      <c r="B73" s="127" t="str">
        <f t="shared" si="34"/>
        <v>이병주</v>
      </c>
      <c r="C73" s="128" t="str">
        <f t="shared" si="37"/>
        <v>D</v>
      </c>
      <c r="D73" s="129">
        <f t="shared" si="38"/>
        <v>0.83551724137931038</v>
      </c>
      <c r="E73" s="130">
        <f t="shared" si="39"/>
        <v>7625</v>
      </c>
      <c r="F73" s="131" t="str">
        <f t="shared" si="40"/>
        <v>535</v>
      </c>
      <c r="G73" s="132" t="str">
        <f t="shared" si="41"/>
        <v>71바6967</v>
      </c>
      <c r="H73" s="133">
        <f t="shared" si="42"/>
        <v>1</v>
      </c>
      <c r="I73" s="134">
        <f t="shared" si="35"/>
        <v>1597.838</v>
      </c>
      <c r="J73" s="135">
        <f t="shared" si="43"/>
        <v>4.5791250577454324E-3</v>
      </c>
      <c r="K73" s="135">
        <f t="shared" si="44"/>
        <v>0.38401029742851039</v>
      </c>
      <c r="L73" s="135">
        <f t="shared" si="45"/>
        <v>0.14331865933843105</v>
      </c>
      <c r="M73" s="136">
        <f t="shared" si="46"/>
        <v>9.391</v>
      </c>
      <c r="N73" s="137">
        <f t="shared" si="47"/>
        <v>0</v>
      </c>
      <c r="O73" s="137">
        <f t="shared" si="48"/>
        <v>0.81359937615703226</v>
      </c>
      <c r="P73" s="219">
        <f t="shared" si="49"/>
        <v>17</v>
      </c>
      <c r="Q73" s="220">
        <f t="shared" si="50"/>
        <v>0</v>
      </c>
      <c r="R73" s="220">
        <f t="shared" si="51"/>
        <v>13</v>
      </c>
      <c r="T73">
        <v>519</v>
      </c>
      <c r="U73">
        <v>7625</v>
      </c>
      <c r="V73" t="s">
        <v>341</v>
      </c>
      <c r="W73">
        <v>1597.838</v>
      </c>
      <c r="X73">
        <v>659.47500000000002</v>
      </c>
      <c r="Y73">
        <v>2.423</v>
      </c>
      <c r="Z73">
        <v>9.391</v>
      </c>
      <c r="AA73">
        <v>118.466081</v>
      </c>
      <c r="AB73">
        <v>0.54247100000000004</v>
      </c>
      <c r="AC73">
        <v>45.492195000000002</v>
      </c>
      <c r="AD73" s="1">
        <v>229</v>
      </c>
      <c r="AE73">
        <v>0</v>
      </c>
      <c r="AF73">
        <v>13</v>
      </c>
      <c r="AG73">
        <v>66</v>
      </c>
      <c r="AH73">
        <v>13.487724999999999</v>
      </c>
      <c r="AI73">
        <v>8.4</v>
      </c>
      <c r="AJ73">
        <v>0</v>
      </c>
      <c r="AK73">
        <v>17</v>
      </c>
      <c r="AL73">
        <v>1043</v>
      </c>
      <c r="AM73" t="s">
        <v>342</v>
      </c>
      <c r="AN73" t="s">
        <v>586</v>
      </c>
      <c r="AO73">
        <v>1597.838</v>
      </c>
      <c r="AR73" t="s">
        <v>117</v>
      </c>
      <c r="AS73" t="s">
        <v>118</v>
      </c>
      <c r="AT73" t="s">
        <v>213</v>
      </c>
      <c r="AU73" t="s">
        <v>341</v>
      </c>
      <c r="AV73" t="s">
        <v>48</v>
      </c>
      <c r="AW73">
        <v>1</v>
      </c>
      <c r="BB73">
        <v>0.83551724137931038</v>
      </c>
      <c r="BC73" t="s">
        <v>67</v>
      </c>
      <c r="BF73" t="s">
        <v>117</v>
      </c>
      <c r="BG73" t="s">
        <v>118</v>
      </c>
      <c r="BH73" t="s">
        <v>341</v>
      </c>
      <c r="BI73">
        <v>7625</v>
      </c>
      <c r="BJ73">
        <v>1</v>
      </c>
      <c r="BK73" t="s">
        <v>213</v>
      </c>
      <c r="BL73" t="s">
        <v>176</v>
      </c>
      <c r="BM73">
        <v>0.83551724137931038</v>
      </c>
      <c r="BN73" t="s">
        <v>67</v>
      </c>
      <c r="BO73" t="s">
        <v>180</v>
      </c>
      <c r="BP73">
        <v>1597.838</v>
      </c>
    </row>
    <row r="74" spans="1:68" ht="16.5">
      <c r="A74" s="109" t="str">
        <f t="shared" si="36"/>
        <v>성원운수</v>
      </c>
      <c r="B74" s="110" t="str">
        <f t="shared" si="34"/>
        <v>이석현</v>
      </c>
      <c r="C74" s="111" t="str">
        <f t="shared" si="37"/>
        <v>F</v>
      </c>
      <c r="D74" s="112">
        <f t="shared" si="38"/>
        <v>0.77021783200021388</v>
      </c>
      <c r="E74" s="113">
        <f t="shared" si="39"/>
        <v>337</v>
      </c>
      <c r="F74" s="114" t="str">
        <f t="shared" si="40"/>
        <v>535</v>
      </c>
      <c r="G74" s="115" t="str">
        <f t="shared" si="41"/>
        <v>71바6962</v>
      </c>
      <c r="H74" s="116">
        <f t="shared" si="42"/>
        <v>4</v>
      </c>
      <c r="I74" s="117">
        <f t="shared" si="35"/>
        <v>1560.8789999999999</v>
      </c>
      <c r="J74" s="118">
        <f t="shared" si="43"/>
        <v>3.5999045747629785E-2</v>
      </c>
      <c r="K74" s="118">
        <f t="shared" si="44"/>
        <v>0.39292378885866996</v>
      </c>
      <c r="L74" s="118">
        <f t="shared" si="45"/>
        <v>0.19091806603843092</v>
      </c>
      <c r="M74" s="119">
        <f t="shared" si="46"/>
        <v>16.850000000000001</v>
      </c>
      <c r="N74" s="120">
        <f t="shared" si="47"/>
        <v>6.4066465113567422E-2</v>
      </c>
      <c r="O74" s="120">
        <f t="shared" si="48"/>
        <v>14.414954650552671</v>
      </c>
      <c r="P74" s="221">
        <f t="shared" si="49"/>
        <v>43</v>
      </c>
      <c r="Q74" s="222">
        <f t="shared" si="50"/>
        <v>1</v>
      </c>
      <c r="R74" s="222">
        <f t="shared" si="51"/>
        <v>225</v>
      </c>
      <c r="T74">
        <v>519</v>
      </c>
      <c r="U74">
        <v>337</v>
      </c>
      <c r="V74" t="s">
        <v>343</v>
      </c>
      <c r="W74">
        <v>1560.8789999999999</v>
      </c>
      <c r="X74">
        <v>758.16700000000003</v>
      </c>
      <c r="Y74">
        <v>2.0590000000000002</v>
      </c>
      <c r="Z74">
        <v>16.850000000000001</v>
      </c>
      <c r="AA74">
        <v>125.68163699999999</v>
      </c>
      <c r="AB74">
        <v>4.524419</v>
      </c>
      <c r="AC74">
        <v>49.383305</v>
      </c>
      <c r="AD74" s="1">
        <v>298</v>
      </c>
      <c r="AE74">
        <v>1</v>
      </c>
      <c r="AF74">
        <v>225</v>
      </c>
      <c r="AG74">
        <v>72</v>
      </c>
      <c r="AH74">
        <v>12.419307999999999</v>
      </c>
      <c r="AI74">
        <v>192</v>
      </c>
      <c r="AJ74">
        <v>0</v>
      </c>
      <c r="AK74">
        <v>43</v>
      </c>
      <c r="AL74">
        <v>7901</v>
      </c>
      <c r="AM74" t="s">
        <v>344</v>
      </c>
      <c r="AN74" t="s">
        <v>587</v>
      </c>
      <c r="AO74">
        <v>1211.5319999999999</v>
      </c>
      <c r="AR74" t="s">
        <v>117</v>
      </c>
      <c r="AS74" t="s">
        <v>118</v>
      </c>
      <c r="AT74" t="s">
        <v>209</v>
      </c>
      <c r="AU74" t="s">
        <v>343</v>
      </c>
      <c r="AV74" t="s">
        <v>48</v>
      </c>
      <c r="AW74">
        <v>4</v>
      </c>
      <c r="BB74">
        <v>0.77021783200021388</v>
      </c>
      <c r="BC74" t="s">
        <v>70</v>
      </c>
      <c r="BF74" t="s">
        <v>117</v>
      </c>
      <c r="BG74" t="s">
        <v>118</v>
      </c>
      <c r="BH74" t="s">
        <v>343</v>
      </c>
      <c r="BI74">
        <v>337</v>
      </c>
      <c r="BJ74">
        <v>4</v>
      </c>
      <c r="BK74" t="s">
        <v>209</v>
      </c>
      <c r="BL74" t="s">
        <v>208</v>
      </c>
      <c r="BM74">
        <v>0.77021783200021388</v>
      </c>
      <c r="BN74" t="s">
        <v>70</v>
      </c>
      <c r="BO74" t="s">
        <v>189</v>
      </c>
      <c r="BP74">
        <v>1560.8790000000001</v>
      </c>
    </row>
    <row r="75" spans="1:68" ht="16.5">
      <c r="A75" s="126" t="str">
        <f t="shared" si="36"/>
        <v>성원운수</v>
      </c>
      <c r="B75" s="127" t="str">
        <f t="shared" si="34"/>
        <v>이성식</v>
      </c>
      <c r="C75" s="128" t="str">
        <f t="shared" si="37"/>
        <v>B</v>
      </c>
      <c r="D75" s="129">
        <f t="shared" si="38"/>
        <v>0.90173848308149795</v>
      </c>
      <c r="E75" s="130">
        <f t="shared" si="39"/>
        <v>9370</v>
      </c>
      <c r="F75" s="131" t="str">
        <f t="shared" si="40"/>
        <v>536</v>
      </c>
      <c r="G75" s="132" t="str">
        <f t="shared" si="41"/>
        <v>71바5556</v>
      </c>
      <c r="H75" s="133">
        <f t="shared" si="42"/>
        <v>2</v>
      </c>
      <c r="I75" s="134">
        <f t="shared" si="35"/>
        <v>1449.2840000000001</v>
      </c>
      <c r="J75" s="135">
        <f t="shared" si="43"/>
        <v>7.5529431446619997E-3</v>
      </c>
      <c r="K75" s="135">
        <f t="shared" si="44"/>
        <v>0.38440967539499915</v>
      </c>
      <c r="L75" s="135">
        <f t="shared" si="45"/>
        <v>0.11660930500854214</v>
      </c>
      <c r="M75" s="136">
        <f t="shared" si="46"/>
        <v>9.5229999999999997</v>
      </c>
      <c r="N75" s="137">
        <f t="shared" si="47"/>
        <v>0</v>
      </c>
      <c r="O75" s="137">
        <f t="shared" si="48"/>
        <v>2.0009880741110782</v>
      </c>
      <c r="P75" s="219">
        <f t="shared" si="49"/>
        <v>12</v>
      </c>
      <c r="Q75" s="220">
        <f t="shared" si="50"/>
        <v>0</v>
      </c>
      <c r="R75" s="220">
        <f t="shared" si="51"/>
        <v>29</v>
      </c>
      <c r="T75">
        <v>519</v>
      </c>
      <c r="U75">
        <v>9370</v>
      </c>
      <c r="V75" t="s">
        <v>345</v>
      </c>
      <c r="W75">
        <v>1449.2840000000001</v>
      </c>
      <c r="X75">
        <v>574.10799999999995</v>
      </c>
      <c r="Y75">
        <v>2.524</v>
      </c>
      <c r="Z75">
        <v>9.5229999999999997</v>
      </c>
      <c r="AA75">
        <v>116.248856</v>
      </c>
      <c r="AB75">
        <v>0.87802100000000005</v>
      </c>
      <c r="AC75">
        <v>44.687184999999999</v>
      </c>
      <c r="AD75" s="1">
        <v>169</v>
      </c>
      <c r="AE75">
        <v>0</v>
      </c>
      <c r="AF75">
        <v>29</v>
      </c>
      <c r="AG75">
        <v>60</v>
      </c>
      <c r="AH75">
        <v>12.467081</v>
      </c>
      <c r="AI75">
        <v>0</v>
      </c>
      <c r="AJ75">
        <v>0</v>
      </c>
      <c r="AK75">
        <v>12</v>
      </c>
      <c r="AL75">
        <v>1815</v>
      </c>
      <c r="AM75" t="s">
        <v>346</v>
      </c>
      <c r="AN75" t="s">
        <v>588</v>
      </c>
      <c r="AO75">
        <v>1358.18</v>
      </c>
      <c r="AR75" t="s">
        <v>117</v>
      </c>
      <c r="AS75" t="s">
        <v>119</v>
      </c>
      <c r="AT75" t="s">
        <v>218</v>
      </c>
      <c r="AU75" t="s">
        <v>345</v>
      </c>
      <c r="AV75" t="s">
        <v>48</v>
      </c>
      <c r="AW75">
        <v>2</v>
      </c>
      <c r="BB75">
        <v>0.90173848308149795</v>
      </c>
      <c r="BC75" t="s">
        <v>68</v>
      </c>
      <c r="BF75" t="s">
        <v>117</v>
      </c>
      <c r="BG75" t="s">
        <v>119</v>
      </c>
      <c r="BH75" t="s">
        <v>345</v>
      </c>
      <c r="BI75">
        <v>9370</v>
      </c>
      <c r="BJ75">
        <v>2</v>
      </c>
      <c r="BK75" t="s">
        <v>218</v>
      </c>
      <c r="BL75" t="s">
        <v>224</v>
      </c>
      <c r="BM75">
        <v>0.90173848308149795</v>
      </c>
      <c r="BN75" t="s">
        <v>68</v>
      </c>
      <c r="BO75" t="s">
        <v>177</v>
      </c>
      <c r="BP75">
        <v>1449.2840000000001</v>
      </c>
    </row>
    <row r="76" spans="1:68" ht="16.5">
      <c r="A76" s="109" t="str">
        <f t="shared" si="36"/>
        <v>성원운수</v>
      </c>
      <c r="B76" s="110" t="str">
        <f t="shared" si="34"/>
        <v>이성열</v>
      </c>
      <c r="C76" s="111" t="str">
        <f t="shared" si="37"/>
        <v>D</v>
      </c>
      <c r="D76" s="112">
        <f t="shared" si="38"/>
        <v>0.80344827586206902</v>
      </c>
      <c r="E76" s="113">
        <f t="shared" si="39"/>
        <v>9910</v>
      </c>
      <c r="F76" s="114" t="str">
        <f t="shared" si="40"/>
        <v>535</v>
      </c>
      <c r="G76" s="115" t="str">
        <f t="shared" si="41"/>
        <v>71바6967</v>
      </c>
      <c r="H76" s="116">
        <f t="shared" si="42"/>
        <v>1</v>
      </c>
      <c r="I76" s="117">
        <f t="shared" si="35"/>
        <v>1587.829</v>
      </c>
      <c r="J76" s="118">
        <f t="shared" si="43"/>
        <v>8.2496167286695288E-3</v>
      </c>
      <c r="K76" s="118">
        <f t="shared" si="44"/>
        <v>0.31995951687760732</v>
      </c>
      <c r="L76" s="118">
        <f t="shared" si="45"/>
        <v>0.19964366439962994</v>
      </c>
      <c r="M76" s="119">
        <f t="shared" si="46"/>
        <v>7.9180000000000001</v>
      </c>
      <c r="N76" s="120">
        <f t="shared" si="47"/>
        <v>6.2979073943100927E-2</v>
      </c>
      <c r="O76" s="120">
        <f t="shared" si="48"/>
        <v>0.44085351760170649</v>
      </c>
      <c r="P76" s="221">
        <f t="shared" si="49"/>
        <v>6</v>
      </c>
      <c r="Q76" s="222">
        <f t="shared" si="50"/>
        <v>1</v>
      </c>
      <c r="R76" s="222">
        <f t="shared" si="51"/>
        <v>7</v>
      </c>
      <c r="T76">
        <v>519</v>
      </c>
      <c r="U76">
        <v>9910</v>
      </c>
      <c r="V76" t="s">
        <v>347</v>
      </c>
      <c r="W76">
        <v>1587.829</v>
      </c>
      <c r="X76">
        <v>681.33299999999997</v>
      </c>
      <c r="Y76">
        <v>2.33</v>
      </c>
      <c r="Z76">
        <v>7.9180000000000001</v>
      </c>
      <c r="AA76">
        <v>122.359139</v>
      </c>
      <c r="AB76">
        <v>1.0094160000000001</v>
      </c>
      <c r="AC76">
        <v>39.149971000000001</v>
      </c>
      <c r="AD76" s="1">
        <v>317</v>
      </c>
      <c r="AE76">
        <v>1</v>
      </c>
      <c r="AF76">
        <v>7</v>
      </c>
      <c r="AG76">
        <v>70</v>
      </c>
      <c r="AH76">
        <v>12.976791</v>
      </c>
      <c r="AI76">
        <v>7.4</v>
      </c>
      <c r="AJ76">
        <v>0</v>
      </c>
      <c r="AK76">
        <v>6</v>
      </c>
      <c r="AL76">
        <v>262</v>
      </c>
      <c r="AM76" t="s">
        <v>348</v>
      </c>
      <c r="AN76" t="s">
        <v>589</v>
      </c>
      <c r="AO76">
        <v>1587.829</v>
      </c>
      <c r="AR76" t="s">
        <v>117</v>
      </c>
      <c r="AS76" t="s">
        <v>118</v>
      </c>
      <c r="AT76" t="s">
        <v>213</v>
      </c>
      <c r="AU76" t="s">
        <v>347</v>
      </c>
      <c r="AV76" t="s">
        <v>48</v>
      </c>
      <c r="AW76">
        <v>1</v>
      </c>
      <c r="BB76">
        <v>0.80344827586206902</v>
      </c>
      <c r="BC76" t="s">
        <v>67</v>
      </c>
      <c r="BF76" t="s">
        <v>117</v>
      </c>
      <c r="BG76" t="s">
        <v>118</v>
      </c>
      <c r="BH76" t="s">
        <v>347</v>
      </c>
      <c r="BI76">
        <v>9910</v>
      </c>
      <c r="BJ76">
        <v>1</v>
      </c>
      <c r="BK76" t="s">
        <v>213</v>
      </c>
      <c r="BL76" t="s">
        <v>176</v>
      </c>
      <c r="BM76">
        <v>0.80344827586206902</v>
      </c>
      <c r="BN76" t="s">
        <v>67</v>
      </c>
      <c r="BO76" t="s">
        <v>180</v>
      </c>
      <c r="BP76">
        <v>1587.829</v>
      </c>
    </row>
    <row r="77" spans="1:68" ht="16.5">
      <c r="A77" s="126" t="str">
        <f t="shared" si="36"/>
        <v>성원운수</v>
      </c>
      <c r="B77" s="127" t="str">
        <f t="shared" si="34"/>
        <v>이수상</v>
      </c>
      <c r="C77" s="128" t="str">
        <f t="shared" si="37"/>
        <v>D</v>
      </c>
      <c r="D77" s="129">
        <f t="shared" si="38"/>
        <v>0.82144743892573524</v>
      </c>
      <c r="E77" s="130">
        <f t="shared" si="39"/>
        <v>8686</v>
      </c>
      <c r="F77" s="131" t="str">
        <f t="shared" si="40"/>
        <v>538</v>
      </c>
      <c r="G77" s="132" t="str">
        <f t="shared" si="41"/>
        <v>71바6301</v>
      </c>
      <c r="H77" s="133">
        <f t="shared" si="42"/>
        <v>2</v>
      </c>
      <c r="I77" s="134">
        <f t="shared" si="35"/>
        <v>1974.1130000000001</v>
      </c>
      <c r="J77" s="135">
        <f t="shared" si="43"/>
        <v>2.0905757847075934E-2</v>
      </c>
      <c r="K77" s="135">
        <f t="shared" si="44"/>
        <v>0.39626710783853897</v>
      </c>
      <c r="L77" s="135">
        <f t="shared" si="45"/>
        <v>0.15348665451268492</v>
      </c>
      <c r="M77" s="136">
        <f t="shared" si="46"/>
        <v>13.757999999999999</v>
      </c>
      <c r="N77" s="137">
        <f t="shared" si="47"/>
        <v>0</v>
      </c>
      <c r="O77" s="137">
        <f t="shared" si="48"/>
        <v>9.8271983417362634</v>
      </c>
      <c r="P77" s="219">
        <f t="shared" si="49"/>
        <v>50</v>
      </c>
      <c r="Q77" s="220">
        <f t="shared" si="50"/>
        <v>0</v>
      </c>
      <c r="R77" s="220">
        <f t="shared" si="51"/>
        <v>194</v>
      </c>
      <c r="T77">
        <v>519</v>
      </c>
      <c r="U77">
        <v>8686</v>
      </c>
      <c r="V77" t="s">
        <v>349</v>
      </c>
      <c r="W77">
        <v>1974.1130000000001</v>
      </c>
      <c r="X77">
        <v>999.274</v>
      </c>
      <c r="Y77">
        <v>1.976</v>
      </c>
      <c r="Z77">
        <v>13.757999999999999</v>
      </c>
      <c r="AA77">
        <v>156.13325399999999</v>
      </c>
      <c r="AB77">
        <v>3.264084</v>
      </c>
      <c r="AC77">
        <v>61.870472999999997</v>
      </c>
      <c r="AD77" s="1">
        <v>303</v>
      </c>
      <c r="AE77">
        <v>0</v>
      </c>
      <c r="AF77">
        <v>194</v>
      </c>
      <c r="AG77">
        <v>73</v>
      </c>
      <c r="AH77">
        <v>12.64377</v>
      </c>
      <c r="AI77">
        <v>81.8</v>
      </c>
      <c r="AJ77">
        <v>0</v>
      </c>
      <c r="AK77">
        <v>50</v>
      </c>
      <c r="AL77">
        <v>6853</v>
      </c>
      <c r="AM77" t="s">
        <v>350</v>
      </c>
      <c r="AN77" t="s">
        <v>590</v>
      </c>
      <c r="AO77">
        <v>1881.348</v>
      </c>
      <c r="AR77" t="s">
        <v>117</v>
      </c>
      <c r="AS77" t="s">
        <v>121</v>
      </c>
      <c r="AT77" t="s">
        <v>243</v>
      </c>
      <c r="AU77" t="s">
        <v>349</v>
      </c>
      <c r="AV77" t="s">
        <v>48</v>
      </c>
      <c r="AW77">
        <v>2</v>
      </c>
      <c r="BB77">
        <v>0.82144743892573524</v>
      </c>
      <c r="BC77" t="s">
        <v>67</v>
      </c>
      <c r="BF77" t="s">
        <v>117</v>
      </c>
      <c r="BG77" t="s">
        <v>121</v>
      </c>
      <c r="BH77" t="s">
        <v>349</v>
      </c>
      <c r="BI77">
        <v>8686</v>
      </c>
      <c r="BJ77">
        <v>2</v>
      </c>
      <c r="BK77" t="s">
        <v>243</v>
      </c>
      <c r="BL77" t="s">
        <v>244</v>
      </c>
      <c r="BM77">
        <v>0.82144743892573524</v>
      </c>
      <c r="BN77" t="s">
        <v>67</v>
      </c>
      <c r="BO77" t="s">
        <v>180</v>
      </c>
      <c r="BP77">
        <v>1974.1130000000001</v>
      </c>
    </row>
    <row r="78" spans="1:68" ht="16.5">
      <c r="A78" s="109" t="str">
        <f t="shared" si="36"/>
        <v>성원운수</v>
      </c>
      <c r="B78" s="110" t="str">
        <f t="shared" si="34"/>
        <v>이수현</v>
      </c>
      <c r="C78" s="111" t="str">
        <f t="shared" si="37"/>
        <v>F</v>
      </c>
      <c r="D78" s="112">
        <f t="shared" si="38"/>
        <v>0.70580338899592243</v>
      </c>
      <c r="E78" s="113">
        <f t="shared" si="39"/>
        <v>2500</v>
      </c>
      <c r="F78" s="114" t="str">
        <f t="shared" si="40"/>
        <v>539</v>
      </c>
      <c r="G78" s="115" t="str">
        <f t="shared" si="41"/>
        <v>71바6605</v>
      </c>
      <c r="H78" s="116">
        <f t="shared" si="42"/>
        <v>5</v>
      </c>
      <c r="I78" s="117">
        <f t="shared" si="35"/>
        <v>1959.0530000000001</v>
      </c>
      <c r="J78" s="118">
        <f t="shared" si="43"/>
        <v>2.3661352945114358E-2</v>
      </c>
      <c r="K78" s="118">
        <f t="shared" si="44"/>
        <v>0.41456601067036297</v>
      </c>
      <c r="L78" s="118">
        <f t="shared" si="45"/>
        <v>0.23633867996424801</v>
      </c>
      <c r="M78" s="119">
        <f t="shared" si="46"/>
        <v>14.595000000000001</v>
      </c>
      <c r="N78" s="120">
        <f t="shared" si="47"/>
        <v>0.81672114026521991</v>
      </c>
      <c r="O78" s="120">
        <f t="shared" si="48"/>
        <v>0.10209014253315249</v>
      </c>
      <c r="P78" s="221">
        <f t="shared" si="49"/>
        <v>75</v>
      </c>
      <c r="Q78" s="222">
        <f t="shared" si="50"/>
        <v>16</v>
      </c>
      <c r="R78" s="222">
        <f t="shared" si="51"/>
        <v>2</v>
      </c>
      <c r="T78">
        <v>519</v>
      </c>
      <c r="U78">
        <v>2500</v>
      </c>
      <c r="V78" t="s">
        <v>455</v>
      </c>
      <c r="W78">
        <v>1959.0530000000001</v>
      </c>
      <c r="X78">
        <v>716.63599999999997</v>
      </c>
      <c r="Y78">
        <v>2.734</v>
      </c>
      <c r="Z78">
        <v>14.595000000000001</v>
      </c>
      <c r="AA78">
        <v>183.28711000000001</v>
      </c>
      <c r="AB78">
        <v>4.3368209999999996</v>
      </c>
      <c r="AC78">
        <v>75.984605999999999</v>
      </c>
      <c r="AD78" s="1">
        <v>463</v>
      </c>
      <c r="AE78">
        <v>16</v>
      </c>
      <c r="AF78">
        <v>2</v>
      </c>
      <c r="AG78">
        <v>54</v>
      </c>
      <c r="AH78">
        <v>10.688438</v>
      </c>
      <c r="AI78">
        <v>0</v>
      </c>
      <c r="AJ78">
        <v>0</v>
      </c>
      <c r="AK78">
        <v>75</v>
      </c>
      <c r="AL78">
        <v>42398</v>
      </c>
      <c r="AM78" t="s">
        <v>497</v>
      </c>
      <c r="AN78" t="s">
        <v>591</v>
      </c>
      <c r="AO78">
        <v>1033.4870000000001</v>
      </c>
      <c r="AR78" t="s">
        <v>117</v>
      </c>
      <c r="AS78" t="s">
        <v>122</v>
      </c>
      <c r="AT78" t="s">
        <v>250</v>
      </c>
      <c r="AU78" t="s">
        <v>455</v>
      </c>
      <c r="AV78" t="s">
        <v>195</v>
      </c>
      <c r="AW78">
        <v>5</v>
      </c>
      <c r="BB78">
        <v>0.70580338899592243</v>
      </c>
      <c r="BC78" t="s">
        <v>70</v>
      </c>
      <c r="BF78" t="s">
        <v>117</v>
      </c>
      <c r="BG78" t="s">
        <v>122</v>
      </c>
      <c r="BH78" t="s">
        <v>455</v>
      </c>
      <c r="BI78">
        <v>2500</v>
      </c>
      <c r="BJ78">
        <v>5</v>
      </c>
      <c r="BK78" t="s">
        <v>250</v>
      </c>
      <c r="BL78" t="s">
        <v>308</v>
      </c>
      <c r="BM78">
        <v>0.70580338899592243</v>
      </c>
      <c r="BN78" t="s">
        <v>70</v>
      </c>
      <c r="BO78" t="s">
        <v>189</v>
      </c>
      <c r="BP78">
        <v>1959.0530000000003</v>
      </c>
    </row>
    <row r="79" spans="1:68" ht="16.5">
      <c r="A79" s="126" t="str">
        <f t="shared" si="36"/>
        <v>성원운수</v>
      </c>
      <c r="B79" s="127" t="str">
        <f t="shared" si="34"/>
        <v>이영숙</v>
      </c>
      <c r="C79" s="128" t="str">
        <f t="shared" si="37"/>
        <v>F</v>
      </c>
      <c r="D79" s="129">
        <f t="shared" si="38"/>
        <v>0.72000000000000008</v>
      </c>
      <c r="E79" s="130">
        <f t="shared" si="39"/>
        <v>9939</v>
      </c>
      <c r="F79" s="131" t="str">
        <f t="shared" si="40"/>
        <v>535</v>
      </c>
      <c r="G79" s="132" t="str">
        <f t="shared" si="41"/>
        <v>71바6959</v>
      </c>
      <c r="H79" s="133">
        <f t="shared" si="42"/>
        <v>1</v>
      </c>
      <c r="I79" s="134">
        <f t="shared" si="35"/>
        <v>1009.15</v>
      </c>
      <c r="J79" s="135">
        <f t="shared" si="43"/>
        <v>1.2399996992567712E-2</v>
      </c>
      <c r="K79" s="135">
        <f t="shared" si="44"/>
        <v>0.38607448933984201</v>
      </c>
      <c r="L79" s="135">
        <f t="shared" si="45"/>
        <v>6.4410642620026756E-2</v>
      </c>
      <c r="M79" s="136">
        <f t="shared" si="46"/>
        <v>11.315</v>
      </c>
      <c r="N79" s="137">
        <f t="shared" si="47"/>
        <v>0</v>
      </c>
      <c r="O79" s="137">
        <f t="shared" si="48"/>
        <v>1.6845860377545459</v>
      </c>
      <c r="P79" s="219">
        <f t="shared" si="49"/>
        <v>17</v>
      </c>
      <c r="Q79" s="220">
        <f t="shared" si="50"/>
        <v>0</v>
      </c>
      <c r="R79" s="220">
        <f t="shared" si="51"/>
        <v>17</v>
      </c>
      <c r="T79">
        <v>519</v>
      </c>
      <c r="U79">
        <v>9939</v>
      </c>
      <c r="V79" t="s">
        <v>352</v>
      </c>
      <c r="W79">
        <v>1009.15</v>
      </c>
      <c r="X79">
        <v>451.64800000000002</v>
      </c>
      <c r="Y79">
        <v>2.234</v>
      </c>
      <c r="Z79">
        <v>11.315</v>
      </c>
      <c r="AA79">
        <v>78.605260999999999</v>
      </c>
      <c r="AB79">
        <v>0.97470500000000004</v>
      </c>
      <c r="AC79">
        <v>30.347486</v>
      </c>
      <c r="AD79" s="1">
        <v>65</v>
      </c>
      <c r="AE79">
        <v>0</v>
      </c>
      <c r="AF79">
        <v>17</v>
      </c>
      <c r="AG79">
        <v>67</v>
      </c>
      <c r="AH79">
        <v>12.838198999999999</v>
      </c>
      <c r="AI79">
        <v>7.6</v>
      </c>
      <c r="AJ79">
        <v>0</v>
      </c>
      <c r="AK79">
        <v>17</v>
      </c>
      <c r="AL79">
        <v>2136</v>
      </c>
      <c r="AM79" t="s">
        <v>353</v>
      </c>
      <c r="AN79" t="s">
        <v>592</v>
      </c>
      <c r="AO79">
        <v>980.97400000000005</v>
      </c>
      <c r="AR79" t="s">
        <v>117</v>
      </c>
      <c r="AS79" t="s">
        <v>118</v>
      </c>
      <c r="AT79" t="s">
        <v>206</v>
      </c>
      <c r="AU79" t="s">
        <v>352</v>
      </c>
      <c r="AV79" t="s">
        <v>48</v>
      </c>
      <c r="AW79">
        <v>1</v>
      </c>
      <c r="BB79">
        <v>0.72000000000000008</v>
      </c>
      <c r="BC79" t="s">
        <v>70</v>
      </c>
      <c r="BF79" t="s">
        <v>117</v>
      </c>
      <c r="BG79" t="s">
        <v>118</v>
      </c>
      <c r="BH79" t="s">
        <v>352</v>
      </c>
      <c r="BI79">
        <v>9939</v>
      </c>
      <c r="BJ79">
        <v>1</v>
      </c>
      <c r="BK79" t="s">
        <v>206</v>
      </c>
      <c r="BL79" t="s">
        <v>176</v>
      </c>
      <c r="BM79">
        <v>0.72000000000000008</v>
      </c>
      <c r="BN79" t="s">
        <v>70</v>
      </c>
      <c r="BO79" t="s">
        <v>189</v>
      </c>
      <c r="BP79">
        <v>980.97400000000005</v>
      </c>
    </row>
    <row r="80" spans="1:68" ht="16.5">
      <c r="A80" s="109" t="str">
        <f t="shared" si="36"/>
        <v>성원운수</v>
      </c>
      <c r="B80" s="110" t="str">
        <f t="shared" si="34"/>
        <v>이유원</v>
      </c>
      <c r="C80" s="111" t="str">
        <f t="shared" si="37"/>
        <v>B</v>
      </c>
      <c r="D80" s="112">
        <f t="shared" si="38"/>
        <v>0.91157808136844964</v>
      </c>
      <c r="E80" s="113">
        <f t="shared" si="39"/>
        <v>3535</v>
      </c>
      <c r="F80" s="114" t="str">
        <f t="shared" si="40"/>
        <v>535</v>
      </c>
      <c r="G80" s="115" t="str">
        <f t="shared" si="41"/>
        <v>71바6963</v>
      </c>
      <c r="H80" s="116">
        <f t="shared" si="42"/>
        <v>2</v>
      </c>
      <c r="I80" s="117">
        <f t="shared" si="35"/>
        <v>1819.72</v>
      </c>
      <c r="J80" s="118">
        <f t="shared" si="43"/>
        <v>4.5218035177801283E-3</v>
      </c>
      <c r="K80" s="118">
        <f t="shared" si="44"/>
        <v>0.35560781295440819</v>
      </c>
      <c r="L80" s="118">
        <f t="shared" si="45"/>
        <v>0.17695030004616094</v>
      </c>
      <c r="M80" s="119">
        <f t="shared" si="46"/>
        <v>8.3539999999999992</v>
      </c>
      <c r="N80" s="120">
        <f t="shared" si="47"/>
        <v>0</v>
      </c>
      <c r="O80" s="120">
        <f t="shared" si="48"/>
        <v>2.5828149385619765</v>
      </c>
      <c r="P80" s="221">
        <f t="shared" si="49"/>
        <v>26</v>
      </c>
      <c r="Q80" s="222">
        <f t="shared" si="50"/>
        <v>0</v>
      </c>
      <c r="R80" s="222">
        <f t="shared" si="51"/>
        <v>47</v>
      </c>
      <c r="T80">
        <v>519</v>
      </c>
      <c r="U80">
        <v>3535</v>
      </c>
      <c r="V80" t="s">
        <v>354</v>
      </c>
      <c r="W80">
        <v>1819.72</v>
      </c>
      <c r="X80">
        <v>686.95600000000002</v>
      </c>
      <c r="Y80">
        <v>2.649</v>
      </c>
      <c r="Z80">
        <v>8.3539999999999992</v>
      </c>
      <c r="AA80">
        <v>139.687184</v>
      </c>
      <c r="AB80">
        <v>0.63163800000000003</v>
      </c>
      <c r="AC80">
        <v>49.673853999999999</v>
      </c>
      <c r="AD80" s="1">
        <v>322</v>
      </c>
      <c r="AE80">
        <v>0</v>
      </c>
      <c r="AF80">
        <v>47</v>
      </c>
      <c r="AG80">
        <v>62</v>
      </c>
      <c r="AH80">
        <v>13.027107000000001</v>
      </c>
      <c r="AI80">
        <v>0</v>
      </c>
      <c r="AJ80">
        <v>0</v>
      </c>
      <c r="AK80">
        <v>26</v>
      </c>
      <c r="AL80">
        <v>1816</v>
      </c>
      <c r="AM80" t="s">
        <v>355</v>
      </c>
      <c r="AN80" t="s">
        <v>593</v>
      </c>
      <c r="AO80">
        <v>1762.9369999999999</v>
      </c>
      <c r="AR80" t="s">
        <v>117</v>
      </c>
      <c r="AS80" t="s">
        <v>118</v>
      </c>
      <c r="AT80" t="s">
        <v>210</v>
      </c>
      <c r="AU80" t="s">
        <v>354</v>
      </c>
      <c r="AV80" t="s">
        <v>48</v>
      </c>
      <c r="AW80">
        <v>2</v>
      </c>
      <c r="BB80">
        <v>0.91157808136844964</v>
      </c>
      <c r="BC80" t="s">
        <v>68</v>
      </c>
      <c r="BF80" t="s">
        <v>117</v>
      </c>
      <c r="BG80" t="s">
        <v>118</v>
      </c>
      <c r="BH80" t="s">
        <v>354</v>
      </c>
      <c r="BI80">
        <v>3535</v>
      </c>
      <c r="BJ80">
        <v>2</v>
      </c>
      <c r="BK80" t="s">
        <v>210</v>
      </c>
      <c r="BL80" t="s">
        <v>201</v>
      </c>
      <c r="BM80">
        <v>0.91157808136844964</v>
      </c>
      <c r="BN80" t="s">
        <v>68</v>
      </c>
      <c r="BO80" t="s">
        <v>177</v>
      </c>
      <c r="BP80">
        <v>1819.7199999999998</v>
      </c>
    </row>
    <row r="81" spans="1:68" ht="16.5">
      <c r="A81" s="126" t="str">
        <f t="shared" si="36"/>
        <v>성원운수</v>
      </c>
      <c r="B81" s="127" t="str">
        <f t="shared" si="34"/>
        <v>이을락</v>
      </c>
      <c r="C81" s="128" t="str">
        <f t="shared" si="37"/>
        <v>F</v>
      </c>
      <c r="D81" s="129">
        <f t="shared" si="38"/>
        <v>0.77704636673492611</v>
      </c>
      <c r="E81" s="130">
        <f t="shared" si="39"/>
        <v>8465</v>
      </c>
      <c r="F81" s="131" t="str">
        <f t="shared" si="40"/>
        <v>536</v>
      </c>
      <c r="G81" s="132" t="str">
        <f t="shared" si="41"/>
        <v>71바5552</v>
      </c>
      <c r="H81" s="133">
        <f t="shared" si="42"/>
        <v>9</v>
      </c>
      <c r="I81" s="134">
        <f t="shared" si="35"/>
        <v>1357.33</v>
      </c>
      <c r="J81" s="135">
        <f t="shared" si="43"/>
        <v>7.1011970321304034E-3</v>
      </c>
      <c r="K81" s="135">
        <f t="shared" si="44"/>
        <v>0.37853998040229409</v>
      </c>
      <c r="L81" s="135">
        <f t="shared" si="45"/>
        <v>0.10682737433048707</v>
      </c>
      <c r="M81" s="136">
        <f t="shared" si="46"/>
        <v>9.702</v>
      </c>
      <c r="N81" s="137">
        <f t="shared" si="47"/>
        <v>0.14734810252480973</v>
      </c>
      <c r="O81" s="137">
        <f t="shared" si="48"/>
        <v>7.072708921190868</v>
      </c>
      <c r="P81" s="219">
        <f t="shared" si="49"/>
        <v>25</v>
      </c>
      <c r="Q81" s="220">
        <f t="shared" si="50"/>
        <v>2</v>
      </c>
      <c r="R81" s="220">
        <f t="shared" si="51"/>
        <v>96</v>
      </c>
      <c r="T81">
        <v>519</v>
      </c>
      <c r="U81">
        <v>8465</v>
      </c>
      <c r="V81" t="s">
        <v>356</v>
      </c>
      <c r="W81">
        <v>1357.33</v>
      </c>
      <c r="X81">
        <v>634.89400000000001</v>
      </c>
      <c r="Y81">
        <v>2.1379999999999999</v>
      </c>
      <c r="Z81">
        <v>9.702</v>
      </c>
      <c r="AA81">
        <v>105.33886</v>
      </c>
      <c r="AB81">
        <v>0.74803200000000003</v>
      </c>
      <c r="AC81">
        <v>39.874969999999998</v>
      </c>
      <c r="AD81" s="1">
        <v>145</v>
      </c>
      <c r="AE81">
        <v>2</v>
      </c>
      <c r="AF81">
        <v>96</v>
      </c>
      <c r="AG81">
        <v>72</v>
      </c>
      <c r="AH81">
        <v>12.885368</v>
      </c>
      <c r="AI81">
        <v>46.2</v>
      </c>
      <c r="AJ81">
        <v>0</v>
      </c>
      <c r="AK81">
        <v>25</v>
      </c>
      <c r="AL81">
        <v>2407</v>
      </c>
      <c r="AM81" t="s">
        <v>357</v>
      </c>
      <c r="AN81" t="s">
        <v>594</v>
      </c>
      <c r="AO81">
        <v>224.047</v>
      </c>
      <c r="AR81" t="s">
        <v>117</v>
      </c>
      <c r="AS81" t="s">
        <v>119</v>
      </c>
      <c r="AT81" t="s">
        <v>420</v>
      </c>
      <c r="AU81" t="s">
        <v>356</v>
      </c>
      <c r="AV81" t="s">
        <v>48</v>
      </c>
      <c r="AW81">
        <v>9</v>
      </c>
      <c r="BB81">
        <v>0.77704636673492611</v>
      </c>
      <c r="BC81" t="s">
        <v>70</v>
      </c>
      <c r="BF81" t="s">
        <v>117</v>
      </c>
      <c r="BG81" t="s">
        <v>119</v>
      </c>
      <c r="BH81" t="s">
        <v>356</v>
      </c>
      <c r="BI81">
        <v>8465</v>
      </c>
      <c r="BJ81">
        <v>9</v>
      </c>
      <c r="BK81" t="s">
        <v>420</v>
      </c>
      <c r="BL81" t="s">
        <v>221</v>
      </c>
      <c r="BM81">
        <v>0.77704636673492611</v>
      </c>
      <c r="BN81" t="s">
        <v>70</v>
      </c>
      <c r="BO81" t="s">
        <v>189</v>
      </c>
      <c r="BP81">
        <v>1357.3300000000002</v>
      </c>
    </row>
    <row r="82" spans="1:68" ht="16.5">
      <c r="A82" s="109" t="str">
        <f t="shared" si="36"/>
        <v>성원운수</v>
      </c>
      <c r="B82" s="110" t="str">
        <f t="shared" si="34"/>
        <v>이응수</v>
      </c>
      <c r="C82" s="111" t="str">
        <f t="shared" si="37"/>
        <v>B</v>
      </c>
      <c r="D82" s="112">
        <f t="shared" si="38"/>
        <v>0.90267973168559323</v>
      </c>
      <c r="E82" s="113">
        <f t="shared" si="39"/>
        <v>7382</v>
      </c>
      <c r="F82" s="114" t="str">
        <f t="shared" si="40"/>
        <v>536</v>
      </c>
      <c r="G82" s="115" t="str">
        <f t="shared" si="41"/>
        <v>71바5566</v>
      </c>
      <c r="H82" s="116">
        <f t="shared" si="42"/>
        <v>2</v>
      </c>
      <c r="I82" s="117">
        <f t="shared" si="35"/>
        <v>1199.8630000000001</v>
      </c>
      <c r="J82" s="118">
        <f t="shared" si="43"/>
        <v>7.4594885266019159E-3</v>
      </c>
      <c r="K82" s="118">
        <f t="shared" si="44"/>
        <v>0.40493798923156471</v>
      </c>
      <c r="L82" s="118">
        <f t="shared" si="45"/>
        <v>0.10667884583489948</v>
      </c>
      <c r="M82" s="119">
        <f t="shared" si="46"/>
        <v>10.645</v>
      </c>
      <c r="N82" s="120">
        <f t="shared" si="47"/>
        <v>0</v>
      </c>
      <c r="O82" s="120">
        <f t="shared" si="48"/>
        <v>1.1667998763192131</v>
      </c>
      <c r="P82" s="221">
        <f t="shared" si="49"/>
        <v>6</v>
      </c>
      <c r="Q82" s="222">
        <f t="shared" si="50"/>
        <v>0</v>
      </c>
      <c r="R82" s="222">
        <f t="shared" si="51"/>
        <v>14</v>
      </c>
      <c r="T82">
        <v>519</v>
      </c>
      <c r="U82">
        <v>7382</v>
      </c>
      <c r="V82" t="s">
        <v>358</v>
      </c>
      <c r="W82">
        <v>1199.8630000000001</v>
      </c>
      <c r="X82">
        <v>477.08600000000001</v>
      </c>
      <c r="Y82">
        <v>2.5150000000000001</v>
      </c>
      <c r="Z82">
        <v>10.645</v>
      </c>
      <c r="AA82">
        <v>96.964691000000002</v>
      </c>
      <c r="AB82">
        <v>0.72330700000000003</v>
      </c>
      <c r="AC82">
        <v>39.264687000000002</v>
      </c>
      <c r="AD82" s="1">
        <v>128</v>
      </c>
      <c r="AE82">
        <v>0</v>
      </c>
      <c r="AF82">
        <v>14</v>
      </c>
      <c r="AG82">
        <v>68</v>
      </c>
      <c r="AH82">
        <v>12.374224999999999</v>
      </c>
      <c r="AI82">
        <v>13.1</v>
      </c>
      <c r="AJ82">
        <v>0</v>
      </c>
      <c r="AK82">
        <v>6</v>
      </c>
      <c r="AL82">
        <v>848</v>
      </c>
      <c r="AM82" t="s">
        <v>359</v>
      </c>
      <c r="AN82" t="s">
        <v>595</v>
      </c>
      <c r="AO82">
        <v>1106.912</v>
      </c>
      <c r="AR82" t="s">
        <v>117</v>
      </c>
      <c r="AS82" t="s">
        <v>119</v>
      </c>
      <c r="AT82" t="s">
        <v>229</v>
      </c>
      <c r="AU82" t="s">
        <v>358</v>
      </c>
      <c r="AV82" t="s">
        <v>48</v>
      </c>
      <c r="AW82">
        <v>2</v>
      </c>
      <c r="BB82">
        <v>0.90267973168559323</v>
      </c>
      <c r="BC82" t="s">
        <v>68</v>
      </c>
      <c r="BF82" t="s">
        <v>117</v>
      </c>
      <c r="BG82" t="s">
        <v>119</v>
      </c>
      <c r="BH82" t="s">
        <v>358</v>
      </c>
      <c r="BI82">
        <v>7382</v>
      </c>
      <c r="BJ82">
        <v>2</v>
      </c>
      <c r="BK82" t="s">
        <v>229</v>
      </c>
      <c r="BL82" t="s">
        <v>217</v>
      </c>
      <c r="BM82">
        <v>0.90267973168559323</v>
      </c>
      <c r="BN82" t="s">
        <v>68</v>
      </c>
      <c r="BO82" t="s">
        <v>177</v>
      </c>
      <c r="BP82">
        <v>1199.8630000000001</v>
      </c>
    </row>
    <row r="83" spans="1:68" ht="16.5">
      <c r="A83" s="126" t="str">
        <f t="shared" si="36"/>
        <v>성원운수</v>
      </c>
      <c r="B83" s="127" t="str">
        <f t="shared" si="34"/>
        <v>이일선</v>
      </c>
      <c r="C83" s="128" t="str">
        <f t="shared" si="37"/>
        <v>D</v>
      </c>
      <c r="D83" s="129">
        <f t="shared" si="38"/>
        <v>0.80037220516775553</v>
      </c>
      <c r="E83" s="130">
        <f t="shared" si="39"/>
        <v>3907</v>
      </c>
      <c r="F83" s="131" t="str">
        <f t="shared" si="40"/>
        <v>535</v>
      </c>
      <c r="G83" s="132" t="str">
        <f t="shared" si="41"/>
        <v>71바6959</v>
      </c>
      <c r="H83" s="133">
        <f t="shared" si="42"/>
        <v>10</v>
      </c>
      <c r="I83" s="134">
        <f t="shared" si="35"/>
        <v>1600.4490000000001</v>
      </c>
      <c r="J83" s="135">
        <f t="shared" si="43"/>
        <v>9.9904171811011806E-3</v>
      </c>
      <c r="K83" s="135">
        <f t="shared" si="44"/>
        <v>0.34512163413900876</v>
      </c>
      <c r="L83" s="135">
        <f t="shared" si="45"/>
        <v>0.19369564415985763</v>
      </c>
      <c r="M83" s="136">
        <f t="shared" si="46"/>
        <v>10.462999999999999</v>
      </c>
      <c r="N83" s="137">
        <f t="shared" si="47"/>
        <v>6.2482465858018588E-2</v>
      </c>
      <c r="O83" s="137">
        <f t="shared" si="48"/>
        <v>0.87475452201226023</v>
      </c>
      <c r="P83" s="219">
        <f t="shared" si="49"/>
        <v>10</v>
      </c>
      <c r="Q83" s="220">
        <f t="shared" si="50"/>
        <v>1</v>
      </c>
      <c r="R83" s="220">
        <f t="shared" si="51"/>
        <v>14</v>
      </c>
      <c r="T83">
        <v>519</v>
      </c>
      <c r="U83">
        <v>3907</v>
      </c>
      <c r="V83" t="s">
        <v>360</v>
      </c>
      <c r="W83">
        <v>1600.4490000000001</v>
      </c>
      <c r="X83">
        <v>686.94399999999996</v>
      </c>
      <c r="Y83">
        <v>2.33</v>
      </c>
      <c r="Z83">
        <v>10.462999999999999</v>
      </c>
      <c r="AA83">
        <v>123.143306</v>
      </c>
      <c r="AB83">
        <v>1.230253</v>
      </c>
      <c r="AC83">
        <v>42.499419000000003</v>
      </c>
      <c r="AD83" s="1">
        <v>310</v>
      </c>
      <c r="AE83">
        <v>1</v>
      </c>
      <c r="AF83">
        <v>14</v>
      </c>
      <c r="AG83">
        <v>61</v>
      </c>
      <c r="AH83">
        <v>12.996638000000001</v>
      </c>
      <c r="AI83">
        <v>0</v>
      </c>
      <c r="AJ83">
        <v>0</v>
      </c>
      <c r="AK83">
        <v>10</v>
      </c>
      <c r="AL83">
        <v>620</v>
      </c>
      <c r="AM83" t="s">
        <v>361</v>
      </c>
      <c r="AN83" t="s">
        <v>596</v>
      </c>
      <c r="AO83">
        <v>287.22899999999998</v>
      </c>
      <c r="AR83" t="s">
        <v>117</v>
      </c>
      <c r="AS83" t="s">
        <v>118</v>
      </c>
      <c r="AT83" t="s">
        <v>206</v>
      </c>
      <c r="AU83" t="s">
        <v>360</v>
      </c>
      <c r="AV83" t="s">
        <v>48</v>
      </c>
      <c r="AW83">
        <v>10</v>
      </c>
      <c r="BB83">
        <v>0.80037220516775553</v>
      </c>
      <c r="BC83" t="s">
        <v>67</v>
      </c>
      <c r="BF83" t="s">
        <v>117</v>
      </c>
      <c r="BG83" t="s">
        <v>118</v>
      </c>
      <c r="BH83" t="s">
        <v>360</v>
      </c>
      <c r="BI83">
        <v>3907</v>
      </c>
      <c r="BJ83">
        <v>10</v>
      </c>
      <c r="BK83" t="s">
        <v>206</v>
      </c>
      <c r="BL83" t="s">
        <v>208</v>
      </c>
      <c r="BM83">
        <v>0.80037220516775553</v>
      </c>
      <c r="BN83" t="s">
        <v>67</v>
      </c>
      <c r="BO83" t="s">
        <v>180</v>
      </c>
      <c r="BP83">
        <v>1600.4490000000001</v>
      </c>
    </row>
    <row r="84" spans="1:68" ht="16.5">
      <c r="A84" s="109" t="str">
        <f t="shared" si="36"/>
        <v>성원운수</v>
      </c>
      <c r="B84" s="110" t="str">
        <f t="shared" si="34"/>
        <v>이종섭</v>
      </c>
      <c r="C84" s="111" t="str">
        <f t="shared" si="37"/>
        <v>F</v>
      </c>
      <c r="D84" s="112">
        <f t="shared" si="38"/>
        <v>0.74924999999999997</v>
      </c>
      <c r="E84" s="113">
        <f t="shared" si="39"/>
        <v>19</v>
      </c>
      <c r="F84" s="114" t="str">
        <f t="shared" si="40"/>
        <v>539</v>
      </c>
      <c r="G84" s="115" t="str">
        <f t="shared" si="41"/>
        <v>71바6616</v>
      </c>
      <c r="H84" s="116">
        <f t="shared" si="42"/>
        <v>1</v>
      </c>
      <c r="I84" s="117">
        <f t="shared" si="35"/>
        <v>1359.6759999999999</v>
      </c>
      <c r="J84" s="118">
        <f t="shared" si="43"/>
        <v>2.3751431800224918E-2</v>
      </c>
      <c r="K84" s="118">
        <f t="shared" si="44"/>
        <v>0.3709822158235106</v>
      </c>
      <c r="L84" s="118">
        <f t="shared" si="45"/>
        <v>0.28609757030351352</v>
      </c>
      <c r="M84" s="119">
        <f t="shared" si="46"/>
        <v>11.305</v>
      </c>
      <c r="N84" s="120">
        <f t="shared" si="47"/>
        <v>0.44128159943986656</v>
      </c>
      <c r="O84" s="120">
        <f t="shared" si="48"/>
        <v>0.14709386647995554</v>
      </c>
      <c r="P84" s="221">
        <f t="shared" si="49"/>
        <v>25</v>
      </c>
      <c r="Q84" s="222">
        <f t="shared" si="50"/>
        <v>6</v>
      </c>
      <c r="R84" s="222">
        <f t="shared" si="51"/>
        <v>2</v>
      </c>
      <c r="T84">
        <v>519</v>
      </c>
      <c r="U84">
        <v>19</v>
      </c>
      <c r="V84" t="s">
        <v>362</v>
      </c>
      <c r="W84">
        <v>1359.6759999999999</v>
      </c>
      <c r="X84">
        <v>453.71899999999999</v>
      </c>
      <c r="Y84">
        <v>2.9969999999999999</v>
      </c>
      <c r="Z84">
        <v>11.305</v>
      </c>
      <c r="AA84">
        <v>126.550476</v>
      </c>
      <c r="AB84">
        <v>3.0057550000000002</v>
      </c>
      <c r="AC84">
        <v>46.947975999999997</v>
      </c>
      <c r="AD84" s="1">
        <v>389</v>
      </c>
      <c r="AE84">
        <v>6</v>
      </c>
      <c r="AF84">
        <v>2</v>
      </c>
      <c r="AG84">
        <v>52</v>
      </c>
      <c r="AH84">
        <v>10.744139000000001</v>
      </c>
      <c r="AI84">
        <v>0</v>
      </c>
      <c r="AJ84">
        <v>0</v>
      </c>
      <c r="AK84">
        <v>25</v>
      </c>
      <c r="AL84">
        <v>12596</v>
      </c>
      <c r="AM84" t="s">
        <v>363</v>
      </c>
      <c r="AN84" t="s">
        <v>597</v>
      </c>
      <c r="AO84">
        <v>1359.6759999999999</v>
      </c>
      <c r="AR84" t="s">
        <v>117</v>
      </c>
      <c r="AS84" t="s">
        <v>122</v>
      </c>
      <c r="AT84" t="s">
        <v>252</v>
      </c>
      <c r="AU84" t="s">
        <v>362</v>
      </c>
      <c r="AV84" t="s">
        <v>195</v>
      </c>
      <c r="AW84">
        <v>1</v>
      </c>
      <c r="BB84">
        <v>0.74924999999999997</v>
      </c>
      <c r="BC84" t="s">
        <v>70</v>
      </c>
      <c r="BF84" t="s">
        <v>117</v>
      </c>
      <c r="BG84" t="s">
        <v>122</v>
      </c>
      <c r="BH84" t="s">
        <v>362</v>
      </c>
      <c r="BI84">
        <v>19</v>
      </c>
      <c r="BJ84">
        <v>1</v>
      </c>
      <c r="BK84" t="s">
        <v>252</v>
      </c>
      <c r="BL84" t="s">
        <v>176</v>
      </c>
      <c r="BM84">
        <v>0.74924999999999997</v>
      </c>
      <c r="BN84" t="s">
        <v>70</v>
      </c>
      <c r="BO84" t="s">
        <v>189</v>
      </c>
      <c r="BP84">
        <v>1359.6759999999999</v>
      </c>
    </row>
    <row r="85" spans="1:68" ht="16.5">
      <c r="A85" s="126" t="str">
        <f t="shared" si="36"/>
        <v>성원운수</v>
      </c>
      <c r="B85" s="127" t="str">
        <f t="shared" si="34"/>
        <v>이종표</v>
      </c>
      <c r="C85" s="128" t="str">
        <f t="shared" si="37"/>
        <v>D</v>
      </c>
      <c r="D85" s="129">
        <f t="shared" si="38"/>
        <v>0.84</v>
      </c>
      <c r="E85" s="130">
        <f t="shared" si="39"/>
        <v>9392</v>
      </c>
      <c r="F85" s="131" t="str">
        <f t="shared" si="40"/>
        <v>537</v>
      </c>
      <c r="G85" s="132" t="str">
        <f t="shared" si="41"/>
        <v>71바6603</v>
      </c>
      <c r="H85" s="133">
        <f t="shared" si="42"/>
        <v>1</v>
      </c>
      <c r="I85" s="134">
        <f t="shared" si="35"/>
        <v>866.79499999999996</v>
      </c>
      <c r="J85" s="135">
        <f t="shared" si="43"/>
        <v>2.2956112957453329E-2</v>
      </c>
      <c r="K85" s="135">
        <f t="shared" si="44"/>
        <v>0.32416355749347792</v>
      </c>
      <c r="L85" s="135">
        <f t="shared" si="45"/>
        <v>0.10152342826158435</v>
      </c>
      <c r="M85" s="136">
        <f t="shared" si="46"/>
        <v>11.441000000000001</v>
      </c>
      <c r="N85" s="137">
        <f t="shared" si="47"/>
        <v>0</v>
      </c>
      <c r="O85" s="137">
        <f t="shared" si="48"/>
        <v>0.2307350642308735</v>
      </c>
      <c r="P85" s="219">
        <f t="shared" si="49"/>
        <v>8</v>
      </c>
      <c r="Q85" s="220">
        <f t="shared" si="50"/>
        <v>0</v>
      </c>
      <c r="R85" s="220">
        <f t="shared" si="51"/>
        <v>2</v>
      </c>
      <c r="T85">
        <v>519</v>
      </c>
      <c r="U85">
        <v>9392</v>
      </c>
      <c r="V85" t="s">
        <v>506</v>
      </c>
      <c r="W85">
        <v>866.79499999999996</v>
      </c>
      <c r="X85">
        <v>491.37299999999999</v>
      </c>
      <c r="Y85">
        <v>1.764</v>
      </c>
      <c r="Z85">
        <v>11.441000000000001</v>
      </c>
      <c r="AA85">
        <v>55.104146</v>
      </c>
      <c r="AB85">
        <v>1.264977</v>
      </c>
      <c r="AC85">
        <v>17.862756000000001</v>
      </c>
      <c r="AD85" s="1">
        <v>88</v>
      </c>
      <c r="AE85">
        <v>0</v>
      </c>
      <c r="AF85">
        <v>2</v>
      </c>
      <c r="AG85">
        <v>66</v>
      </c>
      <c r="AH85">
        <v>15.730123000000001</v>
      </c>
      <c r="AI85">
        <v>12</v>
      </c>
      <c r="AJ85">
        <v>0</v>
      </c>
      <c r="AK85">
        <v>8</v>
      </c>
      <c r="AL85">
        <v>899</v>
      </c>
      <c r="AM85" t="s">
        <v>598</v>
      </c>
      <c r="AN85" t="s">
        <v>599</v>
      </c>
      <c r="AO85">
        <v>866.79499999999996</v>
      </c>
      <c r="AR85" t="s">
        <v>117</v>
      </c>
      <c r="AS85" t="s">
        <v>120</v>
      </c>
      <c r="AT85" t="s">
        <v>232</v>
      </c>
      <c r="AU85" t="s">
        <v>506</v>
      </c>
      <c r="AV85" t="s">
        <v>234</v>
      </c>
      <c r="AW85">
        <v>1</v>
      </c>
      <c r="BB85">
        <v>0.84</v>
      </c>
      <c r="BC85" t="s">
        <v>67</v>
      </c>
      <c r="BF85" t="s">
        <v>117</v>
      </c>
      <c r="BG85" t="s">
        <v>120</v>
      </c>
      <c r="BH85" t="s">
        <v>506</v>
      </c>
      <c r="BI85">
        <v>9392</v>
      </c>
      <c r="BJ85">
        <v>1</v>
      </c>
      <c r="BK85" t="s">
        <v>232</v>
      </c>
      <c r="BL85" t="s">
        <v>176</v>
      </c>
      <c r="BM85">
        <v>0.84</v>
      </c>
      <c r="BN85" t="s">
        <v>67</v>
      </c>
      <c r="BO85" t="s">
        <v>180</v>
      </c>
      <c r="BP85">
        <v>866.79499999999996</v>
      </c>
    </row>
    <row r="86" spans="1:68" ht="16.5">
      <c r="A86" s="109" t="str">
        <f t="shared" si="36"/>
        <v>성원운수</v>
      </c>
      <c r="B86" s="110" t="str">
        <f t="shared" si="34"/>
        <v>이준복</v>
      </c>
      <c r="C86" s="111" t="str">
        <f t="shared" si="37"/>
        <v>F</v>
      </c>
      <c r="D86" s="112">
        <f t="shared" si="38"/>
        <v>0.74037492444016373</v>
      </c>
      <c r="E86" s="113">
        <f t="shared" si="39"/>
        <v>6795</v>
      </c>
      <c r="F86" s="114" t="str">
        <f t="shared" si="40"/>
        <v>535</v>
      </c>
      <c r="G86" s="115" t="str">
        <f t="shared" si="41"/>
        <v>71바6956</v>
      </c>
      <c r="H86" s="116">
        <f t="shared" si="42"/>
        <v>6</v>
      </c>
      <c r="I86" s="117">
        <f t="shared" si="35"/>
        <v>1504.2560000000001</v>
      </c>
      <c r="J86" s="118">
        <f t="shared" si="43"/>
        <v>1.3981298973718534E-2</v>
      </c>
      <c r="K86" s="118">
        <f t="shared" si="44"/>
        <v>0.3382741249317997</v>
      </c>
      <c r="L86" s="118">
        <f t="shared" si="45"/>
        <v>9.9717069434989786E-2</v>
      </c>
      <c r="M86" s="119">
        <f t="shared" si="46"/>
        <v>17.123999999999999</v>
      </c>
      <c r="N86" s="120">
        <f t="shared" si="47"/>
        <v>0</v>
      </c>
      <c r="O86" s="120">
        <f t="shared" si="48"/>
        <v>0.79773655547991829</v>
      </c>
      <c r="P86" s="221">
        <f t="shared" si="49"/>
        <v>8</v>
      </c>
      <c r="Q86" s="222">
        <f t="shared" si="50"/>
        <v>0</v>
      </c>
      <c r="R86" s="222">
        <f t="shared" si="51"/>
        <v>12</v>
      </c>
      <c r="T86">
        <v>519</v>
      </c>
      <c r="U86">
        <v>6795</v>
      </c>
      <c r="V86" t="s">
        <v>364</v>
      </c>
      <c r="W86">
        <v>1504.2560000000001</v>
      </c>
      <c r="X86">
        <v>650.822</v>
      </c>
      <c r="Y86">
        <v>2.3109999999999999</v>
      </c>
      <c r="Z86">
        <v>17.123999999999999</v>
      </c>
      <c r="AA86">
        <v>148.90690799999999</v>
      </c>
      <c r="AB86">
        <v>2.081912</v>
      </c>
      <c r="AC86">
        <v>50.371353999999997</v>
      </c>
      <c r="AD86" s="1">
        <v>150</v>
      </c>
      <c r="AE86">
        <v>0</v>
      </c>
      <c r="AF86">
        <v>12</v>
      </c>
      <c r="AG86">
        <v>66</v>
      </c>
      <c r="AH86">
        <v>10.101989</v>
      </c>
      <c r="AI86">
        <v>3.2</v>
      </c>
      <c r="AJ86">
        <v>0</v>
      </c>
      <c r="AK86">
        <v>8</v>
      </c>
      <c r="AL86">
        <v>2769</v>
      </c>
      <c r="AM86" t="s">
        <v>365</v>
      </c>
      <c r="AN86" t="s">
        <v>600</v>
      </c>
      <c r="AO86">
        <v>872.50400000000002</v>
      </c>
      <c r="AR86" t="s">
        <v>117</v>
      </c>
      <c r="AS86" t="s">
        <v>118</v>
      </c>
      <c r="AT86" t="s">
        <v>201</v>
      </c>
      <c r="AU86" t="s">
        <v>364</v>
      </c>
      <c r="AV86" t="s">
        <v>202</v>
      </c>
      <c r="AW86">
        <v>6</v>
      </c>
      <c r="BB86">
        <v>0.74037492444016373</v>
      </c>
      <c r="BC86" t="s">
        <v>70</v>
      </c>
      <c r="BF86" t="s">
        <v>117</v>
      </c>
      <c r="BG86" t="s">
        <v>118</v>
      </c>
      <c r="BH86" t="s">
        <v>364</v>
      </c>
      <c r="BI86">
        <v>6795</v>
      </c>
      <c r="BJ86">
        <v>6</v>
      </c>
      <c r="BK86" t="s">
        <v>201</v>
      </c>
      <c r="BL86" t="s">
        <v>203</v>
      </c>
      <c r="BM86">
        <v>0.74037492444016373</v>
      </c>
      <c r="BN86" t="s">
        <v>70</v>
      </c>
      <c r="BO86" t="s">
        <v>189</v>
      </c>
      <c r="BP86">
        <v>1504.2560000000001</v>
      </c>
    </row>
    <row r="87" spans="1:68" ht="16.5">
      <c r="A87" s="126" t="str">
        <f t="shared" si="36"/>
        <v>성원운수</v>
      </c>
      <c r="B87" s="127" t="str">
        <f t="shared" si="34"/>
        <v>이택웅</v>
      </c>
      <c r="C87" s="128" t="str">
        <f t="shared" si="37"/>
        <v>C</v>
      </c>
      <c r="D87" s="129">
        <f t="shared" si="38"/>
        <v>0.88536363515624339</v>
      </c>
      <c r="E87" s="130">
        <f t="shared" si="39"/>
        <v>1572</v>
      </c>
      <c r="F87" s="131" t="str">
        <f t="shared" si="40"/>
        <v>536</v>
      </c>
      <c r="G87" s="132" t="str">
        <f t="shared" si="41"/>
        <v>71바5552</v>
      </c>
      <c r="H87" s="133">
        <f t="shared" si="42"/>
        <v>6</v>
      </c>
      <c r="I87" s="134">
        <f t="shared" si="35"/>
        <v>1316.8430000000001</v>
      </c>
      <c r="J87" s="135">
        <f t="shared" si="43"/>
        <v>9.9723280477260201E-3</v>
      </c>
      <c r="K87" s="135">
        <f t="shared" si="44"/>
        <v>0.3574368832385979</v>
      </c>
      <c r="L87" s="135">
        <f t="shared" si="45"/>
        <v>6.9104669273406166E-2</v>
      </c>
      <c r="M87" s="136">
        <f t="shared" si="46"/>
        <v>7.0810000000000004</v>
      </c>
      <c r="N87" s="137">
        <f t="shared" si="47"/>
        <v>0</v>
      </c>
      <c r="O87" s="137">
        <f t="shared" si="48"/>
        <v>2.0503583191010621</v>
      </c>
      <c r="P87" s="219">
        <f t="shared" si="49"/>
        <v>7</v>
      </c>
      <c r="Q87" s="220">
        <f t="shared" si="50"/>
        <v>0</v>
      </c>
      <c r="R87" s="220">
        <f t="shared" si="51"/>
        <v>27</v>
      </c>
      <c r="T87">
        <v>519</v>
      </c>
      <c r="U87">
        <v>1572</v>
      </c>
      <c r="V87" t="s">
        <v>366</v>
      </c>
      <c r="W87">
        <v>1316.8430000000001</v>
      </c>
      <c r="X87">
        <v>543.45699999999999</v>
      </c>
      <c r="Y87">
        <v>2.423</v>
      </c>
      <c r="Z87">
        <v>7.0810000000000004</v>
      </c>
      <c r="AA87">
        <v>103.11524</v>
      </c>
      <c r="AB87">
        <v>1.0282990000000001</v>
      </c>
      <c r="AC87">
        <v>36.857190000000003</v>
      </c>
      <c r="AD87" s="1">
        <v>91</v>
      </c>
      <c r="AE87">
        <v>0</v>
      </c>
      <c r="AF87">
        <v>27</v>
      </c>
      <c r="AG87">
        <v>65</v>
      </c>
      <c r="AH87">
        <v>12.770595</v>
      </c>
      <c r="AI87">
        <v>0</v>
      </c>
      <c r="AJ87">
        <v>0</v>
      </c>
      <c r="AK87">
        <v>7</v>
      </c>
      <c r="AL87">
        <v>629</v>
      </c>
      <c r="AM87" t="s">
        <v>367</v>
      </c>
      <c r="AN87" t="s">
        <v>601</v>
      </c>
      <c r="AO87">
        <v>470.779</v>
      </c>
      <c r="AR87" t="s">
        <v>117</v>
      </c>
      <c r="AS87" t="s">
        <v>119</v>
      </c>
      <c r="AT87" t="s">
        <v>420</v>
      </c>
      <c r="AU87" t="s">
        <v>366</v>
      </c>
      <c r="AV87" t="s">
        <v>48</v>
      </c>
      <c r="AW87">
        <v>6</v>
      </c>
      <c r="BB87">
        <v>0.88536363515624339</v>
      </c>
      <c r="BC87" t="s">
        <v>69</v>
      </c>
      <c r="BF87" t="s">
        <v>117</v>
      </c>
      <c r="BG87" t="s">
        <v>119</v>
      </c>
      <c r="BH87" t="s">
        <v>366</v>
      </c>
      <c r="BI87">
        <v>1572</v>
      </c>
      <c r="BJ87">
        <v>6</v>
      </c>
      <c r="BK87" t="s">
        <v>420</v>
      </c>
      <c r="BL87" t="s">
        <v>215</v>
      </c>
      <c r="BM87">
        <v>0.88536363515624339</v>
      </c>
      <c r="BN87" t="s">
        <v>69</v>
      </c>
      <c r="BO87" t="s">
        <v>179</v>
      </c>
      <c r="BP87">
        <v>1316.8429999999998</v>
      </c>
    </row>
    <row r="88" spans="1:68" ht="16.5">
      <c r="A88" s="109" t="str">
        <f t="shared" ref="A88:A105" si="52">BF88</f>
        <v>성원운수</v>
      </c>
      <c r="B88" s="110" t="str">
        <f t="shared" si="34"/>
        <v>이한</v>
      </c>
      <c r="C88" s="111" t="str">
        <f t="shared" ref="C88:C105" si="53">BN88</f>
        <v>F</v>
      </c>
      <c r="D88" s="112">
        <f t="shared" ref="D88:D105" si="54">BM88</f>
        <v>0.76878946238876666</v>
      </c>
      <c r="E88" s="113">
        <f t="shared" ref="E88:E105" si="55">U88</f>
        <v>5070</v>
      </c>
      <c r="F88" s="114" t="str">
        <f t="shared" ref="F88:F105" si="56">BG88</f>
        <v>537</v>
      </c>
      <c r="G88" s="115" t="str">
        <f t="shared" ref="G88:G105" si="57">BK88</f>
        <v>71바6609</v>
      </c>
      <c r="H88" s="116">
        <f t="shared" ref="H88:H105" si="58">BJ88</f>
        <v>3</v>
      </c>
      <c r="I88" s="117">
        <f t="shared" si="35"/>
        <v>872.26599999999996</v>
      </c>
      <c r="J88" s="118">
        <f t="shared" ref="J88:J105" si="59">AB88/AA88</f>
        <v>2.1066600663970991E-2</v>
      </c>
      <c r="K88" s="118">
        <f t="shared" ref="K88:K105" si="60">AC88/AA88</f>
        <v>0.3762719584498036</v>
      </c>
      <c r="L88" s="118">
        <f t="shared" ref="L88:L105" si="61">AD88/I88</f>
        <v>0.11120460960303394</v>
      </c>
      <c r="M88" s="119">
        <f t="shared" ref="M88:M105" si="62">Z88</f>
        <v>14.259</v>
      </c>
      <c r="N88" s="120">
        <f t="shared" ref="N88:N105" si="63">AE88*100/W88</f>
        <v>0</v>
      </c>
      <c r="O88" s="120">
        <f t="shared" ref="O88:O105" si="64">AF88*100/W88</f>
        <v>3.8978935324774784</v>
      </c>
      <c r="P88" s="221">
        <f t="shared" ref="P88:P105" si="65">AK88</f>
        <v>11</v>
      </c>
      <c r="Q88" s="222">
        <f t="shared" ref="Q88:Q105" si="66">AE88</f>
        <v>0</v>
      </c>
      <c r="R88" s="222">
        <f t="shared" ref="R88:R105" si="67">AF88</f>
        <v>34</v>
      </c>
      <c r="T88">
        <v>519</v>
      </c>
      <c r="U88">
        <v>5070</v>
      </c>
      <c r="V88" t="s">
        <v>507</v>
      </c>
      <c r="W88">
        <v>872.26599999999996</v>
      </c>
      <c r="X88">
        <v>457.036</v>
      </c>
      <c r="Y88">
        <v>1.909</v>
      </c>
      <c r="Z88">
        <v>14.259</v>
      </c>
      <c r="AA88">
        <v>63.488315999999998</v>
      </c>
      <c r="AB88">
        <v>1.337483</v>
      </c>
      <c r="AC88">
        <v>23.888873</v>
      </c>
      <c r="AD88" s="1">
        <v>97</v>
      </c>
      <c r="AE88">
        <v>0</v>
      </c>
      <c r="AF88">
        <v>34</v>
      </c>
      <c r="AG88">
        <v>67</v>
      </c>
      <c r="AH88">
        <v>13.739000000000001</v>
      </c>
      <c r="AI88">
        <v>50.1</v>
      </c>
      <c r="AJ88">
        <v>0</v>
      </c>
      <c r="AK88">
        <v>11</v>
      </c>
      <c r="AL88">
        <v>2432</v>
      </c>
      <c r="AM88" t="s">
        <v>602</v>
      </c>
      <c r="AN88" t="s">
        <v>603</v>
      </c>
      <c r="AO88">
        <v>358.928</v>
      </c>
      <c r="AR88" t="s">
        <v>117</v>
      </c>
      <c r="AS88" t="s">
        <v>120</v>
      </c>
      <c r="AT88" t="s">
        <v>236</v>
      </c>
      <c r="AU88" t="s">
        <v>507</v>
      </c>
      <c r="AV88" t="s">
        <v>48</v>
      </c>
      <c r="AW88">
        <v>3</v>
      </c>
      <c r="BB88">
        <v>0.76878946238876666</v>
      </c>
      <c r="BC88" t="s">
        <v>70</v>
      </c>
      <c r="BF88" t="s">
        <v>117</v>
      </c>
      <c r="BG88" t="s">
        <v>120</v>
      </c>
      <c r="BH88" t="s">
        <v>507</v>
      </c>
      <c r="BI88">
        <v>5070</v>
      </c>
      <c r="BJ88">
        <v>3</v>
      </c>
      <c r="BK88" t="s">
        <v>236</v>
      </c>
      <c r="BL88" t="s">
        <v>241</v>
      </c>
      <c r="BM88">
        <v>0.76878946238876666</v>
      </c>
      <c r="BN88" t="s">
        <v>70</v>
      </c>
      <c r="BO88" t="s">
        <v>189</v>
      </c>
      <c r="BP88">
        <v>872.26600000000008</v>
      </c>
    </row>
    <row r="89" spans="1:68" ht="16.5">
      <c r="A89" s="126" t="str">
        <f t="shared" si="52"/>
        <v>성원운수</v>
      </c>
      <c r="B89" s="127" t="str">
        <f t="shared" si="34"/>
        <v>이훈범</v>
      </c>
      <c r="C89" s="128" t="str">
        <f t="shared" si="53"/>
        <v>C</v>
      </c>
      <c r="D89" s="129">
        <f t="shared" si="54"/>
        <v>0.87141478202222855</v>
      </c>
      <c r="E89" s="130">
        <f t="shared" si="55"/>
        <v>9641</v>
      </c>
      <c r="F89" s="131" t="str">
        <f t="shared" si="56"/>
        <v>536</v>
      </c>
      <c r="G89" s="132" t="str">
        <f t="shared" si="57"/>
        <v>71바5566</v>
      </c>
      <c r="H89" s="133">
        <f t="shared" si="58"/>
        <v>2</v>
      </c>
      <c r="I89" s="134">
        <f t="shared" si="35"/>
        <v>1342.2829999999999</v>
      </c>
      <c r="J89" s="135">
        <f t="shared" si="59"/>
        <v>7.8008539543823916E-3</v>
      </c>
      <c r="K89" s="135">
        <f t="shared" si="60"/>
        <v>0.39488312965821604</v>
      </c>
      <c r="L89" s="135">
        <f t="shared" si="61"/>
        <v>0.18028984945797571</v>
      </c>
      <c r="M89" s="136">
        <f t="shared" si="62"/>
        <v>12.090999999999999</v>
      </c>
      <c r="N89" s="137">
        <f t="shared" si="63"/>
        <v>7.4499937792551943E-2</v>
      </c>
      <c r="O89" s="137">
        <f t="shared" si="64"/>
        <v>1.489998755851039</v>
      </c>
      <c r="P89" s="219">
        <f t="shared" si="65"/>
        <v>14</v>
      </c>
      <c r="Q89" s="220">
        <f t="shared" si="66"/>
        <v>1</v>
      </c>
      <c r="R89" s="220">
        <f t="shared" si="67"/>
        <v>20</v>
      </c>
      <c r="T89">
        <v>519</v>
      </c>
      <c r="U89">
        <v>9641</v>
      </c>
      <c r="V89" t="s">
        <v>368</v>
      </c>
      <c r="W89">
        <v>1342.2829999999999</v>
      </c>
      <c r="X89">
        <v>550.38400000000001</v>
      </c>
      <c r="Y89">
        <v>2.4390000000000001</v>
      </c>
      <c r="Z89">
        <v>12.090999999999999</v>
      </c>
      <c r="AA89">
        <v>105.076573</v>
      </c>
      <c r="AB89">
        <v>0.81968700000000005</v>
      </c>
      <c r="AC89">
        <v>41.492966000000003</v>
      </c>
      <c r="AD89" s="1">
        <v>242</v>
      </c>
      <c r="AE89">
        <v>1</v>
      </c>
      <c r="AF89">
        <v>20</v>
      </c>
      <c r="AG89">
        <v>66</v>
      </c>
      <c r="AH89">
        <v>12.774331</v>
      </c>
      <c r="AI89">
        <v>0</v>
      </c>
      <c r="AJ89">
        <v>0</v>
      </c>
      <c r="AK89">
        <v>14</v>
      </c>
      <c r="AL89">
        <v>913</v>
      </c>
      <c r="AM89" t="s">
        <v>369</v>
      </c>
      <c r="AN89" t="s">
        <v>604</v>
      </c>
      <c r="AO89">
        <v>1233.578</v>
      </c>
      <c r="AR89" t="s">
        <v>117</v>
      </c>
      <c r="AS89" t="s">
        <v>119</v>
      </c>
      <c r="AT89" t="s">
        <v>229</v>
      </c>
      <c r="AU89" t="s">
        <v>368</v>
      </c>
      <c r="AV89" t="s">
        <v>48</v>
      </c>
      <c r="AW89">
        <v>2</v>
      </c>
      <c r="BB89">
        <v>0.87141478202222855</v>
      </c>
      <c r="BC89" t="s">
        <v>69</v>
      </c>
      <c r="BF89" t="s">
        <v>117</v>
      </c>
      <c r="BG89" t="s">
        <v>119</v>
      </c>
      <c r="BH89" t="s">
        <v>368</v>
      </c>
      <c r="BI89">
        <v>9641</v>
      </c>
      <c r="BJ89">
        <v>2</v>
      </c>
      <c r="BK89" t="s">
        <v>229</v>
      </c>
      <c r="BL89" t="s">
        <v>218</v>
      </c>
      <c r="BM89">
        <v>0.87141478202222855</v>
      </c>
      <c r="BN89" t="s">
        <v>69</v>
      </c>
      <c r="BO89" t="s">
        <v>179</v>
      </c>
      <c r="BP89">
        <v>1342.2829999999999</v>
      </c>
    </row>
    <row r="90" spans="1:68" ht="16.5">
      <c r="A90" s="109" t="str">
        <f t="shared" si="52"/>
        <v>성원운수</v>
      </c>
      <c r="B90" s="110" t="str">
        <f t="shared" si="34"/>
        <v>임만순</v>
      </c>
      <c r="C90" s="111" t="str">
        <f t="shared" si="53"/>
        <v>F</v>
      </c>
      <c r="D90" s="112">
        <f t="shared" si="54"/>
        <v>0.72902210748736596</v>
      </c>
      <c r="E90" s="113">
        <f t="shared" si="55"/>
        <v>5131</v>
      </c>
      <c r="F90" s="114" t="str">
        <f t="shared" si="56"/>
        <v>539</v>
      </c>
      <c r="G90" s="115" t="str">
        <f t="shared" si="57"/>
        <v>71바6616</v>
      </c>
      <c r="H90" s="116">
        <f t="shared" si="58"/>
        <v>5</v>
      </c>
      <c r="I90" s="117">
        <f t="shared" si="35"/>
        <v>1247.08</v>
      </c>
      <c r="J90" s="118">
        <f t="shared" si="59"/>
        <v>2.3884565458741569E-2</v>
      </c>
      <c r="K90" s="118">
        <f t="shared" si="60"/>
        <v>0.36058269793712072</v>
      </c>
      <c r="L90" s="118">
        <f t="shared" si="61"/>
        <v>0.17561022548673702</v>
      </c>
      <c r="M90" s="119">
        <f t="shared" si="62"/>
        <v>14.563000000000001</v>
      </c>
      <c r="N90" s="120">
        <f t="shared" si="63"/>
        <v>0.48112390544311512</v>
      </c>
      <c r="O90" s="120">
        <f t="shared" si="64"/>
        <v>0.32074927029541012</v>
      </c>
      <c r="P90" s="221">
        <f t="shared" si="65"/>
        <v>11</v>
      </c>
      <c r="Q90" s="222">
        <f t="shared" si="66"/>
        <v>6</v>
      </c>
      <c r="R90" s="222">
        <f t="shared" si="67"/>
        <v>4</v>
      </c>
      <c r="T90">
        <v>519</v>
      </c>
      <c r="U90">
        <v>5131</v>
      </c>
      <c r="V90" t="s">
        <v>508</v>
      </c>
      <c r="W90">
        <v>1247.08</v>
      </c>
      <c r="X90">
        <v>467.88</v>
      </c>
      <c r="Y90">
        <v>2.665</v>
      </c>
      <c r="Z90">
        <v>14.563000000000001</v>
      </c>
      <c r="AA90">
        <v>109.389095</v>
      </c>
      <c r="AB90">
        <v>2.612711</v>
      </c>
      <c r="AC90">
        <v>39.443815000000001</v>
      </c>
      <c r="AD90" s="1">
        <v>219</v>
      </c>
      <c r="AE90">
        <v>6</v>
      </c>
      <c r="AF90">
        <v>4</v>
      </c>
      <c r="AG90">
        <v>53</v>
      </c>
      <c r="AH90">
        <v>11.400404999999999</v>
      </c>
      <c r="AI90">
        <v>0</v>
      </c>
      <c r="AJ90">
        <v>0</v>
      </c>
      <c r="AK90">
        <v>11</v>
      </c>
      <c r="AL90">
        <v>4130</v>
      </c>
      <c r="AM90" t="s">
        <v>605</v>
      </c>
      <c r="AN90" t="s">
        <v>606</v>
      </c>
      <c r="AO90">
        <v>347.298</v>
      </c>
      <c r="AR90" t="s">
        <v>117</v>
      </c>
      <c r="AS90" t="s">
        <v>122</v>
      </c>
      <c r="AT90" t="s">
        <v>252</v>
      </c>
      <c r="AU90" t="s">
        <v>508</v>
      </c>
      <c r="AV90" t="s">
        <v>195</v>
      </c>
      <c r="AW90">
        <v>5</v>
      </c>
      <c r="BB90">
        <v>0.72902210748736596</v>
      </c>
      <c r="BC90" t="s">
        <v>70</v>
      </c>
      <c r="BF90" t="s">
        <v>117</v>
      </c>
      <c r="BG90" t="s">
        <v>122</v>
      </c>
      <c r="BH90" t="s">
        <v>508</v>
      </c>
      <c r="BI90">
        <v>5131</v>
      </c>
      <c r="BJ90">
        <v>5</v>
      </c>
      <c r="BK90" t="s">
        <v>252</v>
      </c>
      <c r="BL90" t="s">
        <v>308</v>
      </c>
      <c r="BM90">
        <v>0.72902210748736596</v>
      </c>
      <c r="BN90" t="s">
        <v>70</v>
      </c>
      <c r="BO90" t="s">
        <v>189</v>
      </c>
      <c r="BP90">
        <v>1247.08</v>
      </c>
    </row>
    <row r="91" spans="1:68" ht="16.5">
      <c r="A91" s="126" t="str">
        <f t="shared" si="52"/>
        <v>성원운수</v>
      </c>
      <c r="B91" s="127" t="str">
        <f t="shared" si="34"/>
        <v>임미숙</v>
      </c>
      <c r="C91" s="128" t="str">
        <f t="shared" si="53"/>
        <v>C</v>
      </c>
      <c r="D91" s="129">
        <f t="shared" si="54"/>
        <v>0.8577419354838709</v>
      </c>
      <c r="E91" s="130">
        <f t="shared" si="55"/>
        <v>3339</v>
      </c>
      <c r="F91" s="131" t="str">
        <f t="shared" si="56"/>
        <v>535</v>
      </c>
      <c r="G91" s="132" t="str">
        <f t="shared" si="57"/>
        <v>71바6964</v>
      </c>
      <c r="H91" s="133">
        <f t="shared" si="58"/>
        <v>1</v>
      </c>
      <c r="I91" s="134">
        <f t="shared" si="35"/>
        <v>1754.1079999999999</v>
      </c>
      <c r="J91" s="135">
        <f t="shared" si="59"/>
        <v>5.1638955305681336E-3</v>
      </c>
      <c r="K91" s="135">
        <f t="shared" si="60"/>
        <v>0.33332326492167264</v>
      </c>
      <c r="L91" s="135">
        <f t="shared" si="61"/>
        <v>0.14765339420377765</v>
      </c>
      <c r="M91" s="136">
        <f t="shared" si="62"/>
        <v>7.63</v>
      </c>
      <c r="N91" s="137">
        <f t="shared" si="63"/>
        <v>0</v>
      </c>
      <c r="O91" s="137">
        <f t="shared" si="64"/>
        <v>1.7672800078444428</v>
      </c>
      <c r="P91" s="219">
        <f t="shared" si="65"/>
        <v>24</v>
      </c>
      <c r="Q91" s="220">
        <f t="shared" si="66"/>
        <v>0</v>
      </c>
      <c r="R91" s="220">
        <f t="shared" si="67"/>
        <v>31</v>
      </c>
      <c r="T91">
        <v>519</v>
      </c>
      <c r="U91">
        <v>3339</v>
      </c>
      <c r="V91" t="s">
        <v>370</v>
      </c>
      <c r="W91">
        <v>1754.1079999999999</v>
      </c>
      <c r="X91">
        <v>659.67399999999998</v>
      </c>
      <c r="Y91">
        <v>2.6589999999999998</v>
      </c>
      <c r="Z91">
        <v>7.63</v>
      </c>
      <c r="AA91">
        <v>130.871354</v>
      </c>
      <c r="AB91">
        <v>0.67580600000000002</v>
      </c>
      <c r="AC91">
        <v>43.622467</v>
      </c>
      <c r="AD91" s="1">
        <v>259</v>
      </c>
      <c r="AE91">
        <v>0</v>
      </c>
      <c r="AF91">
        <v>31</v>
      </c>
      <c r="AG91">
        <v>61</v>
      </c>
      <c r="AH91">
        <v>13.403299000000001</v>
      </c>
      <c r="AI91">
        <v>0</v>
      </c>
      <c r="AJ91">
        <v>0</v>
      </c>
      <c r="AK91">
        <v>24</v>
      </c>
      <c r="AL91">
        <v>2154</v>
      </c>
      <c r="AM91" t="s">
        <v>371</v>
      </c>
      <c r="AN91" t="s">
        <v>607</v>
      </c>
      <c r="AO91">
        <v>1754.1079999999999</v>
      </c>
      <c r="AR91" t="s">
        <v>117</v>
      </c>
      <c r="AS91" t="s">
        <v>118</v>
      </c>
      <c r="AT91" t="s">
        <v>211</v>
      </c>
      <c r="AU91" t="s">
        <v>370</v>
      </c>
      <c r="AV91" t="s">
        <v>48</v>
      </c>
      <c r="AW91">
        <v>1</v>
      </c>
      <c r="BB91">
        <v>0.8577419354838709</v>
      </c>
      <c r="BC91" t="s">
        <v>69</v>
      </c>
      <c r="BF91" t="s">
        <v>117</v>
      </c>
      <c r="BG91" t="s">
        <v>118</v>
      </c>
      <c r="BH91" t="s">
        <v>370</v>
      </c>
      <c r="BI91">
        <v>3339</v>
      </c>
      <c r="BJ91">
        <v>1</v>
      </c>
      <c r="BK91" t="s">
        <v>211</v>
      </c>
      <c r="BL91" t="s">
        <v>176</v>
      </c>
      <c r="BM91">
        <v>0.8577419354838709</v>
      </c>
      <c r="BN91" t="s">
        <v>69</v>
      </c>
      <c r="BO91" t="s">
        <v>179</v>
      </c>
      <c r="BP91">
        <v>1754.1079999999999</v>
      </c>
    </row>
    <row r="92" spans="1:68" ht="16.5">
      <c r="A92" s="109" t="str">
        <f t="shared" si="52"/>
        <v>성원운수</v>
      </c>
      <c r="B92" s="110" t="str">
        <f t="shared" si="34"/>
        <v>임병규</v>
      </c>
      <c r="C92" s="111" t="str">
        <f t="shared" si="53"/>
        <v>D</v>
      </c>
      <c r="D92" s="112">
        <f t="shared" si="54"/>
        <v>0.80212467874634941</v>
      </c>
      <c r="E92" s="113">
        <f t="shared" si="55"/>
        <v>3809</v>
      </c>
      <c r="F92" s="114" t="str">
        <f t="shared" si="56"/>
        <v>538</v>
      </c>
      <c r="G92" s="115" t="str">
        <f t="shared" si="57"/>
        <v>71바6306</v>
      </c>
      <c r="H92" s="116">
        <f t="shared" si="58"/>
        <v>4</v>
      </c>
      <c r="I92" s="117">
        <f t="shared" si="35"/>
        <v>1490.8779999999999</v>
      </c>
      <c r="J92" s="118">
        <f t="shared" si="59"/>
        <v>2.8003324262997075E-2</v>
      </c>
      <c r="K92" s="118">
        <f t="shared" si="60"/>
        <v>0.38046561922274391</v>
      </c>
      <c r="L92" s="118">
        <f t="shared" si="61"/>
        <v>0.27299349779123444</v>
      </c>
      <c r="M92" s="119">
        <f t="shared" si="62"/>
        <v>13.525</v>
      </c>
      <c r="N92" s="120">
        <f t="shared" si="63"/>
        <v>0</v>
      </c>
      <c r="O92" s="120">
        <f t="shared" si="64"/>
        <v>14.219808730157666</v>
      </c>
      <c r="P92" s="221">
        <f t="shared" si="65"/>
        <v>18</v>
      </c>
      <c r="Q92" s="222">
        <f t="shared" si="66"/>
        <v>0</v>
      </c>
      <c r="R92" s="222">
        <f t="shared" si="67"/>
        <v>212</v>
      </c>
      <c r="T92">
        <v>519</v>
      </c>
      <c r="U92">
        <v>3809</v>
      </c>
      <c r="V92" t="s">
        <v>438</v>
      </c>
      <c r="W92">
        <v>1490.8779999999999</v>
      </c>
      <c r="X92">
        <v>745.21100000000001</v>
      </c>
      <c r="Y92">
        <v>2.0009999999999999</v>
      </c>
      <c r="Z92">
        <v>13.525</v>
      </c>
      <c r="AA92">
        <v>117.444378</v>
      </c>
      <c r="AB92">
        <v>3.2888329999999999</v>
      </c>
      <c r="AC92">
        <v>44.683548000000002</v>
      </c>
      <c r="AD92" s="1">
        <v>407</v>
      </c>
      <c r="AE92">
        <v>0</v>
      </c>
      <c r="AF92">
        <v>212</v>
      </c>
      <c r="AG92">
        <v>74</v>
      </c>
      <c r="AH92">
        <v>12.694331999999999</v>
      </c>
      <c r="AI92">
        <v>46</v>
      </c>
      <c r="AJ92">
        <v>0</v>
      </c>
      <c r="AK92">
        <v>18</v>
      </c>
      <c r="AL92">
        <v>2421</v>
      </c>
      <c r="AM92" t="s">
        <v>439</v>
      </c>
      <c r="AN92" t="s">
        <v>608</v>
      </c>
      <c r="AO92">
        <v>1127.9690000000001</v>
      </c>
      <c r="AR92" t="s">
        <v>117</v>
      </c>
      <c r="AS92" t="s">
        <v>121</v>
      </c>
      <c r="AT92" t="s">
        <v>425</v>
      </c>
      <c r="AU92" t="s">
        <v>438</v>
      </c>
      <c r="AV92" t="s">
        <v>48</v>
      </c>
      <c r="AW92">
        <v>4</v>
      </c>
      <c r="BB92">
        <v>0.80212467874634941</v>
      </c>
      <c r="BC92" t="s">
        <v>67</v>
      </c>
      <c r="BF92" t="s">
        <v>117</v>
      </c>
      <c r="BG92" t="s">
        <v>121</v>
      </c>
      <c r="BH92" t="s">
        <v>438</v>
      </c>
      <c r="BI92">
        <v>3809</v>
      </c>
      <c r="BJ92">
        <v>4</v>
      </c>
      <c r="BK92" t="s">
        <v>425</v>
      </c>
      <c r="BL92" t="s">
        <v>248</v>
      </c>
      <c r="BM92">
        <v>0.80212467874634941</v>
      </c>
      <c r="BN92" t="s">
        <v>67</v>
      </c>
      <c r="BO92" t="s">
        <v>180</v>
      </c>
      <c r="BP92">
        <v>1490.8780000000002</v>
      </c>
    </row>
    <row r="93" spans="1:68" ht="16.5">
      <c r="A93" s="126" t="str">
        <f t="shared" si="52"/>
        <v>성원운수</v>
      </c>
      <c r="B93" s="127" t="str">
        <f t="shared" si="34"/>
        <v>임재국</v>
      </c>
      <c r="C93" s="128" t="str">
        <f t="shared" si="53"/>
        <v>F</v>
      </c>
      <c r="D93" s="129">
        <f t="shared" si="54"/>
        <v>0.6603960866346722</v>
      </c>
      <c r="E93" s="130">
        <f t="shared" si="55"/>
        <v>1131</v>
      </c>
      <c r="F93" s="131" t="str">
        <f t="shared" si="56"/>
        <v>536</v>
      </c>
      <c r="G93" s="132" t="str">
        <f t="shared" si="57"/>
        <v>71바5552</v>
      </c>
      <c r="H93" s="133">
        <f t="shared" si="58"/>
        <v>8</v>
      </c>
      <c r="I93" s="134">
        <f t="shared" si="35"/>
        <v>1245.627</v>
      </c>
      <c r="J93" s="135">
        <f t="shared" si="59"/>
        <v>1.6719527801715345E-2</v>
      </c>
      <c r="K93" s="135">
        <f t="shared" si="60"/>
        <v>0.41616680361088676</v>
      </c>
      <c r="L93" s="135">
        <f t="shared" si="61"/>
        <v>0.17581507144594652</v>
      </c>
      <c r="M93" s="136">
        <f t="shared" si="62"/>
        <v>13.557</v>
      </c>
      <c r="N93" s="137">
        <f t="shared" si="63"/>
        <v>0</v>
      </c>
      <c r="O93" s="137">
        <f t="shared" si="64"/>
        <v>4.3351661452425168</v>
      </c>
      <c r="P93" s="219">
        <f t="shared" si="65"/>
        <v>19</v>
      </c>
      <c r="Q93" s="220">
        <f t="shared" si="66"/>
        <v>0</v>
      </c>
      <c r="R93" s="220">
        <f t="shared" si="67"/>
        <v>54</v>
      </c>
      <c r="T93">
        <v>519</v>
      </c>
      <c r="U93">
        <v>1131</v>
      </c>
      <c r="V93" t="s">
        <v>372</v>
      </c>
      <c r="W93">
        <v>1245.627</v>
      </c>
      <c r="X93">
        <v>700.16899999999998</v>
      </c>
      <c r="Y93">
        <v>1.7789999999999999</v>
      </c>
      <c r="Z93">
        <v>13.557</v>
      </c>
      <c r="AA93">
        <v>99.084137999999996</v>
      </c>
      <c r="AB93">
        <v>1.6566399999999999</v>
      </c>
      <c r="AC93">
        <v>41.235529</v>
      </c>
      <c r="AD93" s="1">
        <v>219</v>
      </c>
      <c r="AE93">
        <v>0</v>
      </c>
      <c r="AF93">
        <v>54</v>
      </c>
      <c r="AG93">
        <v>76</v>
      </c>
      <c r="AH93">
        <v>12.571406</v>
      </c>
      <c r="AI93">
        <v>24</v>
      </c>
      <c r="AJ93">
        <v>0</v>
      </c>
      <c r="AK93">
        <v>19</v>
      </c>
      <c r="AL93">
        <v>1704</v>
      </c>
      <c r="AM93" t="s">
        <v>373</v>
      </c>
      <c r="AN93" t="s">
        <v>609</v>
      </c>
      <c r="AO93">
        <v>339.61</v>
      </c>
      <c r="AR93" t="s">
        <v>117</v>
      </c>
      <c r="AS93" t="s">
        <v>119</v>
      </c>
      <c r="AT93" t="s">
        <v>420</v>
      </c>
      <c r="AU93" t="s">
        <v>372</v>
      </c>
      <c r="AV93" t="s">
        <v>48</v>
      </c>
      <c r="AW93">
        <v>8</v>
      </c>
      <c r="BB93">
        <v>0.6603960866346722</v>
      </c>
      <c r="BC93" t="s">
        <v>70</v>
      </c>
      <c r="BF93" t="s">
        <v>117</v>
      </c>
      <c r="BG93" t="s">
        <v>119</v>
      </c>
      <c r="BH93" t="s">
        <v>372</v>
      </c>
      <c r="BI93">
        <v>1131</v>
      </c>
      <c r="BJ93">
        <v>8</v>
      </c>
      <c r="BK93" t="s">
        <v>420</v>
      </c>
      <c r="BL93" t="s">
        <v>219</v>
      </c>
      <c r="BM93">
        <v>0.6603960866346722</v>
      </c>
      <c r="BN93" t="s">
        <v>70</v>
      </c>
      <c r="BO93" t="s">
        <v>189</v>
      </c>
      <c r="BP93">
        <v>1245.6270000000002</v>
      </c>
    </row>
    <row r="94" spans="1:68" ht="16.5">
      <c r="A94" s="109" t="str">
        <f t="shared" si="52"/>
        <v>성원운수</v>
      </c>
      <c r="B94" s="110" t="str">
        <f t="shared" si="34"/>
        <v>임준수</v>
      </c>
      <c r="C94" s="111" t="str">
        <f t="shared" si="53"/>
        <v>F</v>
      </c>
      <c r="D94" s="112">
        <f t="shared" si="54"/>
        <v>0.70461538461538464</v>
      </c>
      <c r="E94" s="113">
        <f t="shared" si="55"/>
        <v>7416</v>
      </c>
      <c r="F94" s="114" t="str">
        <f t="shared" si="56"/>
        <v>539</v>
      </c>
      <c r="G94" s="115" t="str">
        <f t="shared" si="57"/>
        <v>71바6615</v>
      </c>
      <c r="H94" s="116">
        <f t="shared" si="58"/>
        <v>2</v>
      </c>
      <c r="I94" s="117">
        <f t="shared" si="35"/>
        <v>1145.68</v>
      </c>
      <c r="J94" s="118">
        <f t="shared" si="59"/>
        <v>1.9481855520684828E-2</v>
      </c>
      <c r="K94" s="118">
        <f t="shared" si="60"/>
        <v>0.40376144649768853</v>
      </c>
      <c r="L94" s="118">
        <f t="shared" si="61"/>
        <v>0.28803854479435792</v>
      </c>
      <c r="M94" s="119">
        <f t="shared" si="62"/>
        <v>14.298</v>
      </c>
      <c r="N94" s="120">
        <f t="shared" si="63"/>
        <v>1.5711193352419524</v>
      </c>
      <c r="O94" s="120">
        <f t="shared" si="64"/>
        <v>0.26185322254032539</v>
      </c>
      <c r="P94" s="221">
        <f t="shared" si="65"/>
        <v>28</v>
      </c>
      <c r="Q94" s="222">
        <f t="shared" si="66"/>
        <v>18</v>
      </c>
      <c r="R94" s="222">
        <f t="shared" si="67"/>
        <v>3</v>
      </c>
      <c r="T94">
        <v>519</v>
      </c>
      <c r="U94">
        <v>7416</v>
      </c>
      <c r="V94" t="s">
        <v>509</v>
      </c>
      <c r="W94">
        <v>1145.68</v>
      </c>
      <c r="X94">
        <v>422.08699999999999</v>
      </c>
      <c r="Y94">
        <v>2.714</v>
      </c>
      <c r="Z94">
        <v>14.298</v>
      </c>
      <c r="AA94">
        <v>111.795768</v>
      </c>
      <c r="AB94">
        <v>2.1779890000000002</v>
      </c>
      <c r="AC94">
        <v>45.138821</v>
      </c>
      <c r="AD94" s="1">
        <v>330</v>
      </c>
      <c r="AE94">
        <v>18</v>
      </c>
      <c r="AF94">
        <v>3</v>
      </c>
      <c r="AG94">
        <v>51</v>
      </c>
      <c r="AH94">
        <v>10.247972000000001</v>
      </c>
      <c r="AI94">
        <v>0</v>
      </c>
      <c r="AJ94">
        <v>0</v>
      </c>
      <c r="AK94">
        <v>28</v>
      </c>
      <c r="AL94">
        <v>31276</v>
      </c>
      <c r="AM94" t="s">
        <v>610</v>
      </c>
      <c r="AN94" t="s">
        <v>611</v>
      </c>
      <c r="AO94">
        <v>1054.98</v>
      </c>
      <c r="AR94" t="s">
        <v>117</v>
      </c>
      <c r="AS94" t="s">
        <v>122</v>
      </c>
      <c r="AT94" t="s">
        <v>251</v>
      </c>
      <c r="AU94" t="s">
        <v>509</v>
      </c>
      <c r="AV94" t="s">
        <v>195</v>
      </c>
      <c r="AW94">
        <v>2</v>
      </c>
      <c r="BB94">
        <v>0.70461538461538464</v>
      </c>
      <c r="BC94" t="s">
        <v>70</v>
      </c>
      <c r="BF94" t="s">
        <v>117</v>
      </c>
      <c r="BG94" t="s">
        <v>122</v>
      </c>
      <c r="BH94" t="s">
        <v>509</v>
      </c>
      <c r="BI94">
        <v>7416</v>
      </c>
      <c r="BJ94">
        <v>2</v>
      </c>
      <c r="BK94" t="s">
        <v>251</v>
      </c>
      <c r="BL94" t="s">
        <v>249</v>
      </c>
      <c r="BM94">
        <v>0.70461538461538464</v>
      </c>
      <c r="BN94" t="s">
        <v>70</v>
      </c>
      <c r="BO94" t="s">
        <v>189</v>
      </c>
      <c r="BP94">
        <v>1105.2380000000001</v>
      </c>
    </row>
    <row r="95" spans="1:68" ht="16.5">
      <c r="A95" s="126" t="str">
        <f t="shared" si="52"/>
        <v>성원운수</v>
      </c>
      <c r="B95" s="127" t="str">
        <f t="shared" si="34"/>
        <v>장기륜</v>
      </c>
      <c r="C95" s="128" t="str">
        <f t="shared" si="53"/>
        <v>D</v>
      </c>
      <c r="D95" s="129">
        <f t="shared" si="54"/>
        <v>0.8323380398847372</v>
      </c>
      <c r="E95" s="130">
        <f t="shared" si="55"/>
        <v>1928</v>
      </c>
      <c r="F95" s="131" t="str">
        <f t="shared" si="56"/>
        <v>536</v>
      </c>
      <c r="G95" s="132" t="str">
        <f t="shared" si="57"/>
        <v>71바5560</v>
      </c>
      <c r="H95" s="133">
        <f t="shared" si="58"/>
        <v>2</v>
      </c>
      <c r="I95" s="134">
        <f t="shared" si="35"/>
        <v>1448.424</v>
      </c>
      <c r="J95" s="135">
        <f t="shared" si="59"/>
        <v>1.0124245458040654E-2</v>
      </c>
      <c r="K95" s="135">
        <f t="shared" si="60"/>
        <v>0.37319121928269905</v>
      </c>
      <c r="L95" s="135">
        <f t="shared" si="61"/>
        <v>9.7347185630726918E-2</v>
      </c>
      <c r="M95" s="136">
        <f t="shared" si="62"/>
        <v>9.8230000000000004</v>
      </c>
      <c r="N95" s="137">
        <f t="shared" si="63"/>
        <v>0</v>
      </c>
      <c r="O95" s="137">
        <f t="shared" si="64"/>
        <v>2.7616222873965084</v>
      </c>
      <c r="P95" s="219">
        <f t="shared" si="65"/>
        <v>8</v>
      </c>
      <c r="Q95" s="220">
        <f t="shared" si="66"/>
        <v>0</v>
      </c>
      <c r="R95" s="220">
        <f t="shared" si="67"/>
        <v>40</v>
      </c>
      <c r="T95">
        <v>519</v>
      </c>
      <c r="U95">
        <v>1928</v>
      </c>
      <c r="V95" t="s">
        <v>374</v>
      </c>
      <c r="W95">
        <v>1448.424</v>
      </c>
      <c r="X95">
        <v>623.38499999999999</v>
      </c>
      <c r="Y95">
        <v>2.323</v>
      </c>
      <c r="Z95">
        <v>9.8230000000000004</v>
      </c>
      <c r="AA95">
        <v>113.750798</v>
      </c>
      <c r="AB95">
        <v>1.1516409999999999</v>
      </c>
      <c r="AC95">
        <v>42.450799000000004</v>
      </c>
      <c r="AD95" s="1">
        <v>141</v>
      </c>
      <c r="AE95">
        <v>0</v>
      </c>
      <c r="AF95">
        <v>40</v>
      </c>
      <c r="AG95">
        <v>62</v>
      </c>
      <c r="AH95">
        <v>12.733307999999999</v>
      </c>
      <c r="AI95">
        <v>2.2000000000000002</v>
      </c>
      <c r="AJ95">
        <v>0</v>
      </c>
      <c r="AK95">
        <v>8</v>
      </c>
      <c r="AL95">
        <v>194</v>
      </c>
      <c r="AM95" t="s">
        <v>375</v>
      </c>
      <c r="AN95" t="s">
        <v>612</v>
      </c>
      <c r="AO95">
        <v>1328.9349999999999</v>
      </c>
      <c r="AR95" t="s">
        <v>117</v>
      </c>
      <c r="AS95" t="s">
        <v>119</v>
      </c>
      <c r="AT95" t="s">
        <v>224</v>
      </c>
      <c r="AU95" t="s">
        <v>374</v>
      </c>
      <c r="AV95" t="s">
        <v>48</v>
      </c>
      <c r="AW95">
        <v>2</v>
      </c>
      <c r="BB95">
        <v>0.8323380398847372</v>
      </c>
      <c r="BC95" t="s">
        <v>67</v>
      </c>
      <c r="BF95" t="s">
        <v>117</v>
      </c>
      <c r="BG95" t="s">
        <v>119</v>
      </c>
      <c r="BH95" t="s">
        <v>374</v>
      </c>
      <c r="BI95">
        <v>1928</v>
      </c>
      <c r="BJ95">
        <v>2</v>
      </c>
      <c r="BK95" t="s">
        <v>224</v>
      </c>
      <c r="BL95" t="s">
        <v>215</v>
      </c>
      <c r="BM95">
        <v>0.8323380398847372</v>
      </c>
      <c r="BN95" t="s">
        <v>67</v>
      </c>
      <c r="BO95" t="s">
        <v>180</v>
      </c>
      <c r="BP95">
        <v>1448.424</v>
      </c>
    </row>
    <row r="96" spans="1:68" ht="16.5">
      <c r="A96" s="109" t="str">
        <f t="shared" si="52"/>
        <v>성원운수</v>
      </c>
      <c r="B96" s="110" t="str">
        <f t="shared" si="34"/>
        <v>장달주</v>
      </c>
      <c r="C96" s="111" t="str">
        <f t="shared" si="53"/>
        <v>C</v>
      </c>
      <c r="D96" s="112">
        <f t="shared" si="54"/>
        <v>0.87571428571428578</v>
      </c>
      <c r="E96" s="113">
        <f t="shared" si="55"/>
        <v>3292</v>
      </c>
      <c r="F96" s="114" t="str">
        <f t="shared" si="56"/>
        <v>536</v>
      </c>
      <c r="G96" s="115" t="str">
        <f t="shared" si="57"/>
        <v>74사1183</v>
      </c>
      <c r="H96" s="116">
        <f t="shared" si="58"/>
        <v>1</v>
      </c>
      <c r="I96" s="117">
        <f t="shared" si="35"/>
        <v>956.56700000000001</v>
      </c>
      <c r="J96" s="118">
        <f t="shared" si="59"/>
        <v>9.710198549287485E-3</v>
      </c>
      <c r="K96" s="118">
        <f t="shared" si="60"/>
        <v>0.3801345037973074</v>
      </c>
      <c r="L96" s="118">
        <f t="shared" si="61"/>
        <v>0.180855078630143</v>
      </c>
      <c r="M96" s="119">
        <f t="shared" si="62"/>
        <v>9.3559999999999999</v>
      </c>
      <c r="N96" s="120">
        <f t="shared" si="63"/>
        <v>0</v>
      </c>
      <c r="O96" s="120">
        <f t="shared" si="64"/>
        <v>2.4044316812099935</v>
      </c>
      <c r="P96" s="221">
        <f t="shared" si="65"/>
        <v>6</v>
      </c>
      <c r="Q96" s="222">
        <f t="shared" si="66"/>
        <v>0</v>
      </c>
      <c r="R96" s="222">
        <f t="shared" si="67"/>
        <v>23</v>
      </c>
      <c r="T96">
        <v>519</v>
      </c>
      <c r="U96">
        <v>3292</v>
      </c>
      <c r="V96" t="s">
        <v>376</v>
      </c>
      <c r="W96">
        <v>956.56700000000001</v>
      </c>
      <c r="X96">
        <v>390.14699999999999</v>
      </c>
      <c r="Y96">
        <v>2.452</v>
      </c>
      <c r="Z96">
        <v>9.3559999999999999</v>
      </c>
      <c r="AA96">
        <v>77.407480000000007</v>
      </c>
      <c r="AB96">
        <v>0.75164200000000003</v>
      </c>
      <c r="AC96">
        <v>29.425253999999999</v>
      </c>
      <c r="AD96" s="1">
        <v>173</v>
      </c>
      <c r="AE96">
        <v>0</v>
      </c>
      <c r="AF96">
        <v>23</v>
      </c>
      <c r="AG96">
        <v>65</v>
      </c>
      <c r="AH96">
        <v>12.357552</v>
      </c>
      <c r="AI96">
        <v>0</v>
      </c>
      <c r="AJ96">
        <v>0</v>
      </c>
      <c r="AK96">
        <v>6</v>
      </c>
      <c r="AL96">
        <v>596</v>
      </c>
      <c r="AM96" t="s">
        <v>377</v>
      </c>
      <c r="AN96" t="s">
        <v>613</v>
      </c>
      <c r="AO96">
        <v>956.56700000000001</v>
      </c>
      <c r="AR96" t="s">
        <v>117</v>
      </c>
      <c r="AS96" t="s">
        <v>119</v>
      </c>
      <c r="AT96" t="s">
        <v>230</v>
      </c>
      <c r="AU96" t="s">
        <v>376</v>
      </c>
      <c r="AV96" t="s">
        <v>48</v>
      </c>
      <c r="AW96">
        <v>1</v>
      </c>
      <c r="BB96">
        <v>0.87571428571428578</v>
      </c>
      <c r="BC96" t="s">
        <v>69</v>
      </c>
      <c r="BF96" t="s">
        <v>117</v>
      </c>
      <c r="BG96" t="s">
        <v>119</v>
      </c>
      <c r="BH96" t="s">
        <v>376</v>
      </c>
      <c r="BI96">
        <v>3292</v>
      </c>
      <c r="BJ96">
        <v>1</v>
      </c>
      <c r="BK96" t="s">
        <v>230</v>
      </c>
      <c r="BL96" t="s">
        <v>176</v>
      </c>
      <c r="BM96">
        <v>0.87571428571428578</v>
      </c>
      <c r="BN96" t="s">
        <v>69</v>
      </c>
      <c r="BO96" t="s">
        <v>179</v>
      </c>
      <c r="BP96">
        <v>956.56700000000001</v>
      </c>
    </row>
    <row r="97" spans="1:68" ht="16.5">
      <c r="A97" s="126" t="str">
        <f t="shared" si="52"/>
        <v>성원운수</v>
      </c>
      <c r="B97" s="127" t="str">
        <f t="shared" si="34"/>
        <v>장태준</v>
      </c>
      <c r="C97" s="128" t="str">
        <f t="shared" si="53"/>
        <v>F</v>
      </c>
      <c r="D97" s="129">
        <f t="shared" si="54"/>
        <v>0.7094805249076791</v>
      </c>
      <c r="E97" s="130">
        <f t="shared" si="55"/>
        <v>7086</v>
      </c>
      <c r="F97" s="131" t="str">
        <f t="shared" si="56"/>
        <v>535</v>
      </c>
      <c r="G97" s="132" t="str">
        <f t="shared" si="57"/>
        <v>71바6955</v>
      </c>
      <c r="H97" s="133">
        <f t="shared" si="58"/>
        <v>3</v>
      </c>
      <c r="I97" s="134">
        <f t="shared" si="35"/>
        <v>1671.7149999999999</v>
      </c>
      <c r="J97" s="135">
        <f t="shared" si="59"/>
        <v>9.1285923749393257E-3</v>
      </c>
      <c r="K97" s="135">
        <f t="shared" si="60"/>
        <v>0.37437313198445688</v>
      </c>
      <c r="L97" s="135">
        <f t="shared" si="61"/>
        <v>0.10109378691942107</v>
      </c>
      <c r="M97" s="136">
        <f t="shared" si="62"/>
        <v>12.829000000000001</v>
      </c>
      <c r="N97" s="137">
        <f t="shared" si="63"/>
        <v>0</v>
      </c>
      <c r="O97" s="137">
        <f t="shared" si="64"/>
        <v>6.6398877799146385</v>
      </c>
      <c r="P97" s="219">
        <f t="shared" si="65"/>
        <v>39</v>
      </c>
      <c r="Q97" s="220">
        <f t="shared" si="66"/>
        <v>0</v>
      </c>
      <c r="R97" s="220">
        <f t="shared" si="67"/>
        <v>111</v>
      </c>
      <c r="T97">
        <v>519</v>
      </c>
      <c r="U97">
        <v>7086</v>
      </c>
      <c r="V97" t="s">
        <v>378</v>
      </c>
      <c r="W97">
        <v>1671.7149999999999</v>
      </c>
      <c r="X97">
        <v>861.50699999999995</v>
      </c>
      <c r="Y97">
        <v>1.94</v>
      </c>
      <c r="Z97">
        <v>12.829000000000001</v>
      </c>
      <c r="AA97">
        <v>131.786912</v>
      </c>
      <c r="AB97">
        <v>1.2030289999999999</v>
      </c>
      <c r="AC97">
        <v>49.337479000000002</v>
      </c>
      <c r="AD97" s="1">
        <v>169</v>
      </c>
      <c r="AE97">
        <v>0</v>
      </c>
      <c r="AF97">
        <v>111</v>
      </c>
      <c r="AG97">
        <v>74</v>
      </c>
      <c r="AH97">
        <v>12.684984</v>
      </c>
      <c r="AI97">
        <v>176.4</v>
      </c>
      <c r="AJ97">
        <v>0</v>
      </c>
      <c r="AK97">
        <v>39</v>
      </c>
      <c r="AL97">
        <v>2668</v>
      </c>
      <c r="AM97" t="s">
        <v>379</v>
      </c>
      <c r="AN97" t="s">
        <v>614</v>
      </c>
      <c r="AO97">
        <v>1356.355</v>
      </c>
      <c r="AR97" t="s">
        <v>117</v>
      </c>
      <c r="AS97" t="s">
        <v>118</v>
      </c>
      <c r="AT97" t="s">
        <v>200</v>
      </c>
      <c r="AU97" t="s">
        <v>378</v>
      </c>
      <c r="AV97" t="s">
        <v>48</v>
      </c>
      <c r="AW97">
        <v>3</v>
      </c>
      <c r="BB97">
        <v>0.7094805249076791</v>
      </c>
      <c r="BC97" t="s">
        <v>70</v>
      </c>
      <c r="BF97" t="s">
        <v>117</v>
      </c>
      <c r="BG97" t="s">
        <v>118</v>
      </c>
      <c r="BH97" t="s">
        <v>378</v>
      </c>
      <c r="BI97">
        <v>7086</v>
      </c>
      <c r="BJ97">
        <v>3</v>
      </c>
      <c r="BK97" t="s">
        <v>200</v>
      </c>
      <c r="BL97" t="s">
        <v>198</v>
      </c>
      <c r="BM97">
        <v>0.7094805249076791</v>
      </c>
      <c r="BN97" t="s">
        <v>70</v>
      </c>
      <c r="BO97" t="s">
        <v>189</v>
      </c>
      <c r="BP97">
        <v>1671.7150000000001</v>
      </c>
    </row>
    <row r="98" spans="1:68" ht="16.5">
      <c r="A98" s="109" t="str">
        <f t="shared" si="52"/>
        <v>성원운수</v>
      </c>
      <c r="B98" s="110" t="str">
        <f t="shared" si="34"/>
        <v>정대성</v>
      </c>
      <c r="C98" s="111" t="str">
        <f t="shared" si="53"/>
        <v>F</v>
      </c>
      <c r="D98" s="112">
        <f t="shared" si="54"/>
        <v>0.79612903225806453</v>
      </c>
      <c r="E98" s="113">
        <f t="shared" si="55"/>
        <v>3818</v>
      </c>
      <c r="F98" s="114" t="str">
        <f t="shared" si="56"/>
        <v>535</v>
      </c>
      <c r="G98" s="115" t="str">
        <f t="shared" si="57"/>
        <v>71바6957</v>
      </c>
      <c r="H98" s="116">
        <f t="shared" si="58"/>
        <v>1</v>
      </c>
      <c r="I98" s="117">
        <f t="shared" si="35"/>
        <v>1441.9069999999999</v>
      </c>
      <c r="J98" s="118">
        <f t="shared" si="59"/>
        <v>2.6796744809366582E-2</v>
      </c>
      <c r="K98" s="118">
        <f t="shared" si="60"/>
        <v>0.34313441354901741</v>
      </c>
      <c r="L98" s="118">
        <f t="shared" si="61"/>
        <v>0.22054126930516324</v>
      </c>
      <c r="M98" s="119">
        <f t="shared" si="62"/>
        <v>8.9</v>
      </c>
      <c r="N98" s="120">
        <f t="shared" si="63"/>
        <v>0</v>
      </c>
      <c r="O98" s="120">
        <f t="shared" si="64"/>
        <v>0.55482080328342953</v>
      </c>
      <c r="P98" s="221">
        <f t="shared" si="65"/>
        <v>11</v>
      </c>
      <c r="Q98" s="222">
        <f t="shared" si="66"/>
        <v>0</v>
      </c>
      <c r="R98" s="222">
        <f t="shared" si="67"/>
        <v>8</v>
      </c>
      <c r="T98">
        <v>519</v>
      </c>
      <c r="U98">
        <v>3818</v>
      </c>
      <c r="V98" t="s">
        <v>380</v>
      </c>
      <c r="W98">
        <v>1441.9069999999999</v>
      </c>
      <c r="X98">
        <v>584.33600000000001</v>
      </c>
      <c r="Y98">
        <v>2.468</v>
      </c>
      <c r="Z98">
        <v>8.9</v>
      </c>
      <c r="AA98">
        <v>111.994424</v>
      </c>
      <c r="AB98">
        <v>3.0010859999999999</v>
      </c>
      <c r="AC98">
        <v>38.429141000000001</v>
      </c>
      <c r="AD98" s="1">
        <v>318</v>
      </c>
      <c r="AE98">
        <v>0</v>
      </c>
      <c r="AF98">
        <v>8</v>
      </c>
      <c r="AG98">
        <v>55</v>
      </c>
      <c r="AH98">
        <v>12.87481</v>
      </c>
      <c r="AI98">
        <v>0</v>
      </c>
      <c r="AJ98">
        <v>0</v>
      </c>
      <c r="AK98">
        <v>11</v>
      </c>
      <c r="AL98">
        <v>2176</v>
      </c>
      <c r="AM98" t="s">
        <v>381</v>
      </c>
      <c r="AN98" t="s">
        <v>615</v>
      </c>
      <c r="AO98">
        <v>1441.9069999999999</v>
      </c>
      <c r="AR98" t="s">
        <v>117</v>
      </c>
      <c r="AS98" t="s">
        <v>118</v>
      </c>
      <c r="AT98" t="s">
        <v>203</v>
      </c>
      <c r="AU98" t="s">
        <v>380</v>
      </c>
      <c r="AV98" t="s">
        <v>48</v>
      </c>
      <c r="AW98">
        <v>1</v>
      </c>
      <c r="BB98">
        <v>0.79612903225806453</v>
      </c>
      <c r="BC98" t="s">
        <v>70</v>
      </c>
      <c r="BF98" t="s">
        <v>117</v>
      </c>
      <c r="BG98" t="s">
        <v>118</v>
      </c>
      <c r="BH98" t="s">
        <v>380</v>
      </c>
      <c r="BI98">
        <v>3818</v>
      </c>
      <c r="BJ98">
        <v>1</v>
      </c>
      <c r="BK98" t="s">
        <v>203</v>
      </c>
      <c r="BL98" t="s">
        <v>176</v>
      </c>
      <c r="BM98">
        <v>0.79612903225806453</v>
      </c>
      <c r="BN98" t="s">
        <v>70</v>
      </c>
      <c r="BO98" t="s">
        <v>189</v>
      </c>
      <c r="BP98">
        <v>1441.9069999999999</v>
      </c>
    </row>
    <row r="99" spans="1:68" ht="16.5">
      <c r="A99" s="126" t="str">
        <f t="shared" si="52"/>
        <v>성원운수</v>
      </c>
      <c r="B99" s="127" t="str">
        <f t="shared" si="34"/>
        <v>정연환</v>
      </c>
      <c r="C99" s="128" t="str">
        <f t="shared" si="53"/>
        <v>D</v>
      </c>
      <c r="D99" s="129">
        <f t="shared" si="54"/>
        <v>0.81025072724523262</v>
      </c>
      <c r="E99" s="130">
        <f t="shared" si="55"/>
        <v>7261</v>
      </c>
      <c r="F99" s="131" t="str">
        <f t="shared" si="56"/>
        <v>535</v>
      </c>
      <c r="G99" s="132" t="str">
        <f t="shared" si="57"/>
        <v>71바6958</v>
      </c>
      <c r="H99" s="133">
        <f t="shared" si="58"/>
        <v>2</v>
      </c>
      <c r="I99" s="134">
        <f t="shared" si="35"/>
        <v>1804.1030000000001</v>
      </c>
      <c r="J99" s="135">
        <f t="shared" si="59"/>
        <v>1.170660446919475E-3</v>
      </c>
      <c r="K99" s="135">
        <f t="shared" si="60"/>
        <v>0.35781176790724312</v>
      </c>
      <c r="L99" s="135">
        <f t="shared" si="61"/>
        <v>0.16795049950030569</v>
      </c>
      <c r="M99" s="136">
        <f t="shared" si="62"/>
        <v>11.215999999999999</v>
      </c>
      <c r="N99" s="137">
        <f t="shared" si="63"/>
        <v>5.5429207755876467E-2</v>
      </c>
      <c r="O99" s="137">
        <f t="shared" si="64"/>
        <v>0.99772573960577637</v>
      </c>
      <c r="P99" s="219">
        <f t="shared" si="65"/>
        <v>3</v>
      </c>
      <c r="Q99" s="220">
        <f t="shared" si="66"/>
        <v>1</v>
      </c>
      <c r="R99" s="220">
        <f t="shared" si="67"/>
        <v>18</v>
      </c>
      <c r="T99">
        <v>519</v>
      </c>
      <c r="U99">
        <v>7261</v>
      </c>
      <c r="V99" t="s">
        <v>382</v>
      </c>
      <c r="W99">
        <v>1804.1030000000001</v>
      </c>
      <c r="X99">
        <v>764.74300000000005</v>
      </c>
      <c r="Y99">
        <v>2.359</v>
      </c>
      <c r="Z99">
        <v>11.215999999999999</v>
      </c>
      <c r="AA99">
        <v>125.733299</v>
      </c>
      <c r="AB99">
        <v>0.14719099999999999</v>
      </c>
      <c r="AC99">
        <v>44.988854000000003</v>
      </c>
      <c r="AD99" s="1">
        <v>303</v>
      </c>
      <c r="AE99">
        <v>1</v>
      </c>
      <c r="AF99">
        <v>18</v>
      </c>
      <c r="AG99">
        <v>59</v>
      </c>
      <c r="AH99">
        <v>14.348649</v>
      </c>
      <c r="AI99">
        <v>0</v>
      </c>
      <c r="AJ99">
        <v>0</v>
      </c>
      <c r="AK99">
        <v>3</v>
      </c>
      <c r="AL99">
        <v>119</v>
      </c>
      <c r="AM99" t="s">
        <v>383</v>
      </c>
      <c r="AN99" t="s">
        <v>616</v>
      </c>
      <c r="AO99">
        <v>1688.261</v>
      </c>
      <c r="AR99" t="s">
        <v>117</v>
      </c>
      <c r="AS99" t="s">
        <v>118</v>
      </c>
      <c r="AT99" t="s">
        <v>204</v>
      </c>
      <c r="AU99" t="s">
        <v>382</v>
      </c>
      <c r="AV99" t="s">
        <v>48</v>
      </c>
      <c r="AW99">
        <v>2</v>
      </c>
      <c r="BB99">
        <v>0.81025072724523262</v>
      </c>
      <c r="BC99" t="s">
        <v>67</v>
      </c>
      <c r="BF99" t="s">
        <v>117</v>
      </c>
      <c r="BG99" t="s">
        <v>118</v>
      </c>
      <c r="BH99" t="s">
        <v>382</v>
      </c>
      <c r="BI99">
        <v>7261</v>
      </c>
      <c r="BJ99">
        <v>2</v>
      </c>
      <c r="BK99" t="s">
        <v>204</v>
      </c>
      <c r="BL99" t="s">
        <v>211</v>
      </c>
      <c r="BM99">
        <v>0.81025072724523262</v>
      </c>
      <c r="BN99" t="s">
        <v>67</v>
      </c>
      <c r="BO99" t="s">
        <v>180</v>
      </c>
      <c r="BP99">
        <v>1804.1030000000001</v>
      </c>
    </row>
    <row r="100" spans="1:68" ht="16.5">
      <c r="A100" s="109" t="str">
        <f t="shared" si="52"/>
        <v>성원운수</v>
      </c>
      <c r="B100" s="110" t="str">
        <f t="shared" si="34"/>
        <v>정재화</v>
      </c>
      <c r="C100" s="111" t="str">
        <f t="shared" si="53"/>
        <v>F</v>
      </c>
      <c r="D100" s="112">
        <f t="shared" si="54"/>
        <v>0.77948587396226765</v>
      </c>
      <c r="E100" s="113">
        <f t="shared" si="55"/>
        <v>6559</v>
      </c>
      <c r="F100" s="114" t="str">
        <f t="shared" si="56"/>
        <v>536</v>
      </c>
      <c r="G100" s="115" t="str">
        <f t="shared" si="57"/>
        <v>71바5551</v>
      </c>
      <c r="H100" s="116">
        <f t="shared" si="58"/>
        <v>2</v>
      </c>
      <c r="I100" s="117">
        <f t="shared" si="35"/>
        <v>1081.8</v>
      </c>
      <c r="J100" s="118">
        <f t="shared" si="59"/>
        <v>7.8494820777916668E-3</v>
      </c>
      <c r="K100" s="118">
        <f t="shared" si="60"/>
        <v>0.38771388535317569</v>
      </c>
      <c r="L100" s="118">
        <f t="shared" si="61"/>
        <v>0.1663893510815308</v>
      </c>
      <c r="M100" s="119">
        <f t="shared" si="62"/>
        <v>6.7569999999999997</v>
      </c>
      <c r="N100" s="120">
        <f t="shared" si="63"/>
        <v>0</v>
      </c>
      <c r="O100" s="120">
        <f t="shared" si="64"/>
        <v>8.1345904973192837</v>
      </c>
      <c r="P100" s="221">
        <f t="shared" si="65"/>
        <v>12</v>
      </c>
      <c r="Q100" s="222">
        <f t="shared" si="66"/>
        <v>0</v>
      </c>
      <c r="R100" s="222">
        <f t="shared" si="67"/>
        <v>88</v>
      </c>
      <c r="T100">
        <v>519</v>
      </c>
      <c r="U100">
        <v>6559</v>
      </c>
      <c r="V100" t="s">
        <v>384</v>
      </c>
      <c r="W100">
        <v>1081.8</v>
      </c>
      <c r="X100">
        <v>512.88400000000001</v>
      </c>
      <c r="Y100">
        <v>2.109</v>
      </c>
      <c r="Z100">
        <v>6.7569999999999997</v>
      </c>
      <c r="AA100">
        <v>83.017196999999996</v>
      </c>
      <c r="AB100">
        <v>0.65164200000000005</v>
      </c>
      <c r="AC100">
        <v>32.186920000000001</v>
      </c>
      <c r="AD100" s="1">
        <v>180</v>
      </c>
      <c r="AE100">
        <v>0</v>
      </c>
      <c r="AF100">
        <v>88</v>
      </c>
      <c r="AG100">
        <v>76</v>
      </c>
      <c r="AH100">
        <v>13.031034999999999</v>
      </c>
      <c r="AI100">
        <v>57.2</v>
      </c>
      <c r="AJ100">
        <v>0</v>
      </c>
      <c r="AK100">
        <v>12</v>
      </c>
      <c r="AL100">
        <v>800</v>
      </c>
      <c r="AM100" t="s">
        <v>385</v>
      </c>
      <c r="AN100" t="s">
        <v>617</v>
      </c>
      <c r="AO100">
        <v>992.26499999999999</v>
      </c>
      <c r="AR100" t="s">
        <v>117</v>
      </c>
      <c r="AS100" t="s">
        <v>119</v>
      </c>
      <c r="AT100" t="s">
        <v>215</v>
      </c>
      <c r="AU100" t="s">
        <v>384</v>
      </c>
      <c r="AV100" t="s">
        <v>196</v>
      </c>
      <c r="AW100">
        <v>2</v>
      </c>
      <c r="BB100">
        <v>0.77948587396226765</v>
      </c>
      <c r="BC100" t="s">
        <v>70</v>
      </c>
      <c r="BF100" t="s">
        <v>117</v>
      </c>
      <c r="BG100" t="s">
        <v>119</v>
      </c>
      <c r="BH100" t="s">
        <v>384</v>
      </c>
      <c r="BI100">
        <v>6559</v>
      </c>
      <c r="BJ100">
        <v>2</v>
      </c>
      <c r="BK100" t="s">
        <v>215</v>
      </c>
      <c r="BL100" t="s">
        <v>218</v>
      </c>
      <c r="BM100">
        <v>0.77948587396226765</v>
      </c>
      <c r="BN100" t="s">
        <v>70</v>
      </c>
      <c r="BO100" t="s">
        <v>189</v>
      </c>
      <c r="BP100">
        <v>1081.8</v>
      </c>
    </row>
    <row r="101" spans="1:68" ht="16.5">
      <c r="A101" s="126" t="str">
        <f t="shared" si="52"/>
        <v>성원운수</v>
      </c>
      <c r="B101" s="127" t="str">
        <f t="shared" si="34"/>
        <v>정찬배</v>
      </c>
      <c r="C101" s="128" t="str">
        <f t="shared" si="53"/>
        <v>F</v>
      </c>
      <c r="D101" s="129">
        <f t="shared" si="54"/>
        <v>0.771603744684493</v>
      </c>
      <c r="E101" s="130">
        <f t="shared" si="55"/>
        <v>1997</v>
      </c>
      <c r="F101" s="131" t="str">
        <f t="shared" si="56"/>
        <v>535</v>
      </c>
      <c r="G101" s="132" t="str">
        <f t="shared" si="57"/>
        <v>71바6961</v>
      </c>
      <c r="H101" s="133">
        <f t="shared" si="58"/>
        <v>3</v>
      </c>
      <c r="I101" s="134">
        <f t="shared" si="35"/>
        <v>1595.377</v>
      </c>
      <c r="J101" s="135">
        <f t="shared" si="59"/>
        <v>1.2712572282878197E-2</v>
      </c>
      <c r="K101" s="135">
        <f t="shared" si="60"/>
        <v>0.34896266929642611</v>
      </c>
      <c r="L101" s="135">
        <f t="shared" si="61"/>
        <v>0.18365565004384543</v>
      </c>
      <c r="M101" s="136">
        <f t="shared" si="62"/>
        <v>9.4420000000000002</v>
      </c>
      <c r="N101" s="137">
        <f t="shared" si="63"/>
        <v>0</v>
      </c>
      <c r="O101" s="137">
        <f t="shared" si="64"/>
        <v>2.3818821507392922</v>
      </c>
      <c r="P101" s="219">
        <f t="shared" si="65"/>
        <v>11</v>
      </c>
      <c r="Q101" s="220">
        <f t="shared" si="66"/>
        <v>0</v>
      </c>
      <c r="R101" s="220">
        <f t="shared" si="67"/>
        <v>38</v>
      </c>
      <c r="T101">
        <v>519</v>
      </c>
      <c r="U101">
        <v>1997</v>
      </c>
      <c r="V101" t="s">
        <v>386</v>
      </c>
      <c r="W101">
        <v>1595.377</v>
      </c>
      <c r="X101">
        <v>718.70799999999997</v>
      </c>
      <c r="Y101">
        <v>2.2200000000000002</v>
      </c>
      <c r="Z101">
        <v>9.4420000000000002</v>
      </c>
      <c r="AA101">
        <v>127.649697</v>
      </c>
      <c r="AB101">
        <v>1.6227560000000001</v>
      </c>
      <c r="AC101">
        <v>44.544978999999998</v>
      </c>
      <c r="AD101" s="1">
        <v>293</v>
      </c>
      <c r="AE101">
        <v>0</v>
      </c>
      <c r="AF101">
        <v>38</v>
      </c>
      <c r="AG101">
        <v>66</v>
      </c>
      <c r="AH101">
        <v>12.498086000000001</v>
      </c>
      <c r="AI101">
        <v>8.4</v>
      </c>
      <c r="AJ101">
        <v>0</v>
      </c>
      <c r="AK101">
        <v>11</v>
      </c>
      <c r="AL101">
        <v>2831</v>
      </c>
      <c r="AM101" t="s">
        <v>387</v>
      </c>
      <c r="AN101" t="s">
        <v>618</v>
      </c>
      <c r="AO101">
        <v>1422.595</v>
      </c>
      <c r="AR101" t="s">
        <v>117</v>
      </c>
      <c r="AS101" t="s">
        <v>118</v>
      </c>
      <c r="AT101" t="s">
        <v>208</v>
      </c>
      <c r="AU101" t="s">
        <v>386</v>
      </c>
      <c r="AV101" t="s">
        <v>48</v>
      </c>
      <c r="AW101">
        <v>3</v>
      </c>
      <c r="BB101">
        <v>0.771603744684493</v>
      </c>
      <c r="BC101" t="s">
        <v>70</v>
      </c>
      <c r="BF101" t="s">
        <v>117</v>
      </c>
      <c r="BG101" t="s">
        <v>118</v>
      </c>
      <c r="BH101" t="s">
        <v>386</v>
      </c>
      <c r="BI101">
        <v>1997</v>
      </c>
      <c r="BJ101">
        <v>3</v>
      </c>
      <c r="BK101" t="s">
        <v>208</v>
      </c>
      <c r="BL101" t="s">
        <v>209</v>
      </c>
      <c r="BM101">
        <v>0.771603744684493</v>
      </c>
      <c r="BN101" t="s">
        <v>70</v>
      </c>
      <c r="BO101" t="s">
        <v>189</v>
      </c>
      <c r="BP101">
        <v>1595.3770000000002</v>
      </c>
    </row>
    <row r="102" spans="1:68" ht="16.5">
      <c r="A102" s="109" t="str">
        <f t="shared" si="52"/>
        <v>성원운수</v>
      </c>
      <c r="B102" s="110" t="str">
        <f t="shared" si="34"/>
        <v>정춘호</v>
      </c>
      <c r="C102" s="111" t="str">
        <f t="shared" si="53"/>
        <v>F</v>
      </c>
      <c r="D102" s="112">
        <f t="shared" si="54"/>
        <v>0.79</v>
      </c>
      <c r="E102" s="113">
        <f t="shared" si="55"/>
        <v>232</v>
      </c>
      <c r="F102" s="114" t="str">
        <f t="shared" si="56"/>
        <v>535</v>
      </c>
      <c r="G102" s="115" t="str">
        <f t="shared" si="57"/>
        <v>71바6961</v>
      </c>
      <c r="H102" s="116">
        <f t="shared" si="58"/>
        <v>1</v>
      </c>
      <c r="I102" s="117">
        <f t="shared" si="35"/>
        <v>1691.8820000000001</v>
      </c>
      <c r="J102" s="118">
        <f t="shared" si="59"/>
        <v>1.1270317200498736E-2</v>
      </c>
      <c r="K102" s="118">
        <f t="shared" si="60"/>
        <v>0.34161416126168376</v>
      </c>
      <c r="L102" s="118">
        <f t="shared" si="61"/>
        <v>0.23051252983364087</v>
      </c>
      <c r="M102" s="119">
        <f t="shared" si="62"/>
        <v>9.1430000000000007</v>
      </c>
      <c r="N102" s="120">
        <f t="shared" si="63"/>
        <v>0</v>
      </c>
      <c r="O102" s="120">
        <f t="shared" si="64"/>
        <v>1.7140675295322014</v>
      </c>
      <c r="P102" s="221">
        <f t="shared" si="65"/>
        <v>14</v>
      </c>
      <c r="Q102" s="222">
        <f t="shared" si="66"/>
        <v>0</v>
      </c>
      <c r="R102" s="222">
        <f t="shared" si="67"/>
        <v>29</v>
      </c>
      <c r="T102">
        <v>519</v>
      </c>
      <c r="U102">
        <v>232</v>
      </c>
      <c r="V102" t="s">
        <v>388</v>
      </c>
      <c r="W102">
        <v>1691.8820000000001</v>
      </c>
      <c r="X102">
        <v>738.56500000000005</v>
      </c>
      <c r="Y102">
        <v>2.2909999999999999</v>
      </c>
      <c r="Z102">
        <v>9.1430000000000007</v>
      </c>
      <c r="AA102">
        <v>129.36858599999999</v>
      </c>
      <c r="AB102">
        <v>1.4580249999999999</v>
      </c>
      <c r="AC102">
        <v>44.194141000000002</v>
      </c>
      <c r="AD102" s="1">
        <v>390</v>
      </c>
      <c r="AE102">
        <v>0</v>
      </c>
      <c r="AF102">
        <v>29</v>
      </c>
      <c r="AG102">
        <v>60</v>
      </c>
      <c r="AH102">
        <v>13.077997</v>
      </c>
      <c r="AI102">
        <v>0</v>
      </c>
      <c r="AJ102">
        <v>0</v>
      </c>
      <c r="AK102">
        <v>14</v>
      </c>
      <c r="AL102">
        <v>2184</v>
      </c>
      <c r="AM102" t="s">
        <v>389</v>
      </c>
      <c r="AN102" t="s">
        <v>619</v>
      </c>
      <c r="AO102">
        <v>1691.8820000000001</v>
      </c>
      <c r="AR102" t="s">
        <v>117</v>
      </c>
      <c r="AS102" t="s">
        <v>118</v>
      </c>
      <c r="AT102" t="s">
        <v>208</v>
      </c>
      <c r="AU102" t="s">
        <v>388</v>
      </c>
      <c r="AV102" t="s">
        <v>48</v>
      </c>
      <c r="AW102">
        <v>1</v>
      </c>
      <c r="BB102">
        <v>0.79</v>
      </c>
      <c r="BC102" t="s">
        <v>70</v>
      </c>
      <c r="BF102" t="s">
        <v>117</v>
      </c>
      <c r="BG102" t="s">
        <v>118</v>
      </c>
      <c r="BH102" t="s">
        <v>388</v>
      </c>
      <c r="BI102">
        <v>232</v>
      </c>
      <c r="BJ102">
        <v>1</v>
      </c>
      <c r="BK102" t="s">
        <v>208</v>
      </c>
      <c r="BL102" t="s">
        <v>176</v>
      </c>
      <c r="BM102">
        <v>0.79</v>
      </c>
      <c r="BN102" t="s">
        <v>70</v>
      </c>
      <c r="BO102" t="s">
        <v>189</v>
      </c>
      <c r="BP102">
        <v>1691.8820000000001</v>
      </c>
    </row>
    <row r="103" spans="1:68" ht="16.5">
      <c r="A103" s="126" t="str">
        <f t="shared" si="52"/>
        <v>성원운수</v>
      </c>
      <c r="B103" s="127" t="str">
        <f t="shared" si="34"/>
        <v>조강구</v>
      </c>
      <c r="C103" s="128" t="str">
        <f t="shared" si="53"/>
        <v>S</v>
      </c>
      <c r="D103" s="129">
        <f t="shared" si="54"/>
        <v>1.03773054360521</v>
      </c>
      <c r="E103" s="130">
        <f t="shared" si="55"/>
        <v>5643</v>
      </c>
      <c r="F103" s="131" t="str">
        <f t="shared" si="56"/>
        <v>536</v>
      </c>
      <c r="G103" s="132" t="str">
        <f t="shared" si="57"/>
        <v>71바5556</v>
      </c>
      <c r="H103" s="133">
        <f t="shared" si="58"/>
        <v>2</v>
      </c>
      <c r="I103" s="134">
        <f t="shared" si="35"/>
        <v>1449.45</v>
      </c>
      <c r="J103" s="135">
        <f t="shared" si="59"/>
        <v>1.2036928374119995E-3</v>
      </c>
      <c r="K103" s="135">
        <f t="shared" si="60"/>
        <v>0.35192941056851462</v>
      </c>
      <c r="L103" s="135">
        <f t="shared" si="61"/>
        <v>0.14212287419365965</v>
      </c>
      <c r="M103" s="136">
        <f t="shared" si="62"/>
        <v>6.3109999999999999</v>
      </c>
      <c r="N103" s="137">
        <f t="shared" si="63"/>
        <v>0</v>
      </c>
      <c r="O103" s="137">
        <f t="shared" si="64"/>
        <v>0.4139501190106592</v>
      </c>
      <c r="P103" s="219">
        <f t="shared" si="65"/>
        <v>0</v>
      </c>
      <c r="Q103" s="220">
        <f t="shared" si="66"/>
        <v>0</v>
      </c>
      <c r="R103" s="220">
        <f t="shared" si="67"/>
        <v>6</v>
      </c>
      <c r="T103">
        <v>519</v>
      </c>
      <c r="U103">
        <v>5643</v>
      </c>
      <c r="V103" t="s">
        <v>390</v>
      </c>
      <c r="W103">
        <v>1449.45</v>
      </c>
      <c r="X103">
        <v>498.92200000000003</v>
      </c>
      <c r="Y103">
        <v>2.9049999999999998</v>
      </c>
      <c r="Z103">
        <v>6.3109999999999999</v>
      </c>
      <c r="AA103">
        <v>115.818584</v>
      </c>
      <c r="AB103">
        <v>0.13941000000000001</v>
      </c>
      <c r="AC103">
        <v>40.759965999999999</v>
      </c>
      <c r="AD103" s="1">
        <v>206</v>
      </c>
      <c r="AE103">
        <v>0</v>
      </c>
      <c r="AF103">
        <v>6</v>
      </c>
      <c r="AG103">
        <v>60</v>
      </c>
      <c r="AH103">
        <v>12.51483</v>
      </c>
      <c r="AI103">
        <v>0</v>
      </c>
      <c r="AJ103">
        <v>0</v>
      </c>
      <c r="AK103">
        <v>0</v>
      </c>
      <c r="AL103">
        <v>0</v>
      </c>
      <c r="AM103" t="s">
        <v>391</v>
      </c>
      <c r="AN103" t="s">
        <v>620</v>
      </c>
      <c r="AO103">
        <v>1355.962</v>
      </c>
      <c r="AR103" t="s">
        <v>117</v>
      </c>
      <c r="AS103" t="s">
        <v>119</v>
      </c>
      <c r="AT103" t="s">
        <v>218</v>
      </c>
      <c r="AU103" t="s">
        <v>390</v>
      </c>
      <c r="AV103" t="s">
        <v>48</v>
      </c>
      <c r="AW103">
        <v>2</v>
      </c>
      <c r="BB103">
        <v>1.03773054360521</v>
      </c>
      <c r="BC103" t="s">
        <v>71</v>
      </c>
      <c r="BF103" t="s">
        <v>117</v>
      </c>
      <c r="BG103" t="s">
        <v>119</v>
      </c>
      <c r="BH103" t="s">
        <v>390</v>
      </c>
      <c r="BI103">
        <v>5643</v>
      </c>
      <c r="BJ103">
        <v>2</v>
      </c>
      <c r="BK103" t="s">
        <v>218</v>
      </c>
      <c r="BL103" t="s">
        <v>422</v>
      </c>
      <c r="BM103">
        <v>1.03773054360521</v>
      </c>
      <c r="BN103" t="s">
        <v>71</v>
      </c>
      <c r="BO103" t="s">
        <v>178</v>
      </c>
      <c r="BP103">
        <v>1449.45</v>
      </c>
    </row>
    <row r="104" spans="1:68" ht="16.5">
      <c r="A104" s="109" t="str">
        <f t="shared" si="52"/>
        <v>성원운수</v>
      </c>
      <c r="B104" s="110" t="str">
        <f t="shared" si="34"/>
        <v>조성만</v>
      </c>
      <c r="C104" s="111" t="str">
        <f t="shared" si="53"/>
        <v>C</v>
      </c>
      <c r="D104" s="112">
        <f t="shared" si="54"/>
        <v>0.85362515475131384</v>
      </c>
      <c r="E104" s="113">
        <f t="shared" si="55"/>
        <v>2817</v>
      </c>
      <c r="F104" s="114" t="str">
        <f t="shared" si="56"/>
        <v>537</v>
      </c>
      <c r="G104" s="115" t="str">
        <f t="shared" si="57"/>
        <v>71바6610</v>
      </c>
      <c r="H104" s="116">
        <f t="shared" si="58"/>
        <v>2</v>
      </c>
      <c r="I104" s="117">
        <f t="shared" si="35"/>
        <v>1935.9349999999999</v>
      </c>
      <c r="J104" s="118">
        <f t="shared" si="59"/>
        <v>2.4946592074861201E-2</v>
      </c>
      <c r="K104" s="118">
        <f t="shared" si="60"/>
        <v>0.34171479888142708</v>
      </c>
      <c r="L104" s="118">
        <f t="shared" si="61"/>
        <v>0.12758692828013338</v>
      </c>
      <c r="M104" s="119">
        <f t="shared" si="62"/>
        <v>10.592000000000001</v>
      </c>
      <c r="N104" s="120">
        <f t="shared" si="63"/>
        <v>0</v>
      </c>
      <c r="O104" s="120">
        <f t="shared" si="64"/>
        <v>0.7748194025109314</v>
      </c>
      <c r="P104" s="221">
        <f t="shared" si="65"/>
        <v>5</v>
      </c>
      <c r="Q104" s="222">
        <f t="shared" si="66"/>
        <v>0</v>
      </c>
      <c r="R104" s="222">
        <f t="shared" si="67"/>
        <v>15</v>
      </c>
      <c r="T104">
        <v>519</v>
      </c>
      <c r="U104">
        <v>2817</v>
      </c>
      <c r="V104" t="s">
        <v>392</v>
      </c>
      <c r="W104">
        <v>1935.9349999999999</v>
      </c>
      <c r="X104">
        <v>908.51199999999994</v>
      </c>
      <c r="Y104">
        <v>2.1309999999999998</v>
      </c>
      <c r="Z104">
        <v>10.592000000000001</v>
      </c>
      <c r="AA104">
        <v>137.40329700000001</v>
      </c>
      <c r="AB104">
        <v>3.4277440000000001</v>
      </c>
      <c r="AC104">
        <v>46.952739999999999</v>
      </c>
      <c r="AD104" s="1">
        <v>247</v>
      </c>
      <c r="AE104">
        <v>0</v>
      </c>
      <c r="AF104">
        <v>15</v>
      </c>
      <c r="AG104">
        <v>66</v>
      </c>
      <c r="AH104">
        <v>14.089435999999999</v>
      </c>
      <c r="AI104">
        <v>22.1</v>
      </c>
      <c r="AJ104">
        <v>0</v>
      </c>
      <c r="AK104">
        <v>5</v>
      </c>
      <c r="AL104">
        <v>599</v>
      </c>
      <c r="AM104" t="s">
        <v>393</v>
      </c>
      <c r="AN104" t="s">
        <v>621</v>
      </c>
      <c r="AO104">
        <v>1294.18</v>
      </c>
      <c r="AR104" t="s">
        <v>117</v>
      </c>
      <c r="AS104" t="s">
        <v>120</v>
      </c>
      <c r="AT104" t="s">
        <v>237</v>
      </c>
      <c r="AU104" t="s">
        <v>392</v>
      </c>
      <c r="AV104" t="s">
        <v>239</v>
      </c>
      <c r="AW104">
        <v>2</v>
      </c>
      <c r="BB104">
        <v>0.85362515475131384</v>
      </c>
      <c r="BC104" t="s">
        <v>69</v>
      </c>
      <c r="BF104" t="s">
        <v>117</v>
      </c>
      <c r="BG104" t="s">
        <v>120</v>
      </c>
      <c r="BH104" t="s">
        <v>392</v>
      </c>
      <c r="BI104">
        <v>2817</v>
      </c>
      <c r="BJ104">
        <v>2</v>
      </c>
      <c r="BK104" t="s">
        <v>237</v>
      </c>
      <c r="BL104" t="s">
        <v>236</v>
      </c>
      <c r="BM104">
        <v>0.85362515475131384</v>
      </c>
      <c r="BN104" t="s">
        <v>69</v>
      </c>
      <c r="BO104" t="s">
        <v>179</v>
      </c>
      <c r="BP104">
        <v>1923.2470000000001</v>
      </c>
    </row>
    <row r="105" spans="1:68" ht="16.5">
      <c r="A105" s="126" t="str">
        <f t="shared" si="52"/>
        <v>성원운수</v>
      </c>
      <c r="B105" s="127" t="str">
        <f t="shared" si="34"/>
        <v>조성배</v>
      </c>
      <c r="C105" s="128" t="str">
        <f t="shared" si="53"/>
        <v>F</v>
      </c>
      <c r="D105" s="129">
        <f t="shared" si="54"/>
        <v>0.72885545797404094</v>
      </c>
      <c r="E105" s="130">
        <f t="shared" si="55"/>
        <v>7119</v>
      </c>
      <c r="F105" s="131" t="str">
        <f t="shared" si="56"/>
        <v>535</v>
      </c>
      <c r="G105" s="132" t="str">
        <f t="shared" si="57"/>
        <v>71바6964</v>
      </c>
      <c r="H105" s="133">
        <f t="shared" si="58"/>
        <v>4</v>
      </c>
      <c r="I105" s="134">
        <f t="shared" si="35"/>
        <v>745.43299999999999</v>
      </c>
      <c r="J105" s="135">
        <f t="shared" si="59"/>
        <v>1.0592469279337907E-2</v>
      </c>
      <c r="K105" s="135">
        <f t="shared" si="60"/>
        <v>0.38910548289577662</v>
      </c>
      <c r="L105" s="135">
        <f t="shared" si="61"/>
        <v>5.6343091867411293E-2</v>
      </c>
      <c r="M105" s="136">
        <f t="shared" si="62"/>
        <v>11.920999999999999</v>
      </c>
      <c r="N105" s="137">
        <f t="shared" si="63"/>
        <v>0.13415021873193164</v>
      </c>
      <c r="O105" s="137">
        <f t="shared" si="64"/>
        <v>7.5124122489881717</v>
      </c>
      <c r="P105" s="219">
        <f t="shared" si="65"/>
        <v>5</v>
      </c>
      <c r="Q105" s="220">
        <f t="shared" si="66"/>
        <v>1</v>
      </c>
      <c r="R105" s="220">
        <f t="shared" si="67"/>
        <v>56</v>
      </c>
      <c r="T105">
        <v>519</v>
      </c>
      <c r="U105">
        <v>7119</v>
      </c>
      <c r="V105" t="s">
        <v>394</v>
      </c>
      <c r="W105">
        <v>745.43299999999999</v>
      </c>
      <c r="X105">
        <v>343.44099999999997</v>
      </c>
      <c r="Y105">
        <v>2.17</v>
      </c>
      <c r="Z105">
        <v>11.920999999999999</v>
      </c>
      <c r="AA105">
        <v>59.291935000000002</v>
      </c>
      <c r="AB105">
        <v>0.62804800000000005</v>
      </c>
      <c r="AC105">
        <v>23.070817000000002</v>
      </c>
      <c r="AD105" s="1">
        <v>42</v>
      </c>
      <c r="AE105">
        <v>1</v>
      </c>
      <c r="AF105">
        <v>56</v>
      </c>
      <c r="AG105">
        <v>66</v>
      </c>
      <c r="AH105">
        <v>12.572248999999999</v>
      </c>
      <c r="AI105">
        <v>24.6</v>
      </c>
      <c r="AJ105">
        <v>0</v>
      </c>
      <c r="AK105">
        <v>5</v>
      </c>
      <c r="AL105">
        <v>1018</v>
      </c>
      <c r="AM105" t="s">
        <v>395</v>
      </c>
      <c r="AN105" t="s">
        <v>622</v>
      </c>
      <c r="AO105">
        <v>314.685</v>
      </c>
      <c r="AR105" t="s">
        <v>117</v>
      </c>
      <c r="AS105" t="s">
        <v>118</v>
      </c>
      <c r="AT105" t="s">
        <v>211</v>
      </c>
      <c r="AU105" t="s">
        <v>394</v>
      </c>
      <c r="AV105" t="s">
        <v>48</v>
      </c>
      <c r="AW105">
        <v>4</v>
      </c>
      <c r="BB105">
        <v>0.72885545797404094</v>
      </c>
      <c r="BC105" t="s">
        <v>70</v>
      </c>
      <c r="BF105" t="s">
        <v>117</v>
      </c>
      <c r="BG105" t="s">
        <v>118</v>
      </c>
      <c r="BH105" t="s">
        <v>394</v>
      </c>
      <c r="BI105">
        <v>7119</v>
      </c>
      <c r="BJ105">
        <v>4</v>
      </c>
      <c r="BK105" t="s">
        <v>211</v>
      </c>
      <c r="BL105" t="s">
        <v>213</v>
      </c>
      <c r="BM105">
        <v>0.72885545797404094</v>
      </c>
      <c r="BN105" t="s">
        <v>70</v>
      </c>
      <c r="BO105" t="s">
        <v>189</v>
      </c>
      <c r="BP105">
        <v>745.43299999999999</v>
      </c>
    </row>
    <row r="106" spans="1:68" ht="16.5">
      <c r="A106" s="109" t="str">
        <f t="shared" ref="A106:A108" si="68">BF106</f>
        <v>성원운수</v>
      </c>
      <c r="B106" s="110" t="str">
        <f t="shared" si="34"/>
        <v>조승호</v>
      </c>
      <c r="C106" s="111" t="str">
        <f t="shared" ref="C106:C108" si="69">BN106</f>
        <v>D</v>
      </c>
      <c r="D106" s="112">
        <f t="shared" ref="D106:D108" si="70">BM106</f>
        <v>0.82862068965517244</v>
      </c>
      <c r="E106" s="113">
        <f t="shared" ref="E106:E108" si="71">U106</f>
        <v>8667</v>
      </c>
      <c r="F106" s="114" t="str">
        <f t="shared" ref="F106:F108" si="72">BG106</f>
        <v>535</v>
      </c>
      <c r="G106" s="115" t="str">
        <f t="shared" ref="G106:G108" si="73">BK106</f>
        <v>71바6966</v>
      </c>
      <c r="H106" s="116">
        <f t="shared" ref="H106:H108" si="74">BJ106</f>
        <v>1</v>
      </c>
      <c r="I106" s="117">
        <f t="shared" ref="I106:I108" si="75">W106</f>
        <v>1877.954</v>
      </c>
      <c r="J106" s="118">
        <f t="shared" ref="J106:J108" si="76">AB106/AA106</f>
        <v>5.8625881931789409E-3</v>
      </c>
      <c r="K106" s="118">
        <f t="shared" ref="K106:K108" si="77">AC106/AA106</f>
        <v>0.35379638086861209</v>
      </c>
      <c r="L106" s="118">
        <f t="shared" ref="L106:L108" si="78">AD106/I106</f>
        <v>8.7861577014133468E-2</v>
      </c>
      <c r="M106" s="119">
        <f t="shared" ref="M106:M108" si="79">Z106</f>
        <v>10.403</v>
      </c>
      <c r="N106" s="120">
        <f t="shared" ref="N106:N108" si="80">AE106*100/W106</f>
        <v>5.3249440614626345E-2</v>
      </c>
      <c r="O106" s="120">
        <f t="shared" ref="O106:O108" si="81">AF106*100/W106</f>
        <v>2.0234787433558012</v>
      </c>
      <c r="P106" s="221">
        <f t="shared" ref="P106:P108" si="82">AK106</f>
        <v>22</v>
      </c>
      <c r="Q106" s="222">
        <f t="shared" ref="Q106:Q108" si="83">AE106</f>
        <v>1</v>
      </c>
      <c r="R106" s="222">
        <f t="shared" ref="R106:R108" si="84">AF106</f>
        <v>38</v>
      </c>
      <c r="T106">
        <v>519</v>
      </c>
      <c r="U106">
        <v>8667</v>
      </c>
      <c r="V106" t="s">
        <v>396</v>
      </c>
      <c r="W106">
        <v>1877.954</v>
      </c>
      <c r="X106">
        <v>781.524</v>
      </c>
      <c r="Y106">
        <v>2.403</v>
      </c>
      <c r="Z106">
        <v>10.403</v>
      </c>
      <c r="AA106">
        <v>145.170524</v>
      </c>
      <c r="AB106">
        <v>0.85107500000000003</v>
      </c>
      <c r="AC106">
        <v>51.360805999999997</v>
      </c>
      <c r="AD106" s="1">
        <v>165</v>
      </c>
      <c r="AE106">
        <v>1</v>
      </c>
      <c r="AF106">
        <v>38</v>
      </c>
      <c r="AG106">
        <v>66</v>
      </c>
      <c r="AH106">
        <v>12.936192999999999</v>
      </c>
      <c r="AI106">
        <v>0</v>
      </c>
      <c r="AJ106">
        <v>0</v>
      </c>
      <c r="AK106">
        <v>22</v>
      </c>
      <c r="AL106">
        <v>803</v>
      </c>
      <c r="AM106" t="s">
        <v>397</v>
      </c>
      <c r="AN106" t="s">
        <v>623</v>
      </c>
      <c r="AO106">
        <v>1877.954</v>
      </c>
      <c r="AR106" t="s">
        <v>117</v>
      </c>
      <c r="AS106" t="s">
        <v>118</v>
      </c>
      <c r="AT106" t="s">
        <v>212</v>
      </c>
      <c r="AU106" t="s">
        <v>396</v>
      </c>
      <c r="AV106" t="s">
        <v>48</v>
      </c>
      <c r="AW106">
        <v>1</v>
      </c>
      <c r="BB106">
        <v>0.82862068965517244</v>
      </c>
      <c r="BC106" t="s">
        <v>67</v>
      </c>
      <c r="BF106" t="s">
        <v>117</v>
      </c>
      <c r="BG106" t="s">
        <v>118</v>
      </c>
      <c r="BH106" t="s">
        <v>396</v>
      </c>
      <c r="BI106">
        <v>8667</v>
      </c>
      <c r="BJ106">
        <v>1</v>
      </c>
      <c r="BK106" t="s">
        <v>212</v>
      </c>
      <c r="BL106" t="s">
        <v>176</v>
      </c>
      <c r="BM106">
        <v>0.82862068965517244</v>
      </c>
      <c r="BN106" t="s">
        <v>67</v>
      </c>
      <c r="BO106" t="s">
        <v>180</v>
      </c>
      <c r="BP106">
        <v>1877.954</v>
      </c>
    </row>
    <row r="107" spans="1:68" ht="16.5">
      <c r="A107" s="126" t="str">
        <f t="shared" si="68"/>
        <v>성원운수</v>
      </c>
      <c r="B107" s="127" t="str">
        <f t="shared" si="34"/>
        <v>조영기</v>
      </c>
      <c r="C107" s="128" t="str">
        <f t="shared" si="69"/>
        <v>F</v>
      </c>
      <c r="D107" s="129">
        <f t="shared" si="70"/>
        <v>0.79960000000000009</v>
      </c>
      <c r="E107" s="130">
        <f t="shared" si="71"/>
        <v>153</v>
      </c>
      <c r="F107" s="131" t="str">
        <f t="shared" si="72"/>
        <v>537</v>
      </c>
      <c r="G107" s="132" t="str">
        <f t="shared" si="73"/>
        <v>71바6613</v>
      </c>
      <c r="H107" s="133">
        <f t="shared" si="74"/>
        <v>1</v>
      </c>
      <c r="I107" s="134">
        <f t="shared" si="75"/>
        <v>1791.106</v>
      </c>
      <c r="J107" s="135">
        <f t="shared" si="76"/>
        <v>2.1019714197936076E-2</v>
      </c>
      <c r="K107" s="135">
        <f t="shared" si="77"/>
        <v>0.34374654277946687</v>
      </c>
      <c r="L107" s="135">
        <f t="shared" si="78"/>
        <v>0.11222116390654713</v>
      </c>
      <c r="M107" s="136">
        <f t="shared" si="79"/>
        <v>14.631</v>
      </c>
      <c r="N107" s="137">
        <f t="shared" si="80"/>
        <v>0</v>
      </c>
      <c r="O107" s="137">
        <f t="shared" si="81"/>
        <v>1.2841227710699423</v>
      </c>
      <c r="P107" s="219">
        <f t="shared" si="82"/>
        <v>0</v>
      </c>
      <c r="Q107" s="220">
        <f t="shared" si="83"/>
        <v>0</v>
      </c>
      <c r="R107" s="220">
        <f t="shared" si="84"/>
        <v>23</v>
      </c>
      <c r="T107">
        <v>519</v>
      </c>
      <c r="U107">
        <v>153</v>
      </c>
      <c r="V107" t="s">
        <v>398</v>
      </c>
      <c r="W107">
        <v>1791.106</v>
      </c>
      <c r="X107">
        <v>896.125</v>
      </c>
      <c r="Y107">
        <v>1.9990000000000001</v>
      </c>
      <c r="Z107">
        <v>14.631</v>
      </c>
      <c r="AA107">
        <v>123.229411</v>
      </c>
      <c r="AB107">
        <v>2.5902470000000002</v>
      </c>
      <c r="AC107">
        <v>42.359684000000001</v>
      </c>
      <c r="AD107" s="1">
        <v>201</v>
      </c>
      <c r="AE107">
        <v>0</v>
      </c>
      <c r="AF107">
        <v>23</v>
      </c>
      <c r="AG107">
        <v>63</v>
      </c>
      <c r="AH107">
        <v>14.534727999999999</v>
      </c>
      <c r="AI107">
        <v>7.4</v>
      </c>
      <c r="AJ107">
        <v>0</v>
      </c>
      <c r="AK107">
        <v>0</v>
      </c>
      <c r="AL107">
        <v>0</v>
      </c>
      <c r="AM107" t="s">
        <v>399</v>
      </c>
      <c r="AN107" t="s">
        <v>624</v>
      </c>
      <c r="AO107">
        <v>1791.106</v>
      </c>
      <c r="AR107" t="s">
        <v>117</v>
      </c>
      <c r="AS107" t="s">
        <v>120</v>
      </c>
      <c r="AT107" t="s">
        <v>241</v>
      </c>
      <c r="AU107" t="s">
        <v>398</v>
      </c>
      <c r="AV107" t="s">
        <v>239</v>
      </c>
      <c r="AW107">
        <v>1</v>
      </c>
      <c r="BB107">
        <v>0.79960000000000009</v>
      </c>
      <c r="BC107" t="s">
        <v>70</v>
      </c>
      <c r="BF107" t="s">
        <v>117</v>
      </c>
      <c r="BG107" t="s">
        <v>120</v>
      </c>
      <c r="BH107" t="s">
        <v>398</v>
      </c>
      <c r="BI107">
        <v>153</v>
      </c>
      <c r="BJ107">
        <v>1</v>
      </c>
      <c r="BK107" t="s">
        <v>241</v>
      </c>
      <c r="BL107" t="s">
        <v>176</v>
      </c>
      <c r="BM107">
        <v>0.79960000000000009</v>
      </c>
      <c r="BN107" t="s">
        <v>70</v>
      </c>
      <c r="BO107" t="s">
        <v>189</v>
      </c>
      <c r="BP107">
        <v>1791.106</v>
      </c>
    </row>
    <row r="108" spans="1:68" ht="16.5">
      <c r="A108" s="109" t="str">
        <f t="shared" si="68"/>
        <v>성원운수</v>
      </c>
      <c r="B108" s="110" t="str">
        <f t="shared" si="34"/>
        <v>조우제</v>
      </c>
      <c r="C108" s="111" t="str">
        <f t="shared" si="69"/>
        <v>C</v>
      </c>
      <c r="D108" s="112">
        <f t="shared" si="70"/>
        <v>0.87187499999999996</v>
      </c>
      <c r="E108" s="113">
        <f t="shared" si="71"/>
        <v>8654</v>
      </c>
      <c r="F108" s="114" t="str">
        <f t="shared" si="72"/>
        <v>순환54</v>
      </c>
      <c r="G108" s="115" t="str">
        <f t="shared" si="73"/>
        <v>72바1927</v>
      </c>
      <c r="H108" s="116">
        <f t="shared" si="74"/>
        <v>1</v>
      </c>
      <c r="I108" s="117">
        <f t="shared" si="75"/>
        <v>2031.914</v>
      </c>
      <c r="J108" s="118">
        <f t="shared" si="76"/>
        <v>3.3923041652550313E-2</v>
      </c>
      <c r="K108" s="118">
        <f t="shared" si="77"/>
        <v>0.26834263282550391</v>
      </c>
      <c r="L108" s="118">
        <f t="shared" si="78"/>
        <v>0.21457601059887377</v>
      </c>
      <c r="M108" s="119">
        <f t="shared" si="79"/>
        <v>6.274</v>
      </c>
      <c r="N108" s="120">
        <f t="shared" si="80"/>
        <v>0</v>
      </c>
      <c r="O108" s="120">
        <f t="shared" si="81"/>
        <v>9.6952922220133342</v>
      </c>
      <c r="P108" s="221">
        <f t="shared" si="82"/>
        <v>11</v>
      </c>
      <c r="Q108" s="222">
        <f t="shared" si="83"/>
        <v>0</v>
      </c>
      <c r="R108" s="222">
        <f t="shared" si="84"/>
        <v>197</v>
      </c>
      <c r="T108">
        <v>519</v>
      </c>
      <c r="U108">
        <v>8654</v>
      </c>
      <c r="V108" t="s">
        <v>400</v>
      </c>
      <c r="W108">
        <v>2031.914</v>
      </c>
      <c r="X108">
        <v>728.38199999999995</v>
      </c>
      <c r="Y108">
        <v>2.79</v>
      </c>
      <c r="Z108">
        <v>6.274</v>
      </c>
      <c r="AA108">
        <v>106.17712400000001</v>
      </c>
      <c r="AB108">
        <v>3.6018509999999999</v>
      </c>
      <c r="AC108">
        <v>28.491848999999998</v>
      </c>
      <c r="AD108" s="1">
        <v>436</v>
      </c>
      <c r="AE108">
        <v>0</v>
      </c>
      <c r="AF108">
        <v>197</v>
      </c>
      <c r="AG108">
        <v>87</v>
      </c>
      <c r="AH108">
        <v>19.137022000000002</v>
      </c>
      <c r="AI108">
        <v>178.2</v>
      </c>
      <c r="AJ108">
        <v>0</v>
      </c>
      <c r="AK108">
        <v>11</v>
      </c>
      <c r="AL108">
        <v>2133</v>
      </c>
      <c r="AM108" t="s">
        <v>401</v>
      </c>
      <c r="AN108" t="s">
        <v>625</v>
      </c>
      <c r="AO108">
        <v>2031.914</v>
      </c>
      <c r="AR108" t="s">
        <v>117</v>
      </c>
      <c r="AS108" t="s">
        <v>123</v>
      </c>
      <c r="AT108" t="s">
        <v>253</v>
      </c>
      <c r="AU108" t="s">
        <v>400</v>
      </c>
      <c r="AV108" t="s">
        <v>196</v>
      </c>
      <c r="AW108">
        <v>1</v>
      </c>
      <c r="BB108">
        <v>0.87187499999999996</v>
      </c>
      <c r="BC108" t="s">
        <v>69</v>
      </c>
      <c r="BF108" t="s">
        <v>117</v>
      </c>
      <c r="BG108" t="s">
        <v>123</v>
      </c>
      <c r="BH108" t="s">
        <v>400</v>
      </c>
      <c r="BI108">
        <v>8654</v>
      </c>
      <c r="BJ108">
        <v>1</v>
      </c>
      <c r="BK108" t="s">
        <v>253</v>
      </c>
      <c r="BL108" t="s">
        <v>176</v>
      </c>
      <c r="BM108">
        <v>0.87187499999999996</v>
      </c>
      <c r="BN108" t="s">
        <v>69</v>
      </c>
      <c r="BO108" t="s">
        <v>179</v>
      </c>
      <c r="BP108">
        <v>2031.914</v>
      </c>
    </row>
    <row r="109" spans="1:68" ht="16.5">
      <c r="A109" s="126" t="str">
        <f t="shared" ref="A109:A116" si="85">BF109</f>
        <v>성원운수</v>
      </c>
      <c r="B109" s="127" t="str">
        <f t="shared" si="34"/>
        <v>차양근</v>
      </c>
      <c r="C109" s="128" t="str">
        <f t="shared" ref="C109:C116" si="86">BN109</f>
        <v>C</v>
      </c>
      <c r="D109" s="129">
        <f t="shared" ref="D109:D116" si="87">BM109</f>
        <v>0.87987022388212011</v>
      </c>
      <c r="E109" s="130">
        <f t="shared" ref="E109:E116" si="88">U109</f>
        <v>2232</v>
      </c>
      <c r="F109" s="131" t="str">
        <f t="shared" ref="F109:F116" si="89">BG109</f>
        <v>538</v>
      </c>
      <c r="G109" s="132" t="str">
        <f t="shared" ref="G109:G116" si="90">BK109</f>
        <v>71바6301</v>
      </c>
      <c r="H109" s="133">
        <f t="shared" ref="H109:H116" si="91">BJ109</f>
        <v>4</v>
      </c>
      <c r="I109" s="134">
        <f t="shared" ref="I109:I116" si="92">W109</f>
        <v>1012.646</v>
      </c>
      <c r="J109" s="135">
        <f t="shared" ref="J109:J116" si="93">AB109/AA109</f>
        <v>2.3988140828259993E-2</v>
      </c>
      <c r="K109" s="135">
        <f t="shared" ref="K109:K116" si="94">AC109/AA109</f>
        <v>0.37601511103381818</v>
      </c>
      <c r="L109" s="135">
        <f t="shared" ref="L109:L116" si="95">AD109/I109</f>
        <v>7.5050906239692849E-2</v>
      </c>
      <c r="M109" s="136">
        <f t="shared" ref="M109:M116" si="96">Z109</f>
        <v>10.882</v>
      </c>
      <c r="N109" s="137">
        <f t="shared" ref="N109:N116" si="97">AE109*100/W109</f>
        <v>0</v>
      </c>
      <c r="O109" s="137">
        <f t="shared" ref="O109:O116" si="98">AF109*100/W109</f>
        <v>6.9125834694453943</v>
      </c>
      <c r="P109" s="219">
        <f t="shared" ref="P109:P116" si="99">AK109</f>
        <v>18</v>
      </c>
      <c r="Q109" s="220">
        <f t="shared" ref="Q109:Q116" si="100">AE109</f>
        <v>0</v>
      </c>
      <c r="R109" s="220">
        <f t="shared" ref="R109:R116" si="101">AF109</f>
        <v>70</v>
      </c>
      <c r="T109">
        <v>519</v>
      </c>
      <c r="U109">
        <v>2232</v>
      </c>
      <c r="V109" t="s">
        <v>402</v>
      </c>
      <c r="W109">
        <v>1012.646</v>
      </c>
      <c r="X109">
        <v>468.35899999999998</v>
      </c>
      <c r="Y109">
        <v>2.1619999999999999</v>
      </c>
      <c r="Z109">
        <v>10.882</v>
      </c>
      <c r="AA109">
        <v>83.951899999999995</v>
      </c>
      <c r="AB109">
        <v>2.0138500000000001</v>
      </c>
      <c r="AC109">
        <v>31.567183</v>
      </c>
      <c r="AD109" s="1">
        <v>76</v>
      </c>
      <c r="AE109">
        <v>0</v>
      </c>
      <c r="AF109">
        <v>70</v>
      </c>
      <c r="AG109">
        <v>77</v>
      </c>
      <c r="AH109">
        <v>12.062215999999999</v>
      </c>
      <c r="AI109">
        <v>22.9</v>
      </c>
      <c r="AJ109">
        <v>0</v>
      </c>
      <c r="AK109">
        <v>18</v>
      </c>
      <c r="AL109">
        <v>3188</v>
      </c>
      <c r="AM109" t="s">
        <v>403</v>
      </c>
      <c r="AN109" t="s">
        <v>626</v>
      </c>
      <c r="AO109">
        <v>301.29199999999997</v>
      </c>
      <c r="AR109" t="s">
        <v>117</v>
      </c>
      <c r="AS109" t="s">
        <v>121</v>
      </c>
      <c r="AT109" t="s">
        <v>243</v>
      </c>
      <c r="AU109" t="s">
        <v>402</v>
      </c>
      <c r="AV109" t="s">
        <v>48</v>
      </c>
      <c r="AW109">
        <v>4</v>
      </c>
      <c r="BB109">
        <v>0.87987022388212011</v>
      </c>
      <c r="BC109" t="s">
        <v>69</v>
      </c>
      <c r="BF109" t="s">
        <v>117</v>
      </c>
      <c r="BG109" t="s">
        <v>121</v>
      </c>
      <c r="BH109" t="s">
        <v>402</v>
      </c>
      <c r="BI109">
        <v>2232</v>
      </c>
      <c r="BJ109">
        <v>4</v>
      </c>
      <c r="BK109" t="s">
        <v>243</v>
      </c>
      <c r="BL109" t="s">
        <v>245</v>
      </c>
      <c r="BM109">
        <v>0.87987022388212011</v>
      </c>
      <c r="BN109" t="s">
        <v>69</v>
      </c>
      <c r="BO109" t="s">
        <v>179</v>
      </c>
      <c r="BP109">
        <v>1012.646</v>
      </c>
    </row>
    <row r="110" spans="1:68" ht="16.5">
      <c r="A110" s="109" t="str">
        <f t="shared" si="85"/>
        <v>성원운수</v>
      </c>
      <c r="B110" s="110" t="str">
        <f t="shared" si="34"/>
        <v>최광진</v>
      </c>
      <c r="C110" s="111" t="str">
        <f t="shared" si="86"/>
        <v>D</v>
      </c>
      <c r="D110" s="112">
        <f t="shared" si="87"/>
        <v>0.83571428571428574</v>
      </c>
      <c r="E110" s="113">
        <f t="shared" si="88"/>
        <v>1495</v>
      </c>
      <c r="F110" s="114" t="str">
        <f t="shared" si="89"/>
        <v>536</v>
      </c>
      <c r="G110" s="115" t="str">
        <f t="shared" si="90"/>
        <v>71바5552</v>
      </c>
      <c r="H110" s="116">
        <f t="shared" si="91"/>
        <v>1</v>
      </c>
      <c r="I110" s="117">
        <f t="shared" si="92"/>
        <v>1461.299</v>
      </c>
      <c r="J110" s="118">
        <f t="shared" si="93"/>
        <v>2.8428704078979185E-3</v>
      </c>
      <c r="K110" s="118">
        <f t="shared" si="94"/>
        <v>0.39252373331208079</v>
      </c>
      <c r="L110" s="118">
        <f t="shared" si="95"/>
        <v>0.20529679415369476</v>
      </c>
      <c r="M110" s="119">
        <f t="shared" si="96"/>
        <v>10.196</v>
      </c>
      <c r="N110" s="120">
        <f t="shared" si="97"/>
        <v>0</v>
      </c>
      <c r="O110" s="120">
        <f t="shared" si="98"/>
        <v>4.1743681477917933</v>
      </c>
      <c r="P110" s="221">
        <f t="shared" si="99"/>
        <v>13</v>
      </c>
      <c r="Q110" s="222">
        <f t="shared" si="100"/>
        <v>0</v>
      </c>
      <c r="R110" s="222">
        <f t="shared" si="101"/>
        <v>61</v>
      </c>
      <c r="T110">
        <v>519</v>
      </c>
      <c r="U110">
        <v>1495</v>
      </c>
      <c r="V110" t="s">
        <v>440</v>
      </c>
      <c r="W110">
        <v>1461.299</v>
      </c>
      <c r="X110">
        <v>624.60299999999995</v>
      </c>
      <c r="Y110">
        <v>2.34</v>
      </c>
      <c r="Z110">
        <v>10.196</v>
      </c>
      <c r="AA110">
        <v>117.143574</v>
      </c>
      <c r="AB110">
        <v>0.33302399999999999</v>
      </c>
      <c r="AC110">
        <v>45.981633000000002</v>
      </c>
      <c r="AD110" s="1">
        <v>300</v>
      </c>
      <c r="AE110">
        <v>0</v>
      </c>
      <c r="AF110">
        <v>61</v>
      </c>
      <c r="AG110">
        <v>70</v>
      </c>
      <c r="AH110">
        <v>12.474427</v>
      </c>
      <c r="AI110">
        <v>7.2</v>
      </c>
      <c r="AJ110">
        <v>0</v>
      </c>
      <c r="AK110">
        <v>13</v>
      </c>
      <c r="AL110">
        <v>894</v>
      </c>
      <c r="AM110" t="s">
        <v>441</v>
      </c>
      <c r="AN110" t="s">
        <v>627</v>
      </c>
      <c r="AO110">
        <v>1461.299</v>
      </c>
      <c r="AR110" t="s">
        <v>117</v>
      </c>
      <c r="AS110" t="s">
        <v>119</v>
      </c>
      <c r="AT110" t="s">
        <v>420</v>
      </c>
      <c r="AU110" t="s">
        <v>440</v>
      </c>
      <c r="AV110" t="s">
        <v>48</v>
      </c>
      <c r="AW110">
        <v>1</v>
      </c>
      <c r="BB110">
        <v>0.83571428571428574</v>
      </c>
      <c r="BC110" t="s">
        <v>67</v>
      </c>
      <c r="BF110" t="s">
        <v>117</v>
      </c>
      <c r="BG110" t="s">
        <v>119</v>
      </c>
      <c r="BH110" t="s">
        <v>440</v>
      </c>
      <c r="BI110">
        <v>1495</v>
      </c>
      <c r="BJ110">
        <v>1</v>
      </c>
      <c r="BK110" t="s">
        <v>420</v>
      </c>
      <c r="BL110" t="s">
        <v>176</v>
      </c>
      <c r="BM110">
        <v>0.83571428571428574</v>
      </c>
      <c r="BN110" t="s">
        <v>67</v>
      </c>
      <c r="BO110" t="s">
        <v>180</v>
      </c>
      <c r="BP110">
        <v>1461.299</v>
      </c>
    </row>
    <row r="111" spans="1:68" ht="16.5">
      <c r="A111" s="126" t="str">
        <f t="shared" si="85"/>
        <v>성원운수</v>
      </c>
      <c r="B111" s="127" t="str">
        <f t="shared" si="34"/>
        <v>최한국</v>
      </c>
      <c r="C111" s="128" t="str">
        <f t="shared" si="86"/>
        <v>C</v>
      </c>
      <c r="D111" s="129">
        <f t="shared" si="87"/>
        <v>0.85644775337086976</v>
      </c>
      <c r="E111" s="130">
        <f t="shared" si="88"/>
        <v>5936</v>
      </c>
      <c r="F111" s="131" t="str">
        <f t="shared" si="89"/>
        <v>538</v>
      </c>
      <c r="G111" s="132" t="str">
        <f t="shared" si="90"/>
        <v>71바6307</v>
      </c>
      <c r="H111" s="133">
        <f t="shared" si="91"/>
        <v>2</v>
      </c>
      <c r="I111" s="134">
        <f t="shared" si="92"/>
        <v>1111.347</v>
      </c>
      <c r="J111" s="135">
        <f t="shared" si="93"/>
        <v>4.79937437411493E-2</v>
      </c>
      <c r="K111" s="135">
        <f t="shared" si="94"/>
        <v>0.40446457030405858</v>
      </c>
      <c r="L111" s="135">
        <f t="shared" si="95"/>
        <v>0.29063829748944298</v>
      </c>
      <c r="M111" s="136">
        <f t="shared" si="96"/>
        <v>13.234999999999999</v>
      </c>
      <c r="N111" s="137">
        <f t="shared" si="97"/>
        <v>0</v>
      </c>
      <c r="O111" s="137">
        <f t="shared" si="98"/>
        <v>9.8978986761110619</v>
      </c>
      <c r="P111" s="219">
        <f t="shared" si="99"/>
        <v>41</v>
      </c>
      <c r="Q111" s="220">
        <f t="shared" si="100"/>
        <v>0</v>
      </c>
      <c r="R111" s="220">
        <f t="shared" si="101"/>
        <v>110</v>
      </c>
      <c r="T111">
        <v>519</v>
      </c>
      <c r="U111">
        <v>5936</v>
      </c>
      <c r="V111" t="s">
        <v>404</v>
      </c>
      <c r="W111">
        <v>1111.347</v>
      </c>
      <c r="X111">
        <v>521.06899999999996</v>
      </c>
      <c r="Y111">
        <v>2.133</v>
      </c>
      <c r="Z111">
        <v>13.234999999999999</v>
      </c>
      <c r="AA111">
        <v>92.887461000000002</v>
      </c>
      <c r="AB111">
        <v>4.4580169999999999</v>
      </c>
      <c r="AC111">
        <v>37.569687000000002</v>
      </c>
      <c r="AD111" s="1">
        <v>323</v>
      </c>
      <c r="AE111">
        <v>0</v>
      </c>
      <c r="AF111">
        <v>110</v>
      </c>
      <c r="AG111">
        <v>72</v>
      </c>
      <c r="AH111">
        <v>11.964445</v>
      </c>
      <c r="AI111">
        <v>72.400000000000006</v>
      </c>
      <c r="AJ111">
        <v>0</v>
      </c>
      <c r="AK111">
        <v>41</v>
      </c>
      <c r="AL111">
        <v>4460</v>
      </c>
      <c r="AM111" t="s">
        <v>405</v>
      </c>
      <c r="AN111" t="s">
        <v>628</v>
      </c>
      <c r="AO111">
        <v>986.71900000000005</v>
      </c>
      <c r="AR111" t="s">
        <v>117</v>
      </c>
      <c r="AS111" t="s">
        <v>121</v>
      </c>
      <c r="AT111" t="s">
        <v>247</v>
      </c>
      <c r="AU111" t="s">
        <v>404</v>
      </c>
      <c r="AV111" t="s">
        <v>48</v>
      </c>
      <c r="AW111">
        <v>2</v>
      </c>
      <c r="BB111">
        <v>0.85644775337086976</v>
      </c>
      <c r="BC111" t="s">
        <v>69</v>
      </c>
      <c r="BF111" t="s">
        <v>117</v>
      </c>
      <c r="BG111" t="s">
        <v>121</v>
      </c>
      <c r="BH111" t="s">
        <v>404</v>
      </c>
      <c r="BI111">
        <v>5936</v>
      </c>
      <c r="BJ111">
        <v>2</v>
      </c>
      <c r="BK111" t="s">
        <v>247</v>
      </c>
      <c r="BL111" t="s">
        <v>425</v>
      </c>
      <c r="BM111">
        <v>0.85644775337086976</v>
      </c>
      <c r="BN111" t="s">
        <v>69</v>
      </c>
      <c r="BO111" t="s">
        <v>179</v>
      </c>
      <c r="BP111">
        <v>1079.8400000000001</v>
      </c>
    </row>
    <row r="112" spans="1:68" ht="16.5">
      <c r="A112" s="109" t="str">
        <f t="shared" si="85"/>
        <v>성원운수</v>
      </c>
      <c r="B112" s="110" t="str">
        <f t="shared" si="34"/>
        <v>최현호</v>
      </c>
      <c r="C112" s="111" t="str">
        <f t="shared" si="86"/>
        <v>F</v>
      </c>
      <c r="D112" s="112">
        <f t="shared" si="87"/>
        <v>0.79354122669392346</v>
      </c>
      <c r="E112" s="113">
        <f t="shared" si="88"/>
        <v>9077</v>
      </c>
      <c r="F112" s="114" t="str">
        <f t="shared" si="89"/>
        <v>535</v>
      </c>
      <c r="G112" s="115" t="str">
        <f t="shared" si="90"/>
        <v>71바6959</v>
      </c>
      <c r="H112" s="116">
        <f t="shared" si="91"/>
        <v>3</v>
      </c>
      <c r="I112" s="117">
        <f t="shared" si="92"/>
        <v>1161.444</v>
      </c>
      <c r="J112" s="118">
        <f t="shared" si="93"/>
        <v>2.9379184155539098E-2</v>
      </c>
      <c r="K112" s="118">
        <f t="shared" si="94"/>
        <v>0.36772869676293507</v>
      </c>
      <c r="L112" s="118">
        <f t="shared" si="95"/>
        <v>0.18080940622190997</v>
      </c>
      <c r="M112" s="119">
        <f t="shared" si="96"/>
        <v>11.484</v>
      </c>
      <c r="N112" s="120">
        <f t="shared" si="97"/>
        <v>8.6099717248528565E-2</v>
      </c>
      <c r="O112" s="120">
        <f t="shared" si="98"/>
        <v>2.1524929312132142</v>
      </c>
      <c r="P112" s="221">
        <f t="shared" si="99"/>
        <v>9</v>
      </c>
      <c r="Q112" s="222">
        <f t="shared" si="100"/>
        <v>1</v>
      </c>
      <c r="R112" s="222">
        <f t="shared" si="101"/>
        <v>25</v>
      </c>
      <c r="T112">
        <v>519</v>
      </c>
      <c r="U112">
        <v>9077</v>
      </c>
      <c r="V112" t="s">
        <v>406</v>
      </c>
      <c r="W112">
        <v>1161.444</v>
      </c>
      <c r="X112">
        <v>486.709</v>
      </c>
      <c r="Y112">
        <v>2.3860000000000001</v>
      </c>
      <c r="Z112">
        <v>11.484</v>
      </c>
      <c r="AA112">
        <v>93.328868</v>
      </c>
      <c r="AB112">
        <v>2.7419259999999999</v>
      </c>
      <c r="AC112">
        <v>34.319702999999997</v>
      </c>
      <c r="AD112" s="1">
        <v>210</v>
      </c>
      <c r="AE112">
        <v>1</v>
      </c>
      <c r="AF112">
        <v>25</v>
      </c>
      <c r="AG112">
        <v>61</v>
      </c>
      <c r="AH112">
        <v>12.444637999999999</v>
      </c>
      <c r="AI112">
        <v>0</v>
      </c>
      <c r="AJ112">
        <v>0</v>
      </c>
      <c r="AK112">
        <v>9</v>
      </c>
      <c r="AL112">
        <v>658</v>
      </c>
      <c r="AM112" t="s">
        <v>407</v>
      </c>
      <c r="AN112" t="s">
        <v>629</v>
      </c>
      <c r="AO112">
        <v>979.97199999999998</v>
      </c>
      <c r="AR112" t="s">
        <v>117</v>
      </c>
      <c r="AS112" t="s">
        <v>118</v>
      </c>
      <c r="AT112" t="s">
        <v>206</v>
      </c>
      <c r="AU112" t="s">
        <v>406</v>
      </c>
      <c r="AV112" t="s">
        <v>48</v>
      </c>
      <c r="AW112">
        <v>3</v>
      </c>
      <c r="BB112">
        <v>0.79354122669392346</v>
      </c>
      <c r="BC112" t="s">
        <v>70</v>
      </c>
      <c r="BF112" t="s">
        <v>117</v>
      </c>
      <c r="BG112" t="s">
        <v>118</v>
      </c>
      <c r="BH112" t="s">
        <v>406</v>
      </c>
      <c r="BI112">
        <v>9077</v>
      </c>
      <c r="BJ112">
        <v>3</v>
      </c>
      <c r="BK112" t="s">
        <v>206</v>
      </c>
      <c r="BL112" t="s">
        <v>419</v>
      </c>
      <c r="BM112">
        <v>0.79354122669392346</v>
      </c>
      <c r="BN112" t="s">
        <v>70</v>
      </c>
      <c r="BO112" t="s">
        <v>189</v>
      </c>
      <c r="BP112">
        <v>1161.444</v>
      </c>
    </row>
    <row r="113" spans="1:68" ht="16.5">
      <c r="A113" s="126" t="str">
        <f t="shared" si="85"/>
        <v>성원운수</v>
      </c>
      <c r="B113" s="127" t="str">
        <f t="shared" si="34"/>
        <v>하동호</v>
      </c>
      <c r="C113" s="128" t="str">
        <f t="shared" si="86"/>
        <v>C</v>
      </c>
      <c r="D113" s="129">
        <f t="shared" si="87"/>
        <v>0.87720383414351677</v>
      </c>
      <c r="E113" s="130">
        <f t="shared" si="88"/>
        <v>355</v>
      </c>
      <c r="F113" s="131" t="str">
        <f t="shared" si="89"/>
        <v>535</v>
      </c>
      <c r="G113" s="132" t="str">
        <f t="shared" si="90"/>
        <v>71바6963</v>
      </c>
      <c r="H113" s="133">
        <f t="shared" si="91"/>
        <v>2</v>
      </c>
      <c r="I113" s="134">
        <f t="shared" si="92"/>
        <v>1911.8489999999999</v>
      </c>
      <c r="J113" s="135">
        <f t="shared" si="93"/>
        <v>1.2658536956689274E-2</v>
      </c>
      <c r="K113" s="135">
        <f t="shared" si="94"/>
        <v>0.36010848855130562</v>
      </c>
      <c r="L113" s="135">
        <f t="shared" si="95"/>
        <v>0.19039160519476173</v>
      </c>
      <c r="M113" s="136">
        <f t="shared" si="96"/>
        <v>8.3780000000000001</v>
      </c>
      <c r="N113" s="137">
        <f t="shared" si="97"/>
        <v>5.2305386042516958E-2</v>
      </c>
      <c r="O113" s="137">
        <f t="shared" si="98"/>
        <v>5.9628140088469328</v>
      </c>
      <c r="P113" s="219">
        <f t="shared" si="99"/>
        <v>20</v>
      </c>
      <c r="Q113" s="220">
        <f t="shared" si="100"/>
        <v>1</v>
      </c>
      <c r="R113" s="220">
        <f t="shared" si="101"/>
        <v>114</v>
      </c>
      <c r="T113">
        <v>519</v>
      </c>
      <c r="U113">
        <v>355</v>
      </c>
      <c r="V113" t="s">
        <v>408</v>
      </c>
      <c r="W113">
        <v>1911.8489999999999</v>
      </c>
      <c r="X113">
        <v>751.86800000000005</v>
      </c>
      <c r="Y113">
        <v>2.5430000000000001</v>
      </c>
      <c r="Z113">
        <v>8.3780000000000001</v>
      </c>
      <c r="AA113">
        <v>148.118855</v>
      </c>
      <c r="AB113">
        <v>1.874968</v>
      </c>
      <c r="AC113">
        <v>53.338856999999997</v>
      </c>
      <c r="AD113" s="1">
        <v>364</v>
      </c>
      <c r="AE113">
        <v>1</v>
      </c>
      <c r="AF113">
        <v>114</v>
      </c>
      <c r="AG113">
        <v>65</v>
      </c>
      <c r="AH113">
        <v>12.907532</v>
      </c>
      <c r="AI113">
        <v>0</v>
      </c>
      <c r="AJ113">
        <v>0</v>
      </c>
      <c r="AK113">
        <v>20</v>
      </c>
      <c r="AL113">
        <v>2295</v>
      </c>
      <c r="AM113" t="s">
        <v>409</v>
      </c>
      <c r="AN113" t="s">
        <v>630</v>
      </c>
      <c r="AO113">
        <v>1795.5239999999999</v>
      </c>
      <c r="AR113" t="s">
        <v>117</v>
      </c>
      <c r="AS113" t="s">
        <v>118</v>
      </c>
      <c r="AT113" t="s">
        <v>210</v>
      </c>
      <c r="AU113" t="s">
        <v>408</v>
      </c>
      <c r="AV113" t="s">
        <v>48</v>
      </c>
      <c r="AW113">
        <v>2</v>
      </c>
      <c r="BB113">
        <v>0.87720383414351677</v>
      </c>
      <c r="BC113" t="s">
        <v>69</v>
      </c>
      <c r="BF113" t="s">
        <v>117</v>
      </c>
      <c r="BG113" t="s">
        <v>118</v>
      </c>
      <c r="BH113" t="s">
        <v>408</v>
      </c>
      <c r="BI113">
        <v>355</v>
      </c>
      <c r="BJ113">
        <v>2</v>
      </c>
      <c r="BK113" t="s">
        <v>210</v>
      </c>
      <c r="BL113" t="s">
        <v>212</v>
      </c>
      <c r="BM113">
        <v>0.87720383414351677</v>
      </c>
      <c r="BN113" t="s">
        <v>69</v>
      </c>
      <c r="BO113" t="s">
        <v>179</v>
      </c>
      <c r="BP113">
        <v>1911.8489999999999</v>
      </c>
    </row>
    <row r="114" spans="1:68" ht="16.5">
      <c r="A114" s="109" t="str">
        <f t="shared" si="85"/>
        <v>성원운수</v>
      </c>
      <c r="B114" s="110" t="str">
        <f t="shared" si="34"/>
        <v>하순기</v>
      </c>
      <c r="C114" s="111" t="str">
        <f t="shared" si="86"/>
        <v>F</v>
      </c>
      <c r="D114" s="112">
        <f t="shared" si="87"/>
        <v>0.75691423040074124</v>
      </c>
      <c r="E114" s="113">
        <f t="shared" si="88"/>
        <v>6041</v>
      </c>
      <c r="F114" s="114" t="str">
        <f t="shared" si="89"/>
        <v>536</v>
      </c>
      <c r="G114" s="115" t="str">
        <f t="shared" si="90"/>
        <v>71바5557</v>
      </c>
      <c r="H114" s="116">
        <f t="shared" si="91"/>
        <v>2</v>
      </c>
      <c r="I114" s="117">
        <f t="shared" si="92"/>
        <v>1109.519</v>
      </c>
      <c r="J114" s="118">
        <f t="shared" si="93"/>
        <v>1.0248033982568015E-2</v>
      </c>
      <c r="K114" s="118">
        <f t="shared" si="94"/>
        <v>0.38633604757721646</v>
      </c>
      <c r="L114" s="118">
        <f t="shared" si="95"/>
        <v>0.1532195482907458</v>
      </c>
      <c r="M114" s="119">
        <f t="shared" si="96"/>
        <v>9.1769999999999996</v>
      </c>
      <c r="N114" s="120">
        <f t="shared" si="97"/>
        <v>0</v>
      </c>
      <c r="O114" s="120">
        <f t="shared" si="98"/>
        <v>8.4721397290177087</v>
      </c>
      <c r="P114" s="221">
        <f t="shared" si="99"/>
        <v>7</v>
      </c>
      <c r="Q114" s="222">
        <f t="shared" si="100"/>
        <v>0</v>
      </c>
      <c r="R114" s="222">
        <f t="shared" si="101"/>
        <v>94</v>
      </c>
      <c r="T114">
        <v>519</v>
      </c>
      <c r="U114">
        <v>6041</v>
      </c>
      <c r="V114" t="s">
        <v>410</v>
      </c>
      <c r="W114">
        <v>1109.519</v>
      </c>
      <c r="X114">
        <v>541.31799999999998</v>
      </c>
      <c r="Y114">
        <v>2.0499999999999998</v>
      </c>
      <c r="Z114">
        <v>9.1769999999999996</v>
      </c>
      <c r="AA114">
        <v>86.843584000000007</v>
      </c>
      <c r="AB114">
        <v>0.88997599999999999</v>
      </c>
      <c r="AC114">
        <v>33.550806999999999</v>
      </c>
      <c r="AD114" s="1">
        <v>170</v>
      </c>
      <c r="AE114">
        <v>0</v>
      </c>
      <c r="AF114">
        <v>94</v>
      </c>
      <c r="AG114">
        <v>66</v>
      </c>
      <c r="AH114">
        <v>12.776061</v>
      </c>
      <c r="AI114">
        <v>0</v>
      </c>
      <c r="AJ114">
        <v>0</v>
      </c>
      <c r="AK114">
        <v>7</v>
      </c>
      <c r="AL114">
        <v>522</v>
      </c>
      <c r="AM114" t="s">
        <v>411</v>
      </c>
      <c r="AN114" t="s">
        <v>631</v>
      </c>
      <c r="AO114">
        <v>1016.447</v>
      </c>
      <c r="AR114" t="s">
        <v>117</v>
      </c>
      <c r="AS114" t="s">
        <v>119</v>
      </c>
      <c r="AT114" t="s">
        <v>219</v>
      </c>
      <c r="AU114" t="s">
        <v>410</v>
      </c>
      <c r="AV114" t="s">
        <v>196</v>
      </c>
      <c r="AW114">
        <v>2</v>
      </c>
      <c r="BB114">
        <v>0.75691423040074124</v>
      </c>
      <c r="BC114" t="s">
        <v>70</v>
      </c>
      <c r="BF114" t="s">
        <v>117</v>
      </c>
      <c r="BG114" t="s">
        <v>119</v>
      </c>
      <c r="BH114" t="s">
        <v>410</v>
      </c>
      <c r="BI114">
        <v>6041</v>
      </c>
      <c r="BJ114">
        <v>2</v>
      </c>
      <c r="BK114" t="s">
        <v>219</v>
      </c>
      <c r="BL114" t="s">
        <v>224</v>
      </c>
      <c r="BM114">
        <v>0.75691423040074124</v>
      </c>
      <c r="BN114" t="s">
        <v>70</v>
      </c>
      <c r="BO114" t="s">
        <v>189</v>
      </c>
      <c r="BP114">
        <v>1109.519</v>
      </c>
    </row>
    <row r="115" spans="1:68" ht="16.5">
      <c r="A115" s="126" t="str">
        <f t="shared" si="85"/>
        <v>성원운수</v>
      </c>
      <c r="B115" s="127" t="str">
        <f t="shared" si="34"/>
        <v>한용안</v>
      </c>
      <c r="C115" s="128" t="str">
        <f t="shared" si="86"/>
        <v>D</v>
      </c>
      <c r="D115" s="129">
        <f t="shared" si="87"/>
        <v>0.81046414843005121</v>
      </c>
      <c r="E115" s="130">
        <f t="shared" si="88"/>
        <v>3400</v>
      </c>
      <c r="F115" s="131" t="str">
        <f t="shared" si="89"/>
        <v>535</v>
      </c>
      <c r="G115" s="132" t="str">
        <f t="shared" si="90"/>
        <v>71바6955</v>
      </c>
      <c r="H115" s="133">
        <f t="shared" si="91"/>
        <v>10</v>
      </c>
      <c r="I115" s="134">
        <f t="shared" si="92"/>
        <v>1776.835</v>
      </c>
      <c r="J115" s="135">
        <f t="shared" si="93"/>
        <v>2.2909433924790331E-2</v>
      </c>
      <c r="K115" s="135">
        <f t="shared" si="94"/>
        <v>0.37450967507353677</v>
      </c>
      <c r="L115" s="135">
        <f t="shared" si="95"/>
        <v>0.14970439010937989</v>
      </c>
      <c r="M115" s="136">
        <f t="shared" si="96"/>
        <v>11.010999999999999</v>
      </c>
      <c r="N115" s="137">
        <f t="shared" si="97"/>
        <v>5.627984590578191E-2</v>
      </c>
      <c r="O115" s="137">
        <f t="shared" si="98"/>
        <v>0.84419768858672861</v>
      </c>
      <c r="P115" s="219">
        <f t="shared" si="99"/>
        <v>48</v>
      </c>
      <c r="Q115" s="220">
        <f t="shared" si="100"/>
        <v>1</v>
      </c>
      <c r="R115" s="220">
        <f t="shared" si="101"/>
        <v>15</v>
      </c>
      <c r="T115">
        <v>519</v>
      </c>
      <c r="U115">
        <v>3400</v>
      </c>
      <c r="V115" t="s">
        <v>412</v>
      </c>
      <c r="W115">
        <v>1776.835</v>
      </c>
      <c r="X115">
        <v>766.38599999999997</v>
      </c>
      <c r="Y115">
        <v>2.3180000000000001</v>
      </c>
      <c r="Z115">
        <v>11.010999999999999</v>
      </c>
      <c r="AA115">
        <v>145.208302</v>
      </c>
      <c r="AB115">
        <v>3.3266399999999998</v>
      </c>
      <c r="AC115">
        <v>54.381914000000002</v>
      </c>
      <c r="AD115" s="1">
        <v>266</v>
      </c>
      <c r="AE115">
        <v>1</v>
      </c>
      <c r="AF115">
        <v>15</v>
      </c>
      <c r="AG115">
        <v>61</v>
      </c>
      <c r="AH115">
        <v>12.236456</v>
      </c>
      <c r="AI115">
        <v>0</v>
      </c>
      <c r="AJ115">
        <v>0</v>
      </c>
      <c r="AK115">
        <v>48</v>
      </c>
      <c r="AL115">
        <v>4780</v>
      </c>
      <c r="AM115" t="s">
        <v>413</v>
      </c>
      <c r="AN115" t="s">
        <v>632</v>
      </c>
      <c r="AO115">
        <v>519.38199999999995</v>
      </c>
      <c r="AR115" t="s">
        <v>117</v>
      </c>
      <c r="AS115" t="s">
        <v>118</v>
      </c>
      <c r="AT115" t="s">
        <v>200</v>
      </c>
      <c r="AU115" t="s">
        <v>412</v>
      </c>
      <c r="AV115" t="s">
        <v>48</v>
      </c>
      <c r="AW115">
        <v>10</v>
      </c>
      <c r="BB115">
        <v>0.81046414843005121</v>
      </c>
      <c r="BC115" t="s">
        <v>67</v>
      </c>
      <c r="BF115" t="s">
        <v>117</v>
      </c>
      <c r="BG115" t="s">
        <v>118</v>
      </c>
      <c r="BH115" t="s">
        <v>412</v>
      </c>
      <c r="BI115">
        <v>3400</v>
      </c>
      <c r="BJ115">
        <v>10</v>
      </c>
      <c r="BK115" t="s">
        <v>200</v>
      </c>
      <c r="BL115" t="s">
        <v>212</v>
      </c>
      <c r="BM115">
        <v>0.81046414843005121</v>
      </c>
      <c r="BN115" t="s">
        <v>67</v>
      </c>
      <c r="BO115" t="s">
        <v>180</v>
      </c>
      <c r="BP115">
        <v>1776.8349999999996</v>
      </c>
    </row>
    <row r="116" spans="1:68" ht="16.5">
      <c r="A116" s="109" t="str">
        <f t="shared" si="85"/>
        <v>성원운수</v>
      </c>
      <c r="B116" s="110" t="str">
        <f t="shared" si="34"/>
        <v>함상수</v>
      </c>
      <c r="C116" s="111" t="str">
        <f t="shared" si="86"/>
        <v>D</v>
      </c>
      <c r="D116" s="112">
        <f t="shared" si="87"/>
        <v>0.8485159482176805</v>
      </c>
      <c r="E116" s="113">
        <f t="shared" si="88"/>
        <v>1241</v>
      </c>
      <c r="F116" s="114" t="str">
        <f t="shared" si="89"/>
        <v>535</v>
      </c>
      <c r="G116" s="115" t="str">
        <f t="shared" si="90"/>
        <v>71바6955</v>
      </c>
      <c r="H116" s="116">
        <f t="shared" si="91"/>
        <v>3</v>
      </c>
      <c r="I116" s="117">
        <f t="shared" si="92"/>
        <v>1701.155</v>
      </c>
      <c r="J116" s="118">
        <f t="shared" si="93"/>
        <v>2.6327389084979318E-2</v>
      </c>
      <c r="K116" s="118">
        <f t="shared" si="94"/>
        <v>0.33304466599298299</v>
      </c>
      <c r="L116" s="118">
        <f t="shared" si="95"/>
        <v>0.14225629057904776</v>
      </c>
      <c r="M116" s="119">
        <f t="shared" si="96"/>
        <v>9.4719999999999995</v>
      </c>
      <c r="N116" s="120">
        <f t="shared" si="97"/>
        <v>5.8783591148366843E-2</v>
      </c>
      <c r="O116" s="120">
        <f t="shared" si="98"/>
        <v>2.1162092813412063</v>
      </c>
      <c r="P116" s="221">
        <f t="shared" si="99"/>
        <v>13</v>
      </c>
      <c r="Q116" s="222">
        <f t="shared" si="100"/>
        <v>1</v>
      </c>
      <c r="R116" s="222">
        <f t="shared" si="101"/>
        <v>36</v>
      </c>
      <c r="T116">
        <v>519</v>
      </c>
      <c r="U116">
        <v>1241</v>
      </c>
      <c r="V116" t="s">
        <v>414</v>
      </c>
      <c r="W116">
        <v>1701.155</v>
      </c>
      <c r="X116">
        <v>727.05799999999999</v>
      </c>
      <c r="Y116">
        <v>2.34</v>
      </c>
      <c r="Z116">
        <v>9.4719999999999995</v>
      </c>
      <c r="AA116">
        <v>130.00662500000001</v>
      </c>
      <c r="AB116">
        <v>3.4227349999999999</v>
      </c>
      <c r="AC116">
        <v>43.298012999999997</v>
      </c>
      <c r="AD116" s="1">
        <v>242</v>
      </c>
      <c r="AE116">
        <v>1</v>
      </c>
      <c r="AF116">
        <v>36</v>
      </c>
      <c r="AG116">
        <v>64</v>
      </c>
      <c r="AH116">
        <v>13.085140000000001</v>
      </c>
      <c r="AI116">
        <v>8.9</v>
      </c>
      <c r="AJ116">
        <v>0</v>
      </c>
      <c r="AK116">
        <v>13</v>
      </c>
      <c r="AL116">
        <v>348</v>
      </c>
      <c r="AM116" t="s">
        <v>415</v>
      </c>
      <c r="AN116" t="s">
        <v>633</v>
      </c>
      <c r="AO116">
        <v>1268.1179999999999</v>
      </c>
      <c r="AR116" t="s">
        <v>117</v>
      </c>
      <c r="AS116" t="s">
        <v>118</v>
      </c>
      <c r="AT116" t="s">
        <v>200</v>
      </c>
      <c r="AU116" t="s">
        <v>414</v>
      </c>
      <c r="AV116" t="s">
        <v>48</v>
      </c>
      <c r="AW116">
        <v>3</v>
      </c>
      <c r="BB116">
        <v>0.8485159482176805</v>
      </c>
      <c r="BC116" t="s">
        <v>67</v>
      </c>
      <c r="BF116" t="s">
        <v>117</v>
      </c>
      <c r="BG116" t="s">
        <v>118</v>
      </c>
      <c r="BH116" t="s">
        <v>414</v>
      </c>
      <c r="BI116">
        <v>1241</v>
      </c>
      <c r="BJ116">
        <v>3</v>
      </c>
      <c r="BK116" t="s">
        <v>200</v>
      </c>
      <c r="BL116" t="s">
        <v>198</v>
      </c>
      <c r="BM116">
        <v>0.8485159482176805</v>
      </c>
      <c r="BN116" t="s">
        <v>67</v>
      </c>
      <c r="BO116" t="s">
        <v>180</v>
      </c>
      <c r="BP116">
        <v>1701.155</v>
      </c>
    </row>
    <row r="117" spans="1:68" ht="16.5">
      <c r="A117" s="126" t="str">
        <f t="shared" ref="A117" si="102">BF117</f>
        <v>성원운수</v>
      </c>
      <c r="B117" s="127" t="str">
        <f t="shared" ref="B117" si="103">IF(BH117="NULL", E117, BH117)</f>
        <v>홍성진</v>
      </c>
      <c r="C117" s="128" t="str">
        <f t="shared" ref="C117" si="104">BN117</f>
        <v>F</v>
      </c>
      <c r="D117" s="129">
        <f t="shared" ref="D117" si="105">BM117</f>
        <v>0.72284349284744431</v>
      </c>
      <c r="E117" s="130">
        <f t="shared" ref="E117" si="106">U117</f>
        <v>509</v>
      </c>
      <c r="F117" s="131" t="str">
        <f t="shared" ref="F117" si="107">BG117</f>
        <v>539</v>
      </c>
      <c r="G117" s="132" t="str">
        <f t="shared" ref="G117" si="108">BK117</f>
        <v>71바6601</v>
      </c>
      <c r="H117" s="133">
        <f t="shared" ref="H117" si="109">BJ117</f>
        <v>2</v>
      </c>
      <c r="I117" s="134">
        <f t="shared" ref="I117" si="110">W117</f>
        <v>1401.527</v>
      </c>
      <c r="J117" s="135">
        <f t="shared" ref="J117" si="111">AB117/AA117</f>
        <v>3.6515725570194668E-2</v>
      </c>
      <c r="K117" s="135">
        <f t="shared" ref="K117" si="112">AC117/AA117</f>
        <v>0.36861935939135715</v>
      </c>
      <c r="L117" s="135">
        <f t="shared" ref="L117" si="113">AD117/I117</f>
        <v>0.28611650007456152</v>
      </c>
      <c r="M117" s="136">
        <f t="shared" ref="M117" si="114">Z117</f>
        <v>12.840999999999999</v>
      </c>
      <c r="N117" s="137">
        <f t="shared" ref="N117" si="115">AE117*100/W117</f>
        <v>0.21405224444480911</v>
      </c>
      <c r="O117" s="137">
        <f t="shared" ref="O117" si="116">AF117*100/W117</f>
        <v>1.4270149629653941</v>
      </c>
      <c r="P117" s="219">
        <f t="shared" ref="P117" si="117">AK117</f>
        <v>22</v>
      </c>
      <c r="Q117" s="220">
        <f t="shared" ref="Q117" si="118">AE117</f>
        <v>3</v>
      </c>
      <c r="R117" s="220">
        <f t="shared" ref="R117" si="119">AF117</f>
        <v>20</v>
      </c>
      <c r="T117">
        <v>519</v>
      </c>
      <c r="U117">
        <v>509</v>
      </c>
      <c r="V117" t="s">
        <v>416</v>
      </c>
      <c r="W117">
        <v>1401.527</v>
      </c>
      <c r="X117">
        <v>486.09199999999998</v>
      </c>
      <c r="Y117">
        <v>2.883</v>
      </c>
      <c r="Z117">
        <v>12.840999999999999</v>
      </c>
      <c r="AA117">
        <v>123.76492399999999</v>
      </c>
      <c r="AB117">
        <v>4.5193659999999998</v>
      </c>
      <c r="AC117">
        <v>45.622146999999998</v>
      </c>
      <c r="AD117" s="1">
        <v>401</v>
      </c>
      <c r="AE117">
        <v>3</v>
      </c>
      <c r="AF117">
        <v>20</v>
      </c>
      <c r="AG117">
        <v>57</v>
      </c>
      <c r="AH117">
        <v>11.324104999999999</v>
      </c>
      <c r="AI117">
        <v>0</v>
      </c>
      <c r="AJ117">
        <v>0</v>
      </c>
      <c r="AK117">
        <v>22</v>
      </c>
      <c r="AL117">
        <v>13419</v>
      </c>
      <c r="AM117" t="s">
        <v>417</v>
      </c>
      <c r="AN117" t="s">
        <v>634</v>
      </c>
      <c r="AO117">
        <v>1311.066</v>
      </c>
      <c r="AR117" t="s">
        <v>117</v>
      </c>
      <c r="AS117" t="s">
        <v>122</v>
      </c>
      <c r="AT117" t="s">
        <v>249</v>
      </c>
      <c r="AU117" t="s">
        <v>416</v>
      </c>
      <c r="AV117" t="s">
        <v>195</v>
      </c>
      <c r="AW117">
        <v>2</v>
      </c>
      <c r="BB117">
        <v>0.72284349284744431</v>
      </c>
      <c r="BC117" t="s">
        <v>70</v>
      </c>
      <c r="BF117" t="s">
        <v>117</v>
      </c>
      <c r="BG117" t="s">
        <v>122</v>
      </c>
      <c r="BH117" t="s">
        <v>416</v>
      </c>
      <c r="BI117">
        <v>509</v>
      </c>
      <c r="BJ117">
        <v>2</v>
      </c>
      <c r="BK117" t="s">
        <v>249</v>
      </c>
      <c r="BL117" t="s">
        <v>250</v>
      </c>
      <c r="BM117">
        <v>0.72284349284744431</v>
      </c>
      <c r="BN117" t="s">
        <v>70</v>
      </c>
      <c r="BO117" t="s">
        <v>189</v>
      </c>
      <c r="BP117">
        <v>1401.527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17">
    <cfRule type="containsText" dxfId="35" priority="1" operator="containsText" text="F">
      <formula>NOT(ISERROR(SEARCH("F",C5)))</formula>
    </cfRule>
    <cfRule type="containsText" dxfId="34" priority="2" operator="containsText" text="D">
      <formula>NOT(ISERROR(SEARCH("D",C5)))</formula>
    </cfRule>
    <cfRule type="containsText" dxfId="33" priority="3" operator="containsText" text="C">
      <formula>NOT(ISERROR(SEARCH("C",C5)))</formula>
    </cfRule>
    <cfRule type="containsText" dxfId="32" priority="4" operator="containsText" text="B">
      <formula>NOT(ISERROR(SEARCH("B",C5)))</formula>
    </cfRule>
    <cfRule type="containsText" dxfId="31" priority="5" operator="containsText" text="A">
      <formula>NOT(ISERROR(SEARCH("A",C5)))</formula>
    </cfRule>
    <cfRule type="containsText" dxfId="3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8" t="s">
        <v>499</v>
      </c>
      <c r="B2" s="249"/>
      <c r="C2" s="250"/>
      <c r="D2" s="251"/>
      <c r="E2" s="248"/>
      <c r="F2" s="252"/>
      <c r="G2" s="248"/>
      <c r="H2" s="248"/>
      <c r="I2" s="248"/>
      <c r="J2" s="248"/>
      <c r="K2" s="253"/>
      <c r="L2" s="253"/>
      <c r="M2" s="253"/>
      <c r="N2" s="253"/>
      <c r="O2" s="253"/>
      <c r="P2" s="253"/>
      <c r="Q2" s="253"/>
      <c r="R2" s="253"/>
    </row>
    <row r="3" spans="1:18">
      <c r="A3" s="253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</row>
    <row r="4" spans="1:18" ht="26.25">
      <c r="A4" s="254" t="s">
        <v>500</v>
      </c>
      <c r="B4" s="255"/>
      <c r="C4" s="256"/>
      <c r="D4" s="257"/>
      <c r="E4" s="258"/>
      <c r="F4" s="259"/>
      <c r="G4" s="253"/>
      <c r="H4" s="258"/>
      <c r="I4" s="253"/>
      <c r="J4" s="253"/>
      <c r="K4" s="253"/>
      <c r="L4" s="253"/>
      <c r="M4" s="253"/>
      <c r="N4" s="253"/>
      <c r="O4" s="253"/>
      <c r="P4" s="253"/>
      <c r="Q4" s="253"/>
      <c r="R4" s="253"/>
    </row>
    <row r="5" spans="1:18" ht="26.25">
      <c r="A5" s="260" t="s">
        <v>501</v>
      </c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</row>
    <row r="6" spans="1:18" ht="17.25">
      <c r="A6" s="261" t="s">
        <v>502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</row>
    <row r="7" spans="1:18" ht="17.25">
      <c r="A7" s="261"/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</row>
    <row r="8" spans="1:18" ht="17.25">
      <c r="A8" s="262" t="s">
        <v>193</v>
      </c>
      <c r="B8" s="263"/>
      <c r="C8" s="263"/>
      <c r="D8" s="263"/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</row>
    <row r="9" spans="1:18">
      <c r="A9" s="263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</row>
    <row r="10" spans="1:18">
      <c r="A10" s="263" t="s">
        <v>503</v>
      </c>
      <c r="B10" s="263"/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</row>
    <row r="11" spans="1:18">
      <c r="A11" s="263"/>
      <c r="B11" s="26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263"/>
    </row>
    <row r="12" spans="1:18">
      <c r="A12" s="253"/>
      <c r="B12" s="253"/>
      <c r="C12" s="253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</row>
    <row r="13" spans="1:18" ht="37.5" customHeight="1">
      <c r="A13" s="264" t="s">
        <v>0</v>
      </c>
      <c r="B13" s="265" t="s">
        <v>74</v>
      </c>
      <c r="C13" s="266" t="s">
        <v>65</v>
      </c>
      <c r="D13" s="266" t="s">
        <v>160</v>
      </c>
      <c r="E13" s="267" t="s">
        <v>146</v>
      </c>
      <c r="F13" s="265" t="s">
        <v>151</v>
      </c>
      <c r="G13" s="267" t="s">
        <v>149</v>
      </c>
      <c r="H13" s="267" t="s">
        <v>153</v>
      </c>
      <c r="I13" s="229" t="s">
        <v>155</v>
      </c>
      <c r="J13" s="267" t="s">
        <v>11</v>
      </c>
      <c r="K13" s="267" t="s">
        <v>12</v>
      </c>
      <c r="L13" s="267" t="s">
        <v>13</v>
      </c>
      <c r="M13" s="267" t="s">
        <v>105</v>
      </c>
      <c r="N13" s="267" t="s">
        <v>6</v>
      </c>
      <c r="O13" s="267" t="s">
        <v>7</v>
      </c>
      <c r="P13" s="267" t="s">
        <v>181</v>
      </c>
      <c r="Q13" s="268" t="s">
        <v>183</v>
      </c>
      <c r="R13" s="268" t="s">
        <v>184</v>
      </c>
    </row>
    <row r="14" spans="1:18" ht="16.5">
      <c r="A14" s="269" t="s">
        <v>117</v>
      </c>
      <c r="B14" s="270" t="s">
        <v>426</v>
      </c>
      <c r="C14" s="271" t="s">
        <v>67</v>
      </c>
      <c r="D14" s="272">
        <v>0.84321428571428581</v>
      </c>
      <c r="E14" s="273">
        <v>4191</v>
      </c>
      <c r="F14" s="230" t="s">
        <v>119</v>
      </c>
      <c r="G14" s="274" t="s">
        <v>420</v>
      </c>
      <c r="H14" s="275">
        <v>1</v>
      </c>
      <c r="I14" s="231">
        <v>1392.6780000000001</v>
      </c>
      <c r="J14" s="276">
        <v>1.3063694315545894E-2</v>
      </c>
      <c r="K14" s="276">
        <v>0.3756518335224463</v>
      </c>
      <c r="L14" s="276">
        <v>0.16084119947324507</v>
      </c>
      <c r="M14" s="277">
        <v>9.9749999999999996</v>
      </c>
      <c r="N14" s="278">
        <v>0</v>
      </c>
      <c r="O14" s="278">
        <v>2.1541232072309606</v>
      </c>
      <c r="P14" s="279">
        <v>10</v>
      </c>
      <c r="Q14" s="280">
        <v>0</v>
      </c>
      <c r="R14" s="280">
        <v>30</v>
      </c>
    </row>
    <row r="15" spans="1:18" ht="16.5">
      <c r="A15" s="269" t="s">
        <v>117</v>
      </c>
      <c r="B15" s="270" t="s">
        <v>254</v>
      </c>
      <c r="C15" s="271" t="s">
        <v>70</v>
      </c>
      <c r="D15" s="272">
        <v>0.6924234920993193</v>
      </c>
      <c r="E15" s="273">
        <v>2701</v>
      </c>
      <c r="F15" s="230" t="s">
        <v>122</v>
      </c>
      <c r="G15" s="274" t="s">
        <v>250</v>
      </c>
      <c r="H15" s="275">
        <v>4</v>
      </c>
      <c r="I15" s="231">
        <v>1324.883</v>
      </c>
      <c r="J15" s="276">
        <v>2.3116001426900155E-2</v>
      </c>
      <c r="K15" s="276">
        <v>0.43307082748972014</v>
      </c>
      <c r="L15" s="276">
        <v>0.30493258650009092</v>
      </c>
      <c r="M15" s="277">
        <v>15.013999999999999</v>
      </c>
      <c r="N15" s="278">
        <v>1.2831321709162242</v>
      </c>
      <c r="O15" s="278">
        <v>0.30191345198028807</v>
      </c>
      <c r="P15" s="279">
        <v>44</v>
      </c>
      <c r="Q15" s="280">
        <v>17</v>
      </c>
      <c r="R15" s="280">
        <v>4</v>
      </c>
    </row>
    <row r="16" spans="1:18" ht="16.5">
      <c r="A16" s="269" t="s">
        <v>117</v>
      </c>
      <c r="B16" s="270" t="s">
        <v>428</v>
      </c>
      <c r="C16" s="271" t="s">
        <v>67</v>
      </c>
      <c r="D16" s="272">
        <v>0.8462745876950859</v>
      </c>
      <c r="E16" s="273">
        <v>8855</v>
      </c>
      <c r="F16" s="230" t="s">
        <v>120</v>
      </c>
      <c r="G16" s="274" t="s">
        <v>424</v>
      </c>
      <c r="H16" s="275">
        <v>5</v>
      </c>
      <c r="I16" s="231">
        <v>639.96500000000003</v>
      </c>
      <c r="J16" s="276">
        <v>1.6086376729150743E-2</v>
      </c>
      <c r="K16" s="276">
        <v>0.33313394561939819</v>
      </c>
      <c r="L16" s="276">
        <v>0.15469595993530896</v>
      </c>
      <c r="M16" s="277">
        <v>11.061999999999999</v>
      </c>
      <c r="N16" s="278">
        <v>0</v>
      </c>
      <c r="O16" s="278">
        <v>3.4376879985624211</v>
      </c>
      <c r="P16" s="279">
        <v>2</v>
      </c>
      <c r="Q16" s="280">
        <v>0</v>
      </c>
      <c r="R16" s="280">
        <v>22</v>
      </c>
    </row>
    <row r="17" spans="1:18" ht="16.5">
      <c r="A17" s="269" t="s">
        <v>117</v>
      </c>
      <c r="B17" s="270" t="s">
        <v>256</v>
      </c>
      <c r="C17" s="271" t="s">
        <v>70</v>
      </c>
      <c r="D17" s="272">
        <v>0.78035714285714297</v>
      </c>
      <c r="E17" s="273">
        <v>9814</v>
      </c>
      <c r="F17" s="230" t="s">
        <v>119</v>
      </c>
      <c r="G17" s="274" t="s">
        <v>227</v>
      </c>
      <c r="H17" s="275">
        <v>1</v>
      </c>
      <c r="I17" s="231">
        <v>1516.6220000000001</v>
      </c>
      <c r="J17" s="276">
        <v>1.0086576649966235E-2</v>
      </c>
      <c r="K17" s="276">
        <v>0.41077349641976613</v>
      </c>
      <c r="L17" s="276">
        <v>0.16879617993145291</v>
      </c>
      <c r="M17" s="277">
        <v>14.837999999999999</v>
      </c>
      <c r="N17" s="278">
        <v>0</v>
      </c>
      <c r="O17" s="278">
        <v>9.8244651600728456</v>
      </c>
      <c r="P17" s="279">
        <v>13</v>
      </c>
      <c r="Q17" s="280">
        <v>0</v>
      </c>
      <c r="R17" s="280">
        <v>149</v>
      </c>
    </row>
    <row r="18" spans="1:18" ht="16.5">
      <c r="A18" s="269" t="s">
        <v>117</v>
      </c>
      <c r="B18" s="270" t="s">
        <v>258</v>
      </c>
      <c r="C18" s="271" t="s">
        <v>67</v>
      </c>
      <c r="D18" s="272">
        <v>0.84724137931034482</v>
      </c>
      <c r="E18" s="273">
        <v>934</v>
      </c>
      <c r="F18" s="230" t="s">
        <v>118</v>
      </c>
      <c r="G18" s="274" t="s">
        <v>198</v>
      </c>
      <c r="H18" s="275">
        <v>1</v>
      </c>
      <c r="I18" s="231">
        <v>1409.827</v>
      </c>
      <c r="J18" s="276">
        <v>2.7469332681475272E-3</v>
      </c>
      <c r="K18" s="276">
        <v>0.35128878124735397</v>
      </c>
      <c r="L18" s="276">
        <v>0.13547761533861957</v>
      </c>
      <c r="M18" s="277">
        <v>9.4710000000000001</v>
      </c>
      <c r="N18" s="278">
        <v>0</v>
      </c>
      <c r="O18" s="278">
        <v>1.3476830845202994</v>
      </c>
      <c r="P18" s="279">
        <v>7</v>
      </c>
      <c r="Q18" s="280">
        <v>0</v>
      </c>
      <c r="R18" s="280">
        <v>19</v>
      </c>
    </row>
    <row r="19" spans="1:18" ht="16.5">
      <c r="A19" s="269" t="s">
        <v>117</v>
      </c>
      <c r="B19" s="270" t="s">
        <v>260</v>
      </c>
      <c r="C19" s="271" t="s">
        <v>70</v>
      </c>
      <c r="D19" s="272">
        <v>0.70654008245219335</v>
      </c>
      <c r="E19" s="273">
        <v>3431</v>
      </c>
      <c r="F19" s="230" t="s">
        <v>122</v>
      </c>
      <c r="G19" s="274" t="s">
        <v>249</v>
      </c>
      <c r="H19" s="275">
        <v>4</v>
      </c>
      <c r="I19" s="231">
        <v>1451.308</v>
      </c>
      <c r="J19" s="276">
        <v>2.3731970678788013E-2</v>
      </c>
      <c r="K19" s="276">
        <v>0.37748379555681616</v>
      </c>
      <c r="L19" s="276">
        <v>0.25976567344767615</v>
      </c>
      <c r="M19" s="277">
        <v>13.021000000000001</v>
      </c>
      <c r="N19" s="278">
        <v>0.68903361657208528</v>
      </c>
      <c r="O19" s="278">
        <v>0.27561344662883414</v>
      </c>
      <c r="P19" s="279">
        <v>27</v>
      </c>
      <c r="Q19" s="280">
        <v>13</v>
      </c>
      <c r="R19" s="280">
        <v>4</v>
      </c>
    </row>
    <row r="20" spans="1:18" ht="16.5">
      <c r="A20" s="269" t="s">
        <v>117</v>
      </c>
      <c r="B20" s="270" t="s">
        <v>262</v>
      </c>
      <c r="C20" s="271" t="s">
        <v>70</v>
      </c>
      <c r="D20" s="272">
        <v>0.78195407601765343</v>
      </c>
      <c r="E20" s="273">
        <v>2474</v>
      </c>
      <c r="F20" s="230" t="s">
        <v>120</v>
      </c>
      <c r="G20" s="274" t="s">
        <v>236</v>
      </c>
      <c r="H20" s="275">
        <v>3</v>
      </c>
      <c r="I20" s="231">
        <v>1249.904</v>
      </c>
      <c r="J20" s="276">
        <v>1.8074722547892327E-2</v>
      </c>
      <c r="K20" s="276">
        <v>0.36505925859213123</v>
      </c>
      <c r="L20" s="276">
        <v>0.2736210140938824</v>
      </c>
      <c r="M20" s="277">
        <v>12.292999999999999</v>
      </c>
      <c r="N20" s="278">
        <v>0</v>
      </c>
      <c r="O20" s="278">
        <v>9.1207004697960805</v>
      </c>
      <c r="P20" s="279">
        <v>11</v>
      </c>
      <c r="Q20" s="280">
        <v>0</v>
      </c>
      <c r="R20" s="280">
        <v>114</v>
      </c>
    </row>
    <row r="21" spans="1:18" ht="16.5">
      <c r="A21" s="269" t="s">
        <v>117</v>
      </c>
      <c r="B21" s="270" t="s">
        <v>264</v>
      </c>
      <c r="C21" s="271" t="s">
        <v>70</v>
      </c>
      <c r="D21" s="272">
        <v>0.77747459406944275</v>
      </c>
      <c r="E21" s="273">
        <v>6223</v>
      </c>
      <c r="F21" s="230" t="s">
        <v>119</v>
      </c>
      <c r="G21" s="274" t="s">
        <v>215</v>
      </c>
      <c r="H21" s="275">
        <v>3</v>
      </c>
      <c r="I21" s="231">
        <v>2142.8630000000003</v>
      </c>
      <c r="J21" s="276">
        <v>8.3407556687553411E-3</v>
      </c>
      <c r="K21" s="276">
        <v>0.37398861528281541</v>
      </c>
      <c r="L21" s="276">
        <v>0.16939953697459895</v>
      </c>
      <c r="M21" s="277">
        <v>6.7549999999999999</v>
      </c>
      <c r="N21" s="278">
        <v>4.6666539111459758E-2</v>
      </c>
      <c r="O21" s="278">
        <v>2.9399919640219645</v>
      </c>
      <c r="P21" s="279">
        <v>8</v>
      </c>
      <c r="Q21" s="280">
        <v>1</v>
      </c>
      <c r="R21" s="280">
        <v>63</v>
      </c>
    </row>
    <row r="22" spans="1:18" ht="16.5">
      <c r="A22" s="269" t="s">
        <v>117</v>
      </c>
      <c r="B22" s="270" t="s">
        <v>504</v>
      </c>
      <c r="C22" s="271" t="s">
        <v>70</v>
      </c>
      <c r="D22" s="272">
        <v>0.67425000000000002</v>
      </c>
      <c r="E22" s="273">
        <v>3495</v>
      </c>
      <c r="F22" s="230" t="s">
        <v>122</v>
      </c>
      <c r="G22" s="274" t="s">
        <v>252</v>
      </c>
      <c r="H22" s="275">
        <v>1</v>
      </c>
      <c r="I22" s="231">
        <v>1301.5930000000001</v>
      </c>
      <c r="J22" s="276">
        <v>2.1989113632447155E-2</v>
      </c>
      <c r="K22" s="276">
        <v>0.39279810996987652</v>
      </c>
      <c r="L22" s="276">
        <v>0.13007078707863268</v>
      </c>
      <c r="M22" s="277">
        <v>13.507999999999999</v>
      </c>
      <c r="N22" s="278">
        <v>0.15365786386374233</v>
      </c>
      <c r="O22" s="278">
        <v>0.84511825125058293</v>
      </c>
      <c r="P22" s="279">
        <v>25</v>
      </c>
      <c r="Q22" s="280">
        <v>3</v>
      </c>
      <c r="R22" s="280">
        <v>11</v>
      </c>
    </row>
    <row r="23" spans="1:18" ht="16.5">
      <c r="A23" s="269" t="s">
        <v>117</v>
      </c>
      <c r="B23" s="270" t="s">
        <v>430</v>
      </c>
      <c r="C23" s="271" t="s">
        <v>67</v>
      </c>
      <c r="D23" s="272">
        <v>0.82039604290688528</v>
      </c>
      <c r="E23" s="273">
        <v>5010</v>
      </c>
      <c r="F23" s="230" t="s">
        <v>119</v>
      </c>
      <c r="G23" s="274" t="s">
        <v>421</v>
      </c>
      <c r="H23" s="275">
        <v>2</v>
      </c>
      <c r="I23" s="231">
        <v>1501.0419999999999</v>
      </c>
      <c r="J23" s="276">
        <v>4.0658495921720621E-3</v>
      </c>
      <c r="K23" s="276">
        <v>0.35540970612774553</v>
      </c>
      <c r="L23" s="276">
        <v>0.11192225134273392</v>
      </c>
      <c r="M23" s="277">
        <v>5.173</v>
      </c>
      <c r="N23" s="278">
        <v>0.26648155081603314</v>
      </c>
      <c r="O23" s="278">
        <v>12.391392112945541</v>
      </c>
      <c r="P23" s="279">
        <v>11</v>
      </c>
      <c r="Q23" s="280">
        <v>4</v>
      </c>
      <c r="R23" s="280">
        <v>186</v>
      </c>
    </row>
    <row r="24" spans="1:18" ht="16.5">
      <c r="A24" s="269" t="s">
        <v>117</v>
      </c>
      <c r="B24" s="270" t="s">
        <v>272</v>
      </c>
      <c r="C24" s="271" t="s">
        <v>67</v>
      </c>
      <c r="D24" s="272">
        <v>0.80184160710304708</v>
      </c>
      <c r="E24" s="273">
        <v>9682</v>
      </c>
      <c r="F24" s="230" t="s">
        <v>118</v>
      </c>
      <c r="G24" s="274" t="s">
        <v>201</v>
      </c>
      <c r="H24" s="275">
        <v>6</v>
      </c>
      <c r="I24" s="231">
        <v>1249.587</v>
      </c>
      <c r="J24" s="276">
        <v>2.7343445668426572E-2</v>
      </c>
      <c r="K24" s="276">
        <v>0.32377845653382098</v>
      </c>
      <c r="L24" s="276">
        <v>8.7228820402260904E-2</v>
      </c>
      <c r="M24" s="277">
        <v>14.917</v>
      </c>
      <c r="N24" s="278">
        <v>0</v>
      </c>
      <c r="O24" s="278">
        <v>0.88029084809621094</v>
      </c>
      <c r="P24" s="279">
        <v>10</v>
      </c>
      <c r="Q24" s="280">
        <v>0</v>
      </c>
      <c r="R24" s="280">
        <v>11</v>
      </c>
    </row>
    <row r="25" spans="1:18" ht="16.5">
      <c r="A25" s="269" t="s">
        <v>117</v>
      </c>
      <c r="B25" s="270" t="s">
        <v>276</v>
      </c>
      <c r="C25" s="271" t="s">
        <v>70</v>
      </c>
      <c r="D25" s="272">
        <v>0.74439999999999995</v>
      </c>
      <c r="E25" s="273">
        <v>9344</v>
      </c>
      <c r="F25" s="230" t="s">
        <v>121</v>
      </c>
      <c r="G25" s="274" t="s">
        <v>247</v>
      </c>
      <c r="H25" s="275">
        <v>1</v>
      </c>
      <c r="I25" s="231">
        <v>992.92700000000002</v>
      </c>
      <c r="J25" s="276">
        <v>2.663029434587269E-2</v>
      </c>
      <c r="K25" s="276">
        <v>0.45838146517333972</v>
      </c>
      <c r="L25" s="276">
        <v>0.14099727371700035</v>
      </c>
      <c r="M25" s="277">
        <v>18.864000000000001</v>
      </c>
      <c r="N25" s="278">
        <v>0</v>
      </c>
      <c r="O25" s="278">
        <v>13.092603988007175</v>
      </c>
      <c r="P25" s="279">
        <v>47</v>
      </c>
      <c r="Q25" s="280">
        <v>0</v>
      </c>
      <c r="R25" s="280">
        <v>130</v>
      </c>
    </row>
    <row r="26" spans="1:18" ht="16.5">
      <c r="A26" s="269" t="s">
        <v>117</v>
      </c>
      <c r="B26" s="270" t="s">
        <v>278</v>
      </c>
      <c r="C26" s="271" t="s">
        <v>70</v>
      </c>
      <c r="D26" s="272">
        <v>0.7964685836232176</v>
      </c>
      <c r="E26" s="273">
        <v>4814</v>
      </c>
      <c r="F26" s="230" t="s">
        <v>119</v>
      </c>
      <c r="G26" s="274" t="s">
        <v>221</v>
      </c>
      <c r="H26" s="275">
        <v>3</v>
      </c>
      <c r="I26" s="231">
        <v>1564.326</v>
      </c>
      <c r="J26" s="276">
        <v>1.5012093542480591E-2</v>
      </c>
      <c r="K26" s="276">
        <v>0.37443037132085483</v>
      </c>
      <c r="L26" s="276">
        <v>0.10785015083066951</v>
      </c>
      <c r="M26" s="277">
        <v>6.6689999999999996</v>
      </c>
      <c r="N26" s="278">
        <v>0</v>
      </c>
      <c r="O26" s="278">
        <v>1.6620576529444631</v>
      </c>
      <c r="P26" s="279">
        <v>13</v>
      </c>
      <c r="Q26" s="280">
        <v>0</v>
      </c>
      <c r="R26" s="280">
        <v>26</v>
      </c>
    </row>
    <row r="27" spans="1:18" ht="16.5">
      <c r="A27" s="269" t="s">
        <v>117</v>
      </c>
      <c r="B27" s="270" t="s">
        <v>280</v>
      </c>
      <c r="C27" s="271" t="s">
        <v>67</v>
      </c>
      <c r="D27" s="272">
        <v>0.8132267499735254</v>
      </c>
      <c r="E27" s="273">
        <v>6360</v>
      </c>
      <c r="F27" s="230" t="s">
        <v>121</v>
      </c>
      <c r="G27" s="274" t="s">
        <v>425</v>
      </c>
      <c r="H27" s="275">
        <v>3</v>
      </c>
      <c r="I27" s="231">
        <v>1322.02</v>
      </c>
      <c r="J27" s="276">
        <v>3.7129164145021598E-2</v>
      </c>
      <c r="K27" s="276">
        <v>0.3835317972009521</v>
      </c>
      <c r="L27" s="276">
        <v>0.11648840410886371</v>
      </c>
      <c r="M27" s="277">
        <v>12.313000000000001</v>
      </c>
      <c r="N27" s="278">
        <v>0</v>
      </c>
      <c r="O27" s="278">
        <v>1.815403700397876</v>
      </c>
      <c r="P27" s="279">
        <v>18</v>
      </c>
      <c r="Q27" s="280">
        <v>0</v>
      </c>
      <c r="R27" s="280">
        <v>24</v>
      </c>
    </row>
    <row r="28" spans="1:18" ht="16.5">
      <c r="A28" s="269" t="s">
        <v>117</v>
      </c>
      <c r="B28" s="270" t="s">
        <v>282</v>
      </c>
      <c r="C28" s="271" t="s">
        <v>70</v>
      </c>
      <c r="D28" s="272">
        <v>0.76334840374188362</v>
      </c>
      <c r="E28" s="273">
        <v>9091</v>
      </c>
      <c r="F28" s="230" t="s">
        <v>121</v>
      </c>
      <c r="G28" s="274" t="s">
        <v>246</v>
      </c>
      <c r="H28" s="275">
        <v>3</v>
      </c>
      <c r="I28" s="231">
        <v>1228.6859999999999</v>
      </c>
      <c r="J28" s="276">
        <v>2.1511122454239619E-2</v>
      </c>
      <c r="K28" s="276">
        <v>0.46954413531780764</v>
      </c>
      <c r="L28" s="276">
        <v>0.26369633901582668</v>
      </c>
      <c r="M28" s="277">
        <v>15.052</v>
      </c>
      <c r="N28" s="278">
        <v>0</v>
      </c>
      <c r="O28" s="278">
        <v>9.8479188336157488</v>
      </c>
      <c r="P28" s="279">
        <v>101</v>
      </c>
      <c r="Q28" s="280">
        <v>0</v>
      </c>
      <c r="R28" s="280">
        <v>121</v>
      </c>
    </row>
    <row r="29" spans="1:18" ht="16.5">
      <c r="A29" s="269" t="s">
        <v>117</v>
      </c>
      <c r="B29" s="270" t="s">
        <v>284</v>
      </c>
      <c r="C29" s="271" t="s">
        <v>70</v>
      </c>
      <c r="D29" s="272">
        <v>0.72610076273967294</v>
      </c>
      <c r="E29" s="273">
        <v>4555</v>
      </c>
      <c r="F29" s="230" t="s">
        <v>121</v>
      </c>
      <c r="G29" s="274" t="s">
        <v>244</v>
      </c>
      <c r="H29" s="275">
        <v>3</v>
      </c>
      <c r="I29" s="231">
        <v>1394.7309999999998</v>
      </c>
      <c r="J29" s="276">
        <v>2.2908531854405653E-2</v>
      </c>
      <c r="K29" s="276">
        <v>0.4550890015471753</v>
      </c>
      <c r="L29" s="276">
        <v>0.2444915901345851</v>
      </c>
      <c r="M29" s="277">
        <v>14.48</v>
      </c>
      <c r="N29" s="278">
        <v>0.1433968270584077</v>
      </c>
      <c r="O29" s="278">
        <v>2.2943492329345232</v>
      </c>
      <c r="P29" s="279">
        <v>104</v>
      </c>
      <c r="Q29" s="280">
        <v>2</v>
      </c>
      <c r="R29" s="280">
        <v>32</v>
      </c>
    </row>
    <row r="30" spans="1:18" ht="16.5">
      <c r="A30" s="269" t="s">
        <v>117</v>
      </c>
      <c r="B30" s="270" t="s">
        <v>286</v>
      </c>
      <c r="C30" s="271" t="s">
        <v>70</v>
      </c>
      <c r="D30" s="272">
        <v>0.77925925925925921</v>
      </c>
      <c r="E30" s="273">
        <v>3968</v>
      </c>
      <c r="F30" s="230" t="s">
        <v>119</v>
      </c>
      <c r="G30" s="274" t="s">
        <v>217</v>
      </c>
      <c r="H30" s="275">
        <v>1</v>
      </c>
      <c r="I30" s="231">
        <v>862.18600000000004</v>
      </c>
      <c r="J30" s="276">
        <v>1.3208466855371552E-2</v>
      </c>
      <c r="K30" s="276">
        <v>0.39200132506821034</v>
      </c>
      <c r="L30" s="276">
        <v>0.10902519873901918</v>
      </c>
      <c r="M30" s="277">
        <v>5.7460000000000004</v>
      </c>
      <c r="N30" s="278">
        <v>0</v>
      </c>
      <c r="O30" s="278">
        <v>5.6832284449063195</v>
      </c>
      <c r="P30" s="279">
        <v>8</v>
      </c>
      <c r="Q30" s="280">
        <v>0</v>
      </c>
      <c r="R30" s="280">
        <v>49</v>
      </c>
    </row>
    <row r="31" spans="1:18" ht="16.5">
      <c r="A31" s="269" t="s">
        <v>117</v>
      </c>
      <c r="B31" s="270" t="s">
        <v>432</v>
      </c>
      <c r="C31" s="271" t="s">
        <v>70</v>
      </c>
      <c r="D31" s="272">
        <v>0.78571428571428581</v>
      </c>
      <c r="E31" s="273">
        <v>1701</v>
      </c>
      <c r="F31" s="230" t="s">
        <v>119</v>
      </c>
      <c r="G31" s="274" t="s">
        <v>422</v>
      </c>
      <c r="H31" s="275">
        <v>1</v>
      </c>
      <c r="I31" s="231">
        <v>1346.597</v>
      </c>
      <c r="J31" s="276">
        <v>9.8301507113192268E-3</v>
      </c>
      <c r="K31" s="276">
        <v>0.38962195805231081</v>
      </c>
      <c r="L31" s="276">
        <v>0.15891911239962661</v>
      </c>
      <c r="M31" s="277">
        <v>6.6689999999999996</v>
      </c>
      <c r="N31" s="278">
        <v>0</v>
      </c>
      <c r="O31" s="278">
        <v>1.1139190121469156</v>
      </c>
      <c r="P31" s="279">
        <v>4</v>
      </c>
      <c r="Q31" s="280">
        <v>0</v>
      </c>
      <c r="R31" s="280">
        <v>15</v>
      </c>
    </row>
    <row r="32" spans="1:18" ht="16.5">
      <c r="A32" s="269" t="s">
        <v>117</v>
      </c>
      <c r="B32" s="270" t="s">
        <v>288</v>
      </c>
      <c r="C32" s="271" t="s">
        <v>67</v>
      </c>
      <c r="D32" s="272">
        <v>0.83329593383925982</v>
      </c>
      <c r="E32" s="273">
        <v>3421</v>
      </c>
      <c r="F32" s="230" t="s">
        <v>119</v>
      </c>
      <c r="G32" s="274" t="s">
        <v>217</v>
      </c>
      <c r="H32" s="275">
        <v>2</v>
      </c>
      <c r="I32" s="231">
        <v>1169.896</v>
      </c>
      <c r="J32" s="276">
        <v>9.2849885376420464E-3</v>
      </c>
      <c r="K32" s="276">
        <v>0.35633542897902659</v>
      </c>
      <c r="L32" s="276">
        <v>0.14018340091768841</v>
      </c>
      <c r="M32" s="277">
        <v>5.077</v>
      </c>
      <c r="N32" s="278">
        <v>8.5477683486395381E-2</v>
      </c>
      <c r="O32" s="278">
        <v>1.6240759862415122</v>
      </c>
      <c r="P32" s="279">
        <v>1</v>
      </c>
      <c r="Q32" s="280">
        <v>1</v>
      </c>
      <c r="R32" s="280">
        <v>19</v>
      </c>
    </row>
    <row r="33" spans="1:18" ht="16.5">
      <c r="A33" s="269" t="s">
        <v>117</v>
      </c>
      <c r="B33" s="270" t="s">
        <v>505</v>
      </c>
      <c r="C33" s="271" t="s">
        <v>67</v>
      </c>
      <c r="D33" s="272">
        <v>0.8479059073048798</v>
      </c>
      <c r="E33" s="273">
        <v>1648</v>
      </c>
      <c r="F33" s="230" t="s">
        <v>121</v>
      </c>
      <c r="G33" s="274" t="s">
        <v>247</v>
      </c>
      <c r="H33" s="275">
        <v>6</v>
      </c>
      <c r="I33" s="231">
        <v>1148.5609999999999</v>
      </c>
      <c r="J33" s="276">
        <v>2.2930385244008304E-2</v>
      </c>
      <c r="K33" s="276">
        <v>0.42497266580315529</v>
      </c>
      <c r="L33" s="276">
        <v>0.1375634380759925</v>
      </c>
      <c r="M33" s="277">
        <v>11.91</v>
      </c>
      <c r="N33" s="278">
        <v>0.17413093427340823</v>
      </c>
      <c r="O33" s="278">
        <v>4.1791424225617968</v>
      </c>
      <c r="P33" s="279">
        <v>68</v>
      </c>
      <c r="Q33" s="280">
        <v>2</v>
      </c>
      <c r="R33" s="280">
        <v>48</v>
      </c>
    </row>
    <row r="34" spans="1:18" ht="16.5">
      <c r="A34" s="269" t="s">
        <v>117</v>
      </c>
      <c r="B34" s="270" t="s">
        <v>292</v>
      </c>
      <c r="C34" s="271" t="s">
        <v>67</v>
      </c>
      <c r="D34" s="272">
        <v>0.841694891396496</v>
      </c>
      <c r="E34" s="273">
        <v>9231</v>
      </c>
      <c r="F34" s="230" t="s">
        <v>121</v>
      </c>
      <c r="G34" s="274" t="s">
        <v>244</v>
      </c>
      <c r="H34" s="275">
        <v>2</v>
      </c>
      <c r="I34" s="231">
        <v>1583.9870000000001</v>
      </c>
      <c r="J34" s="276">
        <v>4.1840828692728219E-2</v>
      </c>
      <c r="K34" s="276">
        <v>0.43337233514516121</v>
      </c>
      <c r="L34" s="276">
        <v>7.5126879197872198E-2</v>
      </c>
      <c r="M34" s="277">
        <v>13.289</v>
      </c>
      <c r="N34" s="278">
        <v>0</v>
      </c>
      <c r="O34" s="278">
        <v>5.6187329820257359</v>
      </c>
      <c r="P34" s="279">
        <v>78</v>
      </c>
      <c r="Q34" s="280">
        <v>86</v>
      </c>
      <c r="R34" s="280">
        <v>108</v>
      </c>
    </row>
    <row r="35" spans="1:18" ht="16.5">
      <c r="A35" s="269" t="s">
        <v>117</v>
      </c>
      <c r="B35" s="270" t="s">
        <v>294</v>
      </c>
      <c r="C35" s="271" t="s">
        <v>67</v>
      </c>
      <c r="D35" s="272">
        <v>0.83359560314709713</v>
      </c>
      <c r="E35" s="273">
        <v>7026</v>
      </c>
      <c r="F35" s="230" t="s">
        <v>120</v>
      </c>
      <c r="G35" s="274" t="s">
        <v>237</v>
      </c>
      <c r="H35" s="275">
        <v>3</v>
      </c>
      <c r="I35" s="231">
        <v>1779.1209999999999</v>
      </c>
      <c r="J35" s="276">
        <v>2.4799700402175821E-2</v>
      </c>
      <c r="K35" s="276">
        <v>0.32989299577191789</v>
      </c>
      <c r="L35" s="276">
        <v>0.12983939821968263</v>
      </c>
      <c r="M35" s="277">
        <v>10.292</v>
      </c>
      <c r="N35" s="278">
        <v>0</v>
      </c>
      <c r="O35" s="278">
        <v>1.4613958241176401</v>
      </c>
      <c r="P35" s="279">
        <v>11</v>
      </c>
      <c r="Q35" s="280">
        <v>0</v>
      </c>
      <c r="R35" s="280">
        <v>26</v>
      </c>
    </row>
    <row r="36" spans="1:18" ht="16.5">
      <c r="A36" s="269" t="s">
        <v>117</v>
      </c>
      <c r="B36" s="270" t="s">
        <v>296</v>
      </c>
      <c r="C36" s="271" t="s">
        <v>70</v>
      </c>
      <c r="D36" s="272">
        <v>0.79185185185185181</v>
      </c>
      <c r="E36" s="273">
        <v>9350</v>
      </c>
      <c r="F36" s="230" t="s">
        <v>119</v>
      </c>
      <c r="G36" s="274" t="s">
        <v>221</v>
      </c>
      <c r="H36" s="275">
        <v>1</v>
      </c>
      <c r="I36" s="231">
        <v>1607.5530000000001</v>
      </c>
      <c r="J36" s="276">
        <v>1.1426684550696247E-2</v>
      </c>
      <c r="K36" s="276">
        <v>0.40600471301286373</v>
      </c>
      <c r="L36" s="276">
        <v>8.9577139913893974E-2</v>
      </c>
      <c r="M36" s="277">
        <v>6.7690000000000001</v>
      </c>
      <c r="N36" s="278">
        <v>0.18661904148727909</v>
      </c>
      <c r="O36" s="278">
        <v>5.4119522031310936</v>
      </c>
      <c r="P36" s="279">
        <v>29</v>
      </c>
      <c r="Q36" s="280">
        <v>3</v>
      </c>
      <c r="R36" s="280">
        <v>87</v>
      </c>
    </row>
    <row r="37" spans="1:18" ht="16.5">
      <c r="A37" s="269" t="s">
        <v>117</v>
      </c>
      <c r="B37" s="270" t="s">
        <v>300</v>
      </c>
      <c r="C37" s="271" t="s">
        <v>70</v>
      </c>
      <c r="D37" s="272">
        <v>0.78620689655172404</v>
      </c>
      <c r="E37" s="273">
        <v>7351</v>
      </c>
      <c r="F37" s="230" t="s">
        <v>118</v>
      </c>
      <c r="G37" s="274" t="s">
        <v>204</v>
      </c>
      <c r="H37" s="275">
        <v>1</v>
      </c>
      <c r="I37" s="231">
        <v>1836.35</v>
      </c>
      <c r="J37" s="276">
        <v>1.0481245863554707E-2</v>
      </c>
      <c r="K37" s="276">
        <v>0.32183637770371426</v>
      </c>
      <c r="L37" s="276">
        <v>0.15029814577831024</v>
      </c>
      <c r="M37" s="277">
        <v>9.2620000000000005</v>
      </c>
      <c r="N37" s="278">
        <v>0</v>
      </c>
      <c r="O37" s="278">
        <v>3.8663653442971113</v>
      </c>
      <c r="P37" s="279">
        <v>7</v>
      </c>
      <c r="Q37" s="280">
        <v>0</v>
      </c>
      <c r="R37" s="280">
        <v>71</v>
      </c>
    </row>
    <row r="38" spans="1:18" ht="16.5">
      <c r="A38" s="269" t="s">
        <v>117</v>
      </c>
      <c r="B38" s="270" t="s">
        <v>434</v>
      </c>
      <c r="C38" s="271" t="s">
        <v>70</v>
      </c>
      <c r="D38" s="272">
        <v>0.77883610992733576</v>
      </c>
      <c r="E38" s="273">
        <v>293</v>
      </c>
      <c r="F38" s="230" t="s">
        <v>121</v>
      </c>
      <c r="G38" s="274" t="s">
        <v>245</v>
      </c>
      <c r="H38" s="275">
        <v>2</v>
      </c>
      <c r="I38" s="231">
        <v>1565.143</v>
      </c>
      <c r="J38" s="276">
        <v>2.6242129213967264E-2</v>
      </c>
      <c r="K38" s="276">
        <v>0.4176035796725529</v>
      </c>
      <c r="L38" s="276">
        <v>0.13928439765567746</v>
      </c>
      <c r="M38" s="277">
        <v>13.707000000000001</v>
      </c>
      <c r="N38" s="278">
        <v>0.3194596276506364</v>
      </c>
      <c r="O38" s="278">
        <v>8.5615180210370561</v>
      </c>
      <c r="P38" s="279">
        <v>67</v>
      </c>
      <c r="Q38" s="280">
        <v>5</v>
      </c>
      <c r="R38" s="280">
        <v>134</v>
      </c>
    </row>
    <row r="39" spans="1:18" ht="16.5">
      <c r="A39" s="269" t="s">
        <v>117</v>
      </c>
      <c r="B39" s="270" t="s">
        <v>454</v>
      </c>
      <c r="C39" s="271" t="s">
        <v>70</v>
      </c>
      <c r="D39" s="272">
        <v>0.74387471702976016</v>
      </c>
      <c r="E39" s="273">
        <v>489</v>
      </c>
      <c r="F39" s="230" t="s">
        <v>120</v>
      </c>
      <c r="G39" s="274" t="s">
        <v>424</v>
      </c>
      <c r="H39" s="275">
        <v>3</v>
      </c>
      <c r="I39" s="231">
        <v>448.89200000000005</v>
      </c>
      <c r="J39" s="276">
        <v>2.9944290608091482E-2</v>
      </c>
      <c r="K39" s="276">
        <v>0.3910634488356457</v>
      </c>
      <c r="L39" s="276">
        <v>0.24390981384238589</v>
      </c>
      <c r="M39" s="277">
        <v>15.718</v>
      </c>
      <c r="N39" s="278">
        <v>0</v>
      </c>
      <c r="O39" s="278">
        <v>8.2425171310693877</v>
      </c>
      <c r="P39" s="279">
        <v>7</v>
      </c>
      <c r="Q39" s="280">
        <v>1</v>
      </c>
      <c r="R39" s="280">
        <v>44</v>
      </c>
    </row>
    <row r="40" spans="1:18" ht="16.5">
      <c r="A40" s="269" t="s">
        <v>117</v>
      </c>
      <c r="B40" s="270" t="s">
        <v>302</v>
      </c>
      <c r="C40" s="271" t="s">
        <v>67</v>
      </c>
      <c r="D40" s="272">
        <v>0.82844794926140108</v>
      </c>
      <c r="E40" s="273">
        <v>7337</v>
      </c>
      <c r="F40" s="230" t="s">
        <v>121</v>
      </c>
      <c r="G40" s="274" t="s">
        <v>245</v>
      </c>
      <c r="H40" s="275">
        <v>2</v>
      </c>
      <c r="I40" s="231">
        <v>1369.2139999999999</v>
      </c>
      <c r="J40" s="276">
        <v>3.2033749573141354E-2</v>
      </c>
      <c r="K40" s="276">
        <v>0.38985458691875502</v>
      </c>
      <c r="L40" s="276">
        <v>0.10151809724411232</v>
      </c>
      <c r="M40" s="277">
        <v>11.4</v>
      </c>
      <c r="N40" s="278">
        <v>0</v>
      </c>
      <c r="O40" s="278">
        <v>1.5337266490117689</v>
      </c>
      <c r="P40" s="279">
        <v>51</v>
      </c>
      <c r="Q40" s="280">
        <v>0</v>
      </c>
      <c r="R40" s="280">
        <v>21</v>
      </c>
    </row>
    <row r="41" spans="1:18" ht="16.5">
      <c r="A41" s="269" t="s">
        <v>117</v>
      </c>
      <c r="B41" s="270" t="s">
        <v>306</v>
      </c>
      <c r="C41" s="271" t="s">
        <v>70</v>
      </c>
      <c r="D41" s="272">
        <v>0.789272458570624</v>
      </c>
      <c r="E41" s="273">
        <v>4000</v>
      </c>
      <c r="F41" s="230" t="s">
        <v>122</v>
      </c>
      <c r="G41" s="274" t="s">
        <v>251</v>
      </c>
      <c r="H41" s="275">
        <v>2</v>
      </c>
      <c r="I41" s="231">
        <v>1468.893</v>
      </c>
      <c r="J41" s="276">
        <v>3.5335996044478277E-2</v>
      </c>
      <c r="K41" s="276">
        <v>0.35692602633978321</v>
      </c>
      <c r="L41" s="276">
        <v>0.29546059515567163</v>
      </c>
      <c r="M41" s="277">
        <v>11.849</v>
      </c>
      <c r="N41" s="278">
        <v>0.47654934702527685</v>
      </c>
      <c r="O41" s="278">
        <v>0</v>
      </c>
      <c r="P41" s="279">
        <v>24</v>
      </c>
      <c r="Q41" s="280">
        <v>7</v>
      </c>
      <c r="R41" s="280">
        <v>0</v>
      </c>
    </row>
    <row r="42" spans="1:18" ht="16.5">
      <c r="A42" s="269" t="s">
        <v>117</v>
      </c>
      <c r="B42" s="270" t="s">
        <v>309</v>
      </c>
      <c r="C42" s="271" t="s">
        <v>67</v>
      </c>
      <c r="D42" s="272">
        <v>0.8449542527677445</v>
      </c>
      <c r="E42" s="273">
        <v>8553</v>
      </c>
      <c r="F42" s="230" t="s">
        <v>119</v>
      </c>
      <c r="G42" s="274" t="s">
        <v>219</v>
      </c>
      <c r="H42" s="275">
        <v>2</v>
      </c>
      <c r="I42" s="231">
        <v>1676.193</v>
      </c>
      <c r="J42" s="276">
        <v>3.9264561789659402E-3</v>
      </c>
      <c r="K42" s="276">
        <v>0.38872736843413003</v>
      </c>
      <c r="L42" s="276">
        <v>3.5198810638154436E-2</v>
      </c>
      <c r="M42" s="277">
        <v>7.8010000000000002</v>
      </c>
      <c r="N42" s="278">
        <v>3.818176069223532</v>
      </c>
      <c r="O42" s="278">
        <v>2.8039730508360314</v>
      </c>
      <c r="P42" s="279">
        <v>5</v>
      </c>
      <c r="Q42" s="280">
        <v>64</v>
      </c>
      <c r="R42" s="280">
        <v>47</v>
      </c>
    </row>
    <row r="43" spans="1:18" ht="16.5">
      <c r="A43" s="269" t="s">
        <v>117</v>
      </c>
      <c r="B43" s="270" t="s">
        <v>311</v>
      </c>
      <c r="C43" s="271" t="s">
        <v>67</v>
      </c>
      <c r="D43" s="272">
        <v>0.81655172413793098</v>
      </c>
      <c r="E43" s="273">
        <v>3204</v>
      </c>
      <c r="F43" s="230" t="s">
        <v>118</v>
      </c>
      <c r="G43" s="274" t="s">
        <v>198</v>
      </c>
      <c r="H43" s="275">
        <v>1</v>
      </c>
      <c r="I43" s="231">
        <v>626.28899999999999</v>
      </c>
      <c r="J43" s="276">
        <v>1.9103717212845498E-3</v>
      </c>
      <c r="K43" s="276">
        <v>0.36241499369857899</v>
      </c>
      <c r="L43" s="276">
        <v>0.22992580102795995</v>
      </c>
      <c r="M43" s="277">
        <v>10.994999999999999</v>
      </c>
      <c r="N43" s="278">
        <v>0</v>
      </c>
      <c r="O43" s="278">
        <v>6.0674864160156092</v>
      </c>
      <c r="P43" s="279">
        <v>3</v>
      </c>
      <c r="Q43" s="280">
        <v>0</v>
      </c>
      <c r="R43" s="280">
        <v>38</v>
      </c>
    </row>
    <row r="44" spans="1:18" ht="16.5">
      <c r="A44" s="269" t="s">
        <v>117</v>
      </c>
      <c r="B44" s="270" t="s">
        <v>313</v>
      </c>
      <c r="C44" s="271" t="s">
        <v>70</v>
      </c>
      <c r="D44" s="272">
        <v>0.75724137931034496</v>
      </c>
      <c r="E44" s="273">
        <v>175</v>
      </c>
      <c r="F44" s="230" t="s">
        <v>118</v>
      </c>
      <c r="G44" s="274" t="s">
        <v>212</v>
      </c>
      <c r="H44" s="275">
        <v>1</v>
      </c>
      <c r="I44" s="231">
        <v>1827.105</v>
      </c>
      <c r="J44" s="276">
        <v>6.3476427306472048E-3</v>
      </c>
      <c r="K44" s="276">
        <v>0.37609784293125775</v>
      </c>
      <c r="L44" s="276">
        <v>0.21564168452278332</v>
      </c>
      <c r="M44" s="277">
        <v>13.711</v>
      </c>
      <c r="N44" s="278">
        <v>0</v>
      </c>
      <c r="O44" s="278">
        <v>8.1549774096179473</v>
      </c>
      <c r="P44" s="279">
        <v>6</v>
      </c>
      <c r="Q44" s="280">
        <v>0</v>
      </c>
      <c r="R44" s="280">
        <v>149</v>
      </c>
    </row>
    <row r="45" spans="1:18" ht="16.5">
      <c r="A45" s="269" t="s">
        <v>117</v>
      </c>
      <c r="B45" s="270" t="s">
        <v>317</v>
      </c>
      <c r="C45" s="271" t="s">
        <v>67</v>
      </c>
      <c r="D45" s="272">
        <v>0.80964201697837879</v>
      </c>
      <c r="E45" s="273">
        <v>1255</v>
      </c>
      <c r="F45" s="230" t="s">
        <v>119</v>
      </c>
      <c r="G45" s="274" t="s">
        <v>224</v>
      </c>
      <c r="H45" s="275">
        <v>2</v>
      </c>
      <c r="I45" s="231">
        <v>1427.662</v>
      </c>
      <c r="J45" s="276">
        <v>6.9795987441181317E-3</v>
      </c>
      <c r="K45" s="276">
        <v>0.39916215135036787</v>
      </c>
      <c r="L45" s="276">
        <v>0.12187758727205739</v>
      </c>
      <c r="M45" s="277">
        <v>10.881</v>
      </c>
      <c r="N45" s="278">
        <v>0</v>
      </c>
      <c r="O45" s="278">
        <v>0.77049049424863869</v>
      </c>
      <c r="P45" s="279">
        <v>9</v>
      </c>
      <c r="Q45" s="280">
        <v>0</v>
      </c>
      <c r="R45" s="280">
        <v>11</v>
      </c>
    </row>
    <row r="46" spans="1:18" ht="16.5">
      <c r="A46" s="269" t="s">
        <v>117</v>
      </c>
      <c r="B46" s="270" t="s">
        <v>319</v>
      </c>
      <c r="C46" s="271" t="s">
        <v>70</v>
      </c>
      <c r="D46" s="272">
        <v>0.76983875154043535</v>
      </c>
      <c r="E46" s="273">
        <v>7885</v>
      </c>
      <c r="F46" s="230" t="s">
        <v>119</v>
      </c>
      <c r="G46" s="274" t="s">
        <v>230</v>
      </c>
      <c r="H46" s="275">
        <v>4</v>
      </c>
      <c r="I46" s="231">
        <v>1172.9059999999999</v>
      </c>
      <c r="J46" s="276">
        <v>1.0596767063664778E-2</v>
      </c>
      <c r="K46" s="276">
        <v>0.38650680410518184</v>
      </c>
      <c r="L46" s="276">
        <v>0.12021423711704093</v>
      </c>
      <c r="M46" s="277">
        <v>11.004</v>
      </c>
      <c r="N46" s="278">
        <v>0</v>
      </c>
      <c r="O46" s="278">
        <v>2.4724914016980049</v>
      </c>
      <c r="P46" s="279">
        <v>16</v>
      </c>
      <c r="Q46" s="280">
        <v>0</v>
      </c>
      <c r="R46" s="280">
        <v>29</v>
      </c>
    </row>
    <row r="47" spans="1:18" ht="16.5">
      <c r="A47" s="269" t="s">
        <v>117</v>
      </c>
      <c r="B47" s="270" t="s">
        <v>323</v>
      </c>
      <c r="C47" s="271" t="s">
        <v>70</v>
      </c>
      <c r="D47" s="272">
        <v>0.71439566954630662</v>
      </c>
      <c r="E47" s="273">
        <v>7838</v>
      </c>
      <c r="F47" s="230" t="s">
        <v>118</v>
      </c>
      <c r="G47" s="274" t="s">
        <v>203</v>
      </c>
      <c r="H47" s="275">
        <v>2</v>
      </c>
      <c r="I47" s="231">
        <v>1119.6409999999998</v>
      </c>
      <c r="J47" s="276">
        <v>4.8452098561190451E-3</v>
      </c>
      <c r="K47" s="276">
        <v>0.39730536302313613</v>
      </c>
      <c r="L47" s="276">
        <v>0.13129208380186147</v>
      </c>
      <c r="M47" s="277">
        <v>11.706</v>
      </c>
      <c r="N47" s="278">
        <v>0</v>
      </c>
      <c r="O47" s="278">
        <v>2.0542298826141598</v>
      </c>
      <c r="P47" s="279">
        <v>11</v>
      </c>
      <c r="Q47" s="280">
        <v>0</v>
      </c>
      <c r="R47" s="280">
        <v>23</v>
      </c>
    </row>
    <row r="48" spans="1:18" ht="16.5">
      <c r="A48" s="269" t="s">
        <v>117</v>
      </c>
      <c r="B48" s="270" t="s">
        <v>325</v>
      </c>
      <c r="C48" s="271" t="s">
        <v>70</v>
      </c>
      <c r="D48" s="272">
        <v>0.73174437188984742</v>
      </c>
      <c r="E48" s="273">
        <v>2928</v>
      </c>
      <c r="F48" s="230" t="s">
        <v>119</v>
      </c>
      <c r="G48" s="274" t="s">
        <v>222</v>
      </c>
      <c r="H48" s="275">
        <v>7</v>
      </c>
      <c r="I48" s="231">
        <v>3075.4800000000005</v>
      </c>
      <c r="J48" s="276">
        <v>1.0447545126603111E-2</v>
      </c>
      <c r="K48" s="276">
        <v>0.38196615495266578</v>
      </c>
      <c r="L48" s="276">
        <v>0.12453340616749255</v>
      </c>
      <c r="M48" s="277">
        <v>7.7039999999999997</v>
      </c>
      <c r="N48" s="278">
        <v>9.7545748956260475E-2</v>
      </c>
      <c r="O48" s="278">
        <v>8.1288124130217057</v>
      </c>
      <c r="P48" s="279">
        <v>40</v>
      </c>
      <c r="Q48" s="280">
        <v>3</v>
      </c>
      <c r="R48" s="280">
        <v>250</v>
      </c>
    </row>
    <row r="49" spans="1:18" ht="16.5">
      <c r="A49" s="269" t="s">
        <v>117</v>
      </c>
      <c r="B49" s="270" t="s">
        <v>327</v>
      </c>
      <c r="C49" s="271" t="s">
        <v>67</v>
      </c>
      <c r="D49" s="272">
        <v>0.83919803046244446</v>
      </c>
      <c r="E49" s="273">
        <v>5911</v>
      </c>
      <c r="F49" s="230" t="s">
        <v>119</v>
      </c>
      <c r="G49" s="274" t="s">
        <v>219</v>
      </c>
      <c r="H49" s="275">
        <v>8</v>
      </c>
      <c r="I49" s="231">
        <v>1082.7130000000002</v>
      </c>
      <c r="J49" s="276">
        <v>7.9299904724478149E-3</v>
      </c>
      <c r="K49" s="276">
        <v>0.35976509727539335</v>
      </c>
      <c r="L49" s="276">
        <v>7.9430098280892536E-2</v>
      </c>
      <c r="M49" s="277">
        <v>7.7629999999999999</v>
      </c>
      <c r="N49" s="278">
        <v>0</v>
      </c>
      <c r="O49" s="278">
        <v>0.46180289698193328</v>
      </c>
      <c r="P49" s="279">
        <v>5</v>
      </c>
      <c r="Q49" s="280">
        <v>0</v>
      </c>
      <c r="R49" s="280">
        <v>5</v>
      </c>
    </row>
    <row r="50" spans="1:18" ht="16.5">
      <c r="A50" s="269" t="s">
        <v>117</v>
      </c>
      <c r="B50" s="270" t="s">
        <v>436</v>
      </c>
      <c r="C50" s="271" t="s">
        <v>67</v>
      </c>
      <c r="D50" s="272">
        <v>0.82015941090267197</v>
      </c>
      <c r="E50" s="273">
        <v>2169</v>
      </c>
      <c r="F50" s="230" t="s">
        <v>119</v>
      </c>
      <c r="G50" s="274" t="s">
        <v>421</v>
      </c>
      <c r="H50" s="275">
        <v>2</v>
      </c>
      <c r="I50" s="231">
        <v>1713.6170000000002</v>
      </c>
      <c r="J50" s="276">
        <v>1.1819019641225706E-2</v>
      </c>
      <c r="K50" s="276">
        <v>0.37926434388202035</v>
      </c>
      <c r="L50" s="276">
        <v>0.11612863317765872</v>
      </c>
      <c r="M50" s="277">
        <v>5.76</v>
      </c>
      <c r="N50" s="278">
        <v>0</v>
      </c>
      <c r="O50" s="278">
        <v>11.204370638246468</v>
      </c>
      <c r="P50" s="279">
        <v>28</v>
      </c>
      <c r="Q50" s="280">
        <v>0</v>
      </c>
      <c r="R50" s="280">
        <v>192</v>
      </c>
    </row>
    <row r="51" spans="1:18" ht="16.5">
      <c r="A51" s="269" t="s">
        <v>117</v>
      </c>
      <c r="B51" s="270" t="s">
        <v>331</v>
      </c>
      <c r="C51" s="271" t="s">
        <v>70</v>
      </c>
      <c r="D51" s="272">
        <v>0.75816050187337647</v>
      </c>
      <c r="E51" s="273">
        <v>5540</v>
      </c>
      <c r="F51" s="230" t="s">
        <v>120</v>
      </c>
      <c r="G51" s="274" t="s">
        <v>241</v>
      </c>
      <c r="H51" s="275">
        <v>2</v>
      </c>
      <c r="I51" s="231">
        <v>1618.7350000000001</v>
      </c>
      <c r="J51" s="276">
        <v>2.1824176323314574E-2</v>
      </c>
      <c r="K51" s="276">
        <v>0.32395458092490798</v>
      </c>
      <c r="L51" s="276">
        <v>0.12046443673609332</v>
      </c>
      <c r="M51" s="277">
        <v>15.718999999999999</v>
      </c>
      <c r="N51" s="278">
        <v>0</v>
      </c>
      <c r="O51" s="278">
        <v>4.0154812245364431</v>
      </c>
      <c r="P51" s="279">
        <v>5</v>
      </c>
      <c r="Q51" s="280">
        <v>0</v>
      </c>
      <c r="R51" s="280">
        <v>65</v>
      </c>
    </row>
    <row r="52" spans="1:18" ht="16.5">
      <c r="A52" s="269" t="s">
        <v>117</v>
      </c>
      <c r="B52" s="270" t="s">
        <v>333</v>
      </c>
      <c r="C52" s="271" t="s">
        <v>70</v>
      </c>
      <c r="D52" s="272">
        <v>0.75639745780148948</v>
      </c>
      <c r="E52" s="273">
        <v>4390</v>
      </c>
      <c r="F52" s="230" t="s">
        <v>118</v>
      </c>
      <c r="G52" s="274" t="s">
        <v>208</v>
      </c>
      <c r="H52" s="275">
        <v>10</v>
      </c>
      <c r="I52" s="231">
        <v>1739.9979999999998</v>
      </c>
      <c r="J52" s="276">
        <v>2.2584672528093673E-2</v>
      </c>
      <c r="K52" s="276">
        <v>0.38340809789699065</v>
      </c>
      <c r="L52" s="276">
        <v>0.18793125049569023</v>
      </c>
      <c r="M52" s="277">
        <v>14.603</v>
      </c>
      <c r="N52" s="278">
        <v>0</v>
      </c>
      <c r="O52" s="278">
        <v>5.4597763905475762</v>
      </c>
      <c r="P52" s="279">
        <v>11</v>
      </c>
      <c r="Q52" s="280">
        <v>0</v>
      </c>
      <c r="R52" s="280">
        <v>95</v>
      </c>
    </row>
    <row r="53" spans="1:18" ht="16.5">
      <c r="A53" s="269" t="s">
        <v>117</v>
      </c>
      <c r="B53" s="270" t="s">
        <v>337</v>
      </c>
      <c r="C53" s="271" t="s">
        <v>70</v>
      </c>
      <c r="D53" s="272">
        <v>0.66765128477903224</v>
      </c>
      <c r="E53" s="273">
        <v>6004</v>
      </c>
      <c r="F53" s="230" t="s">
        <v>122</v>
      </c>
      <c r="G53" s="274" t="s">
        <v>249</v>
      </c>
      <c r="H53" s="275">
        <v>2</v>
      </c>
      <c r="I53" s="231">
        <v>1478.16</v>
      </c>
      <c r="J53" s="276">
        <v>2.8318883061746826E-2</v>
      </c>
      <c r="K53" s="276">
        <v>0.35607403379576119</v>
      </c>
      <c r="L53" s="276">
        <v>0.24016344644693402</v>
      </c>
      <c r="M53" s="277">
        <v>13.175000000000001</v>
      </c>
      <c r="N53" s="278">
        <v>0.40591005033284622</v>
      </c>
      <c r="O53" s="278">
        <v>1.1500784759430642</v>
      </c>
      <c r="P53" s="279">
        <v>23</v>
      </c>
      <c r="Q53" s="280">
        <v>6</v>
      </c>
      <c r="R53" s="280">
        <v>17</v>
      </c>
    </row>
    <row r="54" spans="1:18" ht="16.5">
      <c r="A54" s="269" t="s">
        <v>117</v>
      </c>
      <c r="B54" s="270" t="s">
        <v>339</v>
      </c>
      <c r="C54" s="271" t="s">
        <v>70</v>
      </c>
      <c r="D54" s="272">
        <v>0.71849177666419195</v>
      </c>
      <c r="E54" s="273">
        <v>2121</v>
      </c>
      <c r="F54" s="230" t="s">
        <v>118</v>
      </c>
      <c r="G54" s="274" t="s">
        <v>210</v>
      </c>
      <c r="H54" s="275">
        <v>8</v>
      </c>
      <c r="I54" s="231">
        <v>1513.9950000000001</v>
      </c>
      <c r="J54" s="276">
        <v>1.947535738057635E-2</v>
      </c>
      <c r="K54" s="276">
        <v>0.3734544543906011</v>
      </c>
      <c r="L54" s="276">
        <v>0.19463214846179377</v>
      </c>
      <c r="M54" s="277">
        <v>13.51</v>
      </c>
      <c r="N54" s="278">
        <v>0</v>
      </c>
      <c r="O54" s="278">
        <v>1.717310823351464</v>
      </c>
      <c r="P54" s="279">
        <v>14</v>
      </c>
      <c r="Q54" s="280">
        <v>0</v>
      </c>
      <c r="R54" s="280">
        <v>26</v>
      </c>
    </row>
    <row r="55" spans="1:18" ht="16.5">
      <c r="A55" s="269" t="s">
        <v>117</v>
      </c>
      <c r="B55" s="270" t="s">
        <v>341</v>
      </c>
      <c r="C55" s="271" t="s">
        <v>67</v>
      </c>
      <c r="D55" s="272">
        <v>0.83551724137931038</v>
      </c>
      <c r="E55" s="273">
        <v>7625</v>
      </c>
      <c r="F55" s="230" t="s">
        <v>118</v>
      </c>
      <c r="G55" s="274" t="s">
        <v>213</v>
      </c>
      <c r="H55" s="275">
        <v>1</v>
      </c>
      <c r="I55" s="231">
        <v>1597.838</v>
      </c>
      <c r="J55" s="276">
        <v>4.5791250577454324E-3</v>
      </c>
      <c r="K55" s="276">
        <v>0.38401029742851039</v>
      </c>
      <c r="L55" s="276">
        <v>0.14331865933843105</v>
      </c>
      <c r="M55" s="277">
        <v>9.391</v>
      </c>
      <c r="N55" s="278">
        <v>0</v>
      </c>
      <c r="O55" s="278">
        <v>0.81359937615703226</v>
      </c>
      <c r="P55" s="279">
        <v>17</v>
      </c>
      <c r="Q55" s="280">
        <v>0</v>
      </c>
      <c r="R55" s="280">
        <v>13</v>
      </c>
    </row>
    <row r="56" spans="1:18" ht="16.5">
      <c r="A56" s="269" t="s">
        <v>117</v>
      </c>
      <c r="B56" s="270" t="s">
        <v>343</v>
      </c>
      <c r="C56" s="271" t="s">
        <v>70</v>
      </c>
      <c r="D56" s="272">
        <v>0.77021783200021388</v>
      </c>
      <c r="E56" s="273">
        <v>337</v>
      </c>
      <c r="F56" s="230" t="s">
        <v>118</v>
      </c>
      <c r="G56" s="274" t="s">
        <v>209</v>
      </c>
      <c r="H56" s="275">
        <v>4</v>
      </c>
      <c r="I56" s="231">
        <v>1560.8790000000001</v>
      </c>
      <c r="J56" s="276">
        <v>3.5999045747629785E-2</v>
      </c>
      <c r="K56" s="276">
        <v>0.39292378885866996</v>
      </c>
      <c r="L56" s="276">
        <v>0.19091806603843092</v>
      </c>
      <c r="M56" s="277">
        <v>16.850000000000001</v>
      </c>
      <c r="N56" s="278">
        <v>6.4066465113567408E-2</v>
      </c>
      <c r="O56" s="278">
        <v>12.300761301804943</v>
      </c>
      <c r="P56" s="279">
        <v>43</v>
      </c>
      <c r="Q56" s="280">
        <v>1</v>
      </c>
      <c r="R56" s="280">
        <v>225</v>
      </c>
    </row>
    <row r="57" spans="1:18" ht="16.5">
      <c r="A57" s="269" t="s">
        <v>117</v>
      </c>
      <c r="B57" s="270" t="s">
        <v>347</v>
      </c>
      <c r="C57" s="271" t="s">
        <v>67</v>
      </c>
      <c r="D57" s="272">
        <v>0.80344827586206902</v>
      </c>
      <c r="E57" s="273">
        <v>9910</v>
      </c>
      <c r="F57" s="230" t="s">
        <v>118</v>
      </c>
      <c r="G57" s="274" t="s">
        <v>213</v>
      </c>
      <c r="H57" s="275">
        <v>1</v>
      </c>
      <c r="I57" s="231">
        <v>1587.829</v>
      </c>
      <c r="J57" s="276">
        <v>8.2496167286695288E-3</v>
      </c>
      <c r="K57" s="276">
        <v>0.31995951687760732</v>
      </c>
      <c r="L57" s="276">
        <v>0.19964366439962994</v>
      </c>
      <c r="M57" s="277">
        <v>7.9180000000000001</v>
      </c>
      <c r="N57" s="278">
        <v>6.2979073943100927E-2</v>
      </c>
      <c r="O57" s="278">
        <v>0.44085351760170649</v>
      </c>
      <c r="P57" s="279">
        <v>6</v>
      </c>
      <c r="Q57" s="280">
        <v>1</v>
      </c>
      <c r="R57" s="280">
        <v>7</v>
      </c>
    </row>
    <row r="58" spans="1:18" ht="16.5">
      <c r="A58" s="269" t="s">
        <v>117</v>
      </c>
      <c r="B58" s="270" t="s">
        <v>349</v>
      </c>
      <c r="C58" s="271" t="s">
        <v>67</v>
      </c>
      <c r="D58" s="272">
        <v>0.82144743892573524</v>
      </c>
      <c r="E58" s="273">
        <v>8686</v>
      </c>
      <c r="F58" s="230" t="s">
        <v>121</v>
      </c>
      <c r="G58" s="274" t="s">
        <v>243</v>
      </c>
      <c r="H58" s="275">
        <v>2</v>
      </c>
      <c r="I58" s="231">
        <v>1974.1130000000001</v>
      </c>
      <c r="J58" s="276">
        <v>2.0905757847075934E-2</v>
      </c>
      <c r="K58" s="276">
        <v>0.39626710783853897</v>
      </c>
      <c r="L58" s="276">
        <v>0.15348665451268492</v>
      </c>
      <c r="M58" s="277">
        <v>13.757999999999999</v>
      </c>
      <c r="N58" s="278">
        <v>0</v>
      </c>
      <c r="O58" s="278">
        <v>9.8271983417362634</v>
      </c>
      <c r="P58" s="279">
        <v>50</v>
      </c>
      <c r="Q58" s="280">
        <v>0</v>
      </c>
      <c r="R58" s="280">
        <v>194</v>
      </c>
    </row>
    <row r="59" spans="1:18" ht="16.5">
      <c r="A59" s="269" t="s">
        <v>117</v>
      </c>
      <c r="B59" s="270" t="s">
        <v>455</v>
      </c>
      <c r="C59" s="271" t="s">
        <v>70</v>
      </c>
      <c r="D59" s="272">
        <v>0.70580338899592243</v>
      </c>
      <c r="E59" s="273">
        <v>2500</v>
      </c>
      <c r="F59" s="230" t="s">
        <v>122</v>
      </c>
      <c r="G59" s="274" t="s">
        <v>250</v>
      </c>
      <c r="H59" s="275">
        <v>5</v>
      </c>
      <c r="I59" s="231">
        <v>1959.0530000000003</v>
      </c>
      <c r="J59" s="276">
        <v>2.3661352945114358E-2</v>
      </c>
      <c r="K59" s="276">
        <v>0.41456601067036297</v>
      </c>
      <c r="L59" s="276">
        <v>0.23633867996424801</v>
      </c>
      <c r="M59" s="277">
        <v>14.595000000000001</v>
      </c>
      <c r="N59" s="278">
        <v>0.8167211402652198</v>
      </c>
      <c r="O59" s="278">
        <v>0.10209014253315248</v>
      </c>
      <c r="P59" s="279">
        <v>75</v>
      </c>
      <c r="Q59" s="280">
        <v>16</v>
      </c>
      <c r="R59" s="280">
        <v>2</v>
      </c>
    </row>
    <row r="60" spans="1:18" ht="16.5">
      <c r="A60" s="269" t="s">
        <v>117</v>
      </c>
      <c r="B60" s="270" t="s">
        <v>352</v>
      </c>
      <c r="C60" s="271" t="s">
        <v>70</v>
      </c>
      <c r="D60" s="272">
        <v>0.72000000000000008</v>
      </c>
      <c r="E60" s="273">
        <v>9939</v>
      </c>
      <c r="F60" s="230" t="s">
        <v>118</v>
      </c>
      <c r="G60" s="274" t="s">
        <v>206</v>
      </c>
      <c r="H60" s="275">
        <v>1</v>
      </c>
      <c r="I60" s="231">
        <v>980.97400000000005</v>
      </c>
      <c r="J60" s="276">
        <v>1.2399996992567712E-2</v>
      </c>
      <c r="K60" s="276">
        <v>0.38607448933984201</v>
      </c>
      <c r="L60" s="276">
        <v>6.4410642620026756E-2</v>
      </c>
      <c r="M60" s="277">
        <v>11.315</v>
      </c>
      <c r="N60" s="278">
        <v>0</v>
      </c>
      <c r="O60" s="278">
        <v>1.7329715160646459</v>
      </c>
      <c r="P60" s="279">
        <v>17</v>
      </c>
      <c r="Q60" s="280">
        <v>0</v>
      </c>
      <c r="R60" s="280">
        <v>17</v>
      </c>
    </row>
    <row r="61" spans="1:18" ht="16.5">
      <c r="A61" s="269" t="s">
        <v>117</v>
      </c>
      <c r="B61" s="270" t="s">
        <v>356</v>
      </c>
      <c r="C61" s="271" t="s">
        <v>70</v>
      </c>
      <c r="D61" s="272">
        <v>0.77704636673492611</v>
      </c>
      <c r="E61" s="273">
        <v>8465</v>
      </c>
      <c r="F61" s="230" t="s">
        <v>119</v>
      </c>
      <c r="G61" s="274" t="s">
        <v>420</v>
      </c>
      <c r="H61" s="275">
        <v>9</v>
      </c>
      <c r="I61" s="231">
        <v>1357.3300000000002</v>
      </c>
      <c r="J61" s="276">
        <v>7.1011970321304034E-3</v>
      </c>
      <c r="K61" s="276">
        <v>0.37853998040229409</v>
      </c>
      <c r="L61" s="276">
        <v>0.10682737433048707</v>
      </c>
      <c r="M61" s="277">
        <v>9.702</v>
      </c>
      <c r="N61" s="278">
        <v>0.14734810252480973</v>
      </c>
      <c r="O61" s="278">
        <v>7.0727089211908662</v>
      </c>
      <c r="P61" s="279">
        <v>25</v>
      </c>
      <c r="Q61" s="280">
        <v>2</v>
      </c>
      <c r="R61" s="280">
        <v>96</v>
      </c>
    </row>
    <row r="62" spans="1:18" ht="16.5">
      <c r="A62" s="269" t="s">
        <v>117</v>
      </c>
      <c r="B62" s="270" t="s">
        <v>360</v>
      </c>
      <c r="C62" s="271" t="s">
        <v>67</v>
      </c>
      <c r="D62" s="272">
        <v>0.80037220516775553</v>
      </c>
      <c r="E62" s="273">
        <v>3907</v>
      </c>
      <c r="F62" s="230" t="s">
        <v>118</v>
      </c>
      <c r="G62" s="274" t="s">
        <v>206</v>
      </c>
      <c r="H62" s="275">
        <v>10</v>
      </c>
      <c r="I62" s="231">
        <v>1600.4490000000001</v>
      </c>
      <c r="J62" s="276">
        <v>9.9904171811011806E-3</v>
      </c>
      <c r="K62" s="276">
        <v>0.34512163413900876</v>
      </c>
      <c r="L62" s="276">
        <v>0.19369564415985763</v>
      </c>
      <c r="M62" s="277">
        <v>10.462999999999999</v>
      </c>
      <c r="N62" s="278">
        <v>6.2482465858018588E-2</v>
      </c>
      <c r="O62" s="278">
        <v>0.87475452201226023</v>
      </c>
      <c r="P62" s="279">
        <v>10</v>
      </c>
      <c r="Q62" s="280">
        <v>1</v>
      </c>
      <c r="R62" s="280">
        <v>14</v>
      </c>
    </row>
    <row r="63" spans="1:18" ht="16.5">
      <c r="A63" s="269" t="s">
        <v>117</v>
      </c>
      <c r="B63" s="270" t="s">
        <v>362</v>
      </c>
      <c r="C63" s="271" t="s">
        <v>70</v>
      </c>
      <c r="D63" s="272">
        <v>0.74924999999999997</v>
      </c>
      <c r="E63" s="273">
        <v>19</v>
      </c>
      <c r="F63" s="230" t="s">
        <v>122</v>
      </c>
      <c r="G63" s="274" t="s">
        <v>252</v>
      </c>
      <c r="H63" s="275">
        <v>1</v>
      </c>
      <c r="I63" s="231">
        <v>1359.6759999999999</v>
      </c>
      <c r="J63" s="276">
        <v>2.3751431800224918E-2</v>
      </c>
      <c r="K63" s="276">
        <v>0.3709822158235106</v>
      </c>
      <c r="L63" s="276">
        <v>0.28609757030351352</v>
      </c>
      <c r="M63" s="277">
        <v>11.305</v>
      </c>
      <c r="N63" s="278">
        <v>0.44128159943986656</v>
      </c>
      <c r="O63" s="278">
        <v>0.14709386647995554</v>
      </c>
      <c r="P63" s="279">
        <v>25</v>
      </c>
      <c r="Q63" s="280">
        <v>6</v>
      </c>
      <c r="R63" s="280">
        <v>2</v>
      </c>
    </row>
    <row r="64" spans="1:18" ht="16.5">
      <c r="A64" s="269" t="s">
        <v>117</v>
      </c>
      <c r="B64" s="270" t="s">
        <v>506</v>
      </c>
      <c r="C64" s="271" t="s">
        <v>67</v>
      </c>
      <c r="D64" s="272">
        <v>0.84</v>
      </c>
      <c r="E64" s="273">
        <v>9392</v>
      </c>
      <c r="F64" s="230" t="s">
        <v>120</v>
      </c>
      <c r="G64" s="274" t="s">
        <v>232</v>
      </c>
      <c r="H64" s="275">
        <v>1</v>
      </c>
      <c r="I64" s="231">
        <v>866.79499999999996</v>
      </c>
      <c r="J64" s="276">
        <v>2.2956112957453329E-2</v>
      </c>
      <c r="K64" s="276">
        <v>0.32416355749347792</v>
      </c>
      <c r="L64" s="276">
        <v>0.10152342826158435</v>
      </c>
      <c r="M64" s="277">
        <v>11.441000000000001</v>
      </c>
      <c r="N64" s="278">
        <v>0</v>
      </c>
      <c r="O64" s="278">
        <v>0.2307350642308735</v>
      </c>
      <c r="P64" s="279">
        <v>8</v>
      </c>
      <c r="Q64" s="280">
        <v>0</v>
      </c>
      <c r="R64" s="280">
        <v>2</v>
      </c>
    </row>
    <row r="65" spans="1:18" ht="16.5">
      <c r="A65" s="269" t="s">
        <v>117</v>
      </c>
      <c r="B65" s="270" t="s">
        <v>364</v>
      </c>
      <c r="C65" s="271" t="s">
        <v>70</v>
      </c>
      <c r="D65" s="272">
        <v>0.74037492444016373</v>
      </c>
      <c r="E65" s="273">
        <v>6795</v>
      </c>
      <c r="F65" s="230" t="s">
        <v>118</v>
      </c>
      <c r="G65" s="274" t="s">
        <v>201</v>
      </c>
      <c r="H65" s="275">
        <v>6</v>
      </c>
      <c r="I65" s="231">
        <v>1504.2560000000001</v>
      </c>
      <c r="J65" s="276">
        <v>1.3981298973718534E-2</v>
      </c>
      <c r="K65" s="276">
        <v>0.3382741249317997</v>
      </c>
      <c r="L65" s="276">
        <v>9.9717069434989786E-2</v>
      </c>
      <c r="M65" s="277">
        <v>17.123999999999999</v>
      </c>
      <c r="N65" s="278">
        <v>0</v>
      </c>
      <c r="O65" s="278">
        <v>0.79773655547991829</v>
      </c>
      <c r="P65" s="279">
        <v>8</v>
      </c>
      <c r="Q65" s="280">
        <v>0</v>
      </c>
      <c r="R65" s="280">
        <v>12</v>
      </c>
    </row>
    <row r="66" spans="1:18" ht="16.5">
      <c r="A66" s="269" t="s">
        <v>117</v>
      </c>
      <c r="B66" s="270" t="s">
        <v>507</v>
      </c>
      <c r="C66" s="271" t="s">
        <v>70</v>
      </c>
      <c r="D66" s="272">
        <v>0.76878946238876666</v>
      </c>
      <c r="E66" s="273">
        <v>5070</v>
      </c>
      <c r="F66" s="230" t="s">
        <v>120</v>
      </c>
      <c r="G66" s="274" t="s">
        <v>236</v>
      </c>
      <c r="H66" s="275">
        <v>3</v>
      </c>
      <c r="I66" s="231">
        <v>872.26600000000008</v>
      </c>
      <c r="J66" s="276">
        <v>2.1066600663970991E-2</v>
      </c>
      <c r="K66" s="276">
        <v>0.3762719584498036</v>
      </c>
      <c r="L66" s="276">
        <v>0.11120460960303394</v>
      </c>
      <c r="M66" s="277">
        <v>14.259</v>
      </c>
      <c r="N66" s="278">
        <v>0</v>
      </c>
      <c r="O66" s="278">
        <v>3.8978935324774779</v>
      </c>
      <c r="P66" s="279">
        <v>11</v>
      </c>
      <c r="Q66" s="280">
        <v>0</v>
      </c>
      <c r="R66" s="280">
        <v>34</v>
      </c>
    </row>
    <row r="67" spans="1:18" ht="16.5">
      <c r="A67" s="269" t="s">
        <v>117</v>
      </c>
      <c r="B67" s="270" t="s">
        <v>508</v>
      </c>
      <c r="C67" s="271" t="s">
        <v>70</v>
      </c>
      <c r="D67" s="272">
        <v>0.72902210748736596</v>
      </c>
      <c r="E67" s="273">
        <v>5131</v>
      </c>
      <c r="F67" s="230" t="s">
        <v>122</v>
      </c>
      <c r="G67" s="274" t="s">
        <v>252</v>
      </c>
      <c r="H67" s="275">
        <v>5</v>
      </c>
      <c r="I67" s="231">
        <v>1247.08</v>
      </c>
      <c r="J67" s="276">
        <v>2.3884565458741569E-2</v>
      </c>
      <c r="K67" s="276">
        <v>0.36058269793712072</v>
      </c>
      <c r="L67" s="276">
        <v>0.17561022548673702</v>
      </c>
      <c r="M67" s="277">
        <v>14.563000000000001</v>
      </c>
      <c r="N67" s="278">
        <v>0.48112390544311512</v>
      </c>
      <c r="O67" s="278">
        <v>8.0187317573852529E-2</v>
      </c>
      <c r="P67" s="279">
        <v>11</v>
      </c>
      <c r="Q67" s="280">
        <v>6</v>
      </c>
      <c r="R67" s="280">
        <v>4</v>
      </c>
    </row>
    <row r="68" spans="1:18" ht="16.5">
      <c r="A68" s="269" t="s">
        <v>117</v>
      </c>
      <c r="B68" s="270" t="s">
        <v>438</v>
      </c>
      <c r="C68" s="271" t="s">
        <v>67</v>
      </c>
      <c r="D68" s="272">
        <v>0.80212467874634941</v>
      </c>
      <c r="E68" s="273">
        <v>3809</v>
      </c>
      <c r="F68" s="230" t="s">
        <v>121</v>
      </c>
      <c r="G68" s="274" t="s">
        <v>425</v>
      </c>
      <c r="H68" s="275">
        <v>4</v>
      </c>
      <c r="I68" s="231">
        <v>1490.8780000000002</v>
      </c>
      <c r="J68" s="276">
        <v>2.8003324262997075E-2</v>
      </c>
      <c r="K68" s="276">
        <v>0.38046561922274391</v>
      </c>
      <c r="L68" s="276">
        <v>0.27299349779123444</v>
      </c>
      <c r="M68" s="277">
        <v>13.525</v>
      </c>
      <c r="N68" s="278">
        <v>0</v>
      </c>
      <c r="O68" s="278">
        <v>14.219808730157665</v>
      </c>
      <c r="P68" s="279">
        <v>18</v>
      </c>
      <c r="Q68" s="280">
        <v>0</v>
      </c>
      <c r="R68" s="280">
        <v>212</v>
      </c>
    </row>
    <row r="69" spans="1:18" ht="16.5">
      <c r="A69" s="269" t="s">
        <v>117</v>
      </c>
      <c r="B69" s="270" t="s">
        <v>372</v>
      </c>
      <c r="C69" s="271" t="s">
        <v>70</v>
      </c>
      <c r="D69" s="272">
        <v>0.6603960866346722</v>
      </c>
      <c r="E69" s="273">
        <v>1131</v>
      </c>
      <c r="F69" s="230" t="s">
        <v>119</v>
      </c>
      <c r="G69" s="274" t="s">
        <v>420</v>
      </c>
      <c r="H69" s="275">
        <v>8</v>
      </c>
      <c r="I69" s="231">
        <v>1245.6270000000002</v>
      </c>
      <c r="J69" s="276">
        <v>1.6719527801715345E-2</v>
      </c>
      <c r="K69" s="276">
        <v>0.41616680361088676</v>
      </c>
      <c r="L69" s="276">
        <v>0.17581507144594652</v>
      </c>
      <c r="M69" s="277">
        <v>13.557</v>
      </c>
      <c r="N69" s="278">
        <v>0</v>
      </c>
      <c r="O69" s="278">
        <v>2.0070213635382017</v>
      </c>
      <c r="P69" s="279">
        <v>19</v>
      </c>
      <c r="Q69" s="280">
        <v>0</v>
      </c>
      <c r="R69" s="280">
        <v>54</v>
      </c>
    </row>
    <row r="70" spans="1:18" ht="16.5">
      <c r="A70" s="269" t="s">
        <v>117</v>
      </c>
      <c r="B70" s="270" t="s">
        <v>509</v>
      </c>
      <c r="C70" s="271" t="s">
        <v>70</v>
      </c>
      <c r="D70" s="272">
        <v>0.70461538461538464</v>
      </c>
      <c r="E70" s="273">
        <v>7416</v>
      </c>
      <c r="F70" s="230" t="s">
        <v>122</v>
      </c>
      <c r="G70" s="274" t="s">
        <v>251</v>
      </c>
      <c r="H70" s="275">
        <v>2</v>
      </c>
      <c r="I70" s="231">
        <v>1105.2380000000001</v>
      </c>
      <c r="J70" s="276">
        <v>1.9481855520684828E-2</v>
      </c>
      <c r="K70" s="276">
        <v>0.40376144649768853</v>
      </c>
      <c r="L70" s="276">
        <v>0.28803854479435792</v>
      </c>
      <c r="M70" s="277">
        <v>14.298</v>
      </c>
      <c r="N70" s="278">
        <v>1.4476519989359757</v>
      </c>
      <c r="O70" s="278">
        <v>0.27143474980049542</v>
      </c>
      <c r="P70" s="279">
        <v>28</v>
      </c>
      <c r="Q70" s="280">
        <v>18</v>
      </c>
      <c r="R70" s="280">
        <v>3</v>
      </c>
    </row>
    <row r="71" spans="1:18" ht="16.5">
      <c r="A71" s="269" t="s">
        <v>117</v>
      </c>
      <c r="B71" s="270" t="s">
        <v>374</v>
      </c>
      <c r="C71" s="271" t="s">
        <v>67</v>
      </c>
      <c r="D71" s="272">
        <v>0.8323380398847372</v>
      </c>
      <c r="E71" s="273">
        <v>1928</v>
      </c>
      <c r="F71" s="230" t="s">
        <v>119</v>
      </c>
      <c r="G71" s="274" t="s">
        <v>224</v>
      </c>
      <c r="H71" s="275">
        <v>2</v>
      </c>
      <c r="I71" s="231">
        <v>1448.424</v>
      </c>
      <c r="J71" s="276">
        <v>1.0124245458040654E-2</v>
      </c>
      <c r="K71" s="276">
        <v>0.37319121928269905</v>
      </c>
      <c r="L71" s="276">
        <v>9.7347185630726918E-2</v>
      </c>
      <c r="M71" s="277">
        <v>9.8230000000000004</v>
      </c>
      <c r="N71" s="278">
        <v>0</v>
      </c>
      <c r="O71" s="278">
        <v>2.7616222873965084</v>
      </c>
      <c r="P71" s="279">
        <v>8</v>
      </c>
      <c r="Q71" s="280">
        <v>0</v>
      </c>
      <c r="R71" s="280">
        <v>40</v>
      </c>
    </row>
    <row r="72" spans="1:18" ht="16.5">
      <c r="A72" s="269" t="s">
        <v>117</v>
      </c>
      <c r="B72" s="270" t="s">
        <v>378</v>
      </c>
      <c r="C72" s="271" t="s">
        <v>70</v>
      </c>
      <c r="D72" s="272">
        <v>0.7094805249076791</v>
      </c>
      <c r="E72" s="273">
        <v>7086</v>
      </c>
      <c r="F72" s="230" t="s">
        <v>118</v>
      </c>
      <c r="G72" s="274" t="s">
        <v>200</v>
      </c>
      <c r="H72" s="275">
        <v>3</v>
      </c>
      <c r="I72" s="231">
        <v>1671.7150000000001</v>
      </c>
      <c r="J72" s="276">
        <v>9.1285923749393257E-3</v>
      </c>
      <c r="K72" s="276">
        <v>0.37437313198445688</v>
      </c>
      <c r="L72" s="276">
        <v>0.10109378691942107</v>
      </c>
      <c r="M72" s="277">
        <v>12.829000000000001</v>
      </c>
      <c r="N72" s="278">
        <v>0</v>
      </c>
      <c r="O72" s="278">
        <v>6.6398877799146376</v>
      </c>
      <c r="P72" s="279">
        <v>39</v>
      </c>
      <c r="Q72" s="280">
        <v>0</v>
      </c>
      <c r="R72" s="280">
        <v>111</v>
      </c>
    </row>
    <row r="73" spans="1:18" ht="16.5">
      <c r="A73" s="269" t="s">
        <v>117</v>
      </c>
      <c r="B73" s="270" t="s">
        <v>380</v>
      </c>
      <c r="C73" s="271" t="s">
        <v>70</v>
      </c>
      <c r="D73" s="272">
        <v>0.79612903225806453</v>
      </c>
      <c r="E73" s="273">
        <v>3818</v>
      </c>
      <c r="F73" s="230" t="s">
        <v>118</v>
      </c>
      <c r="G73" s="274" t="s">
        <v>203</v>
      </c>
      <c r="H73" s="275">
        <v>1</v>
      </c>
      <c r="I73" s="231">
        <v>1441.9069999999999</v>
      </c>
      <c r="J73" s="276">
        <v>2.6796744809366582E-2</v>
      </c>
      <c r="K73" s="276">
        <v>0.34313441354901741</v>
      </c>
      <c r="L73" s="276">
        <v>0.22054126930516324</v>
      </c>
      <c r="M73" s="277">
        <v>8.9</v>
      </c>
      <c r="N73" s="278">
        <v>0</v>
      </c>
      <c r="O73" s="278">
        <v>0.55482080328342953</v>
      </c>
      <c r="P73" s="279">
        <v>11</v>
      </c>
      <c r="Q73" s="280">
        <v>0</v>
      </c>
      <c r="R73" s="280">
        <v>8</v>
      </c>
    </row>
    <row r="74" spans="1:18" ht="16.5">
      <c r="A74" s="269" t="s">
        <v>117</v>
      </c>
      <c r="B74" s="270" t="s">
        <v>382</v>
      </c>
      <c r="C74" s="271" t="s">
        <v>67</v>
      </c>
      <c r="D74" s="272">
        <v>0.81025072724523262</v>
      </c>
      <c r="E74" s="273">
        <v>7261</v>
      </c>
      <c r="F74" s="230" t="s">
        <v>118</v>
      </c>
      <c r="G74" s="274" t="s">
        <v>204</v>
      </c>
      <c r="H74" s="275">
        <v>2</v>
      </c>
      <c r="I74" s="231">
        <v>1804.1030000000001</v>
      </c>
      <c r="J74" s="276">
        <v>1.170660446919475E-3</v>
      </c>
      <c r="K74" s="276">
        <v>0.35781176790724312</v>
      </c>
      <c r="L74" s="276">
        <v>0.16795049950030569</v>
      </c>
      <c r="M74" s="277">
        <v>11.215999999999999</v>
      </c>
      <c r="N74" s="278">
        <v>5.5429207755876467E-2</v>
      </c>
      <c r="O74" s="278">
        <v>0.99772573960577637</v>
      </c>
      <c r="P74" s="279">
        <v>3</v>
      </c>
      <c r="Q74" s="280">
        <v>1</v>
      </c>
      <c r="R74" s="280">
        <v>18</v>
      </c>
    </row>
    <row r="75" spans="1:18" ht="16.5">
      <c r="A75" s="269" t="s">
        <v>117</v>
      </c>
      <c r="B75" s="270" t="s">
        <v>384</v>
      </c>
      <c r="C75" s="271" t="s">
        <v>70</v>
      </c>
      <c r="D75" s="272">
        <v>0.77948587396226765</v>
      </c>
      <c r="E75" s="273">
        <v>6559</v>
      </c>
      <c r="F75" s="230" t="s">
        <v>119</v>
      </c>
      <c r="G75" s="274" t="s">
        <v>215</v>
      </c>
      <c r="H75" s="275">
        <v>2</v>
      </c>
      <c r="I75" s="231">
        <v>1081.8</v>
      </c>
      <c r="J75" s="276">
        <v>7.8494820777916668E-3</v>
      </c>
      <c r="K75" s="276">
        <v>0.38771388535317569</v>
      </c>
      <c r="L75" s="276">
        <v>0.1663893510815308</v>
      </c>
      <c r="M75" s="277">
        <v>6.7569999999999997</v>
      </c>
      <c r="N75" s="278">
        <v>0</v>
      </c>
      <c r="O75" s="278">
        <v>8.1345904973192837</v>
      </c>
      <c r="P75" s="279">
        <v>12</v>
      </c>
      <c r="Q75" s="280">
        <v>0</v>
      </c>
      <c r="R75" s="280">
        <v>88</v>
      </c>
    </row>
    <row r="76" spans="1:18" ht="16.5">
      <c r="A76" s="269" t="s">
        <v>117</v>
      </c>
      <c r="B76" s="270" t="s">
        <v>386</v>
      </c>
      <c r="C76" s="271" t="s">
        <v>70</v>
      </c>
      <c r="D76" s="272">
        <v>0.771603744684493</v>
      </c>
      <c r="E76" s="273">
        <v>1997</v>
      </c>
      <c r="F76" s="230" t="s">
        <v>118</v>
      </c>
      <c r="G76" s="274" t="s">
        <v>208</v>
      </c>
      <c r="H76" s="275">
        <v>3</v>
      </c>
      <c r="I76" s="231">
        <v>1595.3770000000002</v>
      </c>
      <c r="J76" s="276">
        <v>1.2712572282878197E-2</v>
      </c>
      <c r="K76" s="276">
        <v>0.34896266929642611</v>
      </c>
      <c r="L76" s="276">
        <v>0.18365565004384543</v>
      </c>
      <c r="M76" s="277">
        <v>9.4420000000000002</v>
      </c>
      <c r="N76" s="278">
        <v>0</v>
      </c>
      <c r="O76" s="278">
        <v>2.3818821507392922</v>
      </c>
      <c r="P76" s="279">
        <v>11</v>
      </c>
      <c r="Q76" s="280">
        <v>0</v>
      </c>
      <c r="R76" s="280">
        <v>38</v>
      </c>
    </row>
    <row r="77" spans="1:18" ht="16.5">
      <c r="A77" s="269" t="s">
        <v>117</v>
      </c>
      <c r="B77" s="270" t="s">
        <v>388</v>
      </c>
      <c r="C77" s="271" t="s">
        <v>70</v>
      </c>
      <c r="D77" s="272">
        <v>0.79</v>
      </c>
      <c r="E77" s="273">
        <v>232</v>
      </c>
      <c r="F77" s="230" t="s">
        <v>118</v>
      </c>
      <c r="G77" s="274" t="s">
        <v>208</v>
      </c>
      <c r="H77" s="275">
        <v>1</v>
      </c>
      <c r="I77" s="231">
        <v>1691.8820000000001</v>
      </c>
      <c r="J77" s="276">
        <v>1.1270317200498736E-2</v>
      </c>
      <c r="K77" s="276">
        <v>0.34161416126168376</v>
      </c>
      <c r="L77" s="276">
        <v>0.23051252983364087</v>
      </c>
      <c r="M77" s="277">
        <v>9.1430000000000007</v>
      </c>
      <c r="N77" s="278">
        <v>0</v>
      </c>
      <c r="O77" s="278">
        <v>1.7140675295322014</v>
      </c>
      <c r="P77" s="279">
        <v>14</v>
      </c>
      <c r="Q77" s="280">
        <v>0</v>
      </c>
      <c r="R77" s="280">
        <v>29</v>
      </c>
    </row>
    <row r="78" spans="1:18" ht="16.5">
      <c r="A78" s="269" t="s">
        <v>117</v>
      </c>
      <c r="B78" s="270" t="s">
        <v>394</v>
      </c>
      <c r="C78" s="271" t="s">
        <v>70</v>
      </c>
      <c r="D78" s="272">
        <v>0.72885545797404094</v>
      </c>
      <c r="E78" s="273">
        <v>7119</v>
      </c>
      <c r="F78" s="230" t="s">
        <v>118</v>
      </c>
      <c r="G78" s="274" t="s">
        <v>211</v>
      </c>
      <c r="H78" s="275">
        <v>4</v>
      </c>
      <c r="I78" s="231">
        <v>745.43299999999999</v>
      </c>
      <c r="J78" s="276">
        <v>1.0592469279337907E-2</v>
      </c>
      <c r="K78" s="276">
        <v>0.38910548289577662</v>
      </c>
      <c r="L78" s="276">
        <v>5.6343091867411293E-2</v>
      </c>
      <c r="M78" s="277">
        <v>11.920999999999999</v>
      </c>
      <c r="N78" s="278">
        <v>0.13415021873193164</v>
      </c>
      <c r="O78" s="278">
        <v>7.5124122489881717</v>
      </c>
      <c r="P78" s="279">
        <v>5</v>
      </c>
      <c r="Q78" s="280">
        <v>1</v>
      </c>
      <c r="R78" s="280">
        <v>56</v>
      </c>
    </row>
    <row r="79" spans="1:18" ht="16.5">
      <c r="A79" s="269" t="s">
        <v>117</v>
      </c>
      <c r="B79" s="270" t="s">
        <v>396</v>
      </c>
      <c r="C79" s="271" t="s">
        <v>67</v>
      </c>
      <c r="D79" s="272">
        <v>0.82862068965517244</v>
      </c>
      <c r="E79" s="273">
        <v>8667</v>
      </c>
      <c r="F79" s="230" t="s">
        <v>118</v>
      </c>
      <c r="G79" s="274" t="s">
        <v>212</v>
      </c>
      <c r="H79" s="275">
        <v>1</v>
      </c>
      <c r="I79" s="231">
        <v>1877.954</v>
      </c>
      <c r="J79" s="276">
        <v>5.8625881931789409E-3</v>
      </c>
      <c r="K79" s="276">
        <v>0.35379638086861209</v>
      </c>
      <c r="L79" s="276">
        <v>8.7861577014133468E-2</v>
      </c>
      <c r="M79" s="277">
        <v>10.403</v>
      </c>
      <c r="N79" s="278">
        <v>5.3249440614626345E-2</v>
      </c>
      <c r="O79" s="278">
        <v>2.0234787433558012</v>
      </c>
      <c r="P79" s="279">
        <v>22</v>
      </c>
      <c r="Q79" s="280">
        <v>1</v>
      </c>
      <c r="R79" s="280">
        <v>38</v>
      </c>
    </row>
    <row r="80" spans="1:18" ht="16.5">
      <c r="A80" s="269" t="s">
        <v>117</v>
      </c>
      <c r="B80" s="270" t="s">
        <v>398</v>
      </c>
      <c r="C80" s="271" t="s">
        <v>70</v>
      </c>
      <c r="D80" s="272">
        <v>0.79960000000000009</v>
      </c>
      <c r="E80" s="273">
        <v>153</v>
      </c>
      <c r="F80" s="230" t="s">
        <v>120</v>
      </c>
      <c r="G80" s="274" t="s">
        <v>241</v>
      </c>
      <c r="H80" s="275">
        <v>1</v>
      </c>
      <c r="I80" s="231">
        <v>1791.106</v>
      </c>
      <c r="J80" s="276">
        <v>2.1019714197936076E-2</v>
      </c>
      <c r="K80" s="276">
        <v>0.34374654277946687</v>
      </c>
      <c r="L80" s="276">
        <v>0.11222116390654713</v>
      </c>
      <c r="M80" s="277">
        <v>14.631</v>
      </c>
      <c r="N80" s="278">
        <v>0</v>
      </c>
      <c r="O80" s="278">
        <v>1.2841227710699423</v>
      </c>
      <c r="P80" s="279">
        <v>0</v>
      </c>
      <c r="Q80" s="280">
        <v>0</v>
      </c>
      <c r="R80" s="280">
        <v>23</v>
      </c>
    </row>
    <row r="81" spans="1:18" ht="16.5">
      <c r="A81" s="269" t="s">
        <v>117</v>
      </c>
      <c r="B81" s="270" t="s">
        <v>440</v>
      </c>
      <c r="C81" s="271" t="s">
        <v>67</v>
      </c>
      <c r="D81" s="272">
        <v>0.83571428571428574</v>
      </c>
      <c r="E81" s="273">
        <v>1495</v>
      </c>
      <c r="F81" s="230" t="s">
        <v>119</v>
      </c>
      <c r="G81" s="274" t="s">
        <v>420</v>
      </c>
      <c r="H81" s="275">
        <v>1</v>
      </c>
      <c r="I81" s="231">
        <v>1461.299</v>
      </c>
      <c r="J81" s="276">
        <v>2.8428704078979185E-3</v>
      </c>
      <c r="K81" s="276">
        <v>0.39252373331208079</v>
      </c>
      <c r="L81" s="276">
        <v>0.20529679415369476</v>
      </c>
      <c r="M81" s="277">
        <v>10.196</v>
      </c>
      <c r="N81" s="278">
        <v>0</v>
      </c>
      <c r="O81" s="278">
        <v>4.1743681477917933</v>
      </c>
      <c r="P81" s="279">
        <v>13</v>
      </c>
      <c r="Q81" s="280">
        <v>0</v>
      </c>
      <c r="R81" s="280">
        <v>61</v>
      </c>
    </row>
    <row r="82" spans="1:18" ht="16.5">
      <c r="A82" s="269" t="s">
        <v>117</v>
      </c>
      <c r="B82" s="270" t="s">
        <v>406</v>
      </c>
      <c r="C82" s="271" t="s">
        <v>70</v>
      </c>
      <c r="D82" s="272">
        <v>0.79354122669392346</v>
      </c>
      <c r="E82" s="273">
        <v>9077</v>
      </c>
      <c r="F82" s="230" t="s">
        <v>118</v>
      </c>
      <c r="G82" s="274" t="s">
        <v>206</v>
      </c>
      <c r="H82" s="275">
        <v>3</v>
      </c>
      <c r="I82" s="231">
        <v>1161.444</v>
      </c>
      <c r="J82" s="276">
        <v>2.9379184155539098E-2</v>
      </c>
      <c r="K82" s="276">
        <v>0.36772869676293507</v>
      </c>
      <c r="L82" s="276">
        <v>0.18080940622190997</v>
      </c>
      <c r="M82" s="277">
        <v>11.484</v>
      </c>
      <c r="N82" s="278">
        <v>8.6099717248528565E-2</v>
      </c>
      <c r="O82" s="278">
        <v>2.1524929312132142</v>
      </c>
      <c r="P82" s="279">
        <v>9</v>
      </c>
      <c r="Q82" s="280">
        <v>1</v>
      </c>
      <c r="R82" s="280">
        <v>25</v>
      </c>
    </row>
    <row r="83" spans="1:18" ht="16.5">
      <c r="A83" s="269" t="s">
        <v>117</v>
      </c>
      <c r="B83" s="270" t="s">
        <v>410</v>
      </c>
      <c r="C83" s="271" t="s">
        <v>70</v>
      </c>
      <c r="D83" s="272">
        <v>0.75691423040074124</v>
      </c>
      <c r="E83" s="273">
        <v>6041</v>
      </c>
      <c r="F83" s="230" t="s">
        <v>119</v>
      </c>
      <c r="G83" s="274" t="s">
        <v>219</v>
      </c>
      <c r="H83" s="275">
        <v>2</v>
      </c>
      <c r="I83" s="231">
        <v>1109.519</v>
      </c>
      <c r="J83" s="276">
        <v>1.0248033982568015E-2</v>
      </c>
      <c r="K83" s="276">
        <v>0.38633604757721646</v>
      </c>
      <c r="L83" s="276">
        <v>0.1532195482907458</v>
      </c>
      <c r="M83" s="277">
        <v>9.1769999999999996</v>
      </c>
      <c r="N83" s="278">
        <v>0</v>
      </c>
      <c r="O83" s="278">
        <v>8.4721397290177087</v>
      </c>
      <c r="P83" s="279">
        <v>7</v>
      </c>
      <c r="Q83" s="280">
        <v>0</v>
      </c>
      <c r="R83" s="280">
        <v>94</v>
      </c>
    </row>
    <row r="84" spans="1:18" ht="16.5">
      <c r="A84" s="269" t="s">
        <v>117</v>
      </c>
      <c r="B84" s="270" t="s">
        <v>412</v>
      </c>
      <c r="C84" s="271" t="s">
        <v>67</v>
      </c>
      <c r="D84" s="272">
        <v>0.81046414843005121</v>
      </c>
      <c r="E84" s="273">
        <v>3400</v>
      </c>
      <c r="F84" s="230" t="s">
        <v>118</v>
      </c>
      <c r="G84" s="274" t="s">
        <v>200</v>
      </c>
      <c r="H84" s="275">
        <v>10</v>
      </c>
      <c r="I84" s="231">
        <v>1776.8349999999996</v>
      </c>
      <c r="J84" s="276">
        <v>2.2909433924790331E-2</v>
      </c>
      <c r="K84" s="276">
        <v>0.37450967507353677</v>
      </c>
      <c r="L84" s="276">
        <v>0.14970439010937989</v>
      </c>
      <c r="M84" s="277">
        <v>11.010999999999999</v>
      </c>
      <c r="N84" s="278">
        <v>5.6279845905781924E-2</v>
      </c>
      <c r="O84" s="278">
        <v>0.84419768858672883</v>
      </c>
      <c r="P84" s="279">
        <v>48</v>
      </c>
      <c r="Q84" s="280">
        <v>1</v>
      </c>
      <c r="R84" s="280">
        <v>15</v>
      </c>
    </row>
    <row r="85" spans="1:18" ht="16.5">
      <c r="A85" s="269" t="s">
        <v>117</v>
      </c>
      <c r="B85" s="270" t="s">
        <v>414</v>
      </c>
      <c r="C85" s="271" t="s">
        <v>67</v>
      </c>
      <c r="D85" s="272">
        <v>0.8485159482176805</v>
      </c>
      <c r="E85" s="273">
        <v>1241</v>
      </c>
      <c r="F85" s="230" t="s">
        <v>118</v>
      </c>
      <c r="G85" s="274" t="s">
        <v>200</v>
      </c>
      <c r="H85" s="275">
        <v>3</v>
      </c>
      <c r="I85" s="231">
        <v>1701.155</v>
      </c>
      <c r="J85" s="276">
        <v>2.6327389084979318E-2</v>
      </c>
      <c r="K85" s="276">
        <v>0.33304466599298299</v>
      </c>
      <c r="L85" s="276">
        <v>0.14225629057904776</v>
      </c>
      <c r="M85" s="277">
        <v>9.4719999999999995</v>
      </c>
      <c r="N85" s="278">
        <v>5.8783591148366843E-2</v>
      </c>
      <c r="O85" s="278">
        <v>2.1162092813412063</v>
      </c>
      <c r="P85" s="279">
        <v>13</v>
      </c>
      <c r="Q85" s="280">
        <v>1</v>
      </c>
      <c r="R85" s="280">
        <v>36</v>
      </c>
    </row>
    <row r="86" spans="1:18" ht="16.5">
      <c r="A86" s="269" t="s">
        <v>117</v>
      </c>
      <c r="B86" s="270" t="s">
        <v>416</v>
      </c>
      <c r="C86" s="271" t="s">
        <v>70</v>
      </c>
      <c r="D86" s="272">
        <v>0.72284349284744431</v>
      </c>
      <c r="E86" s="273">
        <v>509</v>
      </c>
      <c r="F86" s="230" t="s">
        <v>122</v>
      </c>
      <c r="G86" s="274" t="s">
        <v>249</v>
      </c>
      <c r="H86" s="275">
        <v>2</v>
      </c>
      <c r="I86" s="231">
        <v>1401.527</v>
      </c>
      <c r="J86" s="276">
        <v>3.6515725570194668E-2</v>
      </c>
      <c r="K86" s="276">
        <v>0.36861935939135715</v>
      </c>
      <c r="L86" s="276">
        <v>0.28611650007456152</v>
      </c>
      <c r="M86" s="277">
        <v>12.840999999999999</v>
      </c>
      <c r="N86" s="278">
        <v>0.21405224444480911</v>
      </c>
      <c r="O86" s="278">
        <v>1.4270149629653941</v>
      </c>
      <c r="P86" s="279">
        <v>22</v>
      </c>
      <c r="Q86" s="280">
        <v>3</v>
      </c>
      <c r="R86" s="280">
        <v>20</v>
      </c>
    </row>
  </sheetData>
  <phoneticPr fontId="2" type="noConversion"/>
  <conditionalFormatting sqref="C14:D86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2024-10-02T06:15:53Z</dcterms:modified>
</cp:coreProperties>
</file>