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9월\"/>
    </mc:Choice>
  </mc:AlternateContent>
  <xr:revisionPtr revIDLastSave="0" documentId="13_ncr:1_{7509246C-5E99-4C31-9723-C667F28602F3}" xr6:coauthVersionLast="47" xr6:coauthVersionMax="47" xr10:uidLastSave="{00000000-0000-0000-0000-000000000000}"/>
  <bookViews>
    <workbookView xWindow="-75" yWindow="0" windowWidth="17790" windowHeight="15585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운전자별!$A$1:$R$70</definedName>
    <definedName name="_xlnm.Print_Area" localSheetId="1">종합!$A$1:$L$132</definedName>
    <definedName name="_xlnm.Print_Area" localSheetId="3">차량별!$A$1:$T$32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3" i="12" l="1"/>
  <c r="B122" i="12"/>
  <c r="G122" i="12" s="1"/>
  <c r="B120" i="12"/>
  <c r="B121" i="12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B6" i="60"/>
  <c r="B5" i="60"/>
  <c r="C5" i="60"/>
  <c r="F10" i="60" l="1"/>
  <c r="F28" i="60"/>
  <c r="F12" i="60"/>
  <c r="F26" i="60"/>
  <c r="F20" i="60"/>
  <c r="F15" i="60"/>
  <c r="F7" i="60"/>
  <c r="F30" i="60"/>
  <c r="F27" i="60"/>
  <c r="F24" i="60"/>
  <c r="F8" i="60"/>
  <c r="F29" i="60"/>
  <c r="F21" i="60"/>
  <c r="F13" i="60"/>
  <c r="F25" i="60"/>
  <c r="F9" i="60"/>
  <c r="F32" i="60"/>
  <c r="F18" i="60"/>
  <c r="F17" i="60"/>
  <c r="F22" i="60"/>
  <c r="F14" i="60"/>
  <c r="F19" i="60"/>
  <c r="F11" i="60"/>
  <c r="F16" i="60"/>
  <c r="F31" i="60"/>
  <c r="F23" i="60"/>
  <c r="A7" i="7" l="1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6" i="7"/>
  <c r="A5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B124" i="12" l="1"/>
  <c r="A6" i="60" l="1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0" i="12" l="1"/>
  <c r="J31" i="12" s="1"/>
  <c r="N25" i="12"/>
  <c r="K27" i="12"/>
  <c r="D27" i="12" l="1"/>
  <c r="F50" i="12" a="1"/>
  <c r="D50" i="12" a="1"/>
  <c r="E50" i="12" a="1"/>
  <c r="H50" i="12" a="1"/>
  <c r="I50" i="12" a="1"/>
  <c r="N50" i="12" a="1"/>
  <c r="G50" i="12" a="1"/>
  <c r="N50" i="12" l="1"/>
  <c r="K50" i="12" s="1" a="1"/>
  <c r="K50" i="12" s="1"/>
  <c r="E50" i="12"/>
  <c r="F50" i="12"/>
  <c r="G50" i="12"/>
  <c r="D50" i="12"/>
  <c r="I50" i="12"/>
  <c r="H50" i="12"/>
  <c r="E27" i="12" l="1"/>
  <c r="F27" i="12" l="1"/>
  <c r="G27" i="12" l="1"/>
  <c r="H27" i="12" l="1"/>
  <c r="I27" i="12" l="1"/>
  <c r="J27" i="12"/>
  <c r="J50" i="12" a="1"/>
  <c r="J50" i="12" l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A5" i="60"/>
  <c r="F5" i="60" l="1"/>
  <c r="E124" i="12" l="1"/>
  <c r="I124" i="12"/>
  <c r="F124" i="12"/>
  <c r="D124" i="12"/>
  <c r="H124" i="12"/>
  <c r="G124" i="12"/>
  <c r="J124" i="12"/>
  <c r="E123" i="12"/>
  <c r="G123" i="12"/>
  <c r="J122" i="12"/>
  <c r="F121" i="12"/>
  <c r="I120" i="12"/>
  <c r="I122" i="12"/>
  <c r="G121" i="12"/>
  <c r="J123" i="12"/>
  <c r="F123" i="12"/>
  <c r="H120" i="12"/>
  <c r="I123" i="12"/>
  <c r="J120" i="12"/>
  <c r="E120" i="12"/>
  <c r="E121" i="12"/>
  <c r="I121" i="12"/>
  <c r="H121" i="12"/>
  <c r="J121" i="12"/>
  <c r="F120" i="12"/>
  <c r="F122" i="12"/>
  <c r="E122" i="12"/>
  <c r="G120" i="12"/>
  <c r="H122" i="12"/>
  <c r="D120" i="12"/>
  <c r="H123" i="12"/>
  <c r="D121" i="12"/>
  <c r="D123" i="12"/>
  <c r="D12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<sst xmlns="http://schemas.openxmlformats.org/spreadsheetml/2006/main" count="2001" uniqueCount="494">
  <si>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</si>
  <si>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</si>
  <si>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</si>
  <si>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</si>
  <si>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</si>
  <si>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</si>
  <si>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</si>
  <si>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</si>
  <si>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</si>
  <si>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</si>
  <si>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</si>
  <si>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</si>
  <si>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</si>
  <si>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</si>
  <si>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</si>
  <si>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</si>
  <si>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</si>
  <si>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</si>
  <si>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</si>
  <si>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</si>
  <si>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</si>
  <si>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</si>
  <si>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</si>
  <si>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</si>
  <si>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</si>
  <si>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</si>
  <si>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</si>
  <si>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</si>
  <si>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</si>
  <si>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</si>
  <si>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</si>
  <si>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</si>
  <si>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</si>
  <si>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</si>
  <si>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</si>
  <si>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</si>
  <si>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</si>
  <si>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</si>
  <si>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</si>
  <si>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</si>
  <si>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</si>
  <si>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</si>
  <si>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</si>
  <si>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</si>
  <si>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</si>
  <si>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</si>
  <si>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</si>
  <si>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</si>
  <si>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</si>
  <si>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</si>
  <si>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</si>
  <si>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</si>
  <si>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</si>
  <si>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</si>
  <si>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</si>
  <si>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</si>
  <si>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</si>
  <si>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</si>
  <si>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</si>
  <si>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</si>
  <si>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</si>
  <si>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</si>
  <si>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</si>
  <si>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</si>
  <si>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</si>
  <si>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</si>
  <si>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</si>
  <si>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</si>
  <si>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</si>
  <si>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</si>
  <si>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</si>
  <si>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</si>
  <si>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</si>
  <si>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</si>
  <si>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</si>
  <si>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</si>
  <si>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</si>
  <si>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</si>
  <si>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</si>
  <si>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</si>
  <si>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</si>
  <si>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</si>
  <si>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</si>
  <si>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</si>
  <si>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</si>
  <si>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</si>
  <si>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</si>
  <si>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</si>
  <si>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</si>
  <si>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</si>
  <si>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</si>
  <si>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예비</t>
  </si>
  <si>
    <t>구분</t>
    <phoneticPr fontId="40" type="noConversion"/>
  </si>
  <si>
    <t>인천전체</t>
    <phoneticPr fontId="40" type="noConversion"/>
  </si>
  <si>
    <t>비교</t>
    <phoneticPr fontId="40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</si>
  <si>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</si>
  <si>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</si>
  <si>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</si>
  <si>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</si>
  <si>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</si>
  <si>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C등급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</si>
  <si>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</si>
  <si>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</si>
  <si>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</si>
  <si>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</si>
  <si>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</si>
  <si>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</si>
  <si>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</si>
  <si>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</si>
  <si>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</si>
  <si>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</si>
  <si>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</si>
  <si>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</si>
  <si>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</si>
  <si>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</si>
  <si>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</si>
  <si>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0" type="noConversion"/>
  </si>
  <si>
    <t>B</t>
    <phoneticPr fontId="2" type="noConversion"/>
  </si>
  <si>
    <t>세운교통</t>
  </si>
  <si>
    <t>11</t>
  </si>
  <si>
    <t>24-1</t>
  </si>
  <si>
    <t>26</t>
  </si>
  <si>
    <t>28</t>
  </si>
  <si>
    <t>67-1</t>
  </si>
  <si>
    <t>이상</t>
  </si>
  <si>
    <t>점수</t>
    <phoneticPr fontId="2" type="noConversion"/>
  </si>
  <si>
    <t>단계</t>
    <phoneticPr fontId="2" type="noConversion"/>
  </si>
  <si>
    <t>노선코드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</si>
  <si>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</si>
  <si>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</si>
  <si>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</si>
  <si>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</si>
  <si>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</si>
  <si>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</si>
  <si>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</si>
  <si>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</si>
  <si>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</si>
  <si>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</si>
  <si>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</si>
  <si>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</si>
  <si>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</si>
  <si>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</si>
  <si>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</si>
  <si>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</si>
  <si>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</si>
  <si>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</si>
  <si>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</si>
  <si>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</si>
  <si>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</si>
  <si>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</si>
  <si>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</si>
  <si>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</si>
  <si>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</si>
  <si>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</si>
  <si>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</si>
  <si>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</si>
  <si>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</si>
  <si>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</si>
  <si>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</si>
  <si>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</si>
  <si>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</si>
  <si>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</si>
  <si>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</si>
  <si>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</si>
  <si>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</si>
  <si>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</si>
  <si>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</si>
  <si>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</si>
  <si>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</si>
  <si>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</si>
  <si>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</si>
  <si>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</si>
  <si>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</si>
  <si>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</si>
  <si>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</si>
  <si>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</si>
  <si>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</si>
  <si>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</si>
  <si>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</si>
  <si>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</si>
  <si>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</si>
  <si>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</si>
  <si>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</si>
  <si>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</si>
  <si>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</si>
  <si>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</si>
  <si>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</si>
  <si>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</si>
  <si>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</si>
  <si>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</si>
  <si>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</si>
  <si>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</si>
  <si>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운전자코드</t>
  </si>
  <si>
    <t>맥스거리코드</t>
  </si>
  <si>
    <t>최대주행거리</t>
  </si>
  <si>
    <t>[TIP!!] 특별관리 운행사원 관리하려면?</t>
  </si>
  <si>
    <t>저상</t>
  </si>
  <si>
    <t>세운교통</t>
    <phoneticPr fontId="2" type="noConversion"/>
  </si>
  <si>
    <t>EC</t>
  </si>
  <si>
    <t>1111</t>
  </si>
  <si>
    <t>70바3820</t>
  </si>
  <si>
    <t>70바3828</t>
  </si>
  <si>
    <t>70바3840</t>
  </si>
  <si>
    <t>70바3841</t>
  </si>
  <si>
    <t>세운교통11B1</t>
  </si>
  <si>
    <t>세운교통11S1</t>
  </si>
  <si>
    <t>70바3810</t>
  </si>
  <si>
    <t>WC</t>
  </si>
  <si>
    <t>70바3811</t>
  </si>
  <si>
    <t>70바3812</t>
  </si>
  <si>
    <t>70바3813</t>
  </si>
  <si>
    <t>70바3833</t>
  </si>
  <si>
    <t>70바3834</t>
  </si>
  <si>
    <t>73아1446</t>
  </si>
  <si>
    <t>70바1511</t>
  </si>
  <si>
    <t>2626</t>
  </si>
  <si>
    <t>70바1578</t>
  </si>
  <si>
    <t>73아1010</t>
  </si>
  <si>
    <t>73아1018</t>
  </si>
  <si>
    <t>73아1021</t>
  </si>
  <si>
    <t>73아1026</t>
  </si>
  <si>
    <t>73아1027</t>
  </si>
  <si>
    <t>70바3835</t>
  </si>
  <si>
    <t>70바3836</t>
  </si>
  <si>
    <t>70바3817</t>
  </si>
  <si>
    <t>강희섭</t>
  </si>
  <si>
    <t>5208363</t>
  </si>
  <si>
    <t>김도훈</t>
  </si>
  <si>
    <t>5208604</t>
  </si>
  <si>
    <t>김수연</t>
  </si>
  <si>
    <t>5201310</t>
  </si>
  <si>
    <t>김은수</t>
  </si>
  <si>
    <t>5203420</t>
  </si>
  <si>
    <t>김재균B</t>
  </si>
  <si>
    <t>5207177</t>
  </si>
  <si>
    <t>김현남</t>
  </si>
  <si>
    <t>5209380</t>
  </si>
  <si>
    <t>김현채</t>
  </si>
  <si>
    <t>5203706</t>
  </si>
  <si>
    <t>김형복</t>
  </si>
  <si>
    <t>5207866</t>
  </si>
  <si>
    <t>민찬기</t>
  </si>
  <si>
    <t>5206764</t>
  </si>
  <si>
    <t>박경술</t>
  </si>
  <si>
    <t>5207938</t>
  </si>
  <si>
    <t>박명철</t>
  </si>
  <si>
    <t>5209696</t>
  </si>
  <si>
    <t>박상모</t>
  </si>
  <si>
    <t>5201270</t>
  </si>
  <si>
    <t>박상배</t>
  </si>
  <si>
    <t>5207542</t>
  </si>
  <si>
    <t>박종철</t>
  </si>
  <si>
    <t>5205096</t>
  </si>
  <si>
    <t>송우성</t>
  </si>
  <si>
    <t>5203903</t>
  </si>
  <si>
    <t>양철호</t>
  </si>
  <si>
    <t>5204099</t>
  </si>
  <si>
    <t>양홍규</t>
  </si>
  <si>
    <t>5206863</t>
  </si>
  <si>
    <t>윤경일</t>
  </si>
  <si>
    <t>5206288</t>
  </si>
  <si>
    <t>이덕구</t>
  </si>
  <si>
    <t>5206902</t>
  </si>
  <si>
    <t>이무원</t>
  </si>
  <si>
    <t>5204919</t>
  </si>
  <si>
    <t>이병주</t>
  </si>
  <si>
    <t>5202058</t>
  </si>
  <si>
    <t>이석준</t>
  </si>
  <si>
    <t>5208177</t>
  </si>
  <si>
    <t>이성호A</t>
  </si>
  <si>
    <t>5202796</t>
  </si>
  <si>
    <t>이성호B</t>
  </si>
  <si>
    <t>5202107</t>
  </si>
  <si>
    <t>이종국</t>
  </si>
  <si>
    <t>5209099</t>
  </si>
  <si>
    <t>이진원</t>
  </si>
  <si>
    <t>5207548</t>
  </si>
  <si>
    <t>이창재</t>
  </si>
  <si>
    <t>5207377</t>
  </si>
  <si>
    <t>임강준</t>
  </si>
  <si>
    <t>5206465</t>
  </si>
  <si>
    <t>임진웅</t>
  </si>
  <si>
    <t>5206608</t>
  </si>
  <si>
    <t>장종복</t>
  </si>
  <si>
    <t>520467</t>
  </si>
  <si>
    <t>전경덕</t>
  </si>
  <si>
    <t>5206712</t>
  </si>
  <si>
    <t>전목용</t>
  </si>
  <si>
    <t>520511</t>
  </si>
  <si>
    <t>정구연</t>
  </si>
  <si>
    <t>5201590</t>
  </si>
  <si>
    <t>정재영B</t>
  </si>
  <si>
    <t>5202536</t>
  </si>
  <si>
    <t>최현준</t>
  </si>
  <si>
    <t>5205528</t>
  </si>
  <si>
    <t>최희철</t>
  </si>
  <si>
    <t>5209248</t>
  </si>
  <si>
    <t>황숙이</t>
  </si>
  <si>
    <t>5207968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</si>
  <si>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</si>
  <si>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</si>
  <si>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</si>
  <si>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</si>
  <si>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70바1513</t>
  </si>
  <si>
    <t>73아1008</t>
  </si>
  <si>
    <t>70바3852</t>
  </si>
  <si>
    <t>박순형</t>
  </si>
  <si>
    <t>5209974</t>
  </si>
  <si>
    <t>이용섭</t>
  </si>
  <si>
    <t>5202455</t>
  </si>
  <si>
    <t>백상기</t>
  </si>
  <si>
    <t>520894</t>
  </si>
  <si>
    <t>안진욱</t>
  </si>
  <si>
    <t>5201319</t>
  </si>
  <si>
    <t>임태형</t>
  </si>
  <si>
    <t>5206868</t>
  </si>
  <si>
    <t>NEW</t>
  </si>
  <si>
    <t>new</t>
  </si>
  <si>
    <t>권혁래</t>
  </si>
  <si>
    <t>김효중</t>
  </si>
  <si>
    <t>5204298</t>
  </si>
  <si>
    <t>▽</t>
  </si>
  <si>
    <t>=</t>
  </si>
  <si>
    <t>▲</t>
  </si>
  <si>
    <t>73아1019</t>
  </si>
  <si>
    <t>세운교통26C2</t>
  </si>
  <si>
    <t>지광배</t>
  </si>
  <si>
    <t>5204733</t>
  </si>
  <si>
    <t>지정훈</t>
  </si>
  <si>
    <t>5207108</t>
  </si>
  <si>
    <t>최예동</t>
  </si>
  <si>
    <t>5206413</t>
  </si>
  <si>
    <t>개선율(유카전)</t>
  </si>
  <si>
    <t>인천전체</t>
  </si>
  <si>
    <t>0%(0명)</t>
  </si>
  <si>
    <t>25%(1명)</t>
  </si>
  <si>
    <t>순위</t>
  </si>
  <si>
    <t>14%(1명)</t>
  </si>
  <si>
    <t>75%(3명)</t>
  </si>
  <si>
    <t>29%(2명)</t>
  </si>
  <si>
    <t>강희수</t>
  </si>
  <si>
    <t>73아1009</t>
  </si>
  <si>
    <t>24-124-1</t>
  </si>
  <si>
    <t>세운교통24-1C1</t>
  </si>
  <si>
    <t>세운교통24-1B1</t>
  </si>
  <si>
    <t>세운교통24-1D2</t>
  </si>
  <si>
    <t>세운교통24-1C2</t>
  </si>
  <si>
    <t>세운교통24-1D1</t>
  </si>
  <si>
    <t>세운교통26D1</t>
  </si>
  <si>
    <t>세운교통26C1</t>
  </si>
  <si>
    <t>2828</t>
  </si>
  <si>
    <t>세운교통28D1</t>
  </si>
  <si>
    <t>세운교통28C2</t>
  </si>
  <si>
    <t>세운교통28C1</t>
  </si>
  <si>
    <t>세운교통28S1</t>
  </si>
  <si>
    <t>67-167-1</t>
  </si>
  <si>
    <t>세운교통67-1D1</t>
  </si>
  <si>
    <t>세운교통67-1F2</t>
  </si>
  <si>
    <t>세운교통67-1F1</t>
  </si>
  <si>
    <t>예비예비</t>
  </si>
  <si>
    <t>5208480</t>
  </si>
  <si>
    <t>5205662</t>
  </si>
  <si>
    <t>신학균</t>
  </si>
  <si>
    <t>5208288</t>
  </si>
  <si>
    <t>24'09</t>
    <phoneticPr fontId="2" type="noConversion"/>
  </si>
  <si>
    <t>분석기간: 24.09.01-24.09.30</t>
    <phoneticPr fontId="2" type="noConversion"/>
  </si>
  <si>
    <t>50%(2명)</t>
  </si>
  <si>
    <t>20%(1명)</t>
  </si>
  <si>
    <t>40%(2명)</t>
  </si>
  <si>
    <t>15%(10명)</t>
  </si>
  <si>
    <t>25%(16명)</t>
  </si>
  <si>
    <t>26%(17명)</t>
  </si>
  <si>
    <t>4%(3명)</t>
  </si>
  <si>
    <t>1위/(32개사)</t>
  </si>
  <si>
    <t>세운교통11S2</t>
  </si>
  <si>
    <t>세운교통11S3</t>
  </si>
  <si>
    <t>세운교통24-1B2</t>
  </si>
  <si>
    <t>세운교통24-1A1</t>
  </si>
  <si>
    <t>세운교통26B1</t>
  </si>
  <si>
    <t>세운교통28B1</t>
  </si>
  <si>
    <t>세운교통28B2</t>
  </si>
  <si>
    <t>세운교통28이상1</t>
  </si>
  <si>
    <t>세운교통67-1C1</t>
  </si>
  <si>
    <t>세운교통67-1D2</t>
  </si>
  <si>
    <t>70바3838</t>
  </si>
  <si>
    <t>70바3843</t>
  </si>
  <si>
    <t>세운교통예비D2</t>
  </si>
  <si>
    <t>강승우</t>
  </si>
  <si>
    <t>520968</t>
  </si>
  <si>
    <t>520968229.814</t>
  </si>
  <si>
    <t>52083633383.765</t>
  </si>
  <si>
    <t>52084803697.436</t>
  </si>
  <si>
    <t>계성민</t>
  </si>
  <si>
    <t>5207573</t>
  </si>
  <si>
    <t>5207573489.66</t>
  </si>
  <si>
    <t>52056621049.512</t>
  </si>
  <si>
    <t>73아1039</t>
  </si>
  <si>
    <t>52086041814.672</t>
  </si>
  <si>
    <t>김동환</t>
  </si>
  <si>
    <t>5209139</t>
  </si>
  <si>
    <t>52091391544.404</t>
  </si>
  <si>
    <t>52013101592.984</t>
  </si>
  <si>
    <t>52034201983.376</t>
  </si>
  <si>
    <t>5207177664.369</t>
  </si>
  <si>
    <t>김재신</t>
  </si>
  <si>
    <t>5207787</t>
  </si>
  <si>
    <t>5207787352.682</t>
  </si>
  <si>
    <t>김종복</t>
  </si>
  <si>
    <t>5208470</t>
  </si>
  <si>
    <t>5208470124.174</t>
  </si>
  <si>
    <t>김종엽</t>
  </si>
  <si>
    <t>5209898</t>
  </si>
  <si>
    <t>5209898410.378</t>
  </si>
  <si>
    <t>김주영</t>
  </si>
  <si>
    <t>5205618</t>
  </si>
  <si>
    <t>5205618443.402</t>
  </si>
  <si>
    <t>52093802362.175</t>
  </si>
  <si>
    <t>5203706514.472</t>
  </si>
  <si>
    <t>김형균</t>
  </si>
  <si>
    <t>5204391</t>
  </si>
  <si>
    <t>5204391614.648</t>
  </si>
  <si>
    <t>5207866424.198</t>
  </si>
  <si>
    <t>52042982596.444</t>
  </si>
  <si>
    <t>남경환</t>
  </si>
  <si>
    <t>5201065</t>
  </si>
  <si>
    <t>5201065223.675</t>
  </si>
  <si>
    <t>52067641800.744</t>
  </si>
  <si>
    <t>5207938635.305</t>
  </si>
  <si>
    <t>52096962393.645</t>
  </si>
  <si>
    <t>52012701612.265</t>
  </si>
  <si>
    <t>5207542138.714</t>
  </si>
  <si>
    <t>52099741162.436</t>
  </si>
  <si>
    <t>52050962102.552</t>
  </si>
  <si>
    <t>5208941304.274</t>
  </si>
  <si>
    <t>소종원</t>
  </si>
  <si>
    <t>5205465</t>
  </si>
  <si>
    <t>5205465696.957</t>
  </si>
  <si>
    <t>송상역</t>
  </si>
  <si>
    <t>5201741</t>
  </si>
  <si>
    <t>5201741411.261</t>
  </si>
  <si>
    <t>5203903303.307</t>
  </si>
  <si>
    <t>신용진</t>
  </si>
  <si>
    <t>520418</t>
  </si>
  <si>
    <t>520418243.199</t>
  </si>
  <si>
    <t>52082881258.061</t>
  </si>
  <si>
    <t>52013191116.607</t>
  </si>
  <si>
    <t>5204099788.584</t>
  </si>
  <si>
    <t>52068631801.646</t>
  </si>
  <si>
    <t>52062881772.028</t>
  </si>
  <si>
    <t>5206902604.371</t>
  </si>
  <si>
    <t>52049191885.078</t>
  </si>
  <si>
    <t>52020582184.604</t>
  </si>
  <si>
    <t>52081771715.491</t>
  </si>
  <si>
    <t>52027961399.01</t>
  </si>
  <si>
    <t>52021072062.017</t>
  </si>
  <si>
    <t>52024551205.941</t>
  </si>
  <si>
    <t>5209099645.338</t>
  </si>
  <si>
    <t>52075481688.397</t>
  </si>
  <si>
    <t>52073771507.743</t>
  </si>
  <si>
    <t>52064651816.576</t>
  </si>
  <si>
    <t>임병석</t>
  </si>
  <si>
    <t>5201183</t>
  </si>
  <si>
    <t>52011831689.031</t>
  </si>
  <si>
    <t>52066081912.244</t>
  </si>
  <si>
    <t>5206868912.813</t>
  </si>
  <si>
    <t>5204671858.106</t>
  </si>
  <si>
    <t>52067121681.298</t>
  </si>
  <si>
    <t>5205111446.335</t>
  </si>
  <si>
    <t>52015902160.452</t>
  </si>
  <si>
    <t>정성하</t>
  </si>
  <si>
    <t>5206926</t>
  </si>
  <si>
    <t>5206926610.76</t>
  </si>
  <si>
    <t>정승조</t>
  </si>
  <si>
    <t>5209476</t>
  </si>
  <si>
    <t>52094761410.998</t>
  </si>
  <si>
    <t>5202536558.141</t>
  </si>
  <si>
    <t>조규대</t>
  </si>
  <si>
    <t>5207671</t>
  </si>
  <si>
    <t>5207671510.039</t>
  </si>
  <si>
    <t>조태봉</t>
  </si>
  <si>
    <t>5209652</t>
  </si>
  <si>
    <t>5209652297.819</t>
  </si>
  <si>
    <t>52047331826.099</t>
  </si>
  <si>
    <t>5207108811.879</t>
  </si>
  <si>
    <t>5206413652.756</t>
  </si>
  <si>
    <t>5205528221.445</t>
  </si>
  <si>
    <t>52092481635.751</t>
  </si>
  <si>
    <t>52079682342.507</t>
  </si>
  <si>
    <t>[24년 10월] 특별관리 운행사원 명단</t>
  </si>
  <si>
    <t>사원님, 10월에는 꼭 "C등급" 이상 달성 바랍니다.</t>
  </si>
  <si>
    <t>9~10 9월 연속 ,D/F 등급시 11월초, 대면교육대상입니다.</t>
  </si>
  <si>
    <t>[24.09월 D,F 등급 운행사원]</t>
  </si>
  <si>
    <t>10월 한달간, 연비등급관리 대장에 서명할 수 있도록 적극 활용하십시오.</t>
  </si>
  <si>
    <t>[24년 9월] 공회전과다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</si>
</sst>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</cellStyleXfs>
  <cellXfs count="322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7" fillId="0" borderId="0" xfId="0" applyFont="1">
      <alignment vertical="center"/>
    </xf>
    <xf numFmtId="186" fontId="28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0" fillId="0" borderId="0" xfId="0" applyFont="1">
      <alignment vertical="center"/>
    </xf>
    <xf numFmtId="0" fontId="7" fillId="8" borderId="0" xfId="0" applyFont="1" applyFill="1">
      <alignment vertical="center"/>
    </xf>
    <xf numFmtId="0" fontId="33" fillId="8" borderId="0" xfId="0" applyFont="1" applyFill="1">
      <alignment vertical="center"/>
    </xf>
    <xf numFmtId="0" fontId="34" fillId="0" borderId="0" xfId="0" applyFont="1">
      <alignment vertical="center"/>
    </xf>
    <xf numFmtId="0" fontId="35" fillId="0" borderId="0" xfId="0" applyFont="1">
      <alignment vertical="center"/>
    </xf>
    <xf numFmtId="0" fontId="33" fillId="0" borderId="0" xfId="0" applyFont="1">
      <alignment vertical="center"/>
    </xf>
    <xf numFmtId="0" fontId="37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29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39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8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7" fillId="0" borderId="0" xfId="0" applyFont="1">
      <alignment vertical="center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185" fontId="51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right"/>
    </xf>
    <xf numFmtId="189" fontId="10" fillId="0" borderId="0" xfId="0" applyNumberFormat="1" applyFont="1" applyAlignment="1">
      <alignment horizontal="center" vertical="center"/>
    </xf>
    <xf numFmtId="9" fontId="54" fillId="6" borderId="0" xfId="2" applyFont="1" applyFill="1" applyAlignment="1">
      <alignment horizontal="center" vertical="center"/>
    </xf>
    <xf numFmtId="187" fontId="13" fillId="6" borderId="0" xfId="0" applyNumberFormat="1" applyFont="1" applyFill="1" applyAlignment="1">
      <alignment horizontal="center" vertical="center"/>
    </xf>
    <xf numFmtId="189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6" fillId="0" borderId="0" xfId="1" applyNumberFormat="1" applyFont="1">
      <alignment vertical="center"/>
    </xf>
    <xf numFmtId="187" fontId="16" fillId="0" borderId="0" xfId="0" applyNumberFormat="1" applyFont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89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6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7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4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6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2" fillId="0" borderId="10" xfId="0" applyFont="1" applyBorder="1" applyAlignment="1">
      <alignment horizontal="center" vertical="center"/>
    </xf>
    <xf numFmtId="0" fontId="59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1" fillId="8" borderId="0" xfId="0" applyFont="1" applyFill="1">
      <alignment vertical="center"/>
    </xf>
    <xf numFmtId="0" fontId="62" fillId="0" borderId="0" xfId="0" applyFont="1">
      <alignment vertical="center"/>
    </xf>
    <xf numFmtId="0" fontId="61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4" fillId="8" borderId="0" xfId="0" applyFont="1" applyFill="1">
      <alignment vertical="center"/>
    </xf>
    <xf numFmtId="180" fontId="60" fillId="6" borderId="0" xfId="0" applyNumberFormat="1" applyFont="1" applyFill="1" applyAlignment="1">
      <alignment horizontal="center" vertical="center"/>
    </xf>
    <xf numFmtId="183" fontId="32" fillId="6" borderId="0" xfId="0" applyNumberFormat="1" applyFont="1" applyFill="1" applyAlignment="1">
      <alignment horizontal="center" vertical="center"/>
    </xf>
    <xf numFmtId="9" fontId="31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0" fontId="6" fillId="6" borderId="0" xfId="0" applyNumberFormat="1" applyFont="1" applyFill="1" applyAlignment="1">
      <alignment horizontal="center" vertical="center"/>
    </xf>
    <xf numFmtId="185" fontId="38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1" fontId="6" fillId="6" borderId="0" xfId="0" applyNumberFormat="1" applyFont="1" applyFill="1" applyAlignment="1">
      <alignment horizontal="right" vertical="center"/>
    </xf>
    <xf numFmtId="49" fontId="60" fillId="14" borderId="0" xfId="0" applyNumberFormat="1" applyFont="1" applyFill="1" applyAlignment="1">
      <alignment horizontal="center" vertical="center" wrapText="1"/>
    </xf>
    <xf numFmtId="49" fontId="38" fillId="14" borderId="0" xfId="0" applyNumberFormat="1" applyFont="1" applyFill="1" applyAlignment="1">
      <alignment horizontal="center" vertical="center" wrapText="1"/>
    </xf>
    <xf numFmtId="9" fontId="65" fillId="14" borderId="0" xfId="2" applyFont="1" applyFill="1" applyBorder="1" applyAlignment="1">
      <alignment horizontal="center" vertical="center" wrapText="1"/>
    </xf>
    <xf numFmtId="49" fontId="65" fillId="14" borderId="0" xfId="0" applyNumberFormat="1" applyFont="1" applyFill="1" applyAlignment="1">
      <alignment horizontal="center" vertical="center" wrapText="1"/>
    </xf>
    <xf numFmtId="41" fontId="65" fillId="14" borderId="0" xfId="1" applyFont="1" applyFill="1" applyBorder="1" applyAlignment="1">
      <alignment horizontal="center" vertical="center" wrapText="1"/>
    </xf>
    <xf numFmtId="180" fontId="60" fillId="13" borderId="0" xfId="0" applyNumberFormat="1" applyFont="1" applyFill="1" applyAlignment="1">
      <alignment horizontal="center" vertical="center"/>
    </xf>
    <xf numFmtId="183" fontId="32" fillId="13" borderId="0" xfId="0" applyNumberFormat="1" applyFont="1" applyFill="1" applyAlignment="1">
      <alignment horizontal="center" vertical="center"/>
    </xf>
    <xf numFmtId="9" fontId="31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0" fontId="6" fillId="13" borderId="0" xfId="0" applyNumberFormat="1" applyFont="1" applyFill="1" applyAlignment="1">
      <alignment horizontal="center" vertical="center"/>
    </xf>
    <xf numFmtId="185" fontId="38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1" fontId="6" fillId="13" borderId="0" xfId="0" applyNumberFormat="1" applyFont="1" applyFill="1" applyAlignment="1">
      <alignment horizontal="right" vertical="center"/>
    </xf>
    <xf numFmtId="49" fontId="64" fillId="14" borderId="0" xfId="0" applyNumberFormat="1" applyFont="1" applyFill="1" applyAlignment="1">
      <alignment horizontal="center" vertical="center" wrapText="1"/>
    </xf>
    <xf numFmtId="176" fontId="63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6" fillId="0" borderId="0" xfId="0" applyFont="1">
      <alignment vertical="center"/>
    </xf>
    <xf numFmtId="0" fontId="67" fillId="0" borderId="0" xfId="0" applyFont="1">
      <alignment vertical="center"/>
    </xf>
    <xf numFmtId="0" fontId="67" fillId="0" borderId="0" xfId="0" applyFont="1" applyAlignment="1">
      <alignment horizontal="right" vertical="center"/>
    </xf>
    <xf numFmtId="41" fontId="38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8" fillId="13" borderId="0" xfId="2" applyFont="1" applyFill="1" applyBorder="1" applyAlignment="1">
      <alignment horizontal="center" vertical="center"/>
    </xf>
    <xf numFmtId="177" fontId="38" fillId="13" borderId="0" xfId="1" applyNumberFormat="1" applyFont="1" applyFill="1" applyBorder="1" applyAlignment="1">
      <alignment horizontal="right" vertical="center"/>
    </xf>
    <xf numFmtId="176" fontId="38" fillId="13" borderId="0" xfId="1" applyNumberFormat="1" applyFont="1" applyFill="1" applyBorder="1" applyAlignment="1">
      <alignment horizontal="center" vertical="center"/>
    </xf>
    <xf numFmtId="41" fontId="65" fillId="13" borderId="0" xfId="1" applyFont="1" applyFill="1" applyBorder="1" applyAlignment="1">
      <alignment horizontal="right" vertical="center"/>
    </xf>
    <xf numFmtId="10" fontId="65" fillId="13" borderId="0" xfId="2" applyNumberFormat="1" applyFont="1" applyFill="1" applyBorder="1" applyAlignment="1">
      <alignment horizontal="right" vertical="center"/>
    </xf>
    <xf numFmtId="179" fontId="65" fillId="13" borderId="0" xfId="0" applyNumberFormat="1" applyFont="1" applyFill="1" applyAlignment="1">
      <alignment horizontal="right" vertical="center"/>
    </xf>
    <xf numFmtId="181" fontId="65" fillId="13" borderId="0" xfId="0" applyNumberFormat="1" applyFont="1" applyFill="1" applyAlignment="1">
      <alignment horizontal="right" vertical="center"/>
    </xf>
    <xf numFmtId="182" fontId="65" fillId="13" borderId="0" xfId="0" applyNumberFormat="1" applyFont="1" applyFill="1" applyAlignment="1">
      <alignment horizontal="right" vertical="center"/>
    </xf>
    <xf numFmtId="0" fontId="65" fillId="13" borderId="0" xfId="0" applyFont="1" applyFill="1" applyAlignment="1">
      <alignment horizontal="right" vertical="center"/>
    </xf>
    <xf numFmtId="177" fontId="65" fillId="13" borderId="0" xfId="1" applyNumberFormat="1" applyFont="1" applyFill="1" applyBorder="1" applyAlignment="1">
      <alignment horizontal="right" vertical="center"/>
    </xf>
    <xf numFmtId="9" fontId="38" fillId="6" borderId="0" xfId="2" applyFont="1" applyFill="1" applyBorder="1" applyAlignment="1">
      <alignment horizontal="center" vertical="center"/>
    </xf>
    <xf numFmtId="177" fontId="38" fillId="6" borderId="0" xfId="1" applyNumberFormat="1" applyFont="1" applyFill="1" applyBorder="1" applyAlignment="1">
      <alignment horizontal="right" vertical="center"/>
    </xf>
    <xf numFmtId="176" fontId="38" fillId="6" borderId="0" xfId="1" applyNumberFormat="1" applyFont="1" applyFill="1" applyBorder="1" applyAlignment="1">
      <alignment horizontal="center" vertical="center"/>
    </xf>
    <xf numFmtId="41" fontId="65" fillId="6" borderId="0" xfId="1" applyFont="1" applyFill="1" applyBorder="1" applyAlignment="1">
      <alignment horizontal="right" vertical="center"/>
    </xf>
    <xf numFmtId="10" fontId="65" fillId="6" borderId="0" xfId="2" applyNumberFormat="1" applyFont="1" applyFill="1" applyBorder="1" applyAlignment="1">
      <alignment horizontal="right" vertical="center"/>
    </xf>
    <xf numFmtId="179" fontId="65" fillId="6" borderId="0" xfId="0" applyNumberFormat="1" applyFont="1" applyFill="1" applyAlignment="1">
      <alignment horizontal="right" vertical="center"/>
    </xf>
    <xf numFmtId="181" fontId="65" fillId="6" borderId="0" xfId="0" applyNumberFormat="1" applyFont="1" applyFill="1" applyAlignment="1">
      <alignment horizontal="right" vertical="center"/>
    </xf>
    <xf numFmtId="182" fontId="65" fillId="6" borderId="0" xfId="0" applyNumberFormat="1" applyFont="1" applyFill="1" applyAlignment="1">
      <alignment horizontal="right" vertical="center"/>
    </xf>
    <xf numFmtId="0" fontId="65" fillId="6" borderId="0" xfId="0" applyFont="1" applyFill="1" applyAlignment="1">
      <alignment horizontal="right" vertical="center"/>
    </xf>
    <xf numFmtId="177" fontId="65" fillId="6" borderId="0" xfId="1" applyNumberFormat="1" applyFont="1" applyFill="1" applyBorder="1" applyAlignment="1">
      <alignment horizontal="right" vertical="center"/>
    </xf>
    <xf numFmtId="0" fontId="54" fillId="0" borderId="0" xfId="0" applyFont="1">
      <alignment vertical="center"/>
    </xf>
    <xf numFmtId="186" fontId="28" fillId="3" borderId="7" xfId="562" applyFont="1" applyFill="1" applyBorder="1" applyAlignment="1">
      <alignment horizontal="left" vertical="center"/>
    </xf>
    <xf numFmtId="0" fontId="41" fillId="9" borderId="11" xfId="0" applyFont="1" applyFill="1" applyBorder="1" applyAlignment="1">
      <alignment horizontal="center" vertical="center"/>
    </xf>
    <xf numFmtId="0" fontId="56" fillId="9" borderId="11" xfId="0" applyFont="1" applyFill="1" applyBorder="1" applyAlignment="1">
      <alignment horizontal="center" vertical="center"/>
    </xf>
    <xf numFmtId="9" fontId="42" fillId="0" borderId="12" xfId="2" applyFont="1" applyBorder="1" applyAlignment="1">
      <alignment horizontal="center" vertical="center" wrapText="1"/>
    </xf>
    <xf numFmtId="177" fontId="42" fillId="0" borderId="12" xfId="1" applyNumberFormat="1" applyFont="1" applyBorder="1" applyAlignment="1">
      <alignment horizontal="center" vertical="center" wrapText="1"/>
    </xf>
    <xf numFmtId="177" fontId="42" fillId="0" borderId="13" xfId="1" applyNumberFormat="1" applyFont="1" applyBorder="1" applyAlignment="1">
      <alignment horizontal="center" vertical="center" wrapText="1"/>
    </xf>
    <xf numFmtId="0" fontId="55" fillId="9" borderId="11" xfId="0" applyFont="1" applyFill="1" applyBorder="1" applyAlignment="1">
      <alignment horizontal="center" vertical="center"/>
    </xf>
    <xf numFmtId="0" fontId="55" fillId="9" borderId="14" xfId="0" applyFont="1" applyFill="1" applyBorder="1" applyAlignment="1">
      <alignment horizontal="center" vertical="center"/>
    </xf>
    <xf numFmtId="177" fontId="42" fillId="0" borderId="15" xfId="1" applyNumberFormat="1" applyFont="1" applyBorder="1" applyAlignment="1">
      <alignment horizontal="center" vertical="center" wrapText="1"/>
    </xf>
    <xf numFmtId="177" fontId="42" fillId="0" borderId="16" xfId="1" applyNumberFormat="1" applyFont="1" applyBorder="1" applyAlignment="1">
      <alignment horizontal="center" vertical="center" wrapText="1"/>
    </xf>
    <xf numFmtId="0" fontId="41" fillId="9" borderId="17" xfId="0" applyFont="1" applyFill="1" applyBorder="1" applyAlignment="1">
      <alignment horizontal="center" vertical="center"/>
    </xf>
    <xf numFmtId="0" fontId="56" fillId="9" borderId="17" xfId="0" applyFont="1" applyFill="1" applyBorder="1" applyAlignment="1">
      <alignment horizontal="center" vertical="center"/>
    </xf>
    <xf numFmtId="9" fontId="43" fillId="10" borderId="12" xfId="2" applyFont="1" applyFill="1" applyBorder="1" applyAlignment="1">
      <alignment horizontal="center" vertical="center" wrapText="1"/>
    </xf>
    <xf numFmtId="9" fontId="43" fillId="0" borderId="18" xfId="2" applyFont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0" fontId="57" fillId="9" borderId="19" xfId="0" applyFont="1" applyFill="1" applyBorder="1" applyAlignment="1">
      <alignment horizontal="center" vertical="center"/>
    </xf>
    <xf numFmtId="9" fontId="42" fillId="0" borderId="20" xfId="2" applyFont="1" applyBorder="1" applyAlignment="1">
      <alignment horizontal="center" vertical="center" wrapText="1"/>
    </xf>
    <xf numFmtId="9" fontId="43" fillId="10" borderId="20" xfId="2" applyFont="1" applyFill="1" applyBorder="1" applyAlignment="1">
      <alignment horizontal="center" vertical="center" wrapText="1"/>
    </xf>
    <xf numFmtId="9" fontId="43" fillId="0" borderId="21" xfId="2" applyFont="1" applyBorder="1" applyAlignment="1">
      <alignment horizontal="center" vertical="center"/>
    </xf>
    <xf numFmtId="0" fontId="41" fillId="9" borderId="22" xfId="0" applyFont="1" applyFill="1" applyBorder="1" applyAlignment="1">
      <alignment horizontal="center" vertical="center"/>
    </xf>
    <xf numFmtId="0" fontId="41" fillId="0" borderId="23" xfId="0" applyFont="1" applyBorder="1" applyAlignment="1">
      <alignment horizontal="center" vertical="center" wrapText="1"/>
    </xf>
    <xf numFmtId="185" fontId="41" fillId="10" borderId="23" xfId="0" applyNumberFormat="1" applyFont="1" applyFill="1" applyBorder="1" applyAlignment="1">
      <alignment horizontal="center" vertical="center" wrapText="1"/>
    </xf>
    <xf numFmtId="0" fontId="41" fillId="0" borderId="24" xfId="0" applyFont="1" applyBorder="1" applyAlignment="1">
      <alignment horizontal="center" vertical="center" wrapText="1"/>
    </xf>
    <xf numFmtId="0" fontId="41" fillId="9" borderId="28" xfId="0" applyFont="1" applyFill="1" applyBorder="1" applyAlignment="1">
      <alignment horizontal="center" vertical="center"/>
    </xf>
    <xf numFmtId="0" fontId="41" fillId="0" borderId="29" xfId="0" applyFont="1" applyBorder="1" applyAlignment="1">
      <alignment horizontal="center" vertical="center" wrapText="1"/>
    </xf>
    <xf numFmtId="185" fontId="41" fillId="10" borderId="29" xfId="0" applyNumberFormat="1" applyFont="1" applyFill="1" applyBorder="1" applyAlignment="1">
      <alignment horizontal="center" vertical="center" wrapText="1"/>
    </xf>
    <xf numFmtId="0" fontId="41" fillId="0" borderId="30" xfId="0" applyFont="1" applyBorder="1" applyAlignment="1">
      <alignment horizontal="center" vertical="center" wrapText="1"/>
    </xf>
    <xf numFmtId="0" fontId="56" fillId="9" borderId="25" xfId="0" applyFont="1" applyFill="1" applyBorder="1" applyAlignment="1">
      <alignment horizontal="center" vertical="center"/>
    </xf>
    <xf numFmtId="9" fontId="42" fillId="0" borderId="26" xfId="2" applyFont="1" applyBorder="1" applyAlignment="1">
      <alignment horizontal="center" vertical="center" wrapText="1"/>
    </xf>
    <xf numFmtId="9" fontId="43" fillId="10" borderId="26" xfId="2" applyFont="1" applyFill="1" applyBorder="1" applyAlignment="1">
      <alignment horizontal="center" vertical="center" wrapText="1"/>
    </xf>
    <xf numFmtId="9" fontId="43" fillId="0" borderId="27" xfId="2" applyFont="1" applyBorder="1" applyAlignment="1">
      <alignment horizontal="center" vertical="center"/>
    </xf>
    <xf numFmtId="0" fontId="41" fillId="9" borderId="31" xfId="0" applyFont="1" applyFill="1" applyBorder="1" applyAlignment="1">
      <alignment horizontal="center" vertical="center"/>
    </xf>
    <xf numFmtId="177" fontId="45" fillId="6" borderId="32" xfId="1" applyNumberFormat="1" applyFont="1" applyFill="1" applyBorder="1" applyAlignment="1">
      <alignment horizontal="center" vertical="center" wrapText="1"/>
    </xf>
    <xf numFmtId="177" fontId="45" fillId="10" borderId="32" xfId="1" applyNumberFormat="1" applyFont="1" applyFill="1" applyBorder="1" applyAlignment="1">
      <alignment horizontal="center" vertical="center" wrapText="1"/>
    </xf>
    <xf numFmtId="0" fontId="41" fillId="6" borderId="33" xfId="0" applyFont="1" applyFill="1" applyBorder="1" applyAlignment="1">
      <alignment horizontal="center" vertical="center"/>
    </xf>
    <xf numFmtId="0" fontId="41" fillId="9" borderId="36" xfId="0" applyFont="1" applyFill="1" applyBorder="1" applyAlignment="1">
      <alignment horizontal="center" vertical="center"/>
    </xf>
    <xf numFmtId="0" fontId="41" fillId="10" borderId="37" xfId="0" applyFont="1" applyFill="1" applyBorder="1" applyAlignment="1">
      <alignment horizontal="center" vertical="center" wrapText="1"/>
    </xf>
    <xf numFmtId="0" fontId="41" fillId="10" borderId="38" xfId="0" applyFont="1" applyFill="1" applyBorder="1" applyAlignment="1">
      <alignment horizontal="center" vertical="center" wrapText="1"/>
    </xf>
    <xf numFmtId="0" fontId="56" fillId="9" borderId="34" xfId="0" applyFont="1" applyFill="1" applyBorder="1" applyAlignment="1">
      <alignment horizontal="center" vertical="center"/>
    </xf>
    <xf numFmtId="9" fontId="42" fillId="0" borderId="35" xfId="2" applyFont="1" applyBorder="1" applyAlignment="1">
      <alignment horizontal="center" vertical="center" wrapText="1"/>
    </xf>
    <xf numFmtId="0" fontId="41" fillId="9" borderId="39" xfId="0" applyFont="1" applyFill="1" applyBorder="1" applyAlignment="1">
      <alignment horizontal="center" vertical="center"/>
    </xf>
    <xf numFmtId="185" fontId="70" fillId="0" borderId="40" xfId="0" applyNumberFormat="1" applyFont="1" applyBorder="1" applyAlignment="1">
      <alignment horizontal="center" vertical="center"/>
    </xf>
    <xf numFmtId="185" fontId="70" fillId="0" borderId="41" xfId="0" applyNumberFormat="1" applyFont="1" applyBorder="1" applyAlignment="1">
      <alignment horizontal="center" vertical="center"/>
    </xf>
    <xf numFmtId="0" fontId="71" fillId="8" borderId="0" xfId="0" applyFont="1" applyFill="1">
      <alignment vertical="center"/>
    </xf>
    <xf numFmtId="0" fontId="72" fillId="0" borderId="0" xfId="0" applyFont="1">
      <alignment vertical="center"/>
    </xf>
    <xf numFmtId="0" fontId="71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2" fontId="6" fillId="13" borderId="0" xfId="0" applyNumberFormat="1" applyFont="1" applyFill="1" applyAlignment="1">
      <alignment horizontal="right" vertical="center"/>
    </xf>
    <xf numFmtId="192" fontId="24" fillId="13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192" fontId="24" fillId="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5" fillId="14" borderId="0" xfId="0" applyNumberFormat="1" applyFont="1" applyFill="1" applyAlignment="1">
      <alignment horizontal="center" vertical="center" wrapText="1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77" fontId="29" fillId="0" borderId="0" xfId="1" applyNumberFormat="1" applyFont="1" applyFill="1" applyBorder="1">
      <alignment vertical="center"/>
    </xf>
    <xf numFmtId="0" fontId="3" fillId="7" borderId="0" xfId="568" applyFill="1">
      <alignment vertical="center"/>
    </xf>
    <xf numFmtId="0" fontId="33" fillId="8" borderId="0" xfId="568" applyFont="1" applyFill="1">
      <alignment vertical="center"/>
    </xf>
    <xf numFmtId="9" fontId="7" fillId="8" borderId="0" xfId="569" applyFont="1" applyFill="1" applyAlignment="1">
      <alignment horizontal="center" vertical="center"/>
    </xf>
    <xf numFmtId="0" fontId="3" fillId="8" borderId="0" xfId="568" applyFill="1">
      <alignment vertical="center"/>
    </xf>
    <xf numFmtId="0" fontId="10" fillId="8" borderId="0" xfId="568" applyFont="1" applyFill="1">
      <alignment vertical="center"/>
    </xf>
    <xf numFmtId="0" fontId="3" fillId="0" borderId="0" xfId="568">
      <alignment vertical="center"/>
    </xf>
    <xf numFmtId="0" fontId="58" fillId="2" borderId="0" xfId="568" applyFont="1" applyFill="1">
      <alignment vertical="center"/>
    </xf>
    <xf numFmtId="0" fontId="3" fillId="2" borderId="0" xfId="568" applyFill="1">
      <alignment vertical="center"/>
    </xf>
    <xf numFmtId="0" fontId="68" fillId="0" borderId="0" xfId="568" applyFont="1">
      <alignment vertical="center"/>
    </xf>
    <xf numFmtId="0" fontId="69" fillId="0" borderId="0" xfId="568" applyFont="1">
      <alignment vertical="center"/>
    </xf>
    <xf numFmtId="180" fontId="65" fillId="6" borderId="0" xfId="0" applyNumberFormat="1" applyFont="1" applyFill="1" applyAlignment="1">
      <alignment horizontal="center" vertical="center"/>
    </xf>
    <xf numFmtId="9" fontId="65" fillId="15" borderId="0" xfId="563" applyFont="1" applyFill="1" applyBorder="1" applyAlignment="1">
      <alignment horizontal="center" vertical="center" wrapText="1"/>
    </xf>
    <xf numFmtId="41" fontId="65" fillId="15" borderId="0" xfId="4" applyFont="1" applyFill="1" applyBorder="1" applyAlignment="1">
      <alignment horizontal="center" vertical="center" wrapText="1"/>
    </xf>
    <xf numFmtId="9" fontId="74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8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0" fillId="15" borderId="0" xfId="562" applyNumberFormat="1" applyFont="1" applyFill="1" applyAlignment="1">
      <alignment horizontal="center" vertical="center" wrapText="1"/>
    </xf>
    <xf numFmtId="49" fontId="38" fillId="15" borderId="0" xfId="562" applyNumberFormat="1" applyFont="1" applyFill="1" applyAlignment="1">
      <alignment horizontal="center" vertical="center" wrapText="1"/>
    </xf>
    <xf numFmtId="49" fontId="65" fillId="15" borderId="0" xfId="562" applyNumberFormat="1" applyFont="1" applyFill="1" applyAlignment="1">
      <alignment horizontal="center" vertical="center" wrapText="1"/>
    </xf>
    <xf numFmtId="180" fontId="60" fillId="16" borderId="0" xfId="562" applyNumberFormat="1" applyFont="1" applyFill="1" applyAlignment="1">
      <alignment horizontal="center" vertical="center"/>
    </xf>
    <xf numFmtId="183" fontId="32" fillId="16" borderId="0" xfId="562" applyNumberFormat="1" applyFont="1" applyFill="1" applyAlignment="1">
      <alignment horizontal="center" vertical="center"/>
    </xf>
    <xf numFmtId="190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88" fontId="29" fillId="0" borderId="0" xfId="2" applyNumberFormat="1" applyFont="1">
      <alignment vertical="center"/>
    </xf>
    <xf numFmtId="185" fontId="36" fillId="0" borderId="0" xfId="0" applyNumberFormat="1" applyFont="1" applyAlignment="1">
      <alignment horizontal="center" vertical="center"/>
    </xf>
    <xf numFmtId="193" fontId="78" fillId="17" borderId="42" xfId="562" applyNumberFormat="1" applyFont="1" applyFill="1" applyBorder="1" applyAlignment="1">
      <alignment horizontal="center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77" fillId="18" borderId="43" xfId="4" applyNumberFormat="1" applyFont="1" applyFill="1" applyBorder="1" applyAlignment="1">
      <alignment horizontal="center" vertical="center" wrapText="1"/>
    </xf>
    <xf numFmtId="9" fontId="77" fillId="0" borderId="44" xfId="563" applyFont="1" applyFill="1" applyBorder="1" applyAlignment="1">
      <alignment horizontal="center" vertical="center"/>
    </xf>
    <xf numFmtId="194" fontId="78" fillId="17" borderId="45" xfId="562" applyNumberFormat="1" applyFont="1" applyFill="1" applyBorder="1" applyAlignment="1">
      <alignment horizontal="center" vertical="center"/>
    </xf>
    <xf numFmtId="9" fontId="80" fillId="0" borderId="46" xfId="563" applyFont="1" applyFill="1" applyBorder="1" applyAlignment="1">
      <alignment horizontal="center" vertical="center"/>
    </xf>
    <xf numFmtId="178" fontId="80" fillId="0" borderId="46" xfId="563" applyNumberFormat="1" applyFont="1" applyFill="1" applyBorder="1" applyAlignment="1">
      <alignment horizontal="center" vertical="center"/>
    </xf>
    <xf numFmtId="0" fontId="81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77" fillId="18" borderId="47" xfId="563" applyNumberFormat="1" applyFont="1" applyFill="1" applyBorder="1" applyAlignment="1">
      <alignment horizontal="center" vertical="center" wrapText="1"/>
    </xf>
    <xf numFmtId="178" fontId="77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2" fillId="18" borderId="49" xfId="563" applyNumberFormat="1" applyFont="1" applyFill="1" applyBorder="1" applyAlignment="1">
      <alignment horizontal="centerContinuous" vertical="center"/>
    </xf>
    <xf numFmtId="187" fontId="82" fillId="18" borderId="50" xfId="563" applyNumberFormat="1" applyFont="1" applyFill="1" applyBorder="1" applyAlignment="1">
      <alignment horizontal="centerContinuous" vertical="center"/>
    </xf>
    <xf numFmtId="0" fontId="19" fillId="0" borderId="0" xfId="568" applyFont="1">
      <alignment vertical="center"/>
    </xf>
    <xf numFmtId="0" fontId="34" fillId="0" borderId="0" xfId="568" applyFont="1">
      <alignment vertical="center"/>
    </xf>
    <xf numFmtId="9" fontId="19" fillId="0" borderId="0" xfId="569" applyFont="1" applyAlignment="1">
      <alignment horizontal="center" vertical="center"/>
    </xf>
    <xf numFmtId="9" fontId="19" fillId="0" borderId="0" xfId="569" applyFont="1" applyFill="1" applyAlignment="1">
      <alignment horizontal="center" vertical="center"/>
    </xf>
    <xf numFmtId="0" fontId="37" fillId="0" borderId="0" xfId="568" applyFont="1">
      <alignment vertical="center"/>
    </xf>
    <xf numFmtId="0" fontId="83" fillId="0" borderId="0" xfId="568" applyFont="1">
      <alignment vertical="center"/>
    </xf>
    <xf numFmtId="0" fontId="35" fillId="0" borderId="0" xfId="568" applyFont="1">
      <alignment vertical="center"/>
    </xf>
    <xf numFmtId="9" fontId="7" fillId="0" borderId="0" xfId="569" applyFont="1" applyAlignment="1">
      <alignment horizontal="center" vertical="center"/>
    </xf>
    <xf numFmtId="9" fontId="0" fillId="0" borderId="0" xfId="569" applyFont="1" applyFill="1" applyAlignment="1">
      <alignment horizontal="center" vertical="center"/>
    </xf>
    <xf numFmtId="0" fontId="20" fillId="0" borderId="0" xfId="568" applyFont="1">
      <alignment vertical="center"/>
    </xf>
    <xf numFmtId="0" fontId="15" fillId="0" borderId="0" xfId="568" applyFont="1">
      <alignment vertical="center"/>
    </xf>
    <xf numFmtId="49" fontId="60" fillId="15" borderId="0" xfId="568" applyNumberFormat="1" applyFont="1" applyFill="1" applyAlignment="1">
      <alignment horizontal="center" vertical="center" wrapText="1"/>
    </xf>
    <xf numFmtId="49" fontId="38" fillId="15" borderId="0" xfId="568" applyNumberFormat="1" applyFont="1" applyFill="1" applyAlignment="1">
      <alignment horizontal="center" vertical="center" wrapText="1"/>
    </xf>
    <xf numFmtId="9" fontId="65" fillId="15" borderId="0" xfId="569" applyFont="1" applyFill="1" applyBorder="1" applyAlignment="1">
      <alignment horizontal="center" vertical="center" wrapText="1"/>
    </xf>
    <xf numFmtId="49" fontId="65" fillId="15" borderId="0" xfId="568" applyNumberFormat="1" applyFont="1" applyFill="1" applyAlignment="1">
      <alignment horizontal="center" vertical="center" wrapText="1"/>
    </xf>
    <xf numFmtId="49" fontId="73" fillId="15" borderId="0" xfId="568" applyNumberFormat="1" applyFont="1" applyFill="1" applyAlignment="1">
      <alignment horizontal="center" vertical="center" wrapText="1"/>
    </xf>
    <xf numFmtId="180" fontId="60" fillId="16" borderId="0" xfId="568" applyNumberFormat="1" applyFont="1" applyFill="1" applyAlignment="1">
      <alignment horizontal="center" vertical="center"/>
    </xf>
    <xf numFmtId="183" fontId="32" fillId="16" borderId="0" xfId="568" applyNumberFormat="1" applyFont="1" applyFill="1" applyAlignment="1">
      <alignment horizontal="center" vertical="center"/>
    </xf>
    <xf numFmtId="9" fontId="74" fillId="16" borderId="0" xfId="569" applyFont="1" applyFill="1" applyBorder="1" applyAlignment="1">
      <alignment horizontal="center" vertical="center"/>
    </xf>
    <xf numFmtId="9" fontId="6" fillId="16" borderId="0" xfId="569" applyFont="1" applyFill="1" applyBorder="1" applyAlignment="1">
      <alignment horizontal="center" vertical="center"/>
    </xf>
    <xf numFmtId="190" fontId="6" fillId="16" borderId="0" xfId="568" applyNumberFormat="1" applyFont="1" applyFill="1" applyAlignment="1">
      <alignment horizontal="center" vertical="center"/>
    </xf>
    <xf numFmtId="0" fontId="6" fillId="16" borderId="0" xfId="568" applyFont="1" applyFill="1" applyAlignment="1">
      <alignment horizontal="center" vertical="center"/>
    </xf>
    <xf numFmtId="185" fontId="6" fillId="16" borderId="0" xfId="568" applyNumberFormat="1" applyFont="1" applyFill="1" applyAlignment="1">
      <alignment horizontal="center" vertical="center"/>
    </xf>
    <xf numFmtId="10" fontId="6" fillId="16" borderId="0" xfId="569" applyNumberFormat="1" applyFont="1" applyFill="1" applyBorder="1" applyAlignment="1">
      <alignment horizontal="right" vertical="center"/>
    </xf>
    <xf numFmtId="179" fontId="6" fillId="16" borderId="0" xfId="568" applyNumberFormat="1" applyFont="1" applyFill="1" applyAlignment="1">
      <alignment horizontal="right" vertical="center"/>
    </xf>
    <xf numFmtId="191" fontId="6" fillId="16" borderId="0" xfId="568" applyNumberFormat="1" applyFont="1" applyFill="1" applyAlignment="1">
      <alignment horizontal="right" vertical="center"/>
    </xf>
    <xf numFmtId="192" fontId="6" fillId="16" borderId="0" xfId="568" applyNumberFormat="1" applyFont="1" applyFill="1" applyAlignment="1">
      <alignment horizontal="right" vertical="center"/>
    </xf>
    <xf numFmtId="192" fontId="73" fillId="16" borderId="0" xfId="568" applyNumberFormat="1" applyFont="1" applyFill="1" applyAlignment="1">
      <alignment horizontal="right" vertical="center"/>
    </xf>
    <xf numFmtId="192" fontId="76" fillId="16" borderId="0" xfId="562" applyNumberFormat="1" applyFont="1" applyFill="1" applyAlignment="1">
      <alignment horizontal="right" vertical="center"/>
    </xf>
    <xf numFmtId="0" fontId="50" fillId="13" borderId="0" xfId="0" applyFont="1" applyFill="1" applyAlignment="1">
      <alignment horizontal="center" vertical="center"/>
    </xf>
    <xf numFmtId="0" fontId="50" fillId="0" borderId="0" xfId="0" applyFont="1" applyAlignment="1">
      <alignment horizontal="left" vertical="center" indent="1"/>
    </xf>
    <xf numFmtId="185" fontId="51" fillId="0" borderId="0" xfId="0" applyNumberFormat="1" applyFont="1" applyAlignment="1">
      <alignment horizontal="left" vertical="center" indent="1"/>
    </xf>
    <xf numFmtId="0" fontId="19" fillId="0" borderId="0" xfId="568" applyFont="1" applyAlignment="1">
      <alignment horizontal="center" vertical="center"/>
    </xf>
    <xf numFmtId="41" fontId="29" fillId="0" borderId="0" xfId="1" applyFont="1" applyFill="1" applyBorder="1">
      <alignment vertical="center"/>
    </xf>
    <xf numFmtId="0" fontId="29" fillId="0" borderId="0" xfId="0" applyFont="1" applyAlignment="1">
      <alignment horizontal="center" vertical="center"/>
    </xf>
    <xf numFmtId="185" fontId="29" fillId="0" borderId="0" xfId="0" applyNumberFormat="1" applyFont="1">
      <alignment vertical="center"/>
    </xf>
    <xf numFmtId="9" fontId="29" fillId="0" borderId="0" xfId="2" applyFont="1">
      <alignment vertical="center"/>
    </xf>
    <xf numFmtId="41" fontId="29" fillId="0" borderId="0" xfId="1" applyFont="1" applyFill="1" applyBorder="1" applyAlignment="1">
      <alignment vertical="center" wrapText="1"/>
    </xf>
    <xf numFmtId="9" fontId="29" fillId="0" borderId="0" xfId="0" applyNumberFormat="1" applyFont="1" applyAlignment="1">
      <alignment horizontal="left" vertical="center"/>
    </xf>
    <xf numFmtId="41" fontId="84" fillId="0" borderId="0" xfId="4" applyFont="1" applyFill="1" applyBorder="1" applyAlignment="1">
      <alignment horizontal="center" vertical="center" wrapText="1"/>
    </xf>
    <xf numFmtId="41" fontId="84" fillId="0" borderId="0" xfId="4" applyFont="1" applyFill="1" applyBorder="1" applyAlignment="1">
      <alignment horizontal="center" vertical="center"/>
    </xf>
    <xf numFmtId="41" fontId="29" fillId="0" borderId="0" xfId="1" applyFont="1" applyAlignment="1">
      <alignment horizontal="center" vertical="center"/>
    </xf>
    <xf numFmtId="41" fontId="29" fillId="0" borderId="0" xfId="1" applyFont="1" applyFill="1" applyBorder="1" applyAlignment="1">
      <alignment horizontal="center" vertical="center" wrapText="1"/>
    </xf>
    <xf numFmtId="41" fontId="29" fillId="0" borderId="0" xfId="1" applyFont="1">
      <alignment vertical="center"/>
    </xf>
    <xf numFmtId="41" fontId="84" fillId="0" borderId="0" xfId="4" applyFont="1" applyFill="1" applyBorder="1" applyAlignment="1">
      <alignment vertical="center" wrapText="1"/>
    </xf>
    <xf numFmtId="9" fontId="84" fillId="0" borderId="0" xfId="562" applyNumberFormat="1" applyFont="1" applyAlignment="1">
      <alignment horizontal="left" vertical="center"/>
    </xf>
    <xf numFmtId="0" fontId="84" fillId="0" borderId="0" xfId="562" applyNumberFormat="1" applyFont="1">
      <alignment vertical="center"/>
    </xf>
    <xf numFmtId="0" fontId="84" fillId="0" borderId="0" xfId="562" quotePrefix="1" applyNumberFormat="1" applyFont="1">
      <alignment vertical="center"/>
    </xf>
    <xf numFmtId="9" fontId="84" fillId="0" borderId="0" xfId="563" applyFont="1" applyFill="1" applyBorder="1" applyAlignment="1">
      <alignment vertical="center" wrapText="1"/>
    </xf>
    <xf numFmtId="9" fontId="29" fillId="0" borderId="0" xfId="2" applyFont="1" applyFill="1" applyBorder="1" applyAlignment="1">
      <alignment vertical="center" wrapText="1"/>
    </xf>
  </cellXfs>
  <cellStyles count="571">
    <cellStyle name="나쁨 2" xfId="570" xr:uid="{4E30C120-6D49-443B-A8CB-6D9BCC9BC684}"/>
    <cellStyle name="백분율" xfId="2" builtinId="5"/>
    <cellStyle name="백분율 2" xfId="563" xr:uid="{D6A3D204-8C70-4A7D-BF58-53F115410276}"/>
    <cellStyle name="백분율 2 2" xfId="569" xr:uid="{F81555B7-BE97-4ACB-B5B8-23D0DE3B9915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8" xr:uid="{63711D0E-093F-4CB5-97BA-5AC6411C558A}"/>
    <cellStyle name="표준 2 4" xfId="3" xr:uid="{F025CCA9-607F-40C4-B9F4-A4606A80B63C}"/>
    <cellStyle name="표준 3" xfId="565" xr:uid="{60C4FBB4-F171-472B-9713-681973E66964}"/>
  </cellStyles>
  <dxfs count="4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세운교통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D2D-43CD-B3AF-C0B3041106F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9C6-4B85-BA98-2D9AE7DAC644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B0CF-47F5-9A12-D27B3475B519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0973-4807-BB13-F30BC0DB4179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B0CF-47F5-9A12-D27B3475B519}"/>
              </c:ext>
            </c:extLst>
          </c:dPt>
          <c:dPt>
            <c:idx val="8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종합!$H$11:$H$19</c:f>
              <c:numCache>
                <c:formatCode>"유카후("0"월)"</c:formatCode>
                <c:ptCount val="9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종합!$J$11:$J$19</c:f>
              <c:numCache>
                <c:formatCode>_-* #,##0.00_-;\-* #,##0.00_-;_-* "-"_-;_-@_-</c:formatCode>
                <c:ptCount val="9"/>
                <c:pt idx="0">
                  <c:v>1.6200035645275037</c:v>
                </c:pt>
                <c:pt idx="1">
                  <c:v>1.9457716284651119</c:v>
                </c:pt>
                <c:pt idx="2">
                  <c:v>1.9827780472333607</c:v>
                </c:pt>
                <c:pt idx="3">
                  <c:v>1.9933606422329238</c:v>
                </c:pt>
                <c:pt idx="4">
                  <c:v>1.9972000795682712</c:v>
                </c:pt>
                <c:pt idx="5">
                  <c:v>1.919332354306817</c:v>
                </c:pt>
                <c:pt idx="6">
                  <c:v>1.8464404701857364</c:v>
                </c:pt>
                <c:pt idx="7">
                  <c:v>1.8233372448214373</c:v>
                </c:pt>
                <c:pt idx="8">
                  <c:v>1.8869996754914948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"/>
          <c:min val="1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종합!$H$33:$H$38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종합!$N$27:$N$32</c:f>
              <c:numCache>
                <c:formatCode>0%</c:formatCode>
                <c:ptCount val="6"/>
                <c:pt idx="0">
                  <c:v>0.14705882352941177</c:v>
                </c:pt>
                <c:pt idx="1">
                  <c:v>0.14705882352941177</c:v>
                </c:pt>
                <c:pt idx="2">
                  <c:v>0.14705882352941177</c:v>
                </c:pt>
                <c:pt idx="3">
                  <c:v>0.25</c:v>
                </c:pt>
                <c:pt idx="4">
                  <c:v>0.26470588235294118</c:v>
                </c:pt>
                <c:pt idx="5">
                  <c:v>4.4117647058823532E-2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종합!$M$64:$Q$64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종합!$M$71:$Q$71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종합!$M$64:$Q$64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종합!$M$70:$Q$70</c:f>
              <c:numCache>
                <c:formatCode>0%</c:formatCode>
                <c:ptCount val="5"/>
                <c:pt idx="0">
                  <c:v>0</c:v>
                </c:pt>
                <c:pt idx="1">
                  <c:v>0.14285714285714285</c:v>
                </c:pt>
                <c:pt idx="2">
                  <c:v>0.25</c:v>
                </c:pt>
                <c:pt idx="3">
                  <c:v>0.2857142857142857</c:v>
                </c:pt>
                <c:pt idx="4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종합!$M$64:$Q$64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종합!$M$69:$Q$69</c:f>
              <c:numCache>
                <c:formatCode>0%</c:formatCode>
                <c:ptCount val="5"/>
                <c:pt idx="0">
                  <c:v>0</c:v>
                </c:pt>
                <c:pt idx="1">
                  <c:v>0.2857142857142857</c:v>
                </c:pt>
                <c:pt idx="2">
                  <c:v>0.5</c:v>
                </c:pt>
                <c:pt idx="3">
                  <c:v>0.2857142857142857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종합!$M$64:$Q$64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종합!$M$68:$Q$68</c:f>
              <c:numCache>
                <c:formatCode>0%</c:formatCode>
                <c:ptCount val="5"/>
                <c:pt idx="0">
                  <c:v>0.25</c:v>
                </c:pt>
                <c:pt idx="1">
                  <c:v>0.2857142857142857</c:v>
                </c:pt>
                <c:pt idx="2">
                  <c:v>0.25</c:v>
                </c:pt>
                <c:pt idx="3">
                  <c:v>0.2857142857142857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종합!$M$64:$Q$64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종합!$M$67:$Q$67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0.14285714285714285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종합!$M$64:$Q$64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종합!$M$66:$Q$66</c:f>
              <c:numCache>
                <c:formatCode>0%</c:formatCode>
                <c:ptCount val="5"/>
                <c:pt idx="0">
                  <c:v>0.75</c:v>
                </c:pt>
                <c:pt idx="1">
                  <c:v>0.14285714285714285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종합!$M$64:$Q$64</c:f>
              <c:strCache>
                <c:ptCount val="5"/>
                <c:pt idx="0">
                  <c:v> 11 </c:v>
                </c:pt>
                <c:pt idx="1">
                  <c:v> 28 </c:v>
                </c:pt>
                <c:pt idx="2">
                  <c:v> 26 </c:v>
                </c:pt>
                <c:pt idx="3">
                  <c:v> 24-1 </c:v>
                </c:pt>
                <c:pt idx="4">
                  <c:v> 67-1 </c:v>
                </c:pt>
              </c:strCache>
            </c:strRef>
          </c:cat>
          <c:val>
            <c:numRef>
              <c:f>종합!$M$65:$P$65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130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941295</xdr:colOff>
      <xdr:row>21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728382</xdr:colOff>
      <xdr:row>8</xdr:row>
      <xdr:rowOff>593912</xdr:rowOff>
    </xdr:from>
    <xdr:to>
      <xdr:col>2</xdr:col>
      <xdr:colOff>156883</xdr:colOff>
      <xdr:row>17</xdr:row>
      <xdr:rowOff>56030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829235" y="2779059"/>
          <a:ext cx="358589" cy="26670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123260</xdr:colOff>
      <xdr:row>11</xdr:row>
      <xdr:rowOff>235323</xdr:rowOff>
    </xdr:from>
    <xdr:to>
      <xdr:col>2</xdr:col>
      <xdr:colOff>224117</xdr:colOff>
      <xdr:row>13</xdr:row>
      <xdr:rowOff>134471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24113" y="387723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30</xdr:row>
      <xdr:rowOff>0</xdr:rowOff>
    </xdr:from>
    <xdr:to>
      <xdr:col>6</xdr:col>
      <xdr:colOff>790016</xdr:colOff>
      <xdr:row>38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52</xdr:row>
      <xdr:rowOff>303679</xdr:rowOff>
    </xdr:from>
    <xdr:to>
      <xdr:col>10</xdr:col>
      <xdr:colOff>829235</xdr:colOff>
      <xdr:row>61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54</xdr:row>
      <xdr:rowOff>145773</xdr:rowOff>
    </xdr:from>
    <xdr:to>
      <xdr:col>10</xdr:col>
      <xdr:colOff>794931</xdr:colOff>
      <xdr:row>59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30</xdr:row>
      <xdr:rowOff>33618</xdr:rowOff>
    </xdr:from>
    <xdr:to>
      <xdr:col>6</xdr:col>
      <xdr:colOff>761218</xdr:colOff>
      <xdr:row>30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11206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019736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165847</xdr:colOff>
      <xdr:row>9</xdr:row>
      <xdr:rowOff>154640</xdr:rowOff>
    </xdr:from>
    <xdr:to>
      <xdr:col>6</xdr:col>
      <xdr:colOff>322734</xdr:colOff>
      <xdr:row>11</xdr:row>
      <xdr:rowOff>53788</xdr:rowOff>
    </xdr:to>
    <xdr:sp macro="" textlink="$K$18">
      <xdr:nvSpPr>
        <xdr:cNvPr id="16" name="TextBox 15">
          <a:extLst>
            <a:ext uri="{FF2B5EF4-FFF2-40B4-BE49-F238E27FC236}">
              <a16:creationId xmlns:a16="http://schemas.microsoft.com/office/drawing/2014/main" id="{AB07CDD8-6202-480D-8F59-20DF1D095189}"/>
            </a:ext>
          </a:extLst>
        </xdr:cNvPr>
        <xdr:cNvSpPr txBox="1"/>
      </xdr:nvSpPr>
      <xdr:spPr>
        <a:xfrm>
          <a:off x="3818965" y="3213846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C306703-AC1C-49E4-8958-C56DDA04569E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t>-1.3%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515469</xdr:colOff>
      <xdr:row>10</xdr:row>
      <xdr:rowOff>268940</xdr:rowOff>
    </xdr:from>
    <xdr:to>
      <xdr:col>5</xdr:col>
      <xdr:colOff>750793</xdr:colOff>
      <xdr:row>11</xdr:row>
      <xdr:rowOff>112059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BD314CE7-0492-40BE-B758-9FF453441587}"/>
            </a:ext>
          </a:extLst>
        </xdr:cNvPr>
        <xdr:cNvCxnSpPr/>
      </xdr:nvCxnSpPr>
      <xdr:spPr>
        <a:xfrm>
          <a:off x="4168587" y="3619499"/>
          <a:ext cx="235324" cy="13447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721657</xdr:colOff>
      <xdr:row>8</xdr:row>
      <xdr:rowOff>620805</xdr:rowOff>
    </xdr:from>
    <xdr:to>
      <xdr:col>6</xdr:col>
      <xdr:colOff>878544</xdr:colOff>
      <xdr:row>9</xdr:row>
      <xdr:rowOff>228600</xdr:rowOff>
    </xdr:to>
    <xdr:sp macro="" textlink="$K$19">
      <xdr:nvSpPr>
        <xdr:cNvPr id="19" name="TextBox 18">
          <a:extLst>
            <a:ext uri="{FF2B5EF4-FFF2-40B4-BE49-F238E27FC236}">
              <a16:creationId xmlns:a16="http://schemas.microsoft.com/office/drawing/2014/main" id="{889E61B6-C84E-46C8-BC8F-C496227C27A7}"/>
            </a:ext>
          </a:extLst>
        </xdr:cNvPr>
        <xdr:cNvSpPr txBox="1"/>
      </xdr:nvSpPr>
      <xdr:spPr>
        <a:xfrm>
          <a:off x="4374775" y="280595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D5076A54-5562-49B4-936F-BF2ADC4F45E8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3.5%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85164</xdr:colOff>
      <xdr:row>9</xdr:row>
      <xdr:rowOff>224118</xdr:rowOff>
    </xdr:from>
    <xdr:to>
      <xdr:col>6</xdr:col>
      <xdr:colOff>369795</xdr:colOff>
      <xdr:row>11</xdr:row>
      <xdr:rowOff>62752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9396E6F2-11B1-44E0-BE1F-57A7BB9F4350}"/>
            </a:ext>
          </a:extLst>
        </xdr:cNvPr>
        <xdr:cNvCxnSpPr/>
      </xdr:nvCxnSpPr>
      <xdr:spPr>
        <a:xfrm flipV="1">
          <a:off x="4612340" y="3283324"/>
          <a:ext cx="284631" cy="42134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34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6" width="13.140625" style="4" customWidth="1"/>
    <col min="7" max="7" width="15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65" t="s">
        <v>365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113</v>
      </c>
      <c r="C4" s="302" t="s">
        <v>38</v>
      </c>
      <c r="D4" s="302"/>
      <c r="E4" s="62" t="s">
        <v>112</v>
      </c>
      <c r="F4" s="62" t="s">
        <v>64</v>
      </c>
      <c r="G4" s="301" t="s">
        <v>115</v>
      </c>
      <c r="H4" s="38"/>
      <c r="I4" s="38"/>
      <c r="J4" s="96" t="s">
        <v>35</v>
      </c>
      <c r="K4" s="96" t="s">
        <v>36</v>
      </c>
    </row>
    <row r="5" spans="1:28" ht="48.75" customHeight="1">
      <c r="B5" s="64" t="s">
        <v>364</v>
      </c>
      <c r="C5" s="303" t="s">
        <v>197</v>
      </c>
      <c r="D5" s="303"/>
      <c r="E5" s="63">
        <v>5</v>
      </c>
      <c r="F5" s="64">
        <v>41</v>
      </c>
      <c r="G5" s="256" t="s">
        <v>117</v>
      </c>
      <c r="H5" s="38"/>
      <c r="I5" s="38"/>
      <c r="J5" s="95" t="s">
        <v>50</v>
      </c>
      <c r="K5" s="94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305"/>
    </row>
    <row r="7" spans="1:28" ht="16.5" customHeight="1">
      <c r="B7" s="52" t="s">
        <v>129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06"/>
      <c r="P9" s="306"/>
    </row>
    <row r="10" spans="1:28" ht="23.25" customHeight="1" thickBot="1">
      <c r="G10" s="6"/>
      <c r="H10" s="190" t="s">
        <v>92</v>
      </c>
      <c r="I10" s="191" t="s">
        <v>93</v>
      </c>
      <c r="J10" s="192" t="str">
        <f>C5</f>
        <v>세운교통</v>
      </c>
      <c r="K10" s="193" t="s">
        <v>94</v>
      </c>
      <c r="X10" s="305"/>
      <c r="Z10" s="39"/>
      <c r="AA10" s="39"/>
      <c r="AB10" s="39"/>
    </row>
    <row r="11" spans="1:28" ht="23.25" customHeight="1" thickTop="1">
      <c r="G11" s="6"/>
      <c r="H11" s="257">
        <v>1</v>
      </c>
      <c r="I11" s="258">
        <v>2.0099999999999998</v>
      </c>
      <c r="J11" s="259">
        <v>1.6200035645275037</v>
      </c>
      <c r="K11" s="260"/>
      <c r="M11" s="2"/>
      <c r="Y11" s="255"/>
      <c r="Z11" s="228"/>
      <c r="AA11" s="226"/>
      <c r="AB11" s="39"/>
    </row>
    <row r="12" spans="1:28" ht="23.25" customHeight="1">
      <c r="G12" s="6"/>
      <c r="H12" s="261">
        <v>2</v>
      </c>
      <c r="I12" s="258">
        <v>2.3662575846193561</v>
      </c>
      <c r="J12" s="259">
        <v>1.9457716284651119</v>
      </c>
      <c r="K12" s="262">
        <v>0.20109095502677055</v>
      </c>
      <c r="M12" s="226"/>
      <c r="Y12" s="255"/>
      <c r="Z12" s="228"/>
      <c r="AA12" s="226"/>
      <c r="AB12" s="39"/>
    </row>
    <row r="13" spans="1:28" ht="23.25" customHeight="1">
      <c r="G13" s="6"/>
      <c r="H13" s="261">
        <v>3</v>
      </c>
      <c r="I13" s="258">
        <v>2.37</v>
      </c>
      <c r="J13" s="259">
        <v>1.9827780472333607</v>
      </c>
      <c r="K13" s="263">
        <v>1.901889113135069E-2</v>
      </c>
      <c r="M13" s="226"/>
      <c r="Y13" s="255"/>
      <c r="Z13" s="228"/>
      <c r="AA13" s="226"/>
      <c r="AB13" s="39"/>
    </row>
    <row r="14" spans="1:28" ht="23.25" customHeight="1">
      <c r="G14" s="6"/>
      <c r="H14" s="261">
        <v>4</v>
      </c>
      <c r="I14" s="258">
        <v>2.33</v>
      </c>
      <c r="J14" s="259">
        <v>1.9933606422329238</v>
      </c>
      <c r="K14" s="263">
        <v>5.3372564893632291E-3</v>
      </c>
      <c r="M14" s="226"/>
      <c r="Y14" s="255"/>
      <c r="Z14" s="228"/>
      <c r="AA14" s="226"/>
      <c r="AB14" s="39"/>
    </row>
    <row r="15" spans="1:28" ht="23.25" customHeight="1">
      <c r="G15" s="6"/>
      <c r="H15" s="261">
        <v>5</v>
      </c>
      <c r="I15" s="258">
        <v>2.2850259626150282</v>
      </c>
      <c r="J15" s="259">
        <v>1.9972000795682712</v>
      </c>
      <c r="K15" s="263">
        <v>1.9261127434755387E-3</v>
      </c>
      <c r="M15" s="226"/>
      <c r="Y15" s="255"/>
      <c r="Z15" s="228"/>
      <c r="AA15" s="226"/>
      <c r="AB15" s="39"/>
    </row>
    <row r="16" spans="1:28" ht="23.25" customHeight="1">
      <c r="G16" s="6"/>
      <c r="H16" s="261">
        <v>6</v>
      </c>
      <c r="I16" s="258">
        <v>2.0664933427553414</v>
      </c>
      <c r="J16" s="259">
        <v>1.919332354306817</v>
      </c>
      <c r="K16" s="263">
        <v>-3.8988444902468999E-2</v>
      </c>
      <c r="M16" s="226"/>
      <c r="Y16" s="255"/>
      <c r="Z16" s="228"/>
      <c r="AA16" s="226"/>
      <c r="AB16" s="39"/>
    </row>
    <row r="17" spans="2:28" ht="23.25" customHeight="1">
      <c r="G17" s="6"/>
      <c r="H17" s="261">
        <v>7</v>
      </c>
      <c r="I17" s="258">
        <v>2.13</v>
      </c>
      <c r="J17" s="259">
        <v>1.8464404701857364</v>
      </c>
      <c r="K17" s="263">
        <v>-3.7977729056417719E-2</v>
      </c>
      <c r="M17" s="226"/>
      <c r="Y17" s="255"/>
      <c r="Z17" s="228"/>
      <c r="AA17" s="226"/>
      <c r="AB17" s="39"/>
    </row>
    <row r="18" spans="2:28" ht="23.25" customHeight="1">
      <c r="G18" s="6"/>
      <c r="H18" s="261">
        <v>8</v>
      </c>
      <c r="I18" s="258">
        <v>2.08</v>
      </c>
      <c r="J18" s="259">
        <v>1.8233372448214373</v>
      </c>
      <c r="K18" s="263">
        <v>-1.251230447845153E-2</v>
      </c>
      <c r="M18" s="226"/>
      <c r="Y18" s="255"/>
      <c r="Z18" s="228"/>
      <c r="AA18" s="226"/>
      <c r="AB18" s="39"/>
    </row>
    <row r="19" spans="2:28" ht="23.25" customHeight="1">
      <c r="G19" s="6"/>
      <c r="H19" s="261">
        <v>9</v>
      </c>
      <c r="I19" s="258">
        <v>2.13</v>
      </c>
      <c r="J19" s="259">
        <v>1.8869996754914948</v>
      </c>
      <c r="K19" s="263">
        <v>3.4915334972106082E-2</v>
      </c>
      <c r="M19" s="226"/>
      <c r="Y19" s="255"/>
      <c r="Z19" s="228"/>
      <c r="AA19" s="226"/>
      <c r="AB19" s="39"/>
    </row>
    <row r="20" spans="2:28" ht="23.25" customHeight="1">
      <c r="G20" s="6"/>
      <c r="H20" s="264" t="s">
        <v>332</v>
      </c>
      <c r="I20" s="265">
        <v>5.9701492537313383E-2</v>
      </c>
      <c r="J20" s="266">
        <v>0.16481205153512368</v>
      </c>
      <c r="K20" s="267">
        <v>0.1051105589978103</v>
      </c>
      <c r="M20" s="226"/>
      <c r="Y20" s="255"/>
      <c r="Z20" s="228"/>
      <c r="AA20" s="226"/>
      <c r="AB20" s="39"/>
    </row>
    <row r="21" spans="2:28" ht="23.25" customHeight="1">
      <c r="H21" s="268" t="s">
        <v>336</v>
      </c>
      <c r="I21" s="269"/>
      <c r="J21" s="270" t="s">
        <v>373</v>
      </c>
      <c r="K21" s="271"/>
      <c r="M21" s="226"/>
      <c r="X21" s="2"/>
      <c r="Y21" s="2"/>
      <c r="AB21" s="39"/>
    </row>
    <row r="22" spans="2:28" ht="9" customHeight="1">
      <c r="M22" s="226"/>
      <c r="X22" s="2"/>
      <c r="Y22" s="2"/>
      <c r="AB22" s="226"/>
    </row>
    <row r="23" spans="2:28" ht="16.5" customHeight="1">
      <c r="B23" s="52" t="s">
        <v>130</v>
      </c>
      <c r="C23" s="52"/>
      <c r="D23" s="51"/>
      <c r="E23" s="51"/>
      <c r="F23" s="51"/>
      <c r="G23" s="51"/>
      <c r="H23" s="51"/>
      <c r="I23" s="51"/>
      <c r="J23" s="51"/>
      <c r="K23" s="51"/>
      <c r="M23" s="226"/>
      <c r="X23" s="2"/>
      <c r="Y23" s="2"/>
      <c r="AB23" s="226"/>
    </row>
    <row r="24" spans="2:28" ht="27.75" customHeight="1">
      <c r="B24" s="56" t="s">
        <v>62</v>
      </c>
      <c r="C24" s="56" t="s">
        <v>101</v>
      </c>
      <c r="D24" s="56" t="s">
        <v>103</v>
      </c>
      <c r="E24" s="56" t="s">
        <v>104</v>
      </c>
      <c r="F24" s="56" t="s">
        <v>105</v>
      </c>
      <c r="G24" s="56" t="s">
        <v>106</v>
      </c>
      <c r="H24" s="56" t="s">
        <v>6</v>
      </c>
      <c r="I24" s="56" t="s">
        <v>7</v>
      </c>
      <c r="J24" s="56" t="s">
        <v>107</v>
      </c>
      <c r="K24" s="56" t="s">
        <v>72</v>
      </c>
      <c r="M24" s="226"/>
      <c r="X24" s="2"/>
      <c r="Y24" s="2"/>
      <c r="AB24" s="226"/>
    </row>
    <row r="25" spans="2:28" ht="23.25" customHeight="1">
      <c r="B25" s="76" t="s">
        <v>333</v>
      </c>
      <c r="C25" s="77">
        <v>9</v>
      </c>
      <c r="D25" s="78">
        <v>2.1929773979701906E-2</v>
      </c>
      <c r="E25" s="78">
        <v>0.35443444266069357</v>
      </c>
      <c r="F25" s="78">
        <v>0.17354309130607254</v>
      </c>
      <c r="G25" s="79">
        <v>14.094085500311389</v>
      </c>
      <c r="H25" s="80">
        <v>0.2233632246242625</v>
      </c>
      <c r="I25" s="80">
        <v>15.78444596090093</v>
      </c>
      <c r="J25" s="81">
        <v>2.130414149109618</v>
      </c>
      <c r="K25" s="82" t="s">
        <v>67</v>
      </c>
      <c r="M25" s="226"/>
      <c r="N25" s="307" t="str">
        <f>C5</f>
        <v>세운교통</v>
      </c>
      <c r="Y25" s="2"/>
    </row>
    <row r="26" spans="2:28" ht="22.5" customHeight="1">
      <c r="B26" s="222" t="s">
        <v>118</v>
      </c>
      <c r="C26" s="69">
        <v>9</v>
      </c>
      <c r="D26" s="70">
        <v>2.8992596295372125E-2</v>
      </c>
      <c r="E26" s="70">
        <v>0.37338534687369751</v>
      </c>
      <c r="F26" s="70">
        <v>0.14704253599781139</v>
      </c>
      <c r="G26" s="71">
        <v>15.199370370370367</v>
      </c>
      <c r="H26" s="72">
        <v>0.15980671571131377</v>
      </c>
      <c r="I26" s="72">
        <v>13.815646830252623</v>
      </c>
      <c r="J26" s="73">
        <v>1.8869996754914948</v>
      </c>
      <c r="K26" s="74" t="s">
        <v>68</v>
      </c>
      <c r="M26" s="226"/>
      <c r="N26" s="39" t="s">
        <v>68</v>
      </c>
      <c r="O26" s="39">
        <v>66</v>
      </c>
      <c r="Y26" s="2"/>
    </row>
    <row r="27" spans="2:28" ht="22.5" customHeight="1">
      <c r="B27" s="53" t="s">
        <v>108</v>
      </c>
      <c r="C27" s="53"/>
      <c r="D27" s="67">
        <f>D26/D25-1</f>
        <v>0.32206544044674312</v>
      </c>
      <c r="E27" s="67">
        <f t="shared" ref="E27:J27" si="0">E26/E25-1</f>
        <v>5.3468009685351037E-2</v>
      </c>
      <c r="F27" s="67">
        <f t="shared" si="0"/>
        <v>-0.15270302671699532</v>
      </c>
      <c r="G27" s="67">
        <f t="shared" si="0"/>
        <v>7.8421893356227956E-2</v>
      </c>
      <c r="H27" s="67">
        <f t="shared" si="0"/>
        <v>-0.28454329946150403</v>
      </c>
      <c r="I27" s="67">
        <f t="shared" si="0"/>
        <v>-0.12473032854780886</v>
      </c>
      <c r="J27" s="67">
        <f t="shared" si="0"/>
        <v>-0.11425687992161315</v>
      </c>
      <c r="K27" s="68" t="str">
        <f>J21</f>
        <v>1위/(32개사)</v>
      </c>
      <c r="M27" s="2" t="s">
        <v>187</v>
      </c>
      <c r="N27" s="308">
        <v>0.14705882352941177</v>
      </c>
      <c r="O27" s="39">
        <v>10</v>
      </c>
      <c r="X27" s="2"/>
      <c r="Y27" s="2"/>
    </row>
    <row r="28" spans="2:28" ht="22.5" customHeight="1">
      <c r="M28" s="2" t="s">
        <v>188</v>
      </c>
      <c r="N28" s="308">
        <v>0.14705882352941177</v>
      </c>
      <c r="O28" s="39">
        <v>10</v>
      </c>
      <c r="X28" s="2"/>
      <c r="Y28" s="2"/>
    </row>
    <row r="29" spans="2:28" ht="17.25" customHeight="1">
      <c r="B29" s="52" t="s">
        <v>131</v>
      </c>
      <c r="C29" s="52"/>
      <c r="D29" s="51"/>
      <c r="E29" s="51"/>
      <c r="F29" s="51"/>
      <c r="G29" s="51"/>
      <c r="H29" s="51"/>
      <c r="I29" s="51"/>
      <c r="J29" s="51"/>
      <c r="K29" s="51"/>
      <c r="M29" s="2" t="s">
        <v>117</v>
      </c>
      <c r="N29" s="308">
        <v>0.14705882352941177</v>
      </c>
      <c r="O29" s="39">
        <v>10</v>
      </c>
      <c r="X29" s="2"/>
      <c r="Y29" s="2"/>
    </row>
    <row r="30" spans="2:28" ht="22.5" customHeight="1">
      <c r="B30" s="60"/>
      <c r="C30" s="60"/>
      <c r="M30" s="2" t="s">
        <v>189</v>
      </c>
      <c r="N30" s="308">
        <v>0.25</v>
      </c>
      <c r="O30" s="39">
        <v>16</v>
      </c>
      <c r="X30" s="2"/>
      <c r="Y30" s="2"/>
    </row>
    <row r="31" spans="2:28" ht="22.5" customHeight="1" thickBot="1">
      <c r="H31" s="194" t="s">
        <v>92</v>
      </c>
      <c r="I31" s="195" t="s">
        <v>93</v>
      </c>
      <c r="J31" s="196" t="str">
        <f>J10</f>
        <v>세운교통</v>
      </c>
      <c r="K31" s="197" t="s">
        <v>116</v>
      </c>
      <c r="M31" s="2" t="s">
        <v>190</v>
      </c>
      <c r="N31" s="308">
        <v>0.26470588235294118</v>
      </c>
      <c r="O31" s="39">
        <v>17</v>
      </c>
      <c r="X31" s="2"/>
      <c r="Y31" s="2"/>
    </row>
    <row r="32" spans="2:28" ht="22.5" customHeight="1" thickTop="1">
      <c r="H32" s="202" t="s">
        <v>110</v>
      </c>
      <c r="I32" s="203" t="s">
        <v>67</v>
      </c>
      <c r="J32" s="204" t="s">
        <v>68</v>
      </c>
      <c r="K32" s="205"/>
      <c r="M32" s="2" t="s">
        <v>76</v>
      </c>
      <c r="N32" s="308">
        <v>4.4117647058823532E-2</v>
      </c>
      <c r="O32" s="39">
        <v>3</v>
      </c>
      <c r="X32" s="2"/>
      <c r="Z32" s="39"/>
      <c r="AA32" s="39"/>
      <c r="AB32" s="39"/>
    </row>
    <row r="33" spans="2:28" ht="21" customHeight="1">
      <c r="H33" s="198" t="s">
        <v>95</v>
      </c>
      <c r="I33" s="199">
        <v>4.0834575260804772E-2</v>
      </c>
      <c r="J33" s="200" t="s">
        <v>369</v>
      </c>
      <c r="K33" s="201">
        <v>0.10622424826860699</v>
      </c>
      <c r="M33" s="2"/>
      <c r="X33" s="2"/>
      <c r="Z33" s="39"/>
      <c r="AA33" s="39"/>
      <c r="AB33" s="39"/>
    </row>
    <row r="34" spans="2:28" ht="21" customHeight="1">
      <c r="H34" s="182" t="s">
        <v>96</v>
      </c>
      <c r="I34" s="174">
        <v>6.9448584202682559E-2</v>
      </c>
      <c r="J34" s="183" t="s">
        <v>369</v>
      </c>
      <c r="K34" s="184">
        <v>7.7610239326729211E-2</v>
      </c>
      <c r="L34" s="4"/>
      <c r="M34" s="2"/>
      <c r="X34" s="2"/>
      <c r="Z34" s="39"/>
      <c r="AA34" s="39"/>
      <c r="AB34" s="39"/>
    </row>
    <row r="35" spans="2:28" ht="21" customHeight="1">
      <c r="H35" s="181" t="s">
        <v>97</v>
      </c>
      <c r="I35" s="174">
        <v>0.12071535022354694</v>
      </c>
      <c r="J35" s="183" t="s">
        <v>369</v>
      </c>
      <c r="K35" s="184">
        <v>2.6343473305864826E-2</v>
      </c>
      <c r="L35" s="4"/>
      <c r="M35" s="2"/>
      <c r="X35" s="2"/>
      <c r="Z35" s="39"/>
      <c r="AA35" s="39"/>
      <c r="AB35" s="39"/>
    </row>
    <row r="36" spans="2:28" ht="21" customHeight="1">
      <c r="H36" s="181" t="s">
        <v>100</v>
      </c>
      <c r="I36" s="174">
        <v>0.21818181818181817</v>
      </c>
      <c r="J36" s="183" t="s">
        <v>370</v>
      </c>
      <c r="K36" s="184">
        <v>3.1818181818181829E-2</v>
      </c>
      <c r="L36" s="4"/>
      <c r="M36" s="2"/>
      <c r="X36" s="2"/>
      <c r="Z36" s="39"/>
      <c r="AA36" s="39"/>
      <c r="AB36" s="39"/>
    </row>
    <row r="37" spans="2:28" ht="21" customHeight="1">
      <c r="H37" s="185" t="s">
        <v>98</v>
      </c>
      <c r="I37" s="174">
        <v>0.23487332339791356</v>
      </c>
      <c r="J37" s="183" t="s">
        <v>371</v>
      </c>
      <c r="K37" s="184">
        <v>2.9832558955027622E-2</v>
      </c>
      <c r="L37" s="4"/>
      <c r="M37" s="2"/>
      <c r="X37" s="2"/>
      <c r="Z37" s="39"/>
      <c r="AA37" s="39"/>
      <c r="AB37" s="39"/>
    </row>
    <row r="38" spans="2:28" ht="21" customHeight="1">
      <c r="H38" s="186" t="s">
        <v>99</v>
      </c>
      <c r="I38" s="187">
        <v>0.31594634873323396</v>
      </c>
      <c r="J38" s="188" t="s">
        <v>372</v>
      </c>
      <c r="K38" s="189">
        <v>-0.27182870167441042</v>
      </c>
      <c r="L38" s="4"/>
      <c r="M38" s="2"/>
      <c r="X38" s="2"/>
      <c r="Z38" s="39"/>
      <c r="AA38" s="39"/>
      <c r="AB38" s="39"/>
    </row>
    <row r="39" spans="2:28" ht="22.5" customHeight="1">
      <c r="L39" s="4"/>
      <c r="M39" s="2"/>
      <c r="X39" s="2"/>
      <c r="Z39" s="39"/>
      <c r="AA39" s="39"/>
      <c r="AB39" s="39"/>
    </row>
    <row r="40" spans="2:28" ht="18" customHeight="1">
      <c r="B40" s="52" t="s">
        <v>132</v>
      </c>
      <c r="C40" s="52"/>
      <c r="D40" s="51"/>
      <c r="E40" s="51"/>
      <c r="F40" s="51"/>
      <c r="G40" s="51"/>
      <c r="H40" s="51"/>
      <c r="I40" s="51"/>
      <c r="J40" s="51"/>
      <c r="K40" s="51"/>
      <c r="L40" s="4"/>
      <c r="M40" s="2"/>
      <c r="X40" s="2"/>
      <c r="Z40" s="39"/>
      <c r="AA40" s="39"/>
      <c r="AB40" s="39"/>
    </row>
    <row r="41" spans="2:28" ht="30.75" customHeight="1">
      <c r="B41" s="56" t="s">
        <v>62</v>
      </c>
      <c r="C41" s="56" t="s">
        <v>102</v>
      </c>
      <c r="D41" s="56" t="s">
        <v>103</v>
      </c>
      <c r="E41" s="56" t="s">
        <v>104</v>
      </c>
      <c r="F41" s="56" t="s">
        <v>105</v>
      </c>
      <c r="G41" s="56" t="s">
        <v>106</v>
      </c>
      <c r="H41" s="56" t="s">
        <v>6</v>
      </c>
      <c r="I41" s="56" t="s">
        <v>7</v>
      </c>
      <c r="J41" s="56" t="s">
        <v>107</v>
      </c>
      <c r="K41" s="56" t="s">
        <v>72</v>
      </c>
      <c r="L41" s="4"/>
      <c r="M41" s="2"/>
      <c r="N41" s="39" t="s">
        <v>125</v>
      </c>
      <c r="X41" s="2"/>
      <c r="Z41" s="39"/>
      <c r="AA41" s="39"/>
      <c r="AB41" s="39"/>
    </row>
    <row r="42" spans="2:28" ht="22.5" customHeight="1">
      <c r="B42" s="224" t="s">
        <v>118</v>
      </c>
      <c r="C42" s="77">
        <v>1</v>
      </c>
      <c r="D42" s="78">
        <v>5.2281653476100018E-2</v>
      </c>
      <c r="E42" s="78">
        <v>0.50188845848997832</v>
      </c>
      <c r="F42" s="78">
        <v>0.16446806024258009</v>
      </c>
      <c r="G42" s="79">
        <v>19.411125000000002</v>
      </c>
      <c r="H42" s="80">
        <v>1.9697088686123025</v>
      </c>
      <c r="I42" s="80">
        <v>34.964023316362983</v>
      </c>
      <c r="J42" s="81">
        <v>1.6585219222705234</v>
      </c>
      <c r="K42" s="83" t="s">
        <v>76</v>
      </c>
      <c r="L42" s="4"/>
      <c r="M42" s="2"/>
      <c r="N42" s="39">
        <v>1</v>
      </c>
      <c r="X42" s="2"/>
      <c r="Z42" s="39"/>
      <c r="AA42" s="39"/>
      <c r="AB42" s="39"/>
    </row>
    <row r="43" spans="2:28" ht="22.5" customHeight="1">
      <c r="B43" s="222" t="s">
        <v>118</v>
      </c>
      <c r="C43" s="69">
        <v>2</v>
      </c>
      <c r="D43" s="70">
        <v>8.8177119912237104E-2</v>
      </c>
      <c r="E43" s="70">
        <v>0.3746958729470557</v>
      </c>
      <c r="F43" s="70">
        <v>0.15217853747647869</v>
      </c>
      <c r="G43" s="71">
        <v>16.275661016949151</v>
      </c>
      <c r="H43" s="72">
        <v>0.63459200428779305</v>
      </c>
      <c r="I43" s="72">
        <v>10.517473560142985</v>
      </c>
      <c r="J43" s="73">
        <v>1.8849896784067954</v>
      </c>
      <c r="K43" s="74" t="s">
        <v>117</v>
      </c>
      <c r="M43" s="2"/>
      <c r="N43" s="39">
        <v>4</v>
      </c>
      <c r="X43" s="2"/>
      <c r="Z43" s="39"/>
      <c r="AA43" s="39"/>
      <c r="AB43" s="39"/>
    </row>
    <row r="44" spans="2:28" ht="22.5" customHeight="1">
      <c r="B44" s="222" t="s">
        <v>118</v>
      </c>
      <c r="C44" s="69">
        <v>3</v>
      </c>
      <c r="D44" s="70">
        <v>2.8451837859002217E-2</v>
      </c>
      <c r="E44" s="70">
        <v>0.3599501103353171</v>
      </c>
      <c r="F44" s="70">
        <v>0.15610498912018692</v>
      </c>
      <c r="G44" s="71">
        <v>14.130687499999997</v>
      </c>
      <c r="H44" s="72">
        <v>1.3300765833897565</v>
      </c>
      <c r="I44" s="72">
        <v>13.218932952476091</v>
      </c>
      <c r="J44" s="73">
        <v>1.972074657478857</v>
      </c>
      <c r="K44" s="74" t="s">
        <v>68</v>
      </c>
      <c r="M44" s="2"/>
      <c r="N44" s="39">
        <v>4</v>
      </c>
      <c r="X44" s="2"/>
      <c r="Z44" s="39"/>
      <c r="AA44" s="39"/>
      <c r="AB44" s="39"/>
    </row>
    <row r="45" spans="2:28" ht="22.5" customHeight="1">
      <c r="B45" s="222" t="s">
        <v>118</v>
      </c>
      <c r="C45" s="69">
        <v>4</v>
      </c>
      <c r="D45" s="70">
        <v>2.5228876281622448E-2</v>
      </c>
      <c r="E45" s="70">
        <v>0.35860212284610615</v>
      </c>
      <c r="F45" s="70">
        <v>0.16030397174152802</v>
      </c>
      <c r="G45" s="71">
        <v>13.978793103448275</v>
      </c>
      <c r="H45" s="72">
        <v>0.20505398943611561</v>
      </c>
      <c r="I45" s="72">
        <v>13.014897329504043</v>
      </c>
      <c r="J45" s="73">
        <v>1.9718011869561092</v>
      </c>
      <c r="K45" s="74" t="s">
        <v>68</v>
      </c>
      <c r="M45" s="2"/>
      <c r="N45" s="39">
        <v>4</v>
      </c>
      <c r="X45" s="2"/>
      <c r="Z45" s="39"/>
      <c r="AA45" s="39"/>
      <c r="AB45" s="39"/>
    </row>
    <row r="46" spans="2:28" ht="22.5" customHeight="1">
      <c r="B46" s="222" t="s">
        <v>118</v>
      </c>
      <c r="C46" s="69">
        <v>5</v>
      </c>
      <c r="D46" s="70">
        <v>2.7414650630482061E-2</v>
      </c>
      <c r="E46" s="70">
        <v>0.35403004594150678</v>
      </c>
      <c r="F46" s="70">
        <v>0.15466186002718635</v>
      </c>
      <c r="G46" s="71">
        <v>13.903359999999997</v>
      </c>
      <c r="H46" s="72">
        <v>0.17023670775826133</v>
      </c>
      <c r="I46" s="72">
        <v>12.925765345187774</v>
      </c>
      <c r="J46" s="73">
        <v>1.9764221019446793</v>
      </c>
      <c r="K46" s="74" t="s">
        <v>66</v>
      </c>
      <c r="M46" s="2"/>
      <c r="N46" s="39">
        <v>5</v>
      </c>
      <c r="X46" s="2"/>
      <c r="Z46" s="39"/>
      <c r="AA46" s="39"/>
      <c r="AB46" s="39"/>
    </row>
    <row r="47" spans="2:28" ht="22.5" customHeight="1">
      <c r="B47" s="222" t="s">
        <v>118</v>
      </c>
      <c r="C47" s="69">
        <v>6</v>
      </c>
      <c r="D47" s="70">
        <v>2.8583132391298963E-2</v>
      </c>
      <c r="E47" s="70">
        <v>0.34759212413675317</v>
      </c>
      <c r="F47" s="70">
        <v>0.14689963724970828</v>
      </c>
      <c r="G47" s="71">
        <v>14.36916279069767</v>
      </c>
      <c r="H47" s="72">
        <v>0.21291435153523669</v>
      </c>
      <c r="I47" s="72">
        <v>14.456771816146521</v>
      </c>
      <c r="J47" s="73">
        <v>1.9090022350667413</v>
      </c>
      <c r="K47" s="74" t="s">
        <v>69</v>
      </c>
      <c r="M47" s="2"/>
      <c r="N47" s="39">
        <v>3</v>
      </c>
      <c r="X47" s="2"/>
      <c r="Z47" s="39"/>
      <c r="AA47" s="39"/>
      <c r="AB47" s="39"/>
    </row>
    <row r="48" spans="2:28" ht="22.5" customHeight="1">
      <c r="B48" s="222" t="s">
        <v>118</v>
      </c>
      <c r="C48" s="69">
        <v>7</v>
      </c>
      <c r="D48" s="70">
        <v>3.0360453497172084E-2</v>
      </c>
      <c r="E48" s="70">
        <v>0.35357328267680993</v>
      </c>
      <c r="F48" s="70">
        <v>0.14471871975467002</v>
      </c>
      <c r="G48" s="71">
        <v>15.290605263157895</v>
      </c>
      <c r="H48" s="72">
        <v>0.14661934083962816</v>
      </c>
      <c r="I48" s="72">
        <v>14.313788570940323</v>
      </c>
      <c r="J48" s="73">
        <v>1.8379871896620164</v>
      </c>
      <c r="K48" s="74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>
      <c r="B49" s="222" t="s">
        <v>118</v>
      </c>
      <c r="C49" s="69">
        <v>9</v>
      </c>
      <c r="D49" s="70">
        <v>2.8992596295372125E-2</v>
      </c>
      <c r="E49" s="70">
        <v>0.37338534687369751</v>
      </c>
      <c r="F49" s="70">
        <v>0.14704253599781139</v>
      </c>
      <c r="G49" s="71">
        <v>15.199370370370367</v>
      </c>
      <c r="H49" s="72">
        <v>0.15980671571131377</v>
      </c>
      <c r="I49" s="72">
        <v>13.815646830252623</v>
      </c>
      <c r="J49" s="73">
        <v>1.8869996754914948</v>
      </c>
      <c r="K49" s="74" t="s">
        <v>68</v>
      </c>
      <c r="M49" s="2"/>
      <c r="N49" s="39">
        <v>4</v>
      </c>
      <c r="X49" s="2"/>
      <c r="Z49" s="39"/>
      <c r="AA49" s="39"/>
      <c r="AB49" s="39"/>
    </row>
    <row r="50" spans="2:28" ht="25.5" customHeight="1">
      <c r="B50" s="53" t="s">
        <v>108</v>
      </c>
      <c r="C50" s="53"/>
      <c r="D50" s="67" cm="1">
        <f t="array" aca="1" ref="D50" ca="1">(INDIRECT(ADDRESS(ROW()-1,COLUMN()))/INDIRECT(ADDRESS(ROW()-2,COLUMN())))-1</f>
        <v>-4.5053912054619616E-2</v>
      </c>
      <c r="E50" s="67" cm="1">
        <f t="array" aca="1" ref="E50" ca="1">(INDIRECT(ADDRESS(ROW()-1,COLUMN()))/INDIRECT(ADDRESS(ROW()-2,COLUMN())))-1</f>
        <v>5.6033827123179947E-2</v>
      </c>
      <c r="F50" s="67" cm="1">
        <f t="array" aca="1" ref="F50" ca="1">(INDIRECT(ADDRESS(ROW()-1,COLUMN()))/INDIRECT(ADDRESS(ROW()-2,COLUMN())))-1</f>
        <v>1.6057468218906079E-2</v>
      </c>
      <c r="G50" s="67" cm="1">
        <f t="array" aca="1" ref="G50" ca="1">(INDIRECT(ADDRESS(ROW()-1,COLUMN()))/INDIRECT(ADDRESS(ROW()-2,COLUMN())))-1</f>
        <v>-5.9667286688352972E-3</v>
      </c>
      <c r="H50" s="67" cm="1">
        <f t="array" aca="1" ref="H50" ca="1">(INDIRECT(ADDRESS(ROW()-1,COLUMN()))/INDIRECT(ADDRESS(ROW()-2,COLUMN())))-1</f>
        <v>8.9942942016837613E-2</v>
      </c>
      <c r="I50" s="67" cm="1">
        <f t="array" aca="1" ref="I50" ca="1">(INDIRECT(ADDRESS(ROW()-1,COLUMN()))/INDIRECT(ADDRESS(ROW()-2,COLUMN())))-1</f>
        <v>-3.4801529882802718E-2</v>
      </c>
      <c r="J50" s="67" cm="1">
        <f t="array" aca="1" ref="J50" ca="1">(INDIRECT(ADDRESS(ROW()-1,COLUMN()))/INDIRECT(ADDRESS(ROW()-2,COLUMN())))-1</f>
        <v>2.6666391422723201E-2</v>
      </c>
      <c r="K50" s="75" t="str" cm="1">
        <f t="array" aca="1" ref="K50" ca="1">_xlfn.IFS(N50=0,"등급유지",N50&gt;0,N50&amp;"등급 상승",N50&lt;0,N50&amp;"등급 하락")</f>
        <v>등급유지</v>
      </c>
      <c r="M50" s="309"/>
      <c r="N50" s="39" cm="1">
        <f t="array" aca="1" ref="N50" ca="1">(INDIRECT(ADDRESS(ROW()-1,COLUMN()))-INDIRECT(ADDRESS(ROW()-2,COLUMN())))</f>
        <v>0</v>
      </c>
      <c r="O50" s="39" t="s">
        <v>126</v>
      </c>
      <c r="X50" s="310"/>
      <c r="Z50" s="227"/>
      <c r="AA50" s="39"/>
      <c r="AB50" s="39"/>
    </row>
    <row r="51" spans="2:28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309"/>
      <c r="N51" s="2"/>
      <c r="O51" s="2"/>
      <c r="X51" s="310"/>
      <c r="Z51" s="227"/>
      <c r="AA51" s="39"/>
      <c r="AB51" s="39"/>
    </row>
    <row r="52" spans="2:28" ht="18" customHeight="1">
      <c r="B52" s="52" t="s">
        <v>133</v>
      </c>
      <c r="C52" s="52"/>
      <c r="D52" s="51"/>
      <c r="E52" s="51"/>
      <c r="F52" s="51"/>
      <c r="G52" s="51"/>
      <c r="H52" s="51"/>
      <c r="I52" s="51"/>
      <c r="J52" s="51"/>
      <c r="K52" s="51"/>
      <c r="M52" s="309"/>
      <c r="X52" s="310"/>
      <c r="Z52" s="227"/>
      <c r="AA52" s="39"/>
      <c r="AB52" s="39"/>
    </row>
    <row r="53" spans="2:28" ht="21" customHeight="1">
      <c r="B53" s="48"/>
      <c r="C53" s="48"/>
      <c r="D53" s="49"/>
      <c r="E53" s="49"/>
      <c r="F53" s="49"/>
      <c r="G53" s="49"/>
      <c r="H53" s="49"/>
      <c r="I53" s="49"/>
      <c r="J53" s="49"/>
      <c r="K53" s="49"/>
      <c r="M53" s="309"/>
      <c r="X53" s="310"/>
      <c r="Z53" s="227"/>
      <c r="AA53" s="39"/>
      <c r="AB53" s="39"/>
    </row>
    <row r="54" spans="2:28" ht="25.5" customHeight="1">
      <c r="B54" s="48"/>
      <c r="C54" s="48"/>
      <c r="D54" s="49"/>
      <c r="E54" s="49"/>
      <c r="F54" s="49"/>
      <c r="G54" s="49"/>
      <c r="H54" s="49"/>
      <c r="I54" s="49"/>
      <c r="J54" s="49"/>
      <c r="K54" s="49"/>
      <c r="M54" s="309"/>
      <c r="N54" s="310"/>
      <c r="P54" s="227"/>
      <c r="AA54" s="40"/>
    </row>
    <row r="55" spans="2:28" ht="25.5" customHeight="1">
      <c r="B55" s="48"/>
      <c r="C55" s="48"/>
      <c r="D55" s="49"/>
      <c r="M55" s="309"/>
      <c r="N55" s="310"/>
      <c r="P55" s="227"/>
      <c r="AA55" s="40"/>
    </row>
    <row r="56" spans="2:28" ht="25.5" customHeight="1">
      <c r="B56" s="48"/>
      <c r="C56" s="48"/>
      <c r="D56" s="49"/>
      <c r="M56" s="309"/>
      <c r="N56" s="310"/>
      <c r="P56" s="227"/>
      <c r="AA56" s="40"/>
    </row>
    <row r="57" spans="2:28" ht="25.5" customHeight="1">
      <c r="B57" s="48"/>
      <c r="C57" s="48"/>
      <c r="D57" s="49"/>
      <c r="M57" s="309"/>
      <c r="N57" s="310"/>
      <c r="P57" s="227"/>
      <c r="AA57" s="40"/>
    </row>
    <row r="58" spans="2:28" ht="25.5" customHeight="1">
      <c r="B58" s="48"/>
      <c r="C58" s="48"/>
      <c r="D58" s="49"/>
      <c r="M58" s="309"/>
      <c r="N58" s="310"/>
      <c r="P58" s="227"/>
      <c r="AA58" s="40"/>
    </row>
    <row r="59" spans="2:28" ht="25.5" customHeight="1">
      <c r="B59" s="48"/>
      <c r="C59" s="48"/>
      <c r="D59" s="49"/>
      <c r="M59" s="309"/>
      <c r="N59" s="310"/>
      <c r="P59" s="227"/>
      <c r="AA59" s="40"/>
    </row>
    <row r="60" spans="2:28" ht="25.5" customHeight="1">
      <c r="B60" s="48"/>
      <c r="C60" s="48"/>
      <c r="D60" s="49"/>
      <c r="M60" s="309"/>
      <c r="N60" s="310"/>
      <c r="P60" s="227"/>
      <c r="AA60" s="40"/>
    </row>
    <row r="61" spans="2:28" ht="25.5" customHeight="1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309"/>
      <c r="N61" s="310"/>
      <c r="P61" s="227"/>
      <c r="AA61" s="40"/>
    </row>
    <row r="62" spans="2:28" ht="25.5" customHeight="1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309"/>
      <c r="N62" s="310"/>
      <c r="P62" s="227"/>
      <c r="AA62" s="40"/>
    </row>
    <row r="63" spans="2:28" ht="25.5" customHeight="1" thickBot="1">
      <c r="B63" s="206" t="s">
        <v>92</v>
      </c>
      <c r="C63" s="207" t="s">
        <v>119</v>
      </c>
      <c r="D63" s="207" t="s">
        <v>122</v>
      </c>
      <c r="E63" s="207" t="s">
        <v>121</v>
      </c>
      <c r="F63" s="207" t="s">
        <v>120</v>
      </c>
      <c r="G63" s="207" t="s">
        <v>123</v>
      </c>
      <c r="H63" s="207" t="s">
        <v>177</v>
      </c>
      <c r="I63" s="207" t="s">
        <v>177</v>
      </c>
      <c r="J63" s="207" t="s">
        <v>177</v>
      </c>
      <c r="K63" s="208" t="s">
        <v>177</v>
      </c>
      <c r="M63" s="311">
        <v>1</v>
      </c>
      <c r="N63" s="312">
        <v>2</v>
      </c>
      <c r="O63" s="312">
        <v>3</v>
      </c>
      <c r="P63" s="311">
        <v>4</v>
      </c>
      <c r="Q63" s="312">
        <v>5</v>
      </c>
      <c r="R63" s="313"/>
      <c r="S63" s="314"/>
      <c r="T63" s="313"/>
      <c r="U63" s="315"/>
      <c r="AA63" s="40"/>
    </row>
    <row r="64" spans="2:28" ht="25.5" customHeight="1" thickTop="1">
      <c r="B64" s="211" t="s">
        <v>110</v>
      </c>
      <c r="C64" s="212" t="s">
        <v>71</v>
      </c>
      <c r="D64" s="213" t="s">
        <v>68</v>
      </c>
      <c r="E64" s="213" t="s">
        <v>69</v>
      </c>
      <c r="F64" s="213" t="s">
        <v>69</v>
      </c>
      <c r="G64" s="213" t="s">
        <v>67</v>
      </c>
      <c r="H64" s="213" t="s">
        <v>177</v>
      </c>
      <c r="I64" s="213" t="s">
        <v>177</v>
      </c>
      <c r="J64" s="213" t="s">
        <v>177</v>
      </c>
      <c r="K64" s="213" t="s">
        <v>177</v>
      </c>
      <c r="M64" s="311" t="s">
        <v>119</v>
      </c>
      <c r="N64" s="311" t="s">
        <v>122</v>
      </c>
      <c r="O64" s="311" t="s">
        <v>121</v>
      </c>
      <c r="P64" s="311" t="s">
        <v>120</v>
      </c>
      <c r="Q64" s="311" t="s">
        <v>123</v>
      </c>
      <c r="R64" s="314"/>
      <c r="S64" s="314"/>
      <c r="T64" s="314"/>
      <c r="U64" s="309"/>
      <c r="AA64" s="40"/>
    </row>
    <row r="65" spans="2:27" ht="25.5" customHeight="1">
      <c r="B65" s="209" t="s">
        <v>95</v>
      </c>
      <c r="C65" s="199" t="s">
        <v>338</v>
      </c>
      <c r="D65" s="199" t="s">
        <v>337</v>
      </c>
      <c r="E65" s="199" t="s">
        <v>334</v>
      </c>
      <c r="F65" s="199" t="s">
        <v>334</v>
      </c>
      <c r="G65" s="199" t="s">
        <v>334</v>
      </c>
      <c r="H65" s="199" t="s">
        <v>177</v>
      </c>
      <c r="I65" s="199" t="s">
        <v>177</v>
      </c>
      <c r="J65" s="199" t="s">
        <v>177</v>
      </c>
      <c r="K65" s="210" t="s">
        <v>177</v>
      </c>
      <c r="M65" s="316"/>
      <c r="N65" s="317"/>
      <c r="O65" s="318"/>
      <c r="P65" s="319"/>
      <c r="Q65" s="318"/>
      <c r="AA65" s="40"/>
    </row>
    <row r="66" spans="2:27" ht="25.5" customHeight="1">
      <c r="B66" s="173" t="s">
        <v>96</v>
      </c>
      <c r="C66" s="175" t="s">
        <v>334</v>
      </c>
      <c r="D66" s="175" t="s">
        <v>334</v>
      </c>
      <c r="E66" s="175" t="s">
        <v>334</v>
      </c>
      <c r="F66" s="175" t="s">
        <v>337</v>
      </c>
      <c r="G66" s="175" t="s">
        <v>334</v>
      </c>
      <c r="H66" s="175" t="s">
        <v>177</v>
      </c>
      <c r="I66" s="175" t="s">
        <v>177</v>
      </c>
      <c r="J66" s="175" t="s">
        <v>177</v>
      </c>
      <c r="K66" s="176" t="s">
        <v>177</v>
      </c>
      <c r="M66" s="320">
        <v>0.75</v>
      </c>
      <c r="N66" s="320">
        <v>0.14285714285714285</v>
      </c>
      <c r="O66" s="320">
        <v>0</v>
      </c>
      <c r="P66" s="320">
        <v>0</v>
      </c>
      <c r="Q66" s="320">
        <v>0</v>
      </c>
      <c r="R66" s="321"/>
      <c r="S66" s="321"/>
      <c r="T66" s="321"/>
      <c r="AA66" s="40"/>
    </row>
    <row r="67" spans="2:27" ht="25.5" customHeight="1">
      <c r="B67" s="172" t="s">
        <v>97</v>
      </c>
      <c r="C67" s="175" t="s">
        <v>335</v>
      </c>
      <c r="D67" s="175" t="s">
        <v>339</v>
      </c>
      <c r="E67" s="175" t="s">
        <v>335</v>
      </c>
      <c r="F67" s="175" t="s">
        <v>339</v>
      </c>
      <c r="G67" s="175" t="s">
        <v>334</v>
      </c>
      <c r="H67" s="175" t="s">
        <v>177</v>
      </c>
      <c r="I67" s="175" t="s">
        <v>177</v>
      </c>
      <c r="J67" s="175" t="s">
        <v>177</v>
      </c>
      <c r="K67" s="176" t="s">
        <v>177</v>
      </c>
      <c r="M67" s="320">
        <v>0</v>
      </c>
      <c r="N67" s="320">
        <v>0</v>
      </c>
      <c r="O67" s="320">
        <v>0</v>
      </c>
      <c r="P67" s="320">
        <v>0.14285714285714285</v>
      </c>
      <c r="Q67" s="320">
        <v>0</v>
      </c>
      <c r="R67" s="321"/>
      <c r="S67" s="321"/>
      <c r="T67" s="321"/>
      <c r="AA67" s="40"/>
    </row>
    <row r="68" spans="2:27" ht="25.5" customHeight="1">
      <c r="B68" s="172" t="s">
        <v>100</v>
      </c>
      <c r="C68" s="175" t="s">
        <v>334</v>
      </c>
      <c r="D68" s="175" t="s">
        <v>339</v>
      </c>
      <c r="E68" s="175" t="s">
        <v>366</v>
      </c>
      <c r="F68" s="175" t="s">
        <v>339</v>
      </c>
      <c r="G68" s="175" t="s">
        <v>367</v>
      </c>
      <c r="H68" s="175" t="s">
        <v>177</v>
      </c>
      <c r="I68" s="175" t="s">
        <v>177</v>
      </c>
      <c r="J68" s="175" t="s">
        <v>177</v>
      </c>
      <c r="K68" s="176" t="s">
        <v>177</v>
      </c>
      <c r="M68" s="320">
        <v>0.25</v>
      </c>
      <c r="N68" s="320">
        <v>0.2857142857142857</v>
      </c>
      <c r="O68" s="320">
        <v>0.25</v>
      </c>
      <c r="P68" s="320">
        <v>0.2857142857142857</v>
      </c>
      <c r="Q68" s="320">
        <v>0</v>
      </c>
      <c r="R68" s="321"/>
      <c r="S68" s="321"/>
      <c r="T68" s="321"/>
      <c r="AA68" s="40"/>
    </row>
    <row r="69" spans="2:27" ht="25.5" customHeight="1">
      <c r="B69" s="177" t="s">
        <v>98</v>
      </c>
      <c r="C69" s="175" t="s">
        <v>334</v>
      </c>
      <c r="D69" s="175" t="s">
        <v>337</v>
      </c>
      <c r="E69" s="175" t="s">
        <v>335</v>
      </c>
      <c r="F69" s="175" t="s">
        <v>339</v>
      </c>
      <c r="G69" s="175" t="s">
        <v>368</v>
      </c>
      <c r="H69" s="175" t="s">
        <v>177</v>
      </c>
      <c r="I69" s="175" t="s">
        <v>177</v>
      </c>
      <c r="J69" s="175" t="s">
        <v>177</v>
      </c>
      <c r="K69" s="176" t="s">
        <v>177</v>
      </c>
      <c r="M69" s="320">
        <v>0</v>
      </c>
      <c r="N69" s="320">
        <v>0.2857142857142857</v>
      </c>
      <c r="O69" s="320">
        <v>0.5</v>
      </c>
      <c r="P69" s="320">
        <v>0.2857142857142857</v>
      </c>
      <c r="Q69" s="320">
        <v>0.2</v>
      </c>
      <c r="R69" s="321"/>
      <c r="S69" s="321"/>
      <c r="T69" s="321"/>
      <c r="AA69" s="40"/>
    </row>
    <row r="70" spans="2:27" ht="25.5" customHeight="1">
      <c r="B70" s="178" t="s">
        <v>99</v>
      </c>
      <c r="C70" s="179" t="s">
        <v>334</v>
      </c>
      <c r="D70" s="179" t="s">
        <v>334</v>
      </c>
      <c r="E70" s="179" t="s">
        <v>334</v>
      </c>
      <c r="F70" s="179" t="s">
        <v>334</v>
      </c>
      <c r="G70" s="179" t="s">
        <v>368</v>
      </c>
      <c r="H70" s="179" t="s">
        <v>177</v>
      </c>
      <c r="I70" s="179" t="s">
        <v>177</v>
      </c>
      <c r="J70" s="179" t="s">
        <v>177</v>
      </c>
      <c r="K70" s="180" t="s">
        <v>177</v>
      </c>
      <c r="M70" s="320">
        <v>0</v>
      </c>
      <c r="N70" s="320">
        <v>0.14285714285714285</v>
      </c>
      <c r="O70" s="320">
        <v>0.25</v>
      </c>
      <c r="P70" s="320">
        <v>0.2857142857142857</v>
      </c>
      <c r="Q70" s="320">
        <v>0.4</v>
      </c>
      <c r="R70" s="321"/>
      <c r="S70" s="321"/>
      <c r="T70" s="321"/>
      <c r="AA70" s="40"/>
    </row>
    <row r="71" spans="2:27" ht="15.75" customHeight="1">
      <c r="B71" s="48"/>
      <c r="C71" s="48"/>
      <c r="D71" s="49"/>
      <c r="E71" s="49"/>
      <c r="F71" s="49"/>
      <c r="G71" s="49"/>
      <c r="H71" s="49"/>
      <c r="I71" s="49"/>
      <c r="J71" s="49"/>
      <c r="K71" s="49"/>
      <c r="M71" s="320">
        <v>0</v>
      </c>
      <c r="N71" s="320">
        <v>0</v>
      </c>
      <c r="O71" s="320">
        <v>0</v>
      </c>
      <c r="P71" s="320">
        <v>0</v>
      </c>
      <c r="Q71" s="320">
        <v>0.4</v>
      </c>
      <c r="R71" s="321"/>
      <c r="S71" s="321"/>
      <c r="T71" s="321"/>
      <c r="AA71" s="40"/>
    </row>
    <row r="72" spans="2:27" ht="17.25" customHeight="1">
      <c r="B72" s="52" t="s">
        <v>134</v>
      </c>
      <c r="C72" s="52"/>
      <c r="D72" s="51"/>
      <c r="E72" s="51"/>
      <c r="F72" s="51"/>
      <c r="G72" s="51"/>
      <c r="H72" s="51"/>
      <c r="I72" s="51"/>
      <c r="J72" s="51"/>
      <c r="K72" s="51"/>
      <c r="M72" s="309"/>
      <c r="N72" s="310"/>
      <c r="P72" s="227"/>
      <c r="AA72" s="40"/>
    </row>
    <row r="73" spans="2:27" ht="30.75" customHeight="1">
      <c r="B73" s="56" t="s">
        <v>75</v>
      </c>
      <c r="C73" s="56" t="s">
        <v>102</v>
      </c>
      <c r="D73" s="56" t="s">
        <v>103</v>
      </c>
      <c r="E73" s="56" t="s">
        <v>104</v>
      </c>
      <c r="F73" s="56" t="s">
        <v>105</v>
      </c>
      <c r="G73" s="56" t="s">
        <v>106</v>
      </c>
      <c r="H73" s="56" t="s">
        <v>6</v>
      </c>
      <c r="I73" s="56" t="s">
        <v>7</v>
      </c>
      <c r="J73" s="56" t="s">
        <v>107</v>
      </c>
      <c r="K73" s="56" t="s">
        <v>109</v>
      </c>
      <c r="M73" s="309"/>
      <c r="N73" s="310"/>
      <c r="P73" s="227"/>
      <c r="AA73" s="40"/>
    </row>
    <row r="74" spans="2:27" ht="19.5" customHeight="1">
      <c r="B74" s="87" t="s">
        <v>119</v>
      </c>
      <c r="C74" s="66">
        <v>1</v>
      </c>
      <c r="D74" s="88">
        <v>4.5501938391325526E-2</v>
      </c>
      <c r="E74" s="88">
        <v>0.50425017710522779</v>
      </c>
      <c r="F74" s="88">
        <v>0.17491083653356107</v>
      </c>
      <c r="G74" s="89">
        <v>21.505705882352938</v>
      </c>
      <c r="H74" s="90">
        <v>2.4561630297856603</v>
      </c>
      <c r="I74" s="90">
        <v>35.345284661381058</v>
      </c>
      <c r="J74" s="91">
        <v>1.6041574363231759</v>
      </c>
      <c r="K74" s="74"/>
      <c r="M74" s="309"/>
      <c r="N74" s="310"/>
      <c r="P74" s="227"/>
      <c r="AA74" s="40"/>
    </row>
    <row r="75" spans="2:27" ht="19.5" customHeight="1">
      <c r="B75" s="87" t="s">
        <v>119</v>
      </c>
      <c r="C75" s="66">
        <v>2</v>
      </c>
      <c r="D75" s="88">
        <v>6.2588254151810283E-2</v>
      </c>
      <c r="E75" s="88">
        <v>0.38615245395135056</v>
      </c>
      <c r="F75" s="88">
        <v>0.16550048854719934</v>
      </c>
      <c r="G75" s="89">
        <v>15.555789473684211</v>
      </c>
      <c r="H75" s="90">
        <v>0.6156414744599038</v>
      </c>
      <c r="I75" s="90">
        <v>11.398289617717783</v>
      </c>
      <c r="J75" s="91">
        <v>1.8115611115720365</v>
      </c>
      <c r="K75" s="74"/>
      <c r="M75" s="309"/>
      <c r="N75" s="310"/>
      <c r="P75" s="227"/>
      <c r="AA75" s="40"/>
    </row>
    <row r="76" spans="2:27" ht="19.5" customHeight="1">
      <c r="B76" s="87" t="s">
        <v>119</v>
      </c>
      <c r="C76" s="66">
        <v>3</v>
      </c>
      <c r="D76" s="88">
        <v>2.5360587203914424E-2</v>
      </c>
      <c r="E76" s="88">
        <v>0.36016221100089862</v>
      </c>
      <c r="F76" s="88">
        <v>0.16358947216643444</v>
      </c>
      <c r="G76" s="89">
        <v>15.702476190476188</v>
      </c>
      <c r="H76" s="90">
        <v>0.4465769301678576</v>
      </c>
      <c r="I76" s="90">
        <v>14.918613930882275</v>
      </c>
      <c r="J76" s="91">
        <v>1.8969835518866793</v>
      </c>
      <c r="K76" s="74"/>
      <c r="M76" s="309"/>
      <c r="N76" s="310"/>
      <c r="P76" s="227"/>
      <c r="AA76" s="40"/>
    </row>
    <row r="77" spans="2:27" ht="19.5" customHeight="1">
      <c r="B77" s="87" t="s">
        <v>119</v>
      </c>
      <c r="C77" s="66">
        <v>4</v>
      </c>
      <c r="D77" s="88">
        <v>2.4496932181282006E-2</v>
      </c>
      <c r="E77" s="88">
        <v>0.37527389937836558</v>
      </c>
      <c r="F77" s="88">
        <v>0.18167749080153825</v>
      </c>
      <c r="G77" s="89">
        <v>16.247500000000002</v>
      </c>
      <c r="H77" s="90">
        <v>0.26469242069750443</v>
      </c>
      <c r="I77" s="90">
        <v>18.64665769248559</v>
      </c>
      <c r="J77" s="91">
        <v>1.8787414000006615</v>
      </c>
      <c r="K77" s="74"/>
      <c r="M77" s="309"/>
      <c r="N77" s="310"/>
      <c r="P77" s="227"/>
      <c r="AA77" s="40"/>
    </row>
    <row r="78" spans="2:27" ht="19.5" customHeight="1">
      <c r="B78" s="87" t="s">
        <v>119</v>
      </c>
      <c r="C78" s="66">
        <v>5</v>
      </c>
      <c r="D78" s="88">
        <v>2.6135894160840802E-2</v>
      </c>
      <c r="E78" s="88">
        <v>0.37357657297393426</v>
      </c>
      <c r="F78" s="88">
        <v>0.18757570234591658</v>
      </c>
      <c r="G78" s="89">
        <v>16.261538461538461</v>
      </c>
      <c r="H78" s="90">
        <v>0.17596578582465919</v>
      </c>
      <c r="I78" s="90">
        <v>18.704015430210241</v>
      </c>
      <c r="J78" s="91">
        <v>1.8862968293385052</v>
      </c>
      <c r="K78" s="74"/>
      <c r="M78" s="309"/>
      <c r="N78" s="310"/>
      <c r="P78" s="227"/>
      <c r="AA78" s="40"/>
    </row>
    <row r="79" spans="2:27" ht="19.5" customHeight="1">
      <c r="B79" s="87" t="s">
        <v>119</v>
      </c>
      <c r="C79" s="66">
        <v>6</v>
      </c>
      <c r="D79" s="88">
        <v>2.6285240403054941E-2</v>
      </c>
      <c r="E79" s="88">
        <v>0.36312959024786806</v>
      </c>
      <c r="F79" s="88">
        <v>0.17703266388713509</v>
      </c>
      <c r="G79" s="89">
        <v>16.138111111111112</v>
      </c>
      <c r="H79" s="90">
        <v>0.49972887234769825</v>
      </c>
      <c r="I79" s="90">
        <v>19.922359450574326</v>
      </c>
      <c r="J79" s="91">
        <v>1.8490302772338774</v>
      </c>
      <c r="K79" s="74"/>
      <c r="M79" s="309"/>
      <c r="N79" s="310"/>
      <c r="P79" s="227"/>
      <c r="AA79" s="40"/>
    </row>
    <row r="80" spans="2:27" ht="19.5" customHeight="1">
      <c r="B80" s="87" t="s">
        <v>119</v>
      </c>
      <c r="C80" s="66">
        <v>7</v>
      </c>
      <c r="D80" s="88">
        <v>2.7830853158634126E-2</v>
      </c>
      <c r="E80" s="88">
        <v>0.36426788114177516</v>
      </c>
      <c r="F80" s="88">
        <v>0.17030610405284866</v>
      </c>
      <c r="G80" s="89">
        <v>16.571777777777779</v>
      </c>
      <c r="H80" s="90">
        <v>0.24873793941839301</v>
      </c>
      <c r="I80" s="90">
        <v>17.620701474330627</v>
      </c>
      <c r="J80" s="91">
        <v>1.811791958206237</v>
      </c>
      <c r="K80" s="74"/>
      <c r="M80" s="309"/>
      <c r="N80" s="310"/>
      <c r="P80" s="227"/>
      <c r="AA80" s="40"/>
    </row>
    <row r="81" spans="2:27" ht="19.5" customHeight="1">
      <c r="B81" s="87" t="s">
        <v>119</v>
      </c>
      <c r="C81" s="66">
        <v>8</v>
      </c>
      <c r="D81" s="88">
        <v>3.5731272866741819E-2</v>
      </c>
      <c r="E81" s="88">
        <v>0.38357684403227321</v>
      </c>
      <c r="F81" s="88">
        <v>0.15288019897377683</v>
      </c>
      <c r="G81" s="89">
        <v>18.133571428571429</v>
      </c>
      <c r="H81" s="90">
        <v>0.81122797557267257</v>
      </c>
      <c r="I81" s="90">
        <v>28.716151265393627</v>
      </c>
      <c r="J81" s="91">
        <v>1.8314353870659263</v>
      </c>
      <c r="K81" s="74"/>
      <c r="M81" s="309"/>
      <c r="N81" s="310"/>
      <c r="P81" s="227"/>
      <c r="AA81" s="40"/>
    </row>
    <row r="82" spans="2:27" ht="19.5" customHeight="1">
      <c r="B82" s="87" t="s">
        <v>119</v>
      </c>
      <c r="C82" s="66">
        <v>9</v>
      </c>
      <c r="D82" s="88">
        <v>2.4898731825334235E-2</v>
      </c>
      <c r="E82" s="88">
        <v>0.38071970254012982</v>
      </c>
      <c r="F82" s="88">
        <v>0.16169675359058661</v>
      </c>
      <c r="G82" s="89">
        <v>16.276249999999997</v>
      </c>
      <c r="H82" s="90">
        <v>8.9793156628689696E-2</v>
      </c>
      <c r="I82" s="90">
        <v>17.585644367434149</v>
      </c>
      <c r="J82" s="91">
        <v>1.9243443338200334</v>
      </c>
      <c r="K82" s="74" t="s">
        <v>71</v>
      </c>
      <c r="M82" s="309"/>
      <c r="N82" s="310"/>
      <c r="P82" s="227"/>
      <c r="AA82" s="40"/>
    </row>
    <row r="83" spans="2:27" ht="19.5" customHeight="1">
      <c r="B83" s="87" t="s">
        <v>122</v>
      </c>
      <c r="C83" s="66">
        <v>1</v>
      </c>
      <c r="D83" s="88">
        <v>5.6594597719307013E-2</v>
      </c>
      <c r="E83" s="88">
        <v>0.53010672196370123</v>
      </c>
      <c r="F83" s="88">
        <v>0.14718619403685831</v>
      </c>
      <c r="G83" s="89">
        <v>20.586000000000002</v>
      </c>
      <c r="H83" s="90">
        <v>0.6366184863185913</v>
      </c>
      <c r="I83" s="90">
        <v>13.725494565028828</v>
      </c>
      <c r="J83" s="91">
        <v>1.6087355762440845</v>
      </c>
      <c r="K83" s="74"/>
      <c r="M83" s="309"/>
      <c r="N83" s="310"/>
      <c r="P83" s="227"/>
      <c r="AA83" s="40"/>
    </row>
    <row r="84" spans="2:27" ht="19.5" customHeight="1">
      <c r="B84" s="87" t="s">
        <v>122</v>
      </c>
      <c r="C84" s="66">
        <v>2</v>
      </c>
      <c r="D84" s="88">
        <v>8.1044946591328132E-2</v>
      </c>
      <c r="E84" s="88">
        <v>0.40318456633547611</v>
      </c>
      <c r="F84" s="88">
        <v>0.13505527497952771</v>
      </c>
      <c r="G84" s="89">
        <v>15.235333333333335</v>
      </c>
      <c r="H84" s="90">
        <v>0.39146456515805128</v>
      </c>
      <c r="I84" s="90">
        <v>4.7945262863516467</v>
      </c>
      <c r="J84" s="91">
        <v>1.9137090643738028</v>
      </c>
      <c r="K84" s="74"/>
      <c r="M84" s="309"/>
      <c r="N84" s="310"/>
      <c r="P84" s="227"/>
      <c r="AA84" s="40"/>
    </row>
    <row r="85" spans="2:27" ht="19.5" customHeight="1">
      <c r="B85" s="87" t="s">
        <v>122</v>
      </c>
      <c r="C85" s="66">
        <v>3</v>
      </c>
      <c r="D85" s="88">
        <v>3.1445610768589739E-2</v>
      </c>
      <c r="E85" s="88">
        <v>0.38042467423832782</v>
      </c>
      <c r="F85" s="88">
        <v>0.14082308818394446</v>
      </c>
      <c r="G85" s="89">
        <v>13.955750000000002</v>
      </c>
      <c r="H85" s="90">
        <v>0.24320829409770953</v>
      </c>
      <c r="I85" s="90">
        <v>5.7492246364150281</v>
      </c>
      <c r="J85" s="91">
        <v>2.0582236229012274</v>
      </c>
      <c r="K85" s="74"/>
      <c r="M85" s="309"/>
      <c r="N85" s="310"/>
      <c r="P85" s="227"/>
      <c r="AA85" s="40"/>
    </row>
    <row r="86" spans="2:27" ht="20.25" customHeight="1">
      <c r="B86" s="87" t="s">
        <v>122</v>
      </c>
      <c r="C86" s="66">
        <v>4</v>
      </c>
      <c r="D86" s="88">
        <v>2.5511627731221603E-2</v>
      </c>
      <c r="E86" s="88">
        <v>0.36891537071249098</v>
      </c>
      <c r="F86" s="88">
        <v>0.14388615924269457</v>
      </c>
      <c r="G86" s="89">
        <v>14.413999999999998</v>
      </c>
      <c r="H86" s="90">
        <v>3.3378302465293178E-2</v>
      </c>
      <c r="I86" s="90">
        <v>5.0555290426278665</v>
      </c>
      <c r="J86" s="91">
        <v>2.0540022698338865</v>
      </c>
      <c r="K86" s="74"/>
      <c r="M86" s="309"/>
      <c r="N86" s="310"/>
      <c r="P86" s="227"/>
      <c r="AA86" s="40"/>
    </row>
    <row r="87" spans="2:27" ht="20.25" customHeight="1">
      <c r="B87" s="87" t="s">
        <v>122</v>
      </c>
      <c r="C87" s="66">
        <v>5</v>
      </c>
      <c r="D87" s="88">
        <v>2.9102796392331622E-2</v>
      </c>
      <c r="E87" s="88">
        <v>0.36927313806261891</v>
      </c>
      <c r="F87" s="88">
        <v>0.14466610804096458</v>
      </c>
      <c r="G87" s="89">
        <v>13.774499999999998</v>
      </c>
      <c r="H87" s="90">
        <v>2.458739885973479E-2</v>
      </c>
      <c r="I87" s="90">
        <v>5.8763883274766151</v>
      </c>
      <c r="J87" s="91">
        <v>2.0764819739404863</v>
      </c>
      <c r="K87" s="74"/>
      <c r="M87" s="309"/>
      <c r="N87" s="310"/>
      <c r="P87" s="227"/>
      <c r="AA87" s="40"/>
    </row>
    <row r="88" spans="2:27" ht="20.25" customHeight="1">
      <c r="B88" s="87" t="s">
        <v>122</v>
      </c>
      <c r="C88" s="66">
        <v>6</v>
      </c>
      <c r="D88" s="88">
        <v>3.126349037044078E-2</v>
      </c>
      <c r="E88" s="88">
        <v>0.36435903695326211</v>
      </c>
      <c r="F88" s="88">
        <v>0.15958678873026672</v>
      </c>
      <c r="G88" s="89">
        <v>14.536428571428571</v>
      </c>
      <c r="H88" s="90">
        <v>3.652800352422178E-2</v>
      </c>
      <c r="I88" s="90">
        <v>8.3365021376390587</v>
      </c>
      <c r="J88" s="91">
        <v>2.0217050796931662</v>
      </c>
      <c r="K88" s="74"/>
      <c r="M88" s="309"/>
      <c r="N88" s="310"/>
      <c r="P88" s="227"/>
      <c r="AA88" s="40"/>
    </row>
    <row r="89" spans="2:27" ht="20.25" customHeight="1">
      <c r="B89" s="87" t="s">
        <v>122</v>
      </c>
      <c r="C89" s="66">
        <v>7</v>
      </c>
      <c r="D89" s="88">
        <v>3.285929845587033E-2</v>
      </c>
      <c r="E89" s="88">
        <v>0.36924950171011034</v>
      </c>
      <c r="F89" s="88">
        <v>0.15029795548573094</v>
      </c>
      <c r="G89" s="89">
        <v>15.314400000000001</v>
      </c>
      <c r="H89" s="90">
        <v>2.0628322191288902E-2</v>
      </c>
      <c r="I89" s="90">
        <v>6.955870242902618</v>
      </c>
      <c r="J89" s="91">
        <v>1.9467960519071295</v>
      </c>
      <c r="K89" s="74"/>
      <c r="M89" s="309"/>
      <c r="N89" s="310"/>
      <c r="P89" s="227"/>
      <c r="AA89" s="40"/>
    </row>
    <row r="90" spans="2:27" ht="20.25" customHeight="1">
      <c r="B90" s="87" t="s">
        <v>122</v>
      </c>
      <c r="C90" s="66">
        <v>8</v>
      </c>
      <c r="D90" s="88">
        <v>3.335093810264407E-2</v>
      </c>
      <c r="E90" s="88">
        <v>0.40093090809333315</v>
      </c>
      <c r="F90" s="88">
        <v>0.14585393230403956</v>
      </c>
      <c r="G90" s="89">
        <v>17.325833333333332</v>
      </c>
      <c r="H90" s="90">
        <v>6.6618981354970963E-2</v>
      </c>
      <c r="I90" s="90">
        <v>8.9977261692557668</v>
      </c>
      <c r="J90" s="91">
        <v>1.8362987460016433</v>
      </c>
      <c r="K90" s="74"/>
    </row>
    <row r="91" spans="2:27" ht="20.25" customHeight="1">
      <c r="B91" s="87" t="s">
        <v>122</v>
      </c>
      <c r="C91" s="66">
        <v>9</v>
      </c>
      <c r="D91" s="88">
        <v>2.8149498060411181E-2</v>
      </c>
      <c r="E91" s="88">
        <v>0.4012822637067372</v>
      </c>
      <c r="F91" s="88">
        <v>0.14327256071292352</v>
      </c>
      <c r="G91" s="89">
        <v>16.193499999999997</v>
      </c>
      <c r="H91" s="90">
        <v>7.0554445525077239E-2</v>
      </c>
      <c r="I91" s="90">
        <v>7.238886110872925</v>
      </c>
      <c r="J91" s="91">
        <v>1.874719764355155</v>
      </c>
      <c r="K91" s="74" t="s">
        <v>68</v>
      </c>
    </row>
    <row r="92" spans="2:27" ht="20.25" customHeight="1">
      <c r="B92" s="87" t="s">
        <v>121</v>
      </c>
      <c r="C92" s="66">
        <v>1</v>
      </c>
      <c r="D92" s="88">
        <v>5.9190545812375296E-2</v>
      </c>
      <c r="E92" s="88">
        <v>0.49703017894328061</v>
      </c>
      <c r="F92" s="88">
        <v>0.1696457256783577</v>
      </c>
      <c r="G92" s="89">
        <v>18.993857142857141</v>
      </c>
      <c r="H92" s="90">
        <v>0.49328087112543961</v>
      </c>
      <c r="I92" s="90">
        <v>21.575676363138793</v>
      </c>
      <c r="J92" s="91">
        <v>1.616469016329164</v>
      </c>
      <c r="K92" s="74"/>
    </row>
    <row r="93" spans="2:27" ht="20.25" customHeight="1">
      <c r="B93" s="87" t="s">
        <v>121</v>
      </c>
      <c r="C93" s="66">
        <v>2</v>
      </c>
      <c r="D93" s="88">
        <v>8.7260657183781315E-2</v>
      </c>
      <c r="E93" s="88">
        <v>0.36546680163686768</v>
      </c>
      <c r="F93" s="88">
        <v>0.16472588140846636</v>
      </c>
      <c r="G93" s="89">
        <v>15.599750000000002</v>
      </c>
      <c r="H93" s="90">
        <v>0.30046074163894587</v>
      </c>
      <c r="I93" s="90">
        <v>8.6743704189197963</v>
      </c>
      <c r="J93" s="91">
        <v>1.788926723302992</v>
      </c>
      <c r="K93" s="74"/>
    </row>
    <row r="94" spans="2:27" ht="20.25" customHeight="1">
      <c r="B94" s="87" t="s">
        <v>121</v>
      </c>
      <c r="C94" s="66">
        <v>3</v>
      </c>
      <c r="D94" s="88">
        <v>2.944990631187101E-2</v>
      </c>
      <c r="E94" s="88">
        <v>0.34730042755885332</v>
      </c>
      <c r="F94" s="88">
        <v>0.15848737981882502</v>
      </c>
      <c r="G94" s="89">
        <v>14.582111111111111</v>
      </c>
      <c r="H94" s="90">
        <v>9.1792772606542421</v>
      </c>
      <c r="I94" s="90">
        <v>15.578529990060243</v>
      </c>
      <c r="J94" s="91">
        <v>1.8802002694397855</v>
      </c>
      <c r="K94" s="74"/>
    </row>
    <row r="95" spans="2:27" ht="20.25" customHeight="1">
      <c r="B95" s="87" t="s">
        <v>121</v>
      </c>
      <c r="C95" s="66">
        <v>4</v>
      </c>
      <c r="D95" s="88">
        <v>2.6568686644526246E-2</v>
      </c>
      <c r="E95" s="88">
        <v>0.34398359547073143</v>
      </c>
      <c r="F95" s="88">
        <v>0.14879323227535646</v>
      </c>
      <c r="G95" s="89">
        <v>13.363</v>
      </c>
      <c r="H95" s="90">
        <v>0.29735772783699216</v>
      </c>
      <c r="I95" s="90">
        <v>9.3610500090222324</v>
      </c>
      <c r="J95" s="91">
        <v>1.9001910312301644</v>
      </c>
      <c r="K95" s="74"/>
    </row>
    <row r="96" spans="2:27" ht="20.25" customHeight="1">
      <c r="B96" s="87" t="s">
        <v>121</v>
      </c>
      <c r="C96" s="66">
        <v>5</v>
      </c>
      <c r="D96" s="88">
        <v>2.8401452930471586E-2</v>
      </c>
      <c r="E96" s="88">
        <v>0.33386872781924992</v>
      </c>
      <c r="F96" s="88">
        <v>0.14201147787262833</v>
      </c>
      <c r="G96" s="89">
        <v>12.796285714285716</v>
      </c>
      <c r="H96" s="90">
        <v>0.33644416012242717</v>
      </c>
      <c r="I96" s="90">
        <v>8.2092375069872237</v>
      </c>
      <c r="J96" s="91">
        <v>1.9503016777455879</v>
      </c>
      <c r="K96" s="74"/>
    </row>
    <row r="97" spans="2:11" ht="20.25" customHeight="1">
      <c r="B97" s="87" t="s">
        <v>121</v>
      </c>
      <c r="C97" s="66">
        <v>6</v>
      </c>
      <c r="D97" s="88">
        <v>3.5482609834157908E-2</v>
      </c>
      <c r="E97" s="88">
        <v>0.32785322282895701</v>
      </c>
      <c r="F97" s="88">
        <v>0.14454411938954653</v>
      </c>
      <c r="G97" s="89">
        <v>13.095428571428572</v>
      </c>
      <c r="H97" s="90">
        <v>0.30194526287573736</v>
      </c>
      <c r="I97" s="90">
        <v>10.918730312377471</v>
      </c>
      <c r="J97" s="91">
        <v>1.8564348697088593</v>
      </c>
      <c r="K97" s="74"/>
    </row>
    <row r="98" spans="2:11" ht="20.25" customHeight="1">
      <c r="B98" s="87" t="s">
        <v>121</v>
      </c>
      <c r="C98" s="66">
        <v>7</v>
      </c>
      <c r="D98" s="88">
        <v>3.5685240271026673E-2</v>
      </c>
      <c r="E98" s="88">
        <v>0.33143335470767493</v>
      </c>
      <c r="F98" s="88">
        <v>0.15018522242395338</v>
      </c>
      <c r="G98" s="89">
        <v>14.011999999999999</v>
      </c>
      <c r="H98" s="90">
        <v>0.25993596188761164</v>
      </c>
      <c r="I98" s="90">
        <v>12.195328878560446</v>
      </c>
      <c r="J98" s="91">
        <v>1.7880925049974563</v>
      </c>
      <c r="K98" s="74"/>
    </row>
    <row r="99" spans="2:11" ht="20.25" customHeight="1">
      <c r="B99" s="87" t="s">
        <v>121</v>
      </c>
      <c r="C99" s="66">
        <v>8</v>
      </c>
      <c r="D99" s="88">
        <v>3.4510973323886113E-2</v>
      </c>
      <c r="E99" s="88">
        <v>0.34004790558654713</v>
      </c>
      <c r="F99" s="88">
        <v>0.13979419030956608</v>
      </c>
      <c r="G99" s="89">
        <v>14.609</v>
      </c>
      <c r="H99" s="90">
        <v>0.31932683065636919</v>
      </c>
      <c r="I99" s="90">
        <v>13.068746217603257</v>
      </c>
      <c r="J99" s="91">
        <v>1.7735256325010456</v>
      </c>
      <c r="K99" s="74"/>
    </row>
    <row r="100" spans="2:11" ht="20.25" customHeight="1">
      <c r="B100" s="87" t="s">
        <v>121</v>
      </c>
      <c r="C100" s="66">
        <v>9</v>
      </c>
      <c r="D100" s="88">
        <v>4.1964559304791899E-2</v>
      </c>
      <c r="E100" s="88">
        <v>0.34853630286694515</v>
      </c>
      <c r="F100" s="88">
        <v>0.14846972195801295</v>
      </c>
      <c r="G100" s="89">
        <v>14.500249999999999</v>
      </c>
      <c r="H100" s="90">
        <v>0.24710633335591611</v>
      </c>
      <c r="I100" s="90">
        <v>12.36561276501897</v>
      </c>
      <c r="J100" s="91">
        <v>1.7894181988084819</v>
      </c>
      <c r="K100" s="74" t="s">
        <v>69</v>
      </c>
    </row>
    <row r="101" spans="2:11" ht="20.25" customHeight="1">
      <c r="B101" s="87" t="s">
        <v>120</v>
      </c>
      <c r="C101" s="66">
        <v>1</v>
      </c>
      <c r="D101" s="88">
        <v>5.4515235835271826E-2</v>
      </c>
      <c r="E101" s="88">
        <v>0.48920723466938004</v>
      </c>
      <c r="F101" s="88">
        <v>0.15797927453864521</v>
      </c>
      <c r="G101" s="89">
        <v>16.988636363636367</v>
      </c>
      <c r="H101" s="90">
        <v>2.3487545665086231</v>
      </c>
      <c r="I101" s="90">
        <v>49.433624642724425</v>
      </c>
      <c r="J101" s="91">
        <v>1.782655306917881</v>
      </c>
      <c r="K101" s="74"/>
    </row>
    <row r="102" spans="2:11" ht="20.25" customHeight="1">
      <c r="B102" s="87" t="s">
        <v>120</v>
      </c>
      <c r="C102" s="66">
        <v>2</v>
      </c>
      <c r="D102" s="88">
        <v>7.4390527973370299E-2</v>
      </c>
      <c r="E102" s="88">
        <v>0.36092417963206003</v>
      </c>
      <c r="F102" s="88">
        <v>0.13851015094682928</v>
      </c>
      <c r="G102" s="89">
        <v>12.706785714285713</v>
      </c>
      <c r="H102" s="90">
        <v>0.19598450063614836</v>
      </c>
      <c r="I102" s="90">
        <v>14.555909624595262</v>
      </c>
      <c r="J102" s="91">
        <v>2.060232589240949</v>
      </c>
      <c r="K102" s="74"/>
    </row>
    <row r="103" spans="2:11" ht="20.25" customHeight="1">
      <c r="B103" s="87" t="s">
        <v>120</v>
      </c>
      <c r="C103" s="66">
        <v>3</v>
      </c>
      <c r="D103" s="88">
        <v>2.7551761650032834E-2</v>
      </c>
      <c r="E103" s="88">
        <v>0.34231034407935163</v>
      </c>
      <c r="F103" s="88">
        <v>0.1504230652901811</v>
      </c>
      <c r="G103" s="89">
        <v>12.101857142857142</v>
      </c>
      <c r="H103" s="90">
        <v>0.21008495858074472</v>
      </c>
      <c r="I103" s="90">
        <v>16.745335661342871</v>
      </c>
      <c r="J103" s="91">
        <v>2.1552256782031685</v>
      </c>
      <c r="K103" s="74"/>
    </row>
    <row r="104" spans="2:11" ht="20.25" customHeight="1">
      <c r="B104" s="87" t="s">
        <v>120</v>
      </c>
      <c r="C104" s="66">
        <v>4</v>
      </c>
      <c r="D104" s="88">
        <v>2.2651287326264938E-2</v>
      </c>
      <c r="E104" s="88">
        <v>0.33164119419187332</v>
      </c>
      <c r="F104" s="88">
        <v>0.15229046778901748</v>
      </c>
      <c r="G104" s="89">
        <v>11.82676923076923</v>
      </c>
      <c r="H104" s="90">
        <v>5.1619282632973551E-2</v>
      </c>
      <c r="I104" s="90">
        <v>14.746814006935812</v>
      </c>
      <c r="J104" s="91">
        <v>2.1708052661560755</v>
      </c>
      <c r="K104" s="74"/>
    </row>
    <row r="105" spans="2:11" ht="20.25" customHeight="1">
      <c r="B105" s="87" t="s">
        <v>120</v>
      </c>
      <c r="C105" s="66">
        <v>5</v>
      </c>
      <c r="D105" s="88">
        <v>2.5458772991765525E-2</v>
      </c>
      <c r="E105" s="88">
        <v>0.3335413646128389</v>
      </c>
      <c r="F105" s="88">
        <v>0.14104042881204878</v>
      </c>
      <c r="G105" s="89">
        <v>12.889333333333335</v>
      </c>
      <c r="H105" s="90">
        <v>5.513083547489063E-2</v>
      </c>
      <c r="I105" s="90">
        <v>15.811523614198633</v>
      </c>
      <c r="J105" s="91">
        <v>2.1177614090214316</v>
      </c>
      <c r="K105" s="74"/>
    </row>
    <row r="106" spans="2:11" ht="20.25" customHeight="1">
      <c r="B106" s="87" t="s">
        <v>120</v>
      </c>
      <c r="C106" s="66">
        <v>6</v>
      </c>
      <c r="D106" s="88">
        <v>2.6874808473867248E-2</v>
      </c>
      <c r="E106" s="88">
        <v>0.33413662192499993</v>
      </c>
      <c r="F106" s="88">
        <v>0.12870946063788422</v>
      </c>
      <c r="G106" s="89">
        <v>14.100363636363637</v>
      </c>
      <c r="H106" s="90">
        <v>2.7725048540851897E-2</v>
      </c>
      <c r="I106" s="90">
        <v>16.365933065144045</v>
      </c>
      <c r="J106" s="91">
        <v>1.9648613297356181</v>
      </c>
      <c r="K106" s="74"/>
    </row>
    <row r="107" spans="2:11" ht="20.25" customHeight="1">
      <c r="B107" s="87" t="s">
        <v>120</v>
      </c>
      <c r="C107" s="66">
        <v>7</v>
      </c>
      <c r="D107" s="88">
        <v>3.1092094031484153E-2</v>
      </c>
      <c r="E107" s="88">
        <v>0.34137858284115707</v>
      </c>
      <c r="F107" s="88">
        <v>0.13213633843776787</v>
      </c>
      <c r="G107" s="89">
        <v>15.206909090909091</v>
      </c>
      <c r="H107" s="90">
        <v>5.0040155708587788E-2</v>
      </c>
      <c r="I107" s="90">
        <v>17.457948868877917</v>
      </c>
      <c r="J107" s="91">
        <v>1.8570136870169873</v>
      </c>
      <c r="K107" s="74"/>
    </row>
    <row r="108" spans="2:11" ht="20.25" customHeight="1">
      <c r="B108" s="87" t="s">
        <v>120</v>
      </c>
      <c r="C108" s="66">
        <v>8</v>
      </c>
      <c r="D108" s="88">
        <v>3.451594699251264E-2</v>
      </c>
      <c r="E108" s="88">
        <v>0.3499628699511339</v>
      </c>
      <c r="F108" s="88">
        <v>0.12814229684230716</v>
      </c>
      <c r="G108" s="89">
        <v>16.242700000000003</v>
      </c>
      <c r="H108" s="90">
        <v>3.6900258257527498E-2</v>
      </c>
      <c r="I108" s="90">
        <v>17.564522930583088</v>
      </c>
      <c r="J108" s="91">
        <v>1.8366955303369001</v>
      </c>
      <c r="K108" s="74"/>
    </row>
    <row r="109" spans="2:11" ht="20.25" customHeight="1">
      <c r="B109" s="87" t="s">
        <v>120</v>
      </c>
      <c r="C109" s="66">
        <v>9</v>
      </c>
      <c r="D109" s="88">
        <v>2.9533607283307253E-2</v>
      </c>
      <c r="E109" s="88">
        <v>0.35223630569295467</v>
      </c>
      <c r="F109" s="88">
        <v>0.13629026994185223</v>
      </c>
      <c r="G109" s="89">
        <v>14.351285714285712</v>
      </c>
      <c r="H109" s="90">
        <v>4.236728811093133E-2</v>
      </c>
      <c r="I109" s="90">
        <v>18.482729438393793</v>
      </c>
      <c r="J109" s="91">
        <v>1.9194515667513752</v>
      </c>
      <c r="K109" s="74" t="s">
        <v>69</v>
      </c>
    </row>
    <row r="110" spans="2:11" ht="20.25" customHeight="1">
      <c r="B110" s="87" t="s">
        <v>123</v>
      </c>
      <c r="C110" s="66">
        <v>1</v>
      </c>
      <c r="D110" s="88">
        <v>3.8589477769231023E-2</v>
      </c>
      <c r="E110" s="88">
        <v>0.47656771807005538</v>
      </c>
      <c r="F110" s="88">
        <v>0.15761297730673685</v>
      </c>
      <c r="G110" s="89">
        <v>17.43075</v>
      </c>
      <c r="H110" s="90">
        <v>1.7793074478563731</v>
      </c>
      <c r="I110" s="90">
        <v>27.495109008429225</v>
      </c>
      <c r="J110" s="91">
        <v>1.6352766781906241</v>
      </c>
      <c r="K110" s="74"/>
    </row>
    <row r="111" spans="2:11" ht="20.25" customHeight="1">
      <c r="B111" s="87" t="s">
        <v>123</v>
      </c>
      <c r="C111" s="66">
        <v>2</v>
      </c>
      <c r="D111" s="88">
        <v>0.22359367564757957</v>
      </c>
      <c r="E111" s="88">
        <v>0.32097761884038362</v>
      </c>
      <c r="F111" s="88">
        <v>0.16080393439717217</v>
      </c>
      <c r="G111" s="89">
        <v>33.243000000000002</v>
      </c>
      <c r="H111" s="90">
        <v>0.37307730991768162</v>
      </c>
      <c r="I111" s="90">
        <v>7.5985950060784955</v>
      </c>
      <c r="J111" s="91">
        <v>1.7862886439078871</v>
      </c>
      <c r="K111" s="74"/>
    </row>
    <row r="112" spans="2:11" ht="20.25" customHeight="1">
      <c r="B112" s="87" t="s">
        <v>123</v>
      </c>
      <c r="C112" s="66">
        <v>3</v>
      </c>
      <c r="D112" s="88">
        <v>3.4082064676305181E-2</v>
      </c>
      <c r="E112" s="88">
        <v>0.37036583810917778</v>
      </c>
      <c r="F112" s="88">
        <v>0.17105645733469438</v>
      </c>
      <c r="G112" s="89">
        <v>13.775333333333334</v>
      </c>
      <c r="H112" s="90">
        <v>0.20555038057492375</v>
      </c>
      <c r="I112" s="90">
        <v>7.8269730853295192</v>
      </c>
      <c r="J112" s="91">
        <v>1.8280965359136245</v>
      </c>
      <c r="K112" s="74"/>
    </row>
    <row r="113" spans="2:11" ht="20.25" customHeight="1">
      <c r="B113" s="87" t="s">
        <v>123</v>
      </c>
      <c r="C113" s="66">
        <v>4</v>
      </c>
      <c r="D113" s="88">
        <v>2.8345159816224694E-2</v>
      </c>
      <c r="E113" s="88">
        <v>0.36652827500609214</v>
      </c>
      <c r="F113" s="88">
        <v>0.172931774480895</v>
      </c>
      <c r="G113" s="89">
        <v>14.212571428571428</v>
      </c>
      <c r="H113" s="90">
        <v>0.23437026551137752</v>
      </c>
      <c r="I113" s="90">
        <v>8.665003530620643</v>
      </c>
      <c r="J113" s="91">
        <v>1.8273234978817137</v>
      </c>
      <c r="K113" s="74"/>
    </row>
    <row r="114" spans="2:11" ht="20.25" customHeight="1">
      <c r="B114" s="87" t="s">
        <v>123</v>
      </c>
      <c r="C114" s="66">
        <v>5</v>
      </c>
      <c r="D114" s="88">
        <v>2.7731749189131301E-2</v>
      </c>
      <c r="E114" s="88">
        <v>0.35222584878102153</v>
      </c>
      <c r="F114" s="88">
        <v>0.16059582699892361</v>
      </c>
      <c r="G114" s="89">
        <v>13.314500000000001</v>
      </c>
      <c r="H114" s="90">
        <v>0.24538016896072706</v>
      </c>
      <c r="I114" s="90">
        <v>7.3430931159142947</v>
      </c>
      <c r="J114" s="91">
        <v>1.8305584789679905</v>
      </c>
      <c r="K114" s="74"/>
    </row>
    <row r="115" spans="2:11" ht="20.25" customHeight="1">
      <c r="B115" s="87" t="s">
        <v>123</v>
      </c>
      <c r="C115" s="66">
        <v>6</v>
      </c>
      <c r="D115" s="88">
        <v>2.5489062096624625E-2</v>
      </c>
      <c r="E115" s="88">
        <v>0.34131648493155498</v>
      </c>
      <c r="F115" s="88">
        <v>0.14897935942357063</v>
      </c>
      <c r="G115" s="89">
        <v>14.1922</v>
      </c>
      <c r="H115" s="90">
        <v>0.26954426130159781</v>
      </c>
      <c r="I115" s="90">
        <v>7.3450811204685404</v>
      </c>
      <c r="J115" s="91">
        <v>1.801306060073018</v>
      </c>
      <c r="K115" s="74"/>
    </row>
    <row r="116" spans="2:11" ht="20.25" customHeight="1">
      <c r="B116" s="87" t="s">
        <v>123</v>
      </c>
      <c r="C116" s="66">
        <v>7</v>
      </c>
      <c r="D116" s="88">
        <v>2.3693366706341167E-2</v>
      </c>
      <c r="E116" s="88">
        <v>0.34951172343626491</v>
      </c>
      <c r="F116" s="88">
        <v>0.14935302133725786</v>
      </c>
      <c r="G116" s="89">
        <v>15.2216</v>
      </c>
      <c r="H116" s="90">
        <v>0.30579492502742422</v>
      </c>
      <c r="I116" s="90">
        <v>6.088098961909628</v>
      </c>
      <c r="J116" s="91">
        <v>1.7386077293805735</v>
      </c>
      <c r="K116" s="74"/>
    </row>
    <row r="117" spans="2:11" ht="20.25" customHeight="1">
      <c r="B117" s="87" t="s">
        <v>123</v>
      </c>
      <c r="C117" s="66">
        <v>8</v>
      </c>
      <c r="D117" s="88">
        <v>2.8956711954216108E-2</v>
      </c>
      <c r="E117" s="88">
        <v>0.37266594505336836</v>
      </c>
      <c r="F117" s="88">
        <v>0.15444048022099602</v>
      </c>
      <c r="G117" s="89">
        <v>16.944000000000003</v>
      </c>
      <c r="H117" s="90">
        <v>0.61776192088398407</v>
      </c>
      <c r="I117" s="90">
        <v>5.800935110739851</v>
      </c>
      <c r="J117" s="91">
        <v>1.6865731531167063</v>
      </c>
      <c r="K117" s="74"/>
    </row>
    <row r="118" spans="2:11" ht="20.25" customHeight="1">
      <c r="B118" s="87" t="s">
        <v>123</v>
      </c>
      <c r="C118" s="66">
        <v>9</v>
      </c>
      <c r="D118" s="88">
        <v>2.7150529958903748E-2</v>
      </c>
      <c r="E118" s="88">
        <v>0.36598104530859737</v>
      </c>
      <c r="F118" s="88">
        <v>0.17234122236326216</v>
      </c>
      <c r="G118" s="89">
        <v>15.3546</v>
      </c>
      <c r="H118" s="90">
        <v>0.40599614883653101</v>
      </c>
      <c r="I118" s="90">
        <v>7.5896422925359683</v>
      </c>
      <c r="J118" s="91">
        <v>1.7704882152338435</v>
      </c>
      <c r="K118" s="74" t="s">
        <v>67</v>
      </c>
    </row>
    <row r="119" spans="2:11" ht="20.25" customHeight="1">
      <c r="B119" s="85" t="s">
        <v>128</v>
      </c>
      <c r="C119" s="84"/>
      <c r="D119" s="85"/>
      <c r="E119" s="85"/>
      <c r="F119" s="85"/>
      <c r="G119" s="85"/>
      <c r="H119" s="85"/>
      <c r="I119" s="85"/>
      <c r="J119" s="85"/>
      <c r="K119" s="84"/>
    </row>
    <row r="120" spans="2:11" ht="20.25" customHeight="1">
      <c r="B120" s="223" t="str">
        <f>C63</f>
        <v>11</v>
      </c>
      <c r="C120" s="54"/>
      <c r="D120" s="67">
        <f>(SUMIFS(D$74:D$118,$B$74:$B$118,$B120,$C$74:$C$118,MAX($C$74:$C$118))/SUMIFS(D$74:D$118,$B$74:$B$118,$B120,$C$74:$C$118,MAX($C$74:$C$118)-1))-1</f>
        <v>-0.30316695074947542</v>
      </c>
      <c r="E120" s="67">
        <f>(SUMIFS(E$74:E$118,$B$74:$B$118,$B120,$C$74:$C$118,MAX($C$74:$C$118))/SUMIFS(E$74:E$118,$B$74:$B$118,$B120,$C$74:$C$118,MAX($C$74:$C$118)-1))-1</f>
        <v>-7.4486808486879941E-3</v>
      </c>
      <c r="F120" s="67">
        <f>(SUMIFS(F$74:F$118,$B$74:$B$118,$B120,$C$74:$C$118,MAX($C$74:$C$118))/SUMIFS(F$74:F$118,$B$74:$B$118,$B120,$C$74:$C$118,MAX($C$74:$C$118)-1))-1</f>
        <v>5.7669696114943214E-2</v>
      </c>
      <c r="G120" s="67">
        <f>(SUMIFS(G$74:G$118,$B$74:$B$118,$B120,$C$74:$C$118,MAX($C$74:$C$118))/SUMIFS(G$74:G$118,$B$74:$B$118,$B120,$C$74:$C$118,MAX($C$74:$C$118)-1))-1</f>
        <v>-0.10242446921652826</v>
      </c>
      <c r="H120" s="67">
        <f>(SUMIFS(H$74:H$118,$B$74:$B$118,$B120,$C$74:$C$118,MAX($C$74:$C$118))/SUMIFS(H$74:H$118,$B$74:$B$118,$B120,$C$74:$C$118,MAX($C$74:$C$118)-1))-1</f>
        <v>-0.88931205612663722</v>
      </c>
      <c r="I120" s="67">
        <f>(SUMIFS(I$74:I$118,$B$74:$B$118,$B120,$C$74:$C$118,MAX($C$74:$C$118))/SUMIFS(I$74:I$118,$B$74:$B$118,$B120,$C$74:$C$118,MAX($C$74:$C$118)-1))-1</f>
        <v>-0.38760441101914167</v>
      </c>
      <c r="J120" s="86">
        <f>(SUMIFS(J$74:J$118,$B$74:$B$118,$B120,$C$74:$C$118,MAX($C$74:$C$118))/SUMIFS(J$74:J$118,$B$74:$B$118,$B120,$C$74:$C$118,MAX($C$74:$C$118)-1))-1</f>
        <v>5.0730125348813493E-2</v>
      </c>
      <c r="K120" s="55"/>
    </row>
    <row r="121" spans="2:11" ht="20.25" customHeight="1">
      <c r="B121" s="42" t="str">
        <f>D63</f>
        <v>28</v>
      </c>
      <c r="C121" s="54"/>
      <c r="D121" s="67">
        <f>(SUMIFS(D$74:D$118,$B$74:$B$118,$B121,$C$74:$C$118,MAX($C$74:$C$118))/SUMIFS(D$74:D$118,$B$74:$B$118,$B121,$C$74:$C$118,MAX($C$74:$C$118)-1))-1</f>
        <v>-0.15596083163311436</v>
      </c>
      <c r="E121" s="67">
        <f>(SUMIFS(E$74:E$118,$B$74:$B$118,$B121,$C$74:$C$118,MAX($C$74:$C$118))/SUMIFS(E$74:E$118,$B$74:$B$118,$B121,$C$74:$C$118,MAX($C$74:$C$118)-1))-1</f>
        <v>8.7634953133175486E-4</v>
      </c>
      <c r="F121" s="67">
        <f>(SUMIFS(F$74:F$118,$B$74:$B$118,$B121,$C$74:$C$118,MAX($C$74:$C$118))/SUMIFS(F$74:F$118,$B$74:$B$118,$B121,$C$74:$C$118,MAX($C$74:$C$118)-1))-1</f>
        <v>-1.7698333876491223E-2</v>
      </c>
      <c r="G121" s="67">
        <f>(SUMIFS(G$74:G$118,$B$74:$B$118,$B121,$C$74:$C$118,MAX($C$74:$C$118))/SUMIFS(G$74:G$118,$B$74:$B$118,$B121,$C$74:$C$118,MAX($C$74:$C$118)-1))-1</f>
        <v>-6.5355201769996762E-2</v>
      </c>
      <c r="H121" s="67">
        <f>(SUMIFS(H$74:H$118,$B$74:$B$118,$B121,$C$74:$C$118,MAX($C$74:$C$118))/SUMIFS(H$74:H$118,$B$74:$B$118,$B121,$C$74:$C$118,MAX($C$74:$C$118)-1))-1</f>
        <v>5.9074217138455509E-2</v>
      </c>
      <c r="I121" s="67">
        <f>(SUMIFS(I$74:I$118,$B$74:$B$118,$B121,$C$74:$C$118,MAX($C$74:$C$118))/SUMIFS(I$74:I$118,$B$74:$B$118,$B121,$C$74:$C$118,MAX($C$74:$C$118)-1))-1</f>
        <v>-0.19547605976192117</v>
      </c>
      <c r="J121" s="86">
        <f>(SUMIFS(J$74:J$118,$B$74:$B$118,$B121,$C$74:$C$118,MAX($C$74:$C$118))/SUMIFS(J$74:J$118,$B$74:$B$118,$B121,$C$74:$C$118,MAX($C$74:$C$118)-1))-1</f>
        <v>2.0923076072000502E-2</v>
      </c>
      <c r="K121" s="55"/>
    </row>
    <row r="122" spans="2:11" ht="20.25" customHeight="1">
      <c r="B122" s="42" t="str">
        <f>E63</f>
        <v>26</v>
      </c>
      <c r="C122" s="54"/>
      <c r="D122" s="67">
        <f>(SUMIFS(D$74:D$118,$B$74:$B$118,$B122,$C$74:$C$118,MAX($C$74:$C$118))/SUMIFS(D$74:D$118,$B$74:$B$118,$B122,$C$74:$C$118,MAX($C$74:$C$118)-1))-1</f>
        <v>0.21597727513952569</v>
      </c>
      <c r="E122" s="67">
        <f>(SUMIFS(E$74:E$118,$B$74:$B$118,$B122,$C$74:$C$118,MAX($C$74:$C$118))/SUMIFS(E$74:E$118,$B$74:$B$118,$B122,$C$74:$C$118,MAX($C$74:$C$118)-1))-1</f>
        <v>2.4962357188339057E-2</v>
      </c>
      <c r="F122" s="67">
        <f>(SUMIFS(F$74:F$118,$B$74:$B$118,$B122,$C$74:$C$118,MAX($C$74:$C$118))/SUMIFS(F$74:F$118,$B$74:$B$118,$B122,$C$74:$C$118,MAX($C$74:$C$118)-1))-1</f>
        <v>6.2059314691371714E-2</v>
      </c>
      <c r="G122" s="67">
        <f>(SUMIFS(G$74:G$118,$B$74:$B$118,$B122,$C$74:$C$118,MAX($C$74:$C$118))/SUMIFS(G$74:G$118,$B$74:$B$118,$B122,$C$74:$C$118,MAX($C$74:$C$118)-1))-1</f>
        <v>-7.4440413443768172E-3</v>
      </c>
      <c r="H122" s="67">
        <f>(SUMIFS(H$74:H$118,$B$74:$B$118,$B122,$C$74:$C$118,MAX($C$74:$C$118))/SUMIFS(H$74:H$118,$B$74:$B$118,$B122,$C$74:$C$118,MAX($C$74:$C$118)-1))-1</f>
        <v>-0.2261648266511318</v>
      </c>
      <c r="I122" s="67">
        <f>(SUMIFS(I$74:I$118,$B$74:$B$118,$B122,$C$74:$C$118,MAX($C$74:$C$118))/SUMIFS(I$74:I$118,$B$74:$B$118,$B122,$C$74:$C$118,MAX($C$74:$C$118)-1))-1</f>
        <v>-5.3802670958380538E-2</v>
      </c>
      <c r="J122" s="86">
        <f>(SUMIFS(J$74:J$118,$B$74:$B$118,$B122,$C$74:$C$118,MAX($C$74:$C$118))/SUMIFS(J$74:J$118,$B$74:$B$118,$B122,$C$74:$C$118,MAX($C$74:$C$118)-1))-1</f>
        <v>8.9610017561598809E-3</v>
      </c>
      <c r="K122" s="55"/>
    </row>
    <row r="123" spans="2:11" ht="20.25" customHeight="1">
      <c r="B123" s="42" t="str">
        <f>F63</f>
        <v>24-1</v>
      </c>
      <c r="C123" s="54"/>
      <c r="D123" s="67">
        <f>(SUMIFS(D$74:D$118,$B$74:$B$118,$B123,$C$74:$C$118,MAX($C$74:$C$118))/SUMIFS(D$74:D$118,$B$74:$B$118,$B123,$C$74:$C$118,MAX($C$74:$C$118)-1))-1</f>
        <v>-0.14434892110264796</v>
      </c>
      <c r="E123" s="67">
        <f>(SUMIFS(E$74:E$118,$B$74:$B$118,$B123,$C$74:$C$118,MAX($C$74:$C$118))/SUMIFS(E$74:E$118,$B$74:$B$118,$B123,$C$74:$C$118,MAX($C$74:$C$118)-1))-1</f>
        <v>6.4962198479461275E-3</v>
      </c>
      <c r="F123" s="67">
        <f>(SUMIFS(F$74:F$118,$B$74:$B$118,$B123,$C$74:$C$118,MAX($C$74:$C$118))/SUMIFS(F$74:F$118,$B$74:$B$118,$B123,$C$74:$C$118,MAX($C$74:$C$118)-1))-1</f>
        <v>6.358535238034646E-2</v>
      </c>
      <c r="G123" s="67">
        <f>(SUMIFS(G$74:G$118,$B$74:$B$118,$B123,$C$74:$C$118,MAX($C$74:$C$118))/SUMIFS(G$74:G$118,$B$74:$B$118,$B123,$C$74:$C$118,MAX($C$74:$C$118)-1))-1</f>
        <v>-0.11644703686667179</v>
      </c>
      <c r="H123" s="67">
        <f>(SUMIFS(H$74:H$118,$B$74:$B$118,$B123,$C$74:$C$118,MAX($C$74:$C$118))/SUMIFS(H$74:H$118,$B$74:$B$118,$B123,$C$74:$C$118,MAX($C$74:$C$118)-1))-1</f>
        <v>0.14815695367900528</v>
      </c>
      <c r="I123" s="67">
        <f>(SUMIFS(I$74:I$118,$B$74:$B$118,$B123,$C$74:$C$118,MAX($C$74:$C$118))/SUMIFS(I$74:I$118,$B$74:$B$118,$B123,$C$74:$C$118,MAX($C$74:$C$118)-1))-1</f>
        <v>5.2276199669046397E-2</v>
      </c>
      <c r="J123" s="86">
        <f>(SUMIFS(J$74:J$118,$B$74:$B$118,$B123,$C$74:$C$118,MAX($C$74:$C$118))/SUMIFS(J$74:J$118,$B$74:$B$118,$B123,$C$74:$C$118,MAX($C$74:$C$118)-1))-1</f>
        <v>4.50570249927571E-2</v>
      </c>
      <c r="K123" s="55"/>
    </row>
    <row r="124" spans="2:11" ht="20.25" customHeight="1">
      <c r="B124" s="42" t="str">
        <f>G63</f>
        <v>67-1</v>
      </c>
      <c r="C124" s="54"/>
      <c r="D124" s="67">
        <f>(SUMIFS(D$74:D$118,$B$74:$B$118,$B124,$C$74:$C$118,MAX($C$74:$C$118))/SUMIFS(D$74:D$118,$B$74:$B$118,$B124,$C$74:$C$118,MAX($C$74:$C$118)-1))-1</f>
        <v>-6.2375244750444758E-2</v>
      </c>
      <c r="E124" s="67">
        <f>(SUMIFS(E$74:E$118,$B$74:$B$118,$B124,$C$74:$C$118,MAX($C$74:$C$118))/SUMIFS(E$74:E$118,$B$74:$B$118,$B124,$C$74:$C$118,MAX($C$74:$C$118)-1))-1</f>
        <v>-1.7938048360747527E-2</v>
      </c>
      <c r="F124" s="67">
        <f>(SUMIFS(F$74:F$118,$B$74:$B$118,$B124,$C$74:$C$118,MAX($C$74:$C$118))/SUMIFS(F$74:F$118,$B$74:$B$118,$B124,$C$74:$C$118,MAX($C$74:$C$118)-1))-1</f>
        <v>0.11590706087323177</v>
      </c>
      <c r="G124" s="67">
        <f>(SUMIFS(G$74:G$118,$B$74:$B$118,$B124,$C$74:$C$118,MAX($C$74:$C$118))/SUMIFS(G$74:G$118,$B$74:$B$118,$B124,$C$74:$C$118,MAX($C$74:$C$118)-1))-1</f>
        <v>-9.3803116147308963E-2</v>
      </c>
      <c r="H124" s="67">
        <f>(SUMIFS(H$74:H$118,$B$74:$B$118,$B124,$C$74:$C$118,MAX($C$74:$C$118))/SUMIFS(H$74:H$118,$B$74:$B$118,$B124,$C$74:$C$118,MAX($C$74:$C$118)-1))-1</f>
        <v>-0.34279512039917848</v>
      </c>
      <c r="I124" s="67">
        <f>(SUMIFS(I$74:I$118,$B$74:$B$118,$B124,$C$74:$C$118,MAX($C$74:$C$118))/SUMIFS(I$74:I$118,$B$74:$B$118,$B124,$C$74:$C$118,MAX($C$74:$C$118)-1))-1</f>
        <v>0.3083480762411055</v>
      </c>
      <c r="J124" s="86">
        <f>(SUMIFS(J$74:J$118,$B$74:$B$118,$B124,$C$74:$C$118,MAX($C$74:$C$118))/SUMIFS(J$74:J$118,$B$74:$B$118,$B124,$C$74:$C$118,MAX($C$74:$C$118)-1))-1</f>
        <v>4.975477165758635E-2</v>
      </c>
      <c r="K124" s="55"/>
    </row>
    <row r="125" spans="2:11" ht="20.25" customHeight="1" thickBot="1"/>
    <row r="126" spans="2:11" ht="17.25" thickTop="1">
      <c r="B126" s="25" t="s">
        <v>51</v>
      </c>
      <c r="C126" s="25"/>
      <c r="D126" s="25"/>
      <c r="E126" s="25"/>
      <c r="F126" s="171" t="s">
        <v>77</v>
      </c>
      <c r="G126" s="43"/>
      <c r="H126" s="25"/>
      <c r="I126" s="25"/>
    </row>
    <row r="127" spans="2:11">
      <c r="B127" s="26" t="s">
        <v>33</v>
      </c>
      <c r="C127" s="26" t="s">
        <v>52</v>
      </c>
      <c r="D127" s="26"/>
      <c r="E127" s="26"/>
      <c r="F127" s="92" t="s">
        <v>78</v>
      </c>
      <c r="G127" s="44"/>
      <c r="H127" s="46" t="s">
        <v>81</v>
      </c>
      <c r="I127" s="46"/>
    </row>
    <row r="128" spans="2:11">
      <c r="B128" s="26" t="s">
        <v>34</v>
      </c>
      <c r="C128" s="26" t="s">
        <v>53</v>
      </c>
      <c r="D128" s="26"/>
      <c r="E128" s="26"/>
      <c r="F128" s="92" t="s">
        <v>79</v>
      </c>
      <c r="G128" s="44"/>
      <c r="H128" s="46" t="s">
        <v>82</v>
      </c>
      <c r="I128" s="46"/>
    </row>
    <row r="129" spans="2:9">
      <c r="B129" s="26" t="s">
        <v>4</v>
      </c>
      <c r="C129" s="26" t="s">
        <v>54</v>
      </c>
      <c r="D129" s="26"/>
      <c r="E129" s="26"/>
      <c r="F129" s="92" t="s">
        <v>80</v>
      </c>
      <c r="G129" s="44"/>
      <c r="H129" s="46" t="s">
        <v>83</v>
      </c>
      <c r="I129" s="46"/>
    </row>
    <row r="130" spans="2:9">
      <c r="B130" s="26" t="s">
        <v>5</v>
      </c>
      <c r="C130" s="26" t="s">
        <v>55</v>
      </c>
      <c r="D130" s="26"/>
      <c r="E130" s="26"/>
      <c r="F130" s="92" t="s">
        <v>87</v>
      </c>
      <c r="G130" s="44"/>
      <c r="H130" s="46" t="s">
        <v>84</v>
      </c>
      <c r="I130" s="46"/>
    </row>
    <row r="131" spans="2:9">
      <c r="B131" s="26" t="s">
        <v>56</v>
      </c>
      <c r="C131" s="26" t="s">
        <v>57</v>
      </c>
      <c r="D131" s="26"/>
      <c r="E131" s="26"/>
      <c r="F131" s="92" t="s">
        <v>88</v>
      </c>
      <c r="G131" s="44"/>
      <c r="H131" s="46" t="s">
        <v>85</v>
      </c>
      <c r="I131" s="46"/>
    </row>
    <row r="132" spans="2:9" ht="17.25" thickBot="1">
      <c r="B132" s="27" t="s">
        <v>58</v>
      </c>
      <c r="C132" s="27" t="s">
        <v>59</v>
      </c>
      <c r="D132" s="27"/>
      <c r="E132" s="27"/>
      <c r="F132" s="93" t="s">
        <v>89</v>
      </c>
      <c r="G132" s="45"/>
      <c r="H132" s="47" t="s">
        <v>86</v>
      </c>
      <c r="I132" s="47"/>
    </row>
    <row r="133" spans="2:9" ht="17.25" thickTop="1"/>
    <row r="134" spans="2:9" ht="6.75" customHeight="1"/>
  </sheetData>
  <mergeCells count="3">
    <mergeCell ref="O9:P9"/>
    <mergeCell ref="C4:D4"/>
    <mergeCell ref="C5:D5"/>
  </mergeCells>
  <phoneticPr fontId="2" type="noConversion"/>
  <conditionalFormatting sqref="B74:K118">
    <cfRule type="expression" dxfId="48" priority="10">
      <formula>$B74&lt;&gt;$B75</formula>
    </cfRule>
  </conditionalFormatting>
  <conditionalFormatting sqref="C64:K64">
    <cfRule type="containsText" dxfId="47" priority="11" operator="containsText" text="F">
      <formula>NOT(ISERROR(SEARCH("F",C64)))</formula>
    </cfRule>
    <cfRule type="containsText" dxfId="46" priority="12" operator="containsText" text="D">
      <formula>NOT(ISERROR(SEARCH("D",C64)))</formula>
    </cfRule>
    <cfRule type="containsText" dxfId="45" priority="13" operator="containsText" text="S">
      <formula>NOT(ISERROR(SEARCH("S",C64)))</formula>
    </cfRule>
    <cfRule type="containsText" dxfId="44" priority="14" operator="containsText" text="A">
      <formula>NOT(ISERROR(SEARCH("A",C64)))</formula>
    </cfRule>
  </conditionalFormatting>
  <conditionalFormatting sqref="D51:K51 D53:K54 D55:D60 D61:K62 D71:K71 D119:K119 K120:K124">
    <cfRule type="containsText" dxfId="43" priority="69" operator="containsText" text="악화">
      <formula>NOT(ISERROR(SEARCH("악화",D51)))</formula>
    </cfRule>
  </conditionalFormatting>
  <conditionalFormatting sqref="D51:K51 D53:K54 D61:K62 D71:K71 D119:K119 K120:K124 D55:D60">
    <cfRule type="containsText" dxfId="42" priority="68" operator="containsText" text="개선">
      <formula>NOT(ISERROR(SEARCH("개선",D51)))</formula>
    </cfRule>
  </conditionalFormatting>
  <conditionalFormatting sqref="G4:G5">
    <cfRule type="containsText" dxfId="41" priority="19" operator="containsText" text="S">
      <formula>NOT(ISERROR(SEARCH("S",G4)))</formula>
    </cfRule>
    <cfRule type="containsText" dxfId="40" priority="20" operator="containsText" text="A">
      <formula>NOT(ISERROR(SEARCH("A",G4)))</formula>
    </cfRule>
  </conditionalFormatting>
  <conditionalFormatting sqref="G5">
    <cfRule type="containsText" dxfId="39" priority="15" operator="containsText" text="F">
      <formula>NOT(ISERROR(SEARCH("F",G5)))</formula>
    </cfRule>
    <cfRule type="containsText" dxfId="38" priority="16" operator="containsText" text="D">
      <formula>NOT(ISERROR(SEARCH("D",G5)))</formula>
    </cfRule>
  </conditionalFormatting>
  <conditionalFormatting sqref="K1:K20 J21">
    <cfRule type="containsText" dxfId="37" priority="1" operator="containsText" text="D">
      <formula>NOT(ISERROR(SEARCH("D",J1)))</formula>
    </cfRule>
    <cfRule type="containsText" dxfId="36" priority="2" operator="containsText" text="F">
      <formula>NOT(ISERROR(SEARCH("F",J1)))</formula>
    </cfRule>
    <cfRule type="containsText" dxfId="35" priority="3" operator="containsText" text="S">
      <formula>NOT(ISERROR(SEARCH("S",J1)))</formula>
    </cfRule>
    <cfRule type="containsText" dxfId="34" priority="4" operator="containsText" text="A">
      <formula>NOT(ISERROR(SEARCH("A",J1)))</formula>
    </cfRule>
  </conditionalFormatting>
  <conditionalFormatting sqref="K23:K27 K29:K63 K65:K1048576">
    <cfRule type="containsText" dxfId="33" priority="21" operator="containsText" text="D">
      <formula>NOT(ISERROR(SEARCH("D",K23)))</formula>
    </cfRule>
    <cfRule type="containsText" dxfId="32" priority="22" operator="containsText" text="F">
      <formula>NOT(ISERROR(SEARCH("F",K23)))</formula>
    </cfRule>
    <cfRule type="containsText" dxfId="31" priority="23" operator="containsText" text="S">
      <formula>NOT(ISERROR(SEARCH("S",K23)))</formula>
    </cfRule>
    <cfRule type="containsText" dxfId="30" priority="24" operator="containsText" text="A">
      <formula>NOT(ISERROR(SEARCH("A",K23)))</formula>
    </cfRule>
  </conditionalFormatting>
  <printOptions horizontalCentered="1"/>
  <pageMargins left="0" right="0" top="0.39370078740157483" bottom="0" header="0" footer="0"/>
  <pageSetup paperSize="9" scale="75" fitToHeight="0" orientation="portrait" r:id="rId1"/>
  <rowBreaks count="1" manualBreakCount="1">
    <brk id="51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D27:J27</xm:sqref>
        </x14:conditionalFormatting>
        <x14:conditionalFormatting xmlns:xm="http://schemas.microsoft.com/office/excel/2006/main">
          <x14:cfRule type="iconSet" priority="2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D50:J50</xm:sqref>
        </x14:conditionalFormatting>
        <x14:conditionalFormatting xmlns:xm="http://schemas.microsoft.com/office/excel/2006/main">
          <x14:cfRule type="iconSet" priority="72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D120:J124</xm:sqref>
        </x14:conditionalFormatting>
        <x14:conditionalFormatting xmlns:xm="http://schemas.microsoft.com/office/excel/2006/main">
          <x14:cfRule type="iconSet" priority="5" id="{F73FF8D9-84EC-41A3-9C9C-E8B6312A2CD5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K20</xm:sqref>
        </x14:conditionalFormatting>
        <x14:conditionalFormatting xmlns:xm="http://schemas.microsoft.com/office/excel/2006/main">
          <x14:cfRule type="iconSet" priority="2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K33:K38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32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158</v>
      </c>
      <c r="B3" s="41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7" t="s">
        <v>38</v>
      </c>
      <c r="B4" s="137" t="s">
        <v>144</v>
      </c>
      <c r="C4" s="137" t="s">
        <v>1</v>
      </c>
      <c r="D4" s="137" t="s">
        <v>10</v>
      </c>
      <c r="E4" s="138" t="s">
        <v>143</v>
      </c>
      <c r="F4" s="124" t="s">
        <v>45</v>
      </c>
      <c r="G4" s="148" t="s">
        <v>148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5" t="s">
        <v>6</v>
      </c>
      <c r="O4" s="225" t="s">
        <v>7</v>
      </c>
      <c r="P4" s="225" t="s">
        <v>26</v>
      </c>
      <c r="Q4" s="225" t="s">
        <v>14</v>
      </c>
      <c r="R4" s="225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127</v>
      </c>
      <c r="BB4" t="s">
        <v>135</v>
      </c>
      <c r="BC4" t="s">
        <v>136</v>
      </c>
      <c r="BD4" t="s">
        <v>114</v>
      </c>
      <c r="BE4" t="s">
        <v>137</v>
      </c>
      <c r="BF4" t="s">
        <v>138</v>
      </c>
      <c r="BG4" t="s">
        <v>90</v>
      </c>
      <c r="BH4" t="s">
        <v>137</v>
      </c>
      <c r="BI4" t="s">
        <v>138</v>
      </c>
      <c r="BJ4" t="s">
        <v>90</v>
      </c>
      <c r="BL4" t="s">
        <v>139</v>
      </c>
      <c r="BM4" t="s">
        <v>140</v>
      </c>
      <c r="BN4" t="s">
        <v>141</v>
      </c>
    </row>
    <row r="5" spans="1:66">
      <c r="A5" s="142" t="str">
        <f>W5</f>
        <v>세운교통</v>
      </c>
      <c r="B5" s="142" t="str">
        <f>X5</f>
        <v>11</v>
      </c>
      <c r="C5" s="143" t="str">
        <f>Y5</f>
        <v>70바3820</v>
      </c>
      <c r="D5" s="131" t="str">
        <f>Z5</f>
        <v>저상</v>
      </c>
      <c r="E5" s="127" t="str">
        <f>AZ5</f>
        <v>B</v>
      </c>
      <c r="F5" s="150">
        <f>G5/H5</f>
        <v>0.94055555555555559</v>
      </c>
      <c r="G5" s="151">
        <f>AE5</f>
        <v>1.6930000000000001</v>
      </c>
      <c r="H5" s="152">
        <f>AF5</f>
        <v>1.8</v>
      </c>
      <c r="I5" s="153">
        <f>AC5</f>
        <v>2125.1379999999999</v>
      </c>
      <c r="J5" s="154">
        <f>AI5/AH5</f>
        <v>3.5903766228926728E-2</v>
      </c>
      <c r="K5" s="154">
        <f>AJ5/AH5</f>
        <v>0.40818079899780357</v>
      </c>
      <c r="L5" s="154">
        <f>AK5/AC5</f>
        <v>0.18634083998309758</v>
      </c>
      <c r="M5" s="155">
        <f>AG5</f>
        <v>18.956</v>
      </c>
      <c r="N5" s="156">
        <f>IF(AW5=0,AT5,"속도계이상")</f>
        <v>4.7E-2</v>
      </c>
      <c r="O5" s="156">
        <f>IF(AW5=0,AU5,"속도계이상")</f>
        <v>28.844999999999999</v>
      </c>
      <c r="P5" s="157">
        <f>AQ5/60</f>
        <v>0</v>
      </c>
      <c r="Q5" s="158">
        <f>AN5</f>
        <v>78</v>
      </c>
      <c r="R5" s="159">
        <f>AC5/(AH5-AI5-AJ5)</f>
        <v>26.166896700822239</v>
      </c>
      <c r="S5" s="144">
        <f>IF(AW5=0,AL5,"속도계이상")</f>
        <v>1</v>
      </c>
      <c r="T5" s="144">
        <f>IF(AW5=0,AM5,"속도계이상")</f>
        <v>613</v>
      </c>
      <c r="U5" t="s">
        <v>118</v>
      </c>
      <c r="V5" s="5" t="s">
        <v>119</v>
      </c>
      <c r="W5" t="s">
        <v>118</v>
      </c>
      <c r="X5" s="5" t="s">
        <v>119</v>
      </c>
      <c r="Y5" t="s">
        <v>200</v>
      </c>
      <c r="Z5" t="s">
        <v>196</v>
      </c>
      <c r="AA5" t="s">
        <v>198</v>
      </c>
      <c r="AB5">
        <v>520</v>
      </c>
      <c r="AC5" s="1">
        <v>2125.1379999999999</v>
      </c>
      <c r="AD5" s="1">
        <v>1255.0250000000001</v>
      </c>
      <c r="AE5" s="28">
        <v>1.6930000000000001</v>
      </c>
      <c r="AF5">
        <v>1.8</v>
      </c>
      <c r="AG5">
        <v>18.956</v>
      </c>
      <c r="AH5">
        <v>146.091916</v>
      </c>
      <c r="AI5">
        <v>5.2452500000000004</v>
      </c>
      <c r="AJ5">
        <v>59.631914999999999</v>
      </c>
      <c r="AK5">
        <v>396</v>
      </c>
      <c r="AL5">
        <v>1</v>
      </c>
      <c r="AM5">
        <v>613</v>
      </c>
      <c r="AN5">
        <v>78</v>
      </c>
      <c r="AO5">
        <v>14.546581</v>
      </c>
      <c r="AP5">
        <v>1184.5999999999999</v>
      </c>
      <c r="AQ5">
        <v>0</v>
      </c>
      <c r="AR5">
        <v>52</v>
      </c>
      <c r="AS5">
        <v>45651</v>
      </c>
      <c r="AT5">
        <v>4.7E-2</v>
      </c>
      <c r="AU5">
        <v>28.844999999999999</v>
      </c>
      <c r="AV5">
        <v>17554</v>
      </c>
      <c r="AW5">
        <v>0</v>
      </c>
      <c r="AX5" s="29">
        <v>0.56000000000000005</v>
      </c>
      <c r="AY5">
        <v>0.94055555555555559</v>
      </c>
      <c r="AZ5" t="s">
        <v>68</v>
      </c>
      <c r="BA5" t="s">
        <v>199</v>
      </c>
      <c r="BB5">
        <v>1</v>
      </c>
      <c r="BC5" t="s">
        <v>204</v>
      </c>
      <c r="BD5">
        <v>5</v>
      </c>
      <c r="BE5">
        <v>14477.717999999999</v>
      </c>
      <c r="BF5">
        <v>0.1467868071473695</v>
      </c>
      <c r="BG5">
        <v>0.13806114694472033</v>
      </c>
      <c r="BH5">
        <v>98243.681000000011</v>
      </c>
      <c r="BI5">
        <v>2.1631294535879614E-2</v>
      </c>
      <c r="BJ5">
        <v>2.0345434249580106E-2</v>
      </c>
      <c r="BK5">
        <v>1</v>
      </c>
      <c r="BL5" t="s">
        <v>68</v>
      </c>
      <c r="BM5">
        <v>0</v>
      </c>
      <c r="BN5" t="s">
        <v>322</v>
      </c>
    </row>
    <row r="6" spans="1:66">
      <c r="A6" s="139" t="str">
        <f t="shared" ref="A6:A7" si="0">W6</f>
        <v>세운교통</v>
      </c>
      <c r="B6" s="239" t="str">
        <f t="shared" ref="B6:B32" si="1">X6</f>
        <v>11</v>
      </c>
      <c r="C6" s="140" t="str">
        <f t="shared" ref="C6:C7" si="2">Y6</f>
        <v>70바3828</v>
      </c>
      <c r="D6" s="114" t="str">
        <f t="shared" ref="D6:D7" si="3">Z6</f>
        <v>대형</v>
      </c>
      <c r="E6" s="110" t="str">
        <f>AZ6</f>
        <v>S</v>
      </c>
      <c r="F6" s="160">
        <f>G6/H6</f>
        <v>1.0169999999999999</v>
      </c>
      <c r="G6" s="161">
        <f>AE6</f>
        <v>2.0339999999999998</v>
      </c>
      <c r="H6" s="162">
        <f>AF6</f>
        <v>2</v>
      </c>
      <c r="I6" s="163">
        <f t="shared" ref="I6:I7" si="4">AC6</f>
        <v>5008.5889999999999</v>
      </c>
      <c r="J6" s="164">
        <f t="shared" ref="J6:J7" si="5">AI6/AH6</f>
        <v>1.416106132791174E-2</v>
      </c>
      <c r="K6" s="164">
        <f t="shared" ref="K6:K7" si="6">AJ6/AH6</f>
        <v>0.37466516319716253</v>
      </c>
      <c r="L6" s="164">
        <f t="shared" ref="L6:L7" si="7">AK6/AC6</f>
        <v>8.3656295216077828E-2</v>
      </c>
      <c r="M6" s="165">
        <f t="shared" ref="M6:M7" si="8">AG6</f>
        <v>16.423999999999999</v>
      </c>
      <c r="N6" s="166">
        <f t="shared" ref="N6:N7" si="9">IF(AW6=0,AT6,"속도계이상")</f>
        <v>0.16</v>
      </c>
      <c r="O6" s="166">
        <f t="shared" ref="O6:O7" si="10">IF(AW6=0,AU6,"속도계이상")</f>
        <v>16.352</v>
      </c>
      <c r="P6" s="167">
        <f t="shared" ref="P6:P7" si="11">AQ6/60</f>
        <v>0</v>
      </c>
      <c r="Q6" s="168">
        <f t="shared" ref="Q6:Q7" si="12">AN6</f>
        <v>82</v>
      </c>
      <c r="R6" s="169">
        <f t="shared" ref="R6:R7" si="13">AC6/(AH6-AI6-AJ6)</f>
        <v>25.621738405159562</v>
      </c>
      <c r="S6" s="141">
        <f t="shared" ref="S6:S7" si="14">IF(AW6=0,AL6,"속도계이상")</f>
        <v>8</v>
      </c>
      <c r="T6" s="141">
        <f t="shared" ref="T6:T7" si="15">IF(AW6=0,AM6,"속도계이상")</f>
        <v>819</v>
      </c>
      <c r="U6" t="s">
        <v>118</v>
      </c>
      <c r="V6" s="5" t="s">
        <v>119</v>
      </c>
      <c r="W6" t="s">
        <v>118</v>
      </c>
      <c r="X6" s="5" t="s">
        <v>119</v>
      </c>
      <c r="Y6" t="s">
        <v>201</v>
      </c>
      <c r="Z6" t="s">
        <v>142</v>
      </c>
      <c r="AA6" t="s">
        <v>48</v>
      </c>
      <c r="AB6">
        <v>520</v>
      </c>
      <c r="AC6" s="1">
        <v>5008.5889999999999</v>
      </c>
      <c r="AD6" s="1">
        <v>2461.9229999999998</v>
      </c>
      <c r="AE6" s="28">
        <v>2.0339999999999998</v>
      </c>
      <c r="AF6">
        <v>2</v>
      </c>
      <c r="AG6">
        <v>16.423999999999999</v>
      </c>
      <c r="AH6">
        <v>319.84685999999999</v>
      </c>
      <c r="AI6">
        <v>4.5293710000000003</v>
      </c>
      <c r="AJ6">
        <v>119.835476</v>
      </c>
      <c r="AK6">
        <v>419</v>
      </c>
      <c r="AL6">
        <v>8</v>
      </c>
      <c r="AM6">
        <v>819</v>
      </c>
      <c r="AN6">
        <v>82</v>
      </c>
      <c r="AO6">
        <v>15.659333999999999</v>
      </c>
      <c r="AP6">
        <v>716.7</v>
      </c>
      <c r="AQ6">
        <v>0</v>
      </c>
      <c r="AR6">
        <v>18</v>
      </c>
      <c r="AS6">
        <v>10609</v>
      </c>
      <c r="AT6">
        <v>0.16</v>
      </c>
      <c r="AU6">
        <v>16.352</v>
      </c>
      <c r="AV6">
        <v>43654</v>
      </c>
      <c r="AW6">
        <v>0</v>
      </c>
      <c r="AX6" s="29">
        <v>0.62</v>
      </c>
      <c r="AY6">
        <v>1.0169999999999999</v>
      </c>
      <c r="AZ6" t="s">
        <v>71</v>
      </c>
      <c r="BA6" t="s">
        <v>199</v>
      </c>
      <c r="BB6">
        <v>2</v>
      </c>
      <c r="BC6" t="s">
        <v>374</v>
      </c>
      <c r="BD6">
        <v>8</v>
      </c>
      <c r="BE6">
        <v>14477.717999999999</v>
      </c>
      <c r="BF6">
        <v>0.34595155120440946</v>
      </c>
      <c r="BG6">
        <v>0.35183272757488437</v>
      </c>
      <c r="BH6">
        <v>98243.681000000011</v>
      </c>
      <c r="BI6">
        <v>5.0981283976930782E-2</v>
      </c>
      <c r="BJ6">
        <v>5.1847965804538598E-2</v>
      </c>
      <c r="BK6">
        <v>1</v>
      </c>
      <c r="BL6" t="s">
        <v>66</v>
      </c>
      <c r="BM6">
        <v>1</v>
      </c>
      <c r="BN6" t="s">
        <v>323</v>
      </c>
    </row>
    <row r="7" spans="1:66">
      <c r="A7" s="142" t="str">
        <f t="shared" si="0"/>
        <v>세운교통</v>
      </c>
      <c r="B7" s="142" t="str">
        <f t="shared" si="1"/>
        <v>11</v>
      </c>
      <c r="C7" s="143" t="str">
        <f t="shared" si="2"/>
        <v>70바3840</v>
      </c>
      <c r="D7" s="131" t="str">
        <f t="shared" si="3"/>
        <v>저상</v>
      </c>
      <c r="E7" s="127" t="str">
        <f t="shared" ref="E7:E32" si="16">AZ7</f>
        <v>S</v>
      </c>
      <c r="F7" s="150">
        <f t="shared" ref="F7:F32" si="17">G7/H7</f>
        <v>1.0066666666666666</v>
      </c>
      <c r="G7" s="151">
        <f t="shared" ref="G7:G32" si="18">AE7</f>
        <v>1.8120000000000001</v>
      </c>
      <c r="H7" s="152">
        <f t="shared" ref="H7:H32" si="19">AF7</f>
        <v>1.8</v>
      </c>
      <c r="I7" s="153">
        <f t="shared" si="4"/>
        <v>3777.8939999999998</v>
      </c>
      <c r="J7" s="154">
        <f t="shared" si="5"/>
        <v>2.0180947669221728E-2</v>
      </c>
      <c r="K7" s="154">
        <f t="shared" si="6"/>
        <v>0.38128094563151832</v>
      </c>
      <c r="L7" s="154">
        <f t="shared" si="7"/>
        <v>0.18978827886647959</v>
      </c>
      <c r="M7" s="155">
        <f t="shared" si="8"/>
        <v>15.701000000000001</v>
      </c>
      <c r="N7" s="156">
        <f t="shared" si="9"/>
        <v>2.5999999999999999E-2</v>
      </c>
      <c r="O7" s="156">
        <f t="shared" si="10"/>
        <v>13.605</v>
      </c>
      <c r="P7" s="157">
        <f t="shared" si="11"/>
        <v>0</v>
      </c>
      <c r="Q7" s="158">
        <f t="shared" si="12"/>
        <v>73</v>
      </c>
      <c r="R7" s="159">
        <f t="shared" si="13"/>
        <v>24.484515837713573</v>
      </c>
      <c r="S7" s="144">
        <f t="shared" si="14"/>
        <v>1</v>
      </c>
      <c r="T7" s="144">
        <f t="shared" si="15"/>
        <v>514</v>
      </c>
      <c r="U7" t="s">
        <v>118</v>
      </c>
      <c r="V7" t="s">
        <v>119</v>
      </c>
      <c r="W7" s="4" t="s">
        <v>118</v>
      </c>
      <c r="X7" s="4" t="s">
        <v>119</v>
      </c>
      <c r="Y7" s="4" t="s">
        <v>202</v>
      </c>
      <c r="Z7" s="4" t="s">
        <v>196</v>
      </c>
      <c r="AA7" s="4" t="s">
        <v>198</v>
      </c>
      <c r="AB7" s="4">
        <v>520</v>
      </c>
      <c r="AC7" s="4">
        <v>3777.8939999999998</v>
      </c>
      <c r="AD7" s="4">
        <v>2084.788</v>
      </c>
      <c r="AE7" s="4">
        <v>1.8120000000000001</v>
      </c>
      <c r="AF7" s="4">
        <v>1.8</v>
      </c>
      <c r="AG7" s="4">
        <v>15.701000000000001</v>
      </c>
      <c r="AH7" s="4">
        <v>257.79022300000003</v>
      </c>
      <c r="AI7" s="4">
        <v>5.2024509999999999</v>
      </c>
      <c r="AJ7" s="4">
        <v>98.290499999999994</v>
      </c>
      <c r="AK7" s="4">
        <v>717</v>
      </c>
      <c r="AL7" s="4">
        <v>1</v>
      </c>
      <c r="AM7" s="4">
        <v>514</v>
      </c>
      <c r="AN7" s="4">
        <v>73</v>
      </c>
      <c r="AO7" s="4">
        <v>14.654915000000001</v>
      </c>
      <c r="AP7" s="4">
        <v>1081.3</v>
      </c>
      <c r="AQ7" s="4">
        <v>0</v>
      </c>
      <c r="AR7" s="4">
        <v>60</v>
      </c>
      <c r="AS7" s="4">
        <v>46051</v>
      </c>
      <c r="AT7" s="4">
        <v>2.5999999999999999E-2</v>
      </c>
      <c r="AU7" s="4">
        <v>13.605</v>
      </c>
      <c r="AV7" s="4">
        <v>27872</v>
      </c>
      <c r="AW7" s="4">
        <v>0</v>
      </c>
      <c r="AX7" s="30">
        <v>0.56000000000000005</v>
      </c>
      <c r="AY7">
        <v>1.0066666666666666</v>
      </c>
      <c r="AZ7" t="s">
        <v>71</v>
      </c>
      <c r="BA7" t="s">
        <v>199</v>
      </c>
      <c r="BB7">
        <v>3</v>
      </c>
      <c r="BC7" t="s">
        <v>375</v>
      </c>
      <c r="BD7">
        <v>6</v>
      </c>
      <c r="BE7">
        <v>14477.717999999999</v>
      </c>
      <c r="BF7">
        <v>0.26094540589891307</v>
      </c>
      <c r="BG7">
        <v>0.26268504193823916</v>
      </c>
      <c r="BH7">
        <v>98243.681000000011</v>
      </c>
      <c r="BI7">
        <v>3.8454320537928535E-2</v>
      </c>
      <c r="BJ7">
        <v>3.8710682674848056E-2</v>
      </c>
      <c r="BK7">
        <v>1</v>
      </c>
      <c r="BL7" t="s">
        <v>68</v>
      </c>
      <c r="BM7">
        <v>2</v>
      </c>
      <c r="BN7" t="s">
        <v>323</v>
      </c>
    </row>
    <row r="8" spans="1:66">
      <c r="A8" s="139" t="str">
        <f t="shared" ref="A8:A32" si="20">W8</f>
        <v>세운교통</v>
      </c>
      <c r="B8" s="239" t="str">
        <f t="shared" si="1"/>
        <v>11</v>
      </c>
      <c r="C8" s="140" t="str">
        <f t="shared" ref="C8:C32" si="21">Y8</f>
        <v>70바3841</v>
      </c>
      <c r="D8" s="114" t="str">
        <f t="shared" ref="D8:D32" si="22">Z8</f>
        <v>저상</v>
      </c>
      <c r="E8" s="110" t="str">
        <f t="shared" si="16"/>
        <v>S</v>
      </c>
      <c r="F8" s="160">
        <f t="shared" si="17"/>
        <v>1.1505555555555556</v>
      </c>
      <c r="G8" s="161">
        <f t="shared" si="18"/>
        <v>2.0710000000000002</v>
      </c>
      <c r="H8" s="162">
        <f t="shared" si="19"/>
        <v>1.8</v>
      </c>
      <c r="I8" s="163">
        <f t="shared" ref="I8:I32" si="23">AC8</f>
        <v>3566.0970000000002</v>
      </c>
      <c r="J8" s="164">
        <f t="shared" ref="J8:J32" si="24">AI8/AH8</f>
        <v>3.5078755886402017E-2</v>
      </c>
      <c r="K8" s="164">
        <f t="shared" ref="K8:K32" si="25">AJ8/AH8</f>
        <v>0.37329259292644057</v>
      </c>
      <c r="L8" s="164">
        <f t="shared" ref="L8:L32" si="26">AK8/AC8</f>
        <v>0.22685866368749924</v>
      </c>
      <c r="M8" s="165">
        <f t="shared" ref="M8:M32" si="27">AG8</f>
        <v>14.023999999999999</v>
      </c>
      <c r="N8" s="166">
        <f t="shared" ref="N8:N32" si="28">IF(AW8=0,AT8,"속도계이상")</f>
        <v>8.4000000000000005E-2</v>
      </c>
      <c r="O8" s="166">
        <f t="shared" ref="O8:O32" si="29">IF(AW8=0,AU8,"속도계이상")</f>
        <v>16.824999999999999</v>
      </c>
      <c r="P8" s="167">
        <f t="shared" ref="P8:P32" si="30">AQ8/60</f>
        <v>0</v>
      </c>
      <c r="Q8" s="168">
        <f t="shared" ref="Q8:Q32" si="31">AN8</f>
        <v>76</v>
      </c>
      <c r="R8" s="169">
        <f t="shared" ref="R8:R32" si="32">AC8/(AH8-AI8-AJ8)</f>
        <v>20.165568270613981</v>
      </c>
      <c r="S8" s="141">
        <f t="shared" ref="S8:S32" si="33">IF(AW8=0,AL8,"속도계이상")</f>
        <v>3</v>
      </c>
      <c r="T8" s="141">
        <f t="shared" ref="T8:T32" si="34">IF(AW8=0,AM8,"속도계이상")</f>
        <v>600</v>
      </c>
      <c r="U8" t="s">
        <v>118</v>
      </c>
      <c r="V8" s="5" t="s">
        <v>119</v>
      </c>
      <c r="W8" t="s">
        <v>118</v>
      </c>
      <c r="X8" s="5" t="s">
        <v>119</v>
      </c>
      <c r="Y8" t="s">
        <v>203</v>
      </c>
      <c r="Z8" t="s">
        <v>196</v>
      </c>
      <c r="AA8" t="s">
        <v>198</v>
      </c>
      <c r="AB8">
        <v>520</v>
      </c>
      <c r="AC8" s="1">
        <v>3566.0970000000002</v>
      </c>
      <c r="AD8" s="1">
        <v>1721.7190000000001</v>
      </c>
      <c r="AE8" s="28">
        <v>2.0710000000000002</v>
      </c>
      <c r="AF8">
        <v>1.8</v>
      </c>
      <c r="AG8">
        <v>14.023999999999999</v>
      </c>
      <c r="AH8">
        <v>298.905213</v>
      </c>
      <c r="AI8">
        <v>10.485223</v>
      </c>
      <c r="AJ8">
        <v>111.57910200000001</v>
      </c>
      <c r="AK8">
        <v>809</v>
      </c>
      <c r="AL8">
        <v>3</v>
      </c>
      <c r="AM8">
        <v>600</v>
      </c>
      <c r="AN8">
        <v>76</v>
      </c>
      <c r="AO8">
        <v>11.930527</v>
      </c>
      <c r="AP8">
        <v>645.5</v>
      </c>
      <c r="AQ8">
        <v>0</v>
      </c>
      <c r="AR8">
        <v>76</v>
      </c>
      <c r="AS8">
        <v>51071</v>
      </c>
      <c r="AT8">
        <v>8.4000000000000005E-2</v>
      </c>
      <c r="AU8">
        <v>16.824999999999999</v>
      </c>
      <c r="AV8">
        <v>34563</v>
      </c>
      <c r="AW8">
        <v>0</v>
      </c>
      <c r="AX8" s="29">
        <v>0.72</v>
      </c>
      <c r="AY8">
        <v>1.1505555555555556</v>
      </c>
      <c r="AZ8" t="s">
        <v>71</v>
      </c>
      <c r="BA8" t="s">
        <v>199</v>
      </c>
      <c r="BB8">
        <v>1</v>
      </c>
      <c r="BC8" t="s">
        <v>205</v>
      </c>
      <c r="BD8">
        <v>7</v>
      </c>
      <c r="BE8">
        <v>14477.717999999999</v>
      </c>
      <c r="BF8">
        <v>0.24631623574930803</v>
      </c>
      <c r="BG8">
        <v>0.28340051346489831</v>
      </c>
      <c r="BH8">
        <v>98243.681000000011</v>
      </c>
      <c r="BI8">
        <v>3.6298487227896109E-2</v>
      </c>
      <c r="BJ8">
        <v>4.1763426138318245E-2</v>
      </c>
      <c r="BK8">
        <v>1</v>
      </c>
      <c r="BL8" t="s">
        <v>68</v>
      </c>
      <c r="BM8">
        <v>2</v>
      </c>
      <c r="BN8" t="s">
        <v>323</v>
      </c>
    </row>
    <row r="9" spans="1:66">
      <c r="A9" s="142" t="str">
        <f t="shared" si="20"/>
        <v>세운교통</v>
      </c>
      <c r="B9" s="142" t="str">
        <f t="shared" si="1"/>
        <v>24-1</v>
      </c>
      <c r="C9" s="143" t="str">
        <f t="shared" si="21"/>
        <v>70바3810</v>
      </c>
      <c r="D9" s="131" t="str">
        <f t="shared" si="22"/>
        <v>대형</v>
      </c>
      <c r="E9" s="127" t="str">
        <f t="shared" si="16"/>
        <v>B</v>
      </c>
      <c r="F9" s="150">
        <f t="shared" si="17"/>
        <v>0.92809523809523808</v>
      </c>
      <c r="G9" s="151">
        <f t="shared" si="18"/>
        <v>1.9490000000000001</v>
      </c>
      <c r="H9" s="152">
        <f t="shared" si="19"/>
        <v>2.1</v>
      </c>
      <c r="I9" s="153">
        <f t="shared" si="23"/>
        <v>5968.6080000000002</v>
      </c>
      <c r="J9" s="154">
        <f t="shared" si="24"/>
        <v>3.0167413811574992E-2</v>
      </c>
      <c r="K9" s="154">
        <f t="shared" si="25"/>
        <v>0.34628105742760057</v>
      </c>
      <c r="L9" s="154">
        <f t="shared" si="26"/>
        <v>0.12448463695387602</v>
      </c>
      <c r="M9" s="155">
        <f t="shared" si="27"/>
        <v>13.553000000000001</v>
      </c>
      <c r="N9" s="156">
        <f t="shared" si="28"/>
        <v>8.4000000000000005E-2</v>
      </c>
      <c r="O9" s="156">
        <f t="shared" si="29"/>
        <v>11.209</v>
      </c>
      <c r="P9" s="157">
        <f t="shared" si="30"/>
        <v>0</v>
      </c>
      <c r="Q9" s="158">
        <f t="shared" si="31"/>
        <v>86</v>
      </c>
      <c r="R9" s="159">
        <f t="shared" si="32"/>
        <v>27.243264447835397</v>
      </c>
      <c r="S9" s="144">
        <f t="shared" si="33"/>
        <v>5</v>
      </c>
      <c r="T9" s="144">
        <f t="shared" si="34"/>
        <v>669</v>
      </c>
      <c r="U9" t="s">
        <v>118</v>
      </c>
      <c r="V9" s="5" t="s">
        <v>120</v>
      </c>
      <c r="W9" t="s">
        <v>118</v>
      </c>
      <c r="X9" s="5" t="s">
        <v>120</v>
      </c>
      <c r="Y9" t="s">
        <v>206</v>
      </c>
      <c r="Z9" t="s">
        <v>142</v>
      </c>
      <c r="AA9" t="s">
        <v>207</v>
      </c>
      <c r="AB9">
        <v>520</v>
      </c>
      <c r="AC9" s="1">
        <v>5968.6080000000002</v>
      </c>
      <c r="AD9" s="1">
        <v>3063.143</v>
      </c>
      <c r="AE9" s="28">
        <v>1.9490000000000001</v>
      </c>
      <c r="AF9">
        <v>2.1</v>
      </c>
      <c r="AG9">
        <v>13.553000000000001</v>
      </c>
      <c r="AH9">
        <v>351.35129799999999</v>
      </c>
      <c r="AI9">
        <v>10.599360000000001</v>
      </c>
      <c r="AJ9">
        <v>121.666299</v>
      </c>
      <c r="AK9">
        <v>743</v>
      </c>
      <c r="AL9">
        <v>5</v>
      </c>
      <c r="AM9">
        <v>669</v>
      </c>
      <c r="AN9">
        <v>86</v>
      </c>
      <c r="AO9">
        <v>16.987579</v>
      </c>
      <c r="AP9">
        <v>3966.8</v>
      </c>
      <c r="AQ9">
        <v>0</v>
      </c>
      <c r="AR9">
        <v>52</v>
      </c>
      <c r="AS9">
        <v>28369</v>
      </c>
      <c r="AT9">
        <v>8.4000000000000005E-2</v>
      </c>
      <c r="AU9">
        <v>11.209</v>
      </c>
      <c r="AV9">
        <v>35835</v>
      </c>
      <c r="AW9">
        <v>0</v>
      </c>
      <c r="AX9" s="29">
        <v>0.49</v>
      </c>
      <c r="AY9">
        <v>0.92809523809523808</v>
      </c>
      <c r="AZ9" t="s">
        <v>68</v>
      </c>
      <c r="BA9" t="s">
        <v>342</v>
      </c>
      <c r="BB9">
        <v>1</v>
      </c>
      <c r="BC9" t="s">
        <v>344</v>
      </c>
      <c r="BD9">
        <v>5</v>
      </c>
      <c r="BE9">
        <v>37764.985000000001</v>
      </c>
      <c r="BF9">
        <v>0.15804608422325603</v>
      </c>
      <c r="BG9">
        <v>0.14668181816720285</v>
      </c>
      <c r="BH9">
        <v>98243.681000000011</v>
      </c>
      <c r="BI9">
        <v>6.0753098206896373E-2</v>
      </c>
      <c r="BJ9">
        <v>5.6384661145352871E-2</v>
      </c>
      <c r="BK9">
        <v>1</v>
      </c>
      <c r="BL9" t="s">
        <v>69</v>
      </c>
      <c r="BM9">
        <v>1</v>
      </c>
      <c r="BN9" t="s">
        <v>323</v>
      </c>
    </row>
    <row r="10" spans="1:66">
      <c r="A10" s="139" t="str">
        <f t="shared" si="20"/>
        <v>세운교통</v>
      </c>
      <c r="B10" s="239" t="str">
        <f t="shared" si="1"/>
        <v>24-1</v>
      </c>
      <c r="C10" s="140" t="str">
        <f t="shared" si="21"/>
        <v>70바3811</v>
      </c>
      <c r="D10" s="114" t="str">
        <f t="shared" si="22"/>
        <v>대형</v>
      </c>
      <c r="E10" s="110" t="str">
        <f t="shared" si="16"/>
        <v>B</v>
      </c>
      <c r="F10" s="160">
        <f t="shared" si="17"/>
        <v>0.92380952380952375</v>
      </c>
      <c r="G10" s="161">
        <f t="shared" si="18"/>
        <v>1.94</v>
      </c>
      <c r="H10" s="162">
        <f t="shared" si="19"/>
        <v>2.1</v>
      </c>
      <c r="I10" s="163">
        <f t="shared" si="23"/>
        <v>5668.69</v>
      </c>
      <c r="J10" s="164">
        <f t="shared" si="24"/>
        <v>2.3434918805213891E-2</v>
      </c>
      <c r="K10" s="164">
        <f t="shared" si="25"/>
        <v>0.33291343402448054</v>
      </c>
      <c r="L10" s="164">
        <f t="shared" si="26"/>
        <v>0.13689229786776133</v>
      </c>
      <c r="M10" s="165">
        <f t="shared" si="27"/>
        <v>12.714</v>
      </c>
      <c r="N10" s="166">
        <f t="shared" si="28"/>
        <v>5.2999999999999999E-2</v>
      </c>
      <c r="O10" s="166">
        <f t="shared" si="29"/>
        <v>6.8449999999999998</v>
      </c>
      <c r="P10" s="167">
        <f t="shared" si="30"/>
        <v>0.19166666666666668</v>
      </c>
      <c r="Q10" s="168">
        <f t="shared" si="31"/>
        <v>96</v>
      </c>
      <c r="R10" s="169">
        <f t="shared" si="32"/>
        <v>27.121610204805286</v>
      </c>
      <c r="S10" s="141">
        <f t="shared" si="33"/>
        <v>3</v>
      </c>
      <c r="T10" s="141">
        <f t="shared" si="34"/>
        <v>388</v>
      </c>
      <c r="U10" t="s">
        <v>118</v>
      </c>
      <c r="V10" t="s">
        <v>120</v>
      </c>
      <c r="W10" s="4" t="s">
        <v>118</v>
      </c>
      <c r="X10" s="4" t="s">
        <v>120</v>
      </c>
      <c r="Y10" s="4" t="s">
        <v>208</v>
      </c>
      <c r="Z10" s="4" t="s">
        <v>142</v>
      </c>
      <c r="AA10" s="4" t="s">
        <v>207</v>
      </c>
      <c r="AB10" s="4">
        <v>520</v>
      </c>
      <c r="AC10" s="4">
        <v>5668.69</v>
      </c>
      <c r="AD10" s="4">
        <v>2921.8919999999998</v>
      </c>
      <c r="AE10" s="4">
        <v>1.94</v>
      </c>
      <c r="AF10" s="4">
        <v>2.1</v>
      </c>
      <c r="AG10" s="4">
        <v>12.714</v>
      </c>
      <c r="AH10" s="4">
        <v>324.72546899999998</v>
      </c>
      <c r="AI10" s="4">
        <v>7.609915</v>
      </c>
      <c r="AJ10" s="4">
        <v>108.10547099999999</v>
      </c>
      <c r="AK10" s="4">
        <v>776</v>
      </c>
      <c r="AL10" s="4">
        <v>3</v>
      </c>
      <c r="AM10" s="4">
        <v>388</v>
      </c>
      <c r="AN10" s="4">
        <v>96</v>
      </c>
      <c r="AO10" s="4">
        <v>17.456869000000001</v>
      </c>
      <c r="AP10" s="4">
        <v>2935.3</v>
      </c>
      <c r="AQ10" s="4">
        <v>11.5</v>
      </c>
      <c r="AR10" s="4">
        <v>23</v>
      </c>
      <c r="AS10" s="4">
        <v>17629</v>
      </c>
      <c r="AT10" s="4">
        <v>5.2999999999999999E-2</v>
      </c>
      <c r="AU10" s="4">
        <v>6.8449999999999998</v>
      </c>
      <c r="AV10" s="4">
        <v>47005</v>
      </c>
      <c r="AW10" s="4">
        <v>0</v>
      </c>
      <c r="AX10" s="30">
        <v>0.47</v>
      </c>
      <c r="AY10">
        <v>0.92380952380952375</v>
      </c>
      <c r="AZ10" t="s">
        <v>68</v>
      </c>
      <c r="BA10" t="s">
        <v>342</v>
      </c>
      <c r="BB10">
        <v>2</v>
      </c>
      <c r="BC10" t="s">
        <v>376</v>
      </c>
      <c r="BD10">
        <v>7</v>
      </c>
      <c r="BE10">
        <v>37764.985000000001</v>
      </c>
      <c r="BF10">
        <v>0.15010438902597206</v>
      </c>
      <c r="BG10">
        <v>0.13866786414780274</v>
      </c>
      <c r="BH10">
        <v>98243.681000000011</v>
      </c>
      <c r="BI10">
        <v>5.7700301355768611E-2</v>
      </c>
      <c r="BJ10">
        <v>5.3304087919138619E-2</v>
      </c>
      <c r="BK10">
        <v>1</v>
      </c>
      <c r="BL10" t="s">
        <v>68</v>
      </c>
      <c r="BM10">
        <v>0</v>
      </c>
      <c r="BN10" t="s">
        <v>322</v>
      </c>
    </row>
    <row r="11" spans="1:66">
      <c r="A11" s="142" t="str">
        <f t="shared" si="20"/>
        <v>세운교통</v>
      </c>
      <c r="B11" s="142" t="str">
        <f t="shared" si="1"/>
        <v>24-1</v>
      </c>
      <c r="C11" s="143" t="str">
        <f t="shared" si="21"/>
        <v>70바3812</v>
      </c>
      <c r="D11" s="131" t="str">
        <f t="shared" si="22"/>
        <v>대형</v>
      </c>
      <c r="E11" s="127" t="str">
        <f t="shared" si="16"/>
        <v>C</v>
      </c>
      <c r="F11" s="150">
        <f t="shared" si="17"/>
        <v>0.86636363636363622</v>
      </c>
      <c r="G11" s="151">
        <f t="shared" si="18"/>
        <v>1.9059999999999999</v>
      </c>
      <c r="H11" s="152">
        <f t="shared" si="19"/>
        <v>2.2000000000000002</v>
      </c>
      <c r="I11" s="153">
        <f t="shared" si="23"/>
        <v>4629.549</v>
      </c>
      <c r="J11" s="154">
        <f t="shared" si="24"/>
        <v>2.8804030299399392E-2</v>
      </c>
      <c r="K11" s="154">
        <f t="shared" si="25"/>
        <v>0.34452201596266507</v>
      </c>
      <c r="L11" s="154">
        <f t="shared" si="26"/>
        <v>0.12614619696216631</v>
      </c>
      <c r="M11" s="155">
        <f t="shared" si="27"/>
        <v>12.962</v>
      </c>
      <c r="N11" s="156">
        <f t="shared" si="28"/>
        <v>2.1999999999999999E-2</v>
      </c>
      <c r="O11" s="156">
        <f t="shared" si="29"/>
        <v>14.321</v>
      </c>
      <c r="P11" s="157">
        <f t="shared" si="30"/>
        <v>0.22333333333333333</v>
      </c>
      <c r="Q11" s="158">
        <f t="shared" si="31"/>
        <v>91</v>
      </c>
      <c r="R11" s="159">
        <f t="shared" si="32"/>
        <v>26.424565980027349</v>
      </c>
      <c r="S11" s="144">
        <f t="shared" si="33"/>
        <v>1</v>
      </c>
      <c r="T11" s="144">
        <f t="shared" si="34"/>
        <v>663</v>
      </c>
      <c r="U11" t="s">
        <v>118</v>
      </c>
      <c r="V11" s="5" t="s">
        <v>120</v>
      </c>
      <c r="W11" t="s">
        <v>118</v>
      </c>
      <c r="X11" s="5" t="s">
        <v>120</v>
      </c>
      <c r="Y11" t="s">
        <v>209</v>
      </c>
      <c r="Z11" t="s">
        <v>142</v>
      </c>
      <c r="AA11" t="s">
        <v>207</v>
      </c>
      <c r="AB11">
        <v>520</v>
      </c>
      <c r="AC11" s="1">
        <v>4629.549</v>
      </c>
      <c r="AD11" s="1">
        <v>2428.6840000000002</v>
      </c>
      <c r="AE11" s="28">
        <v>1.9059999999999999</v>
      </c>
      <c r="AF11">
        <v>2.2000000000000002</v>
      </c>
      <c r="AG11">
        <v>12.962</v>
      </c>
      <c r="AH11">
        <v>279.56910599999998</v>
      </c>
      <c r="AI11">
        <v>8.0527169999999995</v>
      </c>
      <c r="AJ11">
        <v>96.317712</v>
      </c>
      <c r="AK11">
        <v>584</v>
      </c>
      <c r="AL11">
        <v>1</v>
      </c>
      <c r="AM11">
        <v>663</v>
      </c>
      <c r="AN11">
        <v>91</v>
      </c>
      <c r="AO11">
        <v>16.559587000000001</v>
      </c>
      <c r="AP11">
        <v>2862.5</v>
      </c>
      <c r="AQ11">
        <v>13.4</v>
      </c>
      <c r="AR11">
        <v>34</v>
      </c>
      <c r="AS11">
        <v>26579</v>
      </c>
      <c r="AT11">
        <v>2.1999999999999999E-2</v>
      </c>
      <c r="AU11">
        <v>14.321</v>
      </c>
      <c r="AV11">
        <v>36615</v>
      </c>
      <c r="AW11">
        <v>0</v>
      </c>
      <c r="AX11" s="29">
        <v>0.48</v>
      </c>
      <c r="AY11">
        <v>0.86636363636363622</v>
      </c>
      <c r="AZ11" t="s">
        <v>69</v>
      </c>
      <c r="BA11" t="s">
        <v>342</v>
      </c>
      <c r="BB11">
        <v>1</v>
      </c>
      <c r="BC11" t="s">
        <v>343</v>
      </c>
      <c r="BD11">
        <v>9</v>
      </c>
      <c r="BE11">
        <v>37764.985000000001</v>
      </c>
      <c r="BF11">
        <v>0.12258839769167126</v>
      </c>
      <c r="BG11">
        <v>0.10620613000014791</v>
      </c>
      <c r="BH11">
        <v>98243.681000000011</v>
      </c>
      <c r="BI11">
        <v>4.7123122351248214E-2</v>
      </c>
      <c r="BJ11">
        <v>4.0825759637035948E-2</v>
      </c>
      <c r="BK11">
        <v>1</v>
      </c>
      <c r="BL11" t="s">
        <v>69</v>
      </c>
      <c r="BM11">
        <v>0</v>
      </c>
      <c r="BN11" t="s">
        <v>322</v>
      </c>
    </row>
    <row r="12" spans="1:66" s="2" customFormat="1">
      <c r="A12" s="139" t="str">
        <f t="shared" si="20"/>
        <v>세운교통</v>
      </c>
      <c r="B12" s="239" t="str">
        <f t="shared" si="1"/>
        <v>24-1</v>
      </c>
      <c r="C12" s="140" t="str">
        <f t="shared" si="21"/>
        <v>70바3813</v>
      </c>
      <c r="D12" s="114" t="str">
        <f t="shared" si="22"/>
        <v>대형</v>
      </c>
      <c r="E12" s="110" t="str">
        <f t="shared" si="16"/>
        <v>D</v>
      </c>
      <c r="F12" s="160">
        <f t="shared" si="17"/>
        <v>0.84272727272727266</v>
      </c>
      <c r="G12" s="161">
        <f t="shared" si="18"/>
        <v>1.8540000000000001</v>
      </c>
      <c r="H12" s="162">
        <f t="shared" si="19"/>
        <v>2.2000000000000002</v>
      </c>
      <c r="I12" s="163">
        <f t="shared" si="23"/>
        <v>5307.1589999999997</v>
      </c>
      <c r="J12" s="164">
        <f t="shared" si="24"/>
        <v>4.1473501465815694E-2</v>
      </c>
      <c r="K12" s="164">
        <f t="shared" si="25"/>
        <v>0.33939966234960833</v>
      </c>
      <c r="L12" s="164">
        <f t="shared" si="26"/>
        <v>0.12718669254115056</v>
      </c>
      <c r="M12" s="165">
        <f t="shared" si="27"/>
        <v>13.571</v>
      </c>
      <c r="N12" s="166">
        <f t="shared" si="28"/>
        <v>0</v>
      </c>
      <c r="O12" s="166">
        <f t="shared" si="29"/>
        <v>14.132</v>
      </c>
      <c r="P12" s="167">
        <f t="shared" si="30"/>
        <v>0.29166666666666669</v>
      </c>
      <c r="Q12" s="168">
        <f t="shared" si="31"/>
        <v>95</v>
      </c>
      <c r="R12" s="169">
        <f t="shared" si="32"/>
        <v>28.236483482731973</v>
      </c>
      <c r="S12" s="141">
        <f t="shared" si="33"/>
        <v>0</v>
      </c>
      <c r="T12" s="141">
        <f t="shared" si="34"/>
        <v>750</v>
      </c>
      <c r="U12" t="s">
        <v>118</v>
      </c>
      <c r="V12" s="5" t="s">
        <v>120</v>
      </c>
      <c r="W12" t="s">
        <v>118</v>
      </c>
      <c r="X12" s="5" t="s">
        <v>120</v>
      </c>
      <c r="Y12" t="s">
        <v>210</v>
      </c>
      <c r="Z12" t="s">
        <v>142</v>
      </c>
      <c r="AA12" t="s">
        <v>207</v>
      </c>
      <c r="AB12">
        <v>520</v>
      </c>
      <c r="AC12" s="1">
        <v>5307.1589999999997</v>
      </c>
      <c r="AD12" s="1">
        <v>2863.3159999999998</v>
      </c>
      <c r="AE12" s="28">
        <v>1.8540000000000001</v>
      </c>
      <c r="AF12">
        <v>2.2000000000000002</v>
      </c>
      <c r="AG12">
        <v>13.571</v>
      </c>
      <c r="AH12">
        <v>303.579094</v>
      </c>
      <c r="AI12">
        <v>12.590488000000001</v>
      </c>
      <c r="AJ12">
        <v>103.03464200000001</v>
      </c>
      <c r="AK12">
        <v>675</v>
      </c>
      <c r="AL12">
        <v>0</v>
      </c>
      <c r="AM12">
        <v>750</v>
      </c>
      <c r="AN12">
        <v>95</v>
      </c>
      <c r="AO12">
        <v>17.481964000000001</v>
      </c>
      <c r="AP12">
        <v>2993.6</v>
      </c>
      <c r="AQ12">
        <v>17.5</v>
      </c>
      <c r="AR12">
        <v>37</v>
      </c>
      <c r="AS12">
        <v>17913</v>
      </c>
      <c r="AT12">
        <v>0</v>
      </c>
      <c r="AU12">
        <v>14.132</v>
      </c>
      <c r="AV12">
        <v>42218</v>
      </c>
      <c r="AW12">
        <v>0</v>
      </c>
      <c r="AX12" s="29">
        <v>0.45</v>
      </c>
      <c r="AY12" s="2">
        <v>0.84272727272727266</v>
      </c>
      <c r="AZ12" s="2" t="s">
        <v>67</v>
      </c>
      <c r="BA12" s="2" t="s">
        <v>342</v>
      </c>
      <c r="BB12" s="2">
        <v>1</v>
      </c>
      <c r="BC12" s="2" t="s">
        <v>347</v>
      </c>
      <c r="BD12" s="2">
        <v>5</v>
      </c>
      <c r="BE12" s="2">
        <v>37764.985000000001</v>
      </c>
      <c r="BF12" s="2">
        <v>0.14053120900220137</v>
      </c>
      <c r="BG12" s="2">
        <v>0.11842948249549151</v>
      </c>
      <c r="BH12" s="2">
        <v>98243.681000000011</v>
      </c>
      <c r="BI12" s="2">
        <v>5.4020359843805113E-2</v>
      </c>
      <c r="BJ12" s="2">
        <v>4.5524430522915757E-2</v>
      </c>
      <c r="BK12" s="2">
        <v>1</v>
      </c>
      <c r="BL12" s="2" t="s">
        <v>67</v>
      </c>
      <c r="BM12" s="2">
        <v>0</v>
      </c>
      <c r="BN12" s="2" t="s">
        <v>322</v>
      </c>
    </row>
    <row r="13" spans="1:66">
      <c r="A13" s="142" t="str">
        <f t="shared" si="20"/>
        <v>세운교통</v>
      </c>
      <c r="B13" s="142" t="str">
        <f t="shared" si="1"/>
        <v>24-1</v>
      </c>
      <c r="C13" s="143" t="str">
        <f t="shared" si="21"/>
        <v>70바3833</v>
      </c>
      <c r="D13" s="131" t="str">
        <f t="shared" si="22"/>
        <v>대형</v>
      </c>
      <c r="E13" s="127" t="str">
        <f t="shared" si="16"/>
        <v>A</v>
      </c>
      <c r="F13" s="150">
        <f t="shared" si="17"/>
        <v>0.96181818181818179</v>
      </c>
      <c r="G13" s="151">
        <f t="shared" si="18"/>
        <v>2.1160000000000001</v>
      </c>
      <c r="H13" s="152">
        <f t="shared" si="19"/>
        <v>2.2000000000000002</v>
      </c>
      <c r="I13" s="153">
        <f t="shared" si="23"/>
        <v>4466.4009999999998</v>
      </c>
      <c r="J13" s="154">
        <f t="shared" si="24"/>
        <v>2.1947950312792779E-2</v>
      </c>
      <c r="K13" s="154">
        <f t="shared" si="25"/>
        <v>0.34754724883773236</v>
      </c>
      <c r="L13" s="154">
        <f t="shared" si="26"/>
        <v>7.7019506309442431E-2</v>
      </c>
      <c r="M13" s="155">
        <f t="shared" si="27"/>
        <v>11.752000000000001</v>
      </c>
      <c r="N13" s="156">
        <f t="shared" si="28"/>
        <v>4.4999999999999998E-2</v>
      </c>
      <c r="O13" s="156">
        <f t="shared" si="29"/>
        <v>20.553000000000001</v>
      </c>
      <c r="P13" s="157">
        <f t="shared" si="30"/>
        <v>0</v>
      </c>
      <c r="Q13" s="158">
        <f t="shared" si="31"/>
        <v>81</v>
      </c>
      <c r="R13" s="159">
        <f t="shared" si="32"/>
        <v>26.987441476920878</v>
      </c>
      <c r="S13" s="144">
        <f t="shared" si="33"/>
        <v>2</v>
      </c>
      <c r="T13" s="144">
        <f t="shared" si="34"/>
        <v>918</v>
      </c>
      <c r="U13" t="s">
        <v>118</v>
      </c>
      <c r="V13" t="s">
        <v>120</v>
      </c>
      <c r="W13" s="4" t="s">
        <v>118</v>
      </c>
      <c r="X13" s="4" t="s">
        <v>120</v>
      </c>
      <c r="Y13" s="4" t="s">
        <v>211</v>
      </c>
      <c r="Z13" s="4" t="s">
        <v>142</v>
      </c>
      <c r="AA13" s="4" t="s">
        <v>207</v>
      </c>
      <c r="AB13" s="4">
        <v>520</v>
      </c>
      <c r="AC13" s="4">
        <v>4466.4009999999998</v>
      </c>
      <c r="AD13" s="4">
        <v>2111.047</v>
      </c>
      <c r="AE13" s="4">
        <v>2.1160000000000001</v>
      </c>
      <c r="AF13" s="4">
        <v>2.2000000000000002</v>
      </c>
      <c r="AG13" s="4">
        <v>11.752000000000001</v>
      </c>
      <c r="AH13" s="4">
        <v>262.48687999999999</v>
      </c>
      <c r="AI13" s="4">
        <v>5.7610489999999999</v>
      </c>
      <c r="AJ13" s="4">
        <v>91.226592999999994</v>
      </c>
      <c r="AK13" s="4">
        <v>344</v>
      </c>
      <c r="AL13" s="4">
        <v>2</v>
      </c>
      <c r="AM13" s="4">
        <v>918</v>
      </c>
      <c r="AN13" s="4">
        <v>81</v>
      </c>
      <c r="AO13" s="4">
        <v>17.015711</v>
      </c>
      <c r="AP13" s="4">
        <v>2941.5</v>
      </c>
      <c r="AQ13" s="4">
        <v>0</v>
      </c>
      <c r="AR13" s="4">
        <v>28</v>
      </c>
      <c r="AS13" s="4">
        <v>18027</v>
      </c>
      <c r="AT13" s="4">
        <v>4.4999999999999998E-2</v>
      </c>
      <c r="AU13" s="4">
        <v>20.553000000000001</v>
      </c>
      <c r="AV13" s="4">
        <v>36557</v>
      </c>
      <c r="AW13" s="4">
        <v>0</v>
      </c>
      <c r="AX13" s="30">
        <v>0.49</v>
      </c>
      <c r="AY13">
        <v>0.96181818181818179</v>
      </c>
      <c r="AZ13" t="s">
        <v>66</v>
      </c>
      <c r="BA13" t="s">
        <v>342</v>
      </c>
      <c r="BB13">
        <v>1</v>
      </c>
      <c r="BC13" t="s">
        <v>377</v>
      </c>
      <c r="BD13">
        <v>4</v>
      </c>
      <c r="BE13">
        <v>37764.985000000001</v>
      </c>
      <c r="BF13">
        <v>0.11826831124121986</v>
      </c>
      <c r="BG13">
        <v>0.11375261208473691</v>
      </c>
      <c r="BH13">
        <v>98243.681000000011</v>
      </c>
      <c r="BI13">
        <v>4.5462476105715126E-2</v>
      </c>
      <c r="BJ13">
        <v>4.3726636108951458E-2</v>
      </c>
      <c r="BK13">
        <v>1</v>
      </c>
      <c r="BL13" t="s">
        <v>69</v>
      </c>
      <c r="BM13">
        <v>2</v>
      </c>
      <c r="BN13" t="s">
        <v>323</v>
      </c>
    </row>
    <row r="14" spans="1:66">
      <c r="A14" s="139" t="str">
        <f t="shared" si="20"/>
        <v>세운교통</v>
      </c>
      <c r="B14" s="239" t="str">
        <f t="shared" si="1"/>
        <v>24-1</v>
      </c>
      <c r="C14" s="140" t="str">
        <f t="shared" si="21"/>
        <v>70바3834</v>
      </c>
      <c r="D14" s="114" t="str">
        <f t="shared" si="22"/>
        <v>저상</v>
      </c>
      <c r="E14" s="110" t="str">
        <f t="shared" si="16"/>
        <v>D</v>
      </c>
      <c r="F14" s="160">
        <f t="shared" si="17"/>
        <v>0.83227272727272716</v>
      </c>
      <c r="G14" s="161">
        <f t="shared" si="18"/>
        <v>1.831</v>
      </c>
      <c r="H14" s="162">
        <f t="shared" si="19"/>
        <v>2.2000000000000002</v>
      </c>
      <c r="I14" s="163">
        <f t="shared" si="23"/>
        <v>6170.0389999999998</v>
      </c>
      <c r="J14" s="164">
        <f t="shared" si="24"/>
        <v>3.2204973648812134E-2</v>
      </c>
      <c r="K14" s="164">
        <f t="shared" si="25"/>
        <v>0.38635338476281156</v>
      </c>
      <c r="L14" s="164">
        <f t="shared" si="26"/>
        <v>0.16774610338767715</v>
      </c>
      <c r="M14" s="165">
        <f t="shared" si="27"/>
        <v>17.5</v>
      </c>
      <c r="N14" s="166">
        <f t="shared" si="28"/>
        <v>6.5000000000000002E-2</v>
      </c>
      <c r="O14" s="166">
        <f t="shared" si="29"/>
        <v>44.408000000000001</v>
      </c>
      <c r="P14" s="167">
        <f t="shared" si="30"/>
        <v>0</v>
      </c>
      <c r="Q14" s="168">
        <f t="shared" si="31"/>
        <v>82</v>
      </c>
      <c r="R14" s="169">
        <f t="shared" si="32"/>
        <v>29.909451815663854</v>
      </c>
      <c r="S14" s="141">
        <f t="shared" si="33"/>
        <v>4</v>
      </c>
      <c r="T14" s="141">
        <f t="shared" si="34"/>
        <v>2740</v>
      </c>
      <c r="U14" t="s">
        <v>118</v>
      </c>
      <c r="V14" s="5" t="s">
        <v>120</v>
      </c>
      <c r="W14" t="s">
        <v>118</v>
      </c>
      <c r="X14" s="5" t="s">
        <v>120</v>
      </c>
      <c r="Y14" t="s">
        <v>212</v>
      </c>
      <c r="Z14" t="s">
        <v>196</v>
      </c>
      <c r="AA14" t="s">
        <v>198</v>
      </c>
      <c r="AB14">
        <v>520</v>
      </c>
      <c r="AC14" s="1">
        <v>6170.0389999999998</v>
      </c>
      <c r="AD14" s="1">
        <v>3369.884</v>
      </c>
      <c r="AE14" s="28">
        <v>1.831</v>
      </c>
      <c r="AF14">
        <v>2.2000000000000002</v>
      </c>
      <c r="AG14">
        <v>17.5</v>
      </c>
      <c r="AH14">
        <v>354.79159600000003</v>
      </c>
      <c r="AI14">
        <v>11.426054000000001</v>
      </c>
      <c r="AJ14">
        <v>137.07493400000001</v>
      </c>
      <c r="AK14">
        <v>1035</v>
      </c>
      <c r="AL14">
        <v>4</v>
      </c>
      <c r="AM14">
        <v>2740</v>
      </c>
      <c r="AN14">
        <v>82</v>
      </c>
      <c r="AO14">
        <v>17.390599999999999</v>
      </c>
      <c r="AP14">
        <v>8424.9</v>
      </c>
      <c r="AQ14">
        <v>0</v>
      </c>
      <c r="AR14">
        <v>97</v>
      </c>
      <c r="AS14">
        <v>78397</v>
      </c>
      <c r="AT14">
        <v>6.5000000000000002E-2</v>
      </c>
      <c r="AU14">
        <v>44.408000000000001</v>
      </c>
      <c r="AV14">
        <v>46114</v>
      </c>
      <c r="AW14">
        <v>0</v>
      </c>
      <c r="AX14" s="29">
        <v>0.5</v>
      </c>
      <c r="AY14">
        <v>0.83227272727272716</v>
      </c>
      <c r="AZ14" t="s">
        <v>67</v>
      </c>
      <c r="BA14" t="s">
        <v>342</v>
      </c>
      <c r="BB14">
        <v>2</v>
      </c>
      <c r="BC14" t="s">
        <v>345</v>
      </c>
      <c r="BD14">
        <v>9</v>
      </c>
      <c r="BE14">
        <v>37764.985000000001</v>
      </c>
      <c r="BF14">
        <v>0.16337988748042664</v>
      </c>
      <c r="BG14">
        <v>0.13597662453484596</v>
      </c>
      <c r="BH14">
        <v>98243.681000000011</v>
      </c>
      <c r="BI14">
        <v>6.2803418369472522E-2</v>
      </c>
      <c r="BJ14">
        <v>5.226957228841099E-2</v>
      </c>
      <c r="BK14">
        <v>1</v>
      </c>
      <c r="BL14" t="s">
        <v>70</v>
      </c>
      <c r="BM14">
        <v>1</v>
      </c>
      <c r="BN14" t="s">
        <v>323</v>
      </c>
    </row>
    <row r="15" spans="1:66">
      <c r="A15" s="142" t="str">
        <f t="shared" si="20"/>
        <v>세운교통</v>
      </c>
      <c r="B15" s="142" t="str">
        <f t="shared" si="1"/>
        <v>24-1</v>
      </c>
      <c r="C15" s="143" t="str">
        <f t="shared" si="21"/>
        <v>73아1446</v>
      </c>
      <c r="D15" s="131" t="str">
        <f t="shared" si="22"/>
        <v>저상</v>
      </c>
      <c r="E15" s="127" t="str">
        <f t="shared" si="16"/>
        <v>C</v>
      </c>
      <c r="F15" s="150">
        <f t="shared" si="17"/>
        <v>0.86545454545454537</v>
      </c>
      <c r="G15" s="151">
        <f t="shared" si="18"/>
        <v>1.9039999999999999</v>
      </c>
      <c r="H15" s="152">
        <f t="shared" si="19"/>
        <v>2.2000000000000002</v>
      </c>
      <c r="I15" s="153">
        <f t="shared" si="23"/>
        <v>5554.5389999999998</v>
      </c>
      <c r="J15" s="154">
        <f t="shared" si="24"/>
        <v>2.7705771283509113E-2</v>
      </c>
      <c r="K15" s="154">
        <f t="shared" si="25"/>
        <v>0.36269888040233983</v>
      </c>
      <c r="L15" s="154">
        <f t="shared" si="26"/>
        <v>0.17823261300352738</v>
      </c>
      <c r="M15" s="155">
        <f t="shared" si="27"/>
        <v>18.407</v>
      </c>
      <c r="N15" s="156">
        <f t="shared" si="28"/>
        <v>1.7999999999999999E-2</v>
      </c>
      <c r="O15" s="156">
        <f t="shared" si="29"/>
        <v>15.339</v>
      </c>
      <c r="P15" s="157">
        <f t="shared" si="30"/>
        <v>0</v>
      </c>
      <c r="Q15" s="158">
        <f t="shared" si="31"/>
        <v>79</v>
      </c>
      <c r="R15" s="159">
        <f t="shared" si="32"/>
        <v>26.877264161949359</v>
      </c>
      <c r="S15" s="144">
        <f t="shared" si="33"/>
        <v>1</v>
      </c>
      <c r="T15" s="144">
        <f t="shared" si="34"/>
        <v>852</v>
      </c>
      <c r="U15" t="s">
        <v>118</v>
      </c>
      <c r="V15" s="5" t="s">
        <v>120</v>
      </c>
      <c r="W15" t="s">
        <v>118</v>
      </c>
      <c r="X15" s="5" t="s">
        <v>120</v>
      </c>
      <c r="Y15" t="s">
        <v>213</v>
      </c>
      <c r="Z15" t="s">
        <v>196</v>
      </c>
      <c r="AA15" t="s">
        <v>198</v>
      </c>
      <c r="AB15">
        <v>520</v>
      </c>
      <c r="AC15" s="1">
        <v>5554.5389999999998</v>
      </c>
      <c r="AD15" s="1">
        <v>2916.9169999999999</v>
      </c>
      <c r="AE15" s="28">
        <v>1.9039999999999999</v>
      </c>
      <c r="AF15">
        <v>2.2000000000000002</v>
      </c>
      <c r="AG15">
        <v>18.407</v>
      </c>
      <c r="AH15">
        <v>339.01687500000003</v>
      </c>
      <c r="AI15">
        <v>9.3927239999999994</v>
      </c>
      <c r="AJ15">
        <v>122.96104099999999</v>
      </c>
      <c r="AK15">
        <v>990</v>
      </c>
      <c r="AL15">
        <v>1</v>
      </c>
      <c r="AM15">
        <v>852</v>
      </c>
      <c r="AN15">
        <v>79</v>
      </c>
      <c r="AO15">
        <v>16.384255</v>
      </c>
      <c r="AP15">
        <v>3093</v>
      </c>
      <c r="AQ15">
        <v>0</v>
      </c>
      <c r="AR15">
        <v>65</v>
      </c>
      <c r="AS15">
        <v>43183</v>
      </c>
      <c r="AT15">
        <v>1.7999999999999999E-2</v>
      </c>
      <c r="AU15">
        <v>15.339</v>
      </c>
      <c r="AV15">
        <v>40653</v>
      </c>
      <c r="AW15">
        <v>0</v>
      </c>
      <c r="AX15" s="29">
        <v>0.6</v>
      </c>
      <c r="AY15">
        <v>0.86545454545454537</v>
      </c>
      <c r="AZ15" t="s">
        <v>69</v>
      </c>
      <c r="BA15" t="s">
        <v>342</v>
      </c>
      <c r="BB15">
        <v>2</v>
      </c>
      <c r="BC15" t="s">
        <v>346</v>
      </c>
      <c r="BD15">
        <v>7</v>
      </c>
      <c r="BE15">
        <v>37764.985000000001</v>
      </c>
      <c r="BF15">
        <v>0.14708172133525274</v>
      </c>
      <c r="BG15">
        <v>0.12729254428287326</v>
      </c>
      <c r="BH15">
        <v>98243.681000000011</v>
      </c>
      <c r="BI15">
        <v>5.6538384387286943E-2</v>
      </c>
      <c r="BJ15">
        <v>4.8931401760633784E-2</v>
      </c>
      <c r="BK15">
        <v>1</v>
      </c>
      <c r="BL15" t="s">
        <v>67</v>
      </c>
      <c r="BM15">
        <v>1</v>
      </c>
      <c r="BN15" t="s">
        <v>323</v>
      </c>
    </row>
    <row r="16" spans="1:66">
      <c r="A16" s="139" t="str">
        <f t="shared" si="20"/>
        <v>세운교통</v>
      </c>
      <c r="B16" s="239" t="str">
        <f t="shared" si="1"/>
        <v>26</v>
      </c>
      <c r="C16" s="140" t="str">
        <f t="shared" si="21"/>
        <v>70바1511</v>
      </c>
      <c r="D16" s="114" t="str">
        <f t="shared" si="22"/>
        <v>저상</v>
      </c>
      <c r="E16" s="110" t="str">
        <f t="shared" si="16"/>
        <v>D</v>
      </c>
      <c r="F16" s="160">
        <f t="shared" si="17"/>
        <v>0.83299999999999996</v>
      </c>
      <c r="G16" s="161">
        <f t="shared" si="18"/>
        <v>1.6659999999999999</v>
      </c>
      <c r="H16" s="162">
        <f t="shared" si="19"/>
        <v>2</v>
      </c>
      <c r="I16" s="163">
        <f t="shared" si="23"/>
        <v>1204.633</v>
      </c>
      <c r="J16" s="164">
        <f t="shared" si="24"/>
        <v>6.551225188386986E-2</v>
      </c>
      <c r="K16" s="164">
        <f t="shared" si="25"/>
        <v>0.33300549094497628</v>
      </c>
      <c r="L16" s="164">
        <f t="shared" si="26"/>
        <v>0.17266669599786821</v>
      </c>
      <c r="M16" s="165">
        <f t="shared" si="27"/>
        <v>15.726000000000001</v>
      </c>
      <c r="N16" s="166">
        <f t="shared" si="28"/>
        <v>0</v>
      </c>
      <c r="O16" s="166">
        <f t="shared" si="29"/>
        <v>9.6289999999999996</v>
      </c>
      <c r="P16" s="167">
        <f t="shared" si="30"/>
        <v>0</v>
      </c>
      <c r="Q16" s="168">
        <f t="shared" si="31"/>
        <v>66</v>
      </c>
      <c r="R16" s="169">
        <f t="shared" si="32"/>
        <v>24.268867021271991</v>
      </c>
      <c r="S16" s="141">
        <f t="shared" si="33"/>
        <v>0</v>
      </c>
      <c r="T16" s="141">
        <f t="shared" si="34"/>
        <v>116</v>
      </c>
      <c r="U16" t="s">
        <v>118</v>
      </c>
      <c r="V16" t="s">
        <v>121</v>
      </c>
      <c r="W16" s="4" t="s">
        <v>118</v>
      </c>
      <c r="X16" s="4" t="s">
        <v>121</v>
      </c>
      <c r="Y16" s="4" t="s">
        <v>214</v>
      </c>
      <c r="Z16" s="4" t="s">
        <v>196</v>
      </c>
      <c r="AA16" s="4" t="s">
        <v>198</v>
      </c>
      <c r="AB16" s="4">
        <v>520</v>
      </c>
      <c r="AC16" s="4">
        <v>1204.633</v>
      </c>
      <c r="AD16" s="4">
        <v>723.09299999999996</v>
      </c>
      <c r="AE16" s="4">
        <v>1.6659999999999999</v>
      </c>
      <c r="AF16" s="4">
        <v>2</v>
      </c>
      <c r="AG16" s="4">
        <v>15.726000000000001</v>
      </c>
      <c r="AH16" s="4">
        <v>82.524411000000001</v>
      </c>
      <c r="AI16" s="4">
        <v>5.4063600000000003</v>
      </c>
      <c r="AJ16" s="4">
        <v>27.481082000000001</v>
      </c>
      <c r="AK16" s="4">
        <v>208</v>
      </c>
      <c r="AL16" s="4">
        <v>0</v>
      </c>
      <c r="AM16" s="4">
        <v>116</v>
      </c>
      <c r="AN16" s="4">
        <v>66</v>
      </c>
      <c r="AO16" s="4">
        <v>14.597291999999999</v>
      </c>
      <c r="AP16" s="4">
        <v>40.4</v>
      </c>
      <c r="AQ16" s="4">
        <v>0</v>
      </c>
      <c r="AR16" s="4">
        <v>30</v>
      </c>
      <c r="AS16" s="4">
        <v>12650</v>
      </c>
      <c r="AT16" s="4">
        <v>0</v>
      </c>
      <c r="AU16" s="4">
        <v>9.6289999999999996</v>
      </c>
      <c r="AV16" s="4">
        <v>11871</v>
      </c>
      <c r="AW16" s="4">
        <v>0</v>
      </c>
      <c r="AX16" s="30">
        <v>0.52</v>
      </c>
      <c r="AY16">
        <v>0.83299999999999996</v>
      </c>
      <c r="AZ16" t="s">
        <v>67</v>
      </c>
      <c r="BA16" t="s">
        <v>215</v>
      </c>
      <c r="BB16">
        <v>1</v>
      </c>
      <c r="BC16" t="s">
        <v>348</v>
      </c>
      <c r="BD16">
        <v>9</v>
      </c>
      <c r="BE16">
        <v>9712.4179999999997</v>
      </c>
      <c r="BF16">
        <v>0.12403018486230721</v>
      </c>
      <c r="BG16">
        <v>0.10331714399030191</v>
      </c>
      <c r="BH16">
        <v>98243.681000000011</v>
      </c>
      <c r="BI16">
        <v>1.2261684290921468E-2</v>
      </c>
      <c r="BJ16">
        <v>1.0213983014337583E-2</v>
      </c>
      <c r="BK16">
        <v>1</v>
      </c>
      <c r="BL16" t="s">
        <v>69</v>
      </c>
      <c r="BM16">
        <v>-1</v>
      </c>
      <c r="BN16" t="s">
        <v>321</v>
      </c>
    </row>
    <row r="17" spans="1:66">
      <c r="A17" s="142" t="str">
        <f t="shared" si="20"/>
        <v>세운교통</v>
      </c>
      <c r="B17" s="142" t="str">
        <f t="shared" si="1"/>
        <v>26</v>
      </c>
      <c r="C17" s="143" t="str">
        <f t="shared" si="21"/>
        <v>70바1513</v>
      </c>
      <c r="D17" s="131" t="str">
        <f t="shared" si="22"/>
        <v>대형</v>
      </c>
      <c r="E17" s="127" t="str">
        <f t="shared" si="16"/>
        <v>B</v>
      </c>
      <c r="F17" s="150">
        <f t="shared" si="17"/>
        <v>0.90894736842105273</v>
      </c>
      <c r="G17" s="151">
        <f t="shared" si="18"/>
        <v>1.7270000000000001</v>
      </c>
      <c r="H17" s="152">
        <f t="shared" si="19"/>
        <v>1.9</v>
      </c>
      <c r="I17" s="153">
        <f t="shared" si="23"/>
        <v>2417.3710000000001</v>
      </c>
      <c r="J17" s="154">
        <f t="shared" si="24"/>
        <v>5.3441416314204869E-2</v>
      </c>
      <c r="K17" s="154">
        <f t="shared" si="25"/>
        <v>0.39174978829066137</v>
      </c>
      <c r="L17" s="154">
        <f t="shared" si="26"/>
        <v>0.14974945922657298</v>
      </c>
      <c r="M17" s="155">
        <f t="shared" si="27"/>
        <v>14.198</v>
      </c>
      <c r="N17" s="156">
        <f t="shared" si="28"/>
        <v>0.53800000000000003</v>
      </c>
      <c r="O17" s="156">
        <f t="shared" si="29"/>
        <v>21.594000000000001</v>
      </c>
      <c r="P17" s="157">
        <f t="shared" si="30"/>
        <v>0</v>
      </c>
      <c r="Q17" s="158">
        <f t="shared" si="31"/>
        <v>73</v>
      </c>
      <c r="R17" s="159">
        <f t="shared" si="32"/>
        <v>25.426738931754706</v>
      </c>
      <c r="S17" s="144">
        <f t="shared" si="33"/>
        <v>13</v>
      </c>
      <c r="T17" s="144">
        <f t="shared" si="34"/>
        <v>522</v>
      </c>
      <c r="U17" t="s">
        <v>118</v>
      </c>
      <c r="V17" s="5" t="s">
        <v>121</v>
      </c>
      <c r="W17" t="s">
        <v>118</v>
      </c>
      <c r="X17" s="5" t="s">
        <v>121</v>
      </c>
      <c r="Y17" t="s">
        <v>303</v>
      </c>
      <c r="Z17" t="s">
        <v>142</v>
      </c>
      <c r="AA17" t="s">
        <v>198</v>
      </c>
      <c r="AB17">
        <v>520</v>
      </c>
      <c r="AC17" s="1">
        <v>2417.3710000000001</v>
      </c>
      <c r="AD17" s="1">
        <v>1399.386</v>
      </c>
      <c r="AE17" s="28">
        <v>1.7270000000000001</v>
      </c>
      <c r="AF17">
        <v>1.9</v>
      </c>
      <c r="AG17">
        <v>14.198</v>
      </c>
      <c r="AH17">
        <v>171.35994199999999</v>
      </c>
      <c r="AI17">
        <v>9.1577179999999991</v>
      </c>
      <c r="AJ17">
        <v>67.130221000000006</v>
      </c>
      <c r="AK17">
        <v>362</v>
      </c>
      <c r="AL17">
        <v>13</v>
      </c>
      <c r="AM17">
        <v>522</v>
      </c>
      <c r="AN17">
        <v>73</v>
      </c>
      <c r="AO17">
        <v>14.106978</v>
      </c>
      <c r="AP17">
        <v>1044.0999999999999</v>
      </c>
      <c r="AQ17">
        <v>0</v>
      </c>
      <c r="AR17">
        <v>49</v>
      </c>
      <c r="AS17">
        <v>37185</v>
      </c>
      <c r="AT17">
        <v>0.53800000000000003</v>
      </c>
      <c r="AU17">
        <v>21.594000000000001</v>
      </c>
      <c r="AV17">
        <v>19368</v>
      </c>
      <c r="AW17">
        <v>0</v>
      </c>
      <c r="AX17" s="29">
        <v>0.48</v>
      </c>
      <c r="AY17">
        <v>0.90894736842105273</v>
      </c>
      <c r="AZ17" t="s">
        <v>68</v>
      </c>
      <c r="BA17" t="s">
        <v>215</v>
      </c>
      <c r="BB17">
        <v>1</v>
      </c>
      <c r="BC17" t="s">
        <v>378</v>
      </c>
      <c r="BD17">
        <v>5</v>
      </c>
      <c r="BE17">
        <v>9712.4179999999997</v>
      </c>
      <c r="BF17">
        <v>0.2488948684045518</v>
      </c>
      <c r="BG17">
        <v>0.22623233564982159</v>
      </c>
      <c r="BH17">
        <v>98243.681000000011</v>
      </c>
      <c r="BI17">
        <v>2.4605867526482438E-2</v>
      </c>
      <c r="BJ17">
        <v>2.2365438535913249E-2</v>
      </c>
      <c r="BK17">
        <v>1</v>
      </c>
      <c r="BL17" t="s">
        <v>69</v>
      </c>
      <c r="BM17">
        <v>1</v>
      </c>
      <c r="BN17" t="s">
        <v>323</v>
      </c>
    </row>
    <row r="18" spans="1:66">
      <c r="A18" s="139" t="str">
        <f t="shared" si="20"/>
        <v>세운교통</v>
      </c>
      <c r="B18" s="239" t="str">
        <f t="shared" si="1"/>
        <v>26</v>
      </c>
      <c r="C18" s="140" t="str">
        <f t="shared" si="21"/>
        <v>70바1578</v>
      </c>
      <c r="D18" s="114" t="str">
        <f t="shared" si="22"/>
        <v>저상</v>
      </c>
      <c r="E18" s="110" t="str">
        <f t="shared" si="16"/>
        <v>C</v>
      </c>
      <c r="F18" s="160">
        <f t="shared" si="17"/>
        <v>0.89666666666666661</v>
      </c>
      <c r="G18" s="161">
        <f t="shared" si="18"/>
        <v>1.883</v>
      </c>
      <c r="H18" s="162">
        <f t="shared" si="19"/>
        <v>2.1</v>
      </c>
      <c r="I18" s="163">
        <f t="shared" si="23"/>
        <v>5131.8789999999999</v>
      </c>
      <c r="J18" s="164">
        <f t="shared" si="24"/>
        <v>3.2989155466501975E-2</v>
      </c>
      <c r="K18" s="164">
        <f t="shared" si="25"/>
        <v>0.33786033057058029</v>
      </c>
      <c r="L18" s="164">
        <f t="shared" si="26"/>
        <v>0.15744720403579274</v>
      </c>
      <c r="M18" s="165">
        <f t="shared" si="27"/>
        <v>15.11</v>
      </c>
      <c r="N18" s="166">
        <f t="shared" si="28"/>
        <v>5.8000000000000003E-2</v>
      </c>
      <c r="O18" s="166">
        <f t="shared" si="29"/>
        <v>7.58</v>
      </c>
      <c r="P18" s="167">
        <f t="shared" si="30"/>
        <v>0</v>
      </c>
      <c r="Q18" s="168">
        <f t="shared" si="31"/>
        <v>71</v>
      </c>
      <c r="R18" s="169">
        <f t="shared" si="32"/>
        <v>23.134798750319952</v>
      </c>
      <c r="S18" s="141">
        <f t="shared" si="33"/>
        <v>3</v>
      </c>
      <c r="T18" s="141">
        <f t="shared" si="34"/>
        <v>389</v>
      </c>
      <c r="U18" t="s">
        <v>118</v>
      </c>
      <c r="V18" s="5" t="s">
        <v>121</v>
      </c>
      <c r="W18" t="s">
        <v>118</v>
      </c>
      <c r="X18" s="5" t="s">
        <v>121</v>
      </c>
      <c r="Y18" t="s">
        <v>216</v>
      </c>
      <c r="Z18" t="s">
        <v>196</v>
      </c>
      <c r="AA18" t="s">
        <v>198</v>
      </c>
      <c r="AB18">
        <v>520</v>
      </c>
      <c r="AC18" s="1">
        <v>5131.8789999999999</v>
      </c>
      <c r="AD18" s="1">
        <v>2724.9189999999999</v>
      </c>
      <c r="AE18" s="28">
        <v>1.883</v>
      </c>
      <c r="AF18">
        <v>2.1</v>
      </c>
      <c r="AG18">
        <v>15.11</v>
      </c>
      <c r="AH18">
        <v>352.57874399999997</v>
      </c>
      <c r="AI18">
        <v>11.631275</v>
      </c>
      <c r="AJ18">
        <v>119.122371</v>
      </c>
      <c r="AK18">
        <v>808</v>
      </c>
      <c r="AL18">
        <v>3</v>
      </c>
      <c r="AM18">
        <v>389</v>
      </c>
      <c r="AN18">
        <v>71</v>
      </c>
      <c r="AO18">
        <v>14.55527</v>
      </c>
      <c r="AP18">
        <v>137.9</v>
      </c>
      <c r="AQ18">
        <v>0</v>
      </c>
      <c r="AR18">
        <v>96</v>
      </c>
      <c r="AS18">
        <v>38583</v>
      </c>
      <c r="AT18">
        <v>5.8000000000000003E-2</v>
      </c>
      <c r="AU18">
        <v>7.58</v>
      </c>
      <c r="AV18">
        <v>44625</v>
      </c>
      <c r="AW18">
        <v>0</v>
      </c>
      <c r="AX18" s="29">
        <v>0.6</v>
      </c>
      <c r="AY18">
        <v>0.89666666666666661</v>
      </c>
      <c r="AZ18" t="s">
        <v>69</v>
      </c>
      <c r="BA18" t="s">
        <v>215</v>
      </c>
      <c r="BB18">
        <v>1</v>
      </c>
      <c r="BC18" t="s">
        <v>349</v>
      </c>
      <c r="BD18">
        <v>15</v>
      </c>
      <c r="BE18">
        <v>9712.4179999999997</v>
      </c>
      <c r="BF18">
        <v>0.52838325121509389</v>
      </c>
      <c r="BG18">
        <v>0.47378364858953415</v>
      </c>
      <c r="BH18">
        <v>98243.681000000011</v>
      </c>
      <c r="BI18">
        <v>5.2236224739991156E-2</v>
      </c>
      <c r="BJ18">
        <v>4.6838481516858731E-2</v>
      </c>
      <c r="BK18">
        <v>1</v>
      </c>
      <c r="BL18" t="s">
        <v>69</v>
      </c>
      <c r="BM18">
        <v>0</v>
      </c>
      <c r="BN18" t="s">
        <v>322</v>
      </c>
    </row>
    <row r="19" spans="1:66">
      <c r="A19" s="142" t="str">
        <f t="shared" si="20"/>
        <v>세운교통</v>
      </c>
      <c r="B19" s="142" t="str">
        <f t="shared" si="1"/>
        <v>26</v>
      </c>
      <c r="C19" s="143" t="str">
        <f t="shared" si="21"/>
        <v>73아1008</v>
      </c>
      <c r="D19" s="131" t="str">
        <f t="shared" si="22"/>
        <v>대형</v>
      </c>
      <c r="E19" s="127" t="str">
        <f t="shared" si="16"/>
        <v>C</v>
      </c>
      <c r="F19" s="150">
        <f t="shared" si="17"/>
        <v>0.86947368421052629</v>
      </c>
      <c r="G19" s="151">
        <f t="shared" si="18"/>
        <v>1.6519999999999999</v>
      </c>
      <c r="H19" s="152">
        <f t="shared" si="19"/>
        <v>1.9</v>
      </c>
      <c r="I19" s="153">
        <f t="shared" si="23"/>
        <v>958.53499999999997</v>
      </c>
      <c r="J19" s="154">
        <f t="shared" si="24"/>
        <v>2.804397908653361E-2</v>
      </c>
      <c r="K19" s="154">
        <f t="shared" si="25"/>
        <v>0.30447600920025186</v>
      </c>
      <c r="L19" s="154">
        <f t="shared" si="26"/>
        <v>6.6768558268607822E-2</v>
      </c>
      <c r="M19" s="155">
        <f t="shared" si="27"/>
        <v>12.967000000000001</v>
      </c>
      <c r="N19" s="156">
        <f t="shared" si="28"/>
        <v>0.83499999999999996</v>
      </c>
      <c r="O19" s="156">
        <f t="shared" si="29"/>
        <v>18.152999999999999</v>
      </c>
      <c r="P19" s="157">
        <f t="shared" si="30"/>
        <v>0</v>
      </c>
      <c r="Q19" s="158">
        <f t="shared" si="31"/>
        <v>72</v>
      </c>
      <c r="R19" s="159">
        <f t="shared" si="32"/>
        <v>26.818825652522126</v>
      </c>
      <c r="S19" s="144">
        <f t="shared" si="33"/>
        <v>8</v>
      </c>
      <c r="T19" s="144">
        <f t="shared" si="34"/>
        <v>174</v>
      </c>
      <c r="U19" t="s">
        <v>118</v>
      </c>
      <c r="V19" t="s">
        <v>121</v>
      </c>
      <c r="W19" s="4" t="s">
        <v>118</v>
      </c>
      <c r="X19" s="4" t="s">
        <v>121</v>
      </c>
      <c r="Y19" s="4" t="s">
        <v>304</v>
      </c>
      <c r="Z19" s="4" t="s">
        <v>142</v>
      </c>
      <c r="AA19" s="4" t="s">
        <v>198</v>
      </c>
      <c r="AB19" s="4">
        <v>520</v>
      </c>
      <c r="AC19" s="4">
        <v>958.53499999999997</v>
      </c>
      <c r="AD19" s="4">
        <v>580.298</v>
      </c>
      <c r="AE19" s="4">
        <v>1.6519999999999999</v>
      </c>
      <c r="AF19" s="4">
        <v>1.9</v>
      </c>
      <c r="AG19" s="4">
        <v>12.967000000000001</v>
      </c>
      <c r="AH19" s="4">
        <v>53.54636</v>
      </c>
      <c r="AI19" s="4">
        <v>1.5016529999999999</v>
      </c>
      <c r="AJ19" s="4">
        <v>16.303581999999999</v>
      </c>
      <c r="AK19" s="4">
        <v>64</v>
      </c>
      <c r="AL19" s="4">
        <v>8</v>
      </c>
      <c r="AM19" s="4">
        <v>174</v>
      </c>
      <c r="AN19" s="4">
        <v>72</v>
      </c>
      <c r="AO19" s="4">
        <v>17.901029999999999</v>
      </c>
      <c r="AP19" s="4">
        <v>100.9</v>
      </c>
      <c r="AQ19" s="4">
        <v>0</v>
      </c>
      <c r="AR19" s="4">
        <v>7</v>
      </c>
      <c r="AS19" s="4">
        <v>2806</v>
      </c>
      <c r="AT19" s="4">
        <v>0.83499999999999996</v>
      </c>
      <c r="AU19" s="4">
        <v>18.152999999999999</v>
      </c>
      <c r="AV19" s="4">
        <v>8836</v>
      </c>
      <c r="AW19" s="4">
        <v>0</v>
      </c>
      <c r="AX19" s="30">
        <v>0.41</v>
      </c>
      <c r="AY19">
        <v>0.86947368421052629</v>
      </c>
      <c r="AZ19" t="s">
        <v>69</v>
      </c>
      <c r="BA19" t="s">
        <v>215</v>
      </c>
      <c r="BB19">
        <v>2</v>
      </c>
      <c r="BC19" t="s">
        <v>325</v>
      </c>
      <c r="BD19">
        <v>4</v>
      </c>
      <c r="BE19">
        <v>9712.4179999999997</v>
      </c>
      <c r="BF19">
        <v>9.8691695518047101E-2</v>
      </c>
      <c r="BG19">
        <v>8.5809832103059897E-2</v>
      </c>
      <c r="BH19">
        <v>98243.681000000011</v>
      </c>
      <c r="BI19">
        <v>9.7567089327607725E-3</v>
      </c>
      <c r="BJ19">
        <v>8.4832016615372617E-3</v>
      </c>
      <c r="BK19">
        <v>1</v>
      </c>
      <c r="BL19" t="s">
        <v>69</v>
      </c>
      <c r="BM19">
        <v>0</v>
      </c>
      <c r="BN19" t="s">
        <v>322</v>
      </c>
    </row>
    <row r="20" spans="1:66">
      <c r="A20" s="139" t="str">
        <f t="shared" si="20"/>
        <v>세운교통</v>
      </c>
      <c r="B20" s="239" t="str">
        <f t="shared" si="1"/>
        <v>28</v>
      </c>
      <c r="C20" s="140" t="str">
        <f t="shared" si="21"/>
        <v>73아1009</v>
      </c>
      <c r="D20" s="114" t="str">
        <f t="shared" si="22"/>
        <v>저상</v>
      </c>
      <c r="E20" s="110" t="str">
        <f t="shared" si="16"/>
        <v>D</v>
      </c>
      <c r="F20" s="160">
        <f t="shared" si="17"/>
        <v>0.81666666666666665</v>
      </c>
      <c r="G20" s="161">
        <f t="shared" si="18"/>
        <v>1.7150000000000001</v>
      </c>
      <c r="H20" s="162">
        <f t="shared" si="19"/>
        <v>2.1</v>
      </c>
      <c r="I20" s="163">
        <f t="shared" si="23"/>
        <v>4168.74</v>
      </c>
      <c r="J20" s="164">
        <f t="shared" si="24"/>
        <v>3.1749779681726945E-2</v>
      </c>
      <c r="K20" s="164">
        <f t="shared" si="25"/>
        <v>0.40785723463250217</v>
      </c>
      <c r="L20" s="164">
        <f t="shared" si="26"/>
        <v>0.10146950877243484</v>
      </c>
      <c r="M20" s="165">
        <f t="shared" si="27"/>
        <v>19.195</v>
      </c>
      <c r="N20" s="166">
        <f t="shared" si="28"/>
        <v>2.4E-2</v>
      </c>
      <c r="O20" s="166">
        <f t="shared" si="29"/>
        <v>8.06</v>
      </c>
      <c r="P20" s="167">
        <f t="shared" si="30"/>
        <v>0</v>
      </c>
      <c r="Q20" s="168">
        <f t="shared" si="31"/>
        <v>74</v>
      </c>
      <c r="R20" s="169">
        <f t="shared" si="32"/>
        <v>23.040722393418996</v>
      </c>
      <c r="S20" s="141">
        <f t="shared" si="33"/>
        <v>1</v>
      </c>
      <c r="T20" s="141">
        <f t="shared" si="34"/>
        <v>336</v>
      </c>
      <c r="U20" t="s">
        <v>118</v>
      </c>
      <c r="V20" s="5" t="s">
        <v>122</v>
      </c>
      <c r="W20" t="s">
        <v>118</v>
      </c>
      <c r="X20" s="5" t="s">
        <v>122</v>
      </c>
      <c r="Y20" t="s">
        <v>341</v>
      </c>
      <c r="Z20" t="s">
        <v>196</v>
      </c>
      <c r="AA20" t="s">
        <v>198</v>
      </c>
      <c r="AB20">
        <v>520</v>
      </c>
      <c r="AC20" s="1">
        <v>4168.74</v>
      </c>
      <c r="AD20" s="1">
        <v>2430.0929999999998</v>
      </c>
      <c r="AE20" s="28">
        <v>1.7150000000000001</v>
      </c>
      <c r="AF20">
        <v>2.1</v>
      </c>
      <c r="AG20">
        <v>19.195</v>
      </c>
      <c r="AH20">
        <v>322.86132700000002</v>
      </c>
      <c r="AI20">
        <v>10.250776</v>
      </c>
      <c r="AJ20">
        <v>131.68132800000001</v>
      </c>
      <c r="AK20">
        <v>423</v>
      </c>
      <c r="AL20">
        <v>1</v>
      </c>
      <c r="AM20">
        <v>336</v>
      </c>
      <c r="AN20">
        <v>74</v>
      </c>
      <c r="AO20">
        <v>12.911859</v>
      </c>
      <c r="AP20">
        <v>392.9</v>
      </c>
      <c r="AQ20">
        <v>0</v>
      </c>
      <c r="AR20">
        <v>127</v>
      </c>
      <c r="AS20">
        <v>80527</v>
      </c>
      <c r="AT20">
        <v>2.4E-2</v>
      </c>
      <c r="AU20">
        <v>8.06</v>
      </c>
      <c r="AV20">
        <v>12443</v>
      </c>
      <c r="AW20">
        <v>0</v>
      </c>
      <c r="AX20" s="29">
        <v>0.65</v>
      </c>
      <c r="AY20">
        <v>0.81666666666666665</v>
      </c>
      <c r="AZ20" t="s">
        <v>67</v>
      </c>
      <c r="BA20" t="s">
        <v>350</v>
      </c>
      <c r="BB20">
        <v>1</v>
      </c>
      <c r="BC20" t="s">
        <v>351</v>
      </c>
      <c r="BD20">
        <v>4</v>
      </c>
      <c r="BE20">
        <v>21260.177</v>
      </c>
      <c r="BF20">
        <v>0.19608209282547365</v>
      </c>
      <c r="BG20">
        <v>0.16013370914080347</v>
      </c>
      <c r="BH20">
        <v>98243.681000000011</v>
      </c>
      <c r="BI20">
        <v>4.2432652742317334E-2</v>
      </c>
      <c r="BJ20">
        <v>3.4653333072892492E-2</v>
      </c>
      <c r="BK20">
        <v>1</v>
      </c>
      <c r="BL20" t="s">
        <v>67</v>
      </c>
      <c r="BM20">
        <v>0</v>
      </c>
      <c r="BN20" t="s">
        <v>322</v>
      </c>
    </row>
    <row r="21" spans="1:66">
      <c r="A21" s="142" t="str">
        <f t="shared" si="20"/>
        <v>세운교통</v>
      </c>
      <c r="B21" s="142" t="str">
        <f t="shared" si="1"/>
        <v>28</v>
      </c>
      <c r="C21" s="143" t="str">
        <f t="shared" si="21"/>
        <v>73아1010</v>
      </c>
      <c r="D21" s="131" t="str">
        <f t="shared" si="22"/>
        <v>저상</v>
      </c>
      <c r="E21" s="127" t="str">
        <f t="shared" si="16"/>
        <v>C</v>
      </c>
      <c r="F21" s="150">
        <f t="shared" si="17"/>
        <v>0.89095238095238094</v>
      </c>
      <c r="G21" s="151">
        <f t="shared" si="18"/>
        <v>1.871</v>
      </c>
      <c r="H21" s="152">
        <f t="shared" si="19"/>
        <v>2.1</v>
      </c>
      <c r="I21" s="153">
        <f t="shared" si="23"/>
        <v>3258.049</v>
      </c>
      <c r="J21" s="154">
        <f t="shared" si="24"/>
        <v>2.4197543968690675E-2</v>
      </c>
      <c r="K21" s="154">
        <f t="shared" si="25"/>
        <v>0.41482831238714996</v>
      </c>
      <c r="L21" s="154">
        <f t="shared" si="26"/>
        <v>0.11694115097716455</v>
      </c>
      <c r="M21" s="155">
        <f t="shared" si="27"/>
        <v>12.664999999999999</v>
      </c>
      <c r="N21" s="156">
        <f t="shared" si="28"/>
        <v>0</v>
      </c>
      <c r="O21" s="156">
        <f t="shared" si="29"/>
        <v>0.246</v>
      </c>
      <c r="P21" s="157">
        <f t="shared" si="30"/>
        <v>0</v>
      </c>
      <c r="Q21" s="158">
        <f t="shared" si="31"/>
        <v>63</v>
      </c>
      <c r="R21" s="159">
        <f t="shared" si="32"/>
        <v>16.348823898702605</v>
      </c>
      <c r="S21" s="144">
        <f t="shared" si="33"/>
        <v>0</v>
      </c>
      <c r="T21" s="144">
        <f t="shared" si="34"/>
        <v>8</v>
      </c>
      <c r="U21" t="s">
        <v>118</v>
      </c>
      <c r="V21" s="5" t="s">
        <v>122</v>
      </c>
      <c r="W21" t="s">
        <v>118</v>
      </c>
      <c r="X21" s="5" t="s">
        <v>122</v>
      </c>
      <c r="Y21" t="s">
        <v>217</v>
      </c>
      <c r="Z21" t="s">
        <v>196</v>
      </c>
      <c r="AA21" t="s">
        <v>198</v>
      </c>
      <c r="AB21">
        <v>520</v>
      </c>
      <c r="AC21" s="1">
        <v>3258.049</v>
      </c>
      <c r="AD21" s="1">
        <v>1741.3409999999999</v>
      </c>
      <c r="AE21" s="28">
        <v>1.871</v>
      </c>
      <c r="AF21">
        <v>2.1</v>
      </c>
      <c r="AG21">
        <v>12.664999999999999</v>
      </c>
      <c r="AH21">
        <v>355.245227</v>
      </c>
      <c r="AI21">
        <v>8.5960619999999999</v>
      </c>
      <c r="AJ21">
        <v>147.36577800000001</v>
      </c>
      <c r="AK21">
        <v>381</v>
      </c>
      <c r="AL21">
        <v>0</v>
      </c>
      <c r="AM21">
        <v>8</v>
      </c>
      <c r="AN21">
        <v>63</v>
      </c>
      <c r="AO21">
        <v>9.1712670000000003</v>
      </c>
      <c r="AP21">
        <v>7.2</v>
      </c>
      <c r="AQ21">
        <v>0</v>
      </c>
      <c r="AR21">
        <v>152</v>
      </c>
      <c r="AS21">
        <v>89205</v>
      </c>
      <c r="AT21">
        <v>0</v>
      </c>
      <c r="AU21">
        <v>0.246</v>
      </c>
      <c r="AV21">
        <v>39635</v>
      </c>
      <c r="AW21">
        <v>0</v>
      </c>
      <c r="AX21" s="29">
        <v>0.75</v>
      </c>
      <c r="AY21">
        <v>0.89095238095238094</v>
      </c>
      <c r="AZ21" t="s">
        <v>69</v>
      </c>
      <c r="BA21" t="s">
        <v>350</v>
      </c>
      <c r="BB21">
        <v>1</v>
      </c>
      <c r="BC21" t="s">
        <v>353</v>
      </c>
      <c r="BD21">
        <v>9</v>
      </c>
      <c r="BE21">
        <v>21260.177</v>
      </c>
      <c r="BF21">
        <v>0.15324656045902157</v>
      </c>
      <c r="BG21">
        <v>0.13653538791372827</v>
      </c>
      <c r="BH21">
        <v>98243.681000000011</v>
      </c>
      <c r="BI21">
        <v>3.3162936962836315E-2</v>
      </c>
      <c r="BJ21">
        <v>2.9546597646412737E-2</v>
      </c>
      <c r="BK21">
        <v>1</v>
      </c>
      <c r="BL21" t="s">
        <v>67</v>
      </c>
      <c r="BM21">
        <v>1</v>
      </c>
      <c r="BN21" t="s">
        <v>323</v>
      </c>
    </row>
    <row r="22" spans="1:66">
      <c r="A22" s="139" t="str">
        <f t="shared" si="20"/>
        <v>세운교통</v>
      </c>
      <c r="B22" s="239" t="str">
        <f t="shared" si="1"/>
        <v>28</v>
      </c>
      <c r="C22" s="140" t="str">
        <f t="shared" si="21"/>
        <v>73아1018</v>
      </c>
      <c r="D22" s="114" t="str">
        <f t="shared" si="22"/>
        <v>저상</v>
      </c>
      <c r="E22" s="110" t="str">
        <f t="shared" si="16"/>
        <v>B</v>
      </c>
      <c r="F22" s="160">
        <f t="shared" si="17"/>
        <v>0.94850000000000001</v>
      </c>
      <c r="G22" s="161">
        <f t="shared" si="18"/>
        <v>1.897</v>
      </c>
      <c r="H22" s="162">
        <f t="shared" si="19"/>
        <v>2</v>
      </c>
      <c r="I22" s="163">
        <f t="shared" si="23"/>
        <v>4138.6629999999996</v>
      </c>
      <c r="J22" s="164">
        <f t="shared" si="24"/>
        <v>2.6615641551626781E-2</v>
      </c>
      <c r="K22" s="164">
        <f t="shared" si="25"/>
        <v>0.42307603870511312</v>
      </c>
      <c r="L22" s="164">
        <f t="shared" si="26"/>
        <v>0.16817025208382516</v>
      </c>
      <c r="M22" s="165">
        <f t="shared" si="27"/>
        <v>16.899999999999999</v>
      </c>
      <c r="N22" s="166">
        <f t="shared" si="28"/>
        <v>9.7000000000000003E-2</v>
      </c>
      <c r="O22" s="166">
        <f t="shared" si="29"/>
        <v>4.1079999999999997</v>
      </c>
      <c r="P22" s="167">
        <f t="shared" si="30"/>
        <v>0</v>
      </c>
      <c r="Q22" s="168">
        <f t="shared" si="31"/>
        <v>69</v>
      </c>
      <c r="R22" s="169">
        <f t="shared" si="32"/>
        <v>22.89814193862204</v>
      </c>
      <c r="S22" s="141">
        <f t="shared" si="33"/>
        <v>4</v>
      </c>
      <c r="T22" s="141">
        <f t="shared" si="34"/>
        <v>170</v>
      </c>
      <c r="U22" t="s">
        <v>118</v>
      </c>
      <c r="V22" t="s">
        <v>122</v>
      </c>
      <c r="W22" s="4" t="s">
        <v>118</v>
      </c>
      <c r="X22" s="4" t="s">
        <v>122</v>
      </c>
      <c r="Y22" s="4" t="s">
        <v>218</v>
      </c>
      <c r="Z22" s="4" t="s">
        <v>196</v>
      </c>
      <c r="AA22" s="4" t="s">
        <v>198</v>
      </c>
      <c r="AB22" s="4">
        <v>520</v>
      </c>
      <c r="AC22" s="4">
        <v>4138.6629999999996</v>
      </c>
      <c r="AD22" s="4">
        <v>2181.848</v>
      </c>
      <c r="AE22" s="4">
        <v>1.897</v>
      </c>
      <c r="AF22" s="4">
        <v>2</v>
      </c>
      <c r="AG22" s="4">
        <v>16.899999999999999</v>
      </c>
      <c r="AH22" s="4">
        <v>328.43826000000001</v>
      </c>
      <c r="AI22" s="4">
        <v>8.7415950000000002</v>
      </c>
      <c r="AJ22" s="4">
        <v>138.95435800000001</v>
      </c>
      <c r="AK22" s="4">
        <v>696</v>
      </c>
      <c r="AL22" s="4">
        <v>4</v>
      </c>
      <c r="AM22" s="4">
        <v>170</v>
      </c>
      <c r="AN22" s="4">
        <v>69</v>
      </c>
      <c r="AO22" s="4">
        <v>12.601038000000001</v>
      </c>
      <c r="AP22" s="4">
        <v>138.4</v>
      </c>
      <c r="AQ22" s="4">
        <v>0</v>
      </c>
      <c r="AR22" s="4">
        <v>120</v>
      </c>
      <c r="AS22" s="4">
        <v>93771</v>
      </c>
      <c r="AT22" s="4">
        <v>9.7000000000000003E-2</v>
      </c>
      <c r="AU22" s="4">
        <v>4.1079999999999997</v>
      </c>
      <c r="AV22" s="4">
        <v>35106</v>
      </c>
      <c r="AW22" s="4">
        <v>0</v>
      </c>
      <c r="AX22" s="30">
        <v>0.66</v>
      </c>
      <c r="AY22">
        <v>0.94850000000000001</v>
      </c>
      <c r="AZ22" t="s">
        <v>68</v>
      </c>
      <c r="BA22" t="s">
        <v>350</v>
      </c>
      <c r="BB22">
        <v>1</v>
      </c>
      <c r="BC22" t="s">
        <v>379</v>
      </c>
      <c r="BD22">
        <v>8</v>
      </c>
      <c r="BE22">
        <v>21260.177</v>
      </c>
      <c r="BF22">
        <v>0.19466738212010182</v>
      </c>
      <c r="BG22">
        <v>0.18464201194091659</v>
      </c>
      <c r="BH22">
        <v>98243.681000000011</v>
      </c>
      <c r="BI22">
        <v>4.2126505825855601E-2</v>
      </c>
      <c r="BJ22">
        <v>3.9956990775824035E-2</v>
      </c>
      <c r="BK22">
        <v>1</v>
      </c>
      <c r="BL22" t="s">
        <v>69</v>
      </c>
      <c r="BM22">
        <v>1</v>
      </c>
      <c r="BN22" t="s">
        <v>323</v>
      </c>
    </row>
    <row r="23" spans="1:66">
      <c r="A23" s="142" t="str">
        <f t="shared" si="20"/>
        <v>세운교통</v>
      </c>
      <c r="B23" s="142" t="str">
        <f t="shared" si="1"/>
        <v>28</v>
      </c>
      <c r="C23" s="143" t="str">
        <f t="shared" si="21"/>
        <v>73아1019</v>
      </c>
      <c r="D23" s="131" t="str">
        <f t="shared" si="22"/>
        <v>저상</v>
      </c>
      <c r="E23" s="127" t="str">
        <f t="shared" si="16"/>
        <v>C</v>
      </c>
      <c r="F23" s="150">
        <f t="shared" si="17"/>
        <v>0.86350000000000005</v>
      </c>
      <c r="G23" s="151">
        <f t="shared" si="18"/>
        <v>1.7270000000000001</v>
      </c>
      <c r="H23" s="152">
        <f t="shared" si="19"/>
        <v>2</v>
      </c>
      <c r="I23" s="153">
        <f t="shared" si="23"/>
        <v>2460.1950000000002</v>
      </c>
      <c r="J23" s="154">
        <f t="shared" si="24"/>
        <v>4.080113136282796E-2</v>
      </c>
      <c r="K23" s="154">
        <f t="shared" si="25"/>
        <v>0.38581474602166094</v>
      </c>
      <c r="L23" s="154">
        <f t="shared" si="26"/>
        <v>0.17600230876007794</v>
      </c>
      <c r="M23" s="155">
        <f t="shared" si="27"/>
        <v>17.251000000000001</v>
      </c>
      <c r="N23" s="156">
        <f t="shared" si="28"/>
        <v>4.1000000000000002E-2</v>
      </c>
      <c r="O23" s="156">
        <f t="shared" si="29"/>
        <v>9.7959999999999994</v>
      </c>
      <c r="P23" s="157">
        <f t="shared" si="30"/>
        <v>0.19833333333333333</v>
      </c>
      <c r="Q23" s="158">
        <f t="shared" si="31"/>
        <v>84</v>
      </c>
      <c r="R23" s="159">
        <f t="shared" si="32"/>
        <v>24.062017339886648</v>
      </c>
      <c r="S23" s="144">
        <f t="shared" si="33"/>
        <v>1</v>
      </c>
      <c r="T23" s="144">
        <f t="shared" si="34"/>
        <v>241</v>
      </c>
      <c r="U23" t="s">
        <v>118</v>
      </c>
      <c r="V23" s="5" t="s">
        <v>122</v>
      </c>
      <c r="W23" t="s">
        <v>118</v>
      </c>
      <c r="X23" s="5" t="s">
        <v>122</v>
      </c>
      <c r="Y23" t="s">
        <v>324</v>
      </c>
      <c r="Z23" t="s">
        <v>196</v>
      </c>
      <c r="AA23" t="s">
        <v>198</v>
      </c>
      <c r="AB23">
        <v>520</v>
      </c>
      <c r="AC23" s="1">
        <v>2460.1950000000002</v>
      </c>
      <c r="AD23" s="1">
        <v>1424.902</v>
      </c>
      <c r="AE23" s="28">
        <v>1.7270000000000001</v>
      </c>
      <c r="AF23">
        <v>2</v>
      </c>
      <c r="AG23">
        <v>17.251000000000001</v>
      </c>
      <c r="AH23">
        <v>178.31662399999999</v>
      </c>
      <c r="AI23">
        <v>7.2755200000000002</v>
      </c>
      <c r="AJ23">
        <v>68.797183000000004</v>
      </c>
      <c r="AK23">
        <v>433</v>
      </c>
      <c r="AL23">
        <v>1</v>
      </c>
      <c r="AM23">
        <v>241</v>
      </c>
      <c r="AN23">
        <v>84</v>
      </c>
      <c r="AO23">
        <v>13.796778</v>
      </c>
      <c r="AP23">
        <v>931.7</v>
      </c>
      <c r="AQ23">
        <v>11.9</v>
      </c>
      <c r="AR23">
        <v>67</v>
      </c>
      <c r="AS23">
        <v>50928</v>
      </c>
      <c r="AT23">
        <v>4.1000000000000002E-2</v>
      </c>
      <c r="AU23">
        <v>9.7959999999999994</v>
      </c>
      <c r="AV23">
        <v>22855</v>
      </c>
      <c r="AW23">
        <v>0</v>
      </c>
      <c r="AX23" s="29">
        <v>0.57999999999999996</v>
      </c>
      <c r="AY23">
        <v>0.86350000000000005</v>
      </c>
      <c r="AZ23" t="s">
        <v>69</v>
      </c>
      <c r="BA23" t="s">
        <v>350</v>
      </c>
      <c r="BB23">
        <v>2</v>
      </c>
      <c r="BC23" t="s">
        <v>352</v>
      </c>
      <c r="BD23">
        <v>7</v>
      </c>
      <c r="BE23">
        <v>21260.177</v>
      </c>
      <c r="BF23">
        <v>0.11571846273904494</v>
      </c>
      <c r="BG23">
        <v>9.9922892575165317E-2</v>
      </c>
      <c r="BH23">
        <v>98243.681000000011</v>
      </c>
      <c r="BI23">
        <v>2.5041763245821375E-2</v>
      </c>
      <c r="BJ23">
        <v>2.1623562562766759E-2</v>
      </c>
      <c r="BK23">
        <v>1</v>
      </c>
      <c r="BL23" t="s">
        <v>69</v>
      </c>
      <c r="BM23">
        <v>0</v>
      </c>
      <c r="BN23" t="s">
        <v>322</v>
      </c>
    </row>
    <row r="24" spans="1:66">
      <c r="A24" s="139" t="str">
        <f t="shared" si="20"/>
        <v>세운교통</v>
      </c>
      <c r="B24" s="239" t="str">
        <f t="shared" si="1"/>
        <v>28</v>
      </c>
      <c r="C24" s="140" t="str">
        <f t="shared" si="21"/>
        <v>73아1021</v>
      </c>
      <c r="D24" s="114" t="str">
        <f t="shared" si="22"/>
        <v>저상</v>
      </c>
      <c r="E24" s="110" t="str">
        <f t="shared" si="16"/>
        <v>S</v>
      </c>
      <c r="F24" s="160">
        <f t="shared" si="17"/>
        <v>1.0542857142857143</v>
      </c>
      <c r="G24" s="161">
        <f t="shared" si="18"/>
        <v>2.214</v>
      </c>
      <c r="H24" s="162">
        <f t="shared" si="19"/>
        <v>2.1</v>
      </c>
      <c r="I24" s="163">
        <f t="shared" si="23"/>
        <v>1878.155</v>
      </c>
      <c r="J24" s="164">
        <f t="shared" si="24"/>
        <v>3.8253431282257236E-2</v>
      </c>
      <c r="K24" s="164">
        <f t="shared" si="25"/>
        <v>0.35772330331648949</v>
      </c>
      <c r="L24" s="164">
        <f t="shared" si="26"/>
        <v>0.14748516496242323</v>
      </c>
      <c r="M24" s="165">
        <f t="shared" si="27"/>
        <v>14.282</v>
      </c>
      <c r="N24" s="166">
        <f t="shared" si="28"/>
        <v>0</v>
      </c>
      <c r="O24" s="166">
        <f t="shared" si="29"/>
        <v>5.91</v>
      </c>
      <c r="P24" s="167">
        <f t="shared" si="30"/>
        <v>0</v>
      </c>
      <c r="Q24" s="168">
        <f t="shared" si="31"/>
        <v>73</v>
      </c>
      <c r="R24" s="169">
        <f t="shared" si="32"/>
        <v>24.161072461373873</v>
      </c>
      <c r="S24" s="141">
        <f t="shared" si="33"/>
        <v>0</v>
      </c>
      <c r="T24" s="141">
        <f t="shared" si="34"/>
        <v>111</v>
      </c>
      <c r="U24" t="s">
        <v>118</v>
      </c>
      <c r="V24" s="5" t="s">
        <v>122</v>
      </c>
      <c r="W24" t="s">
        <v>118</v>
      </c>
      <c r="X24" s="5" t="s">
        <v>122</v>
      </c>
      <c r="Y24" t="s">
        <v>219</v>
      </c>
      <c r="Z24" t="s">
        <v>196</v>
      </c>
      <c r="AA24" t="s">
        <v>198</v>
      </c>
      <c r="AB24">
        <v>520</v>
      </c>
      <c r="AC24" s="1">
        <v>1878.155</v>
      </c>
      <c r="AD24" s="1">
        <v>848.31799999999998</v>
      </c>
      <c r="AE24" s="28">
        <v>2.214</v>
      </c>
      <c r="AF24">
        <v>2.1</v>
      </c>
      <c r="AG24">
        <v>14.282</v>
      </c>
      <c r="AH24">
        <v>128.694965</v>
      </c>
      <c r="AI24">
        <v>4.9230239999999998</v>
      </c>
      <c r="AJ24">
        <v>46.037188</v>
      </c>
      <c r="AK24">
        <v>277</v>
      </c>
      <c r="AL24">
        <v>0</v>
      </c>
      <c r="AM24">
        <v>111</v>
      </c>
      <c r="AN24">
        <v>73</v>
      </c>
      <c r="AO24">
        <v>14.593849000000001</v>
      </c>
      <c r="AP24">
        <v>152.4</v>
      </c>
      <c r="AQ24">
        <v>0</v>
      </c>
      <c r="AR24">
        <v>27</v>
      </c>
      <c r="AS24">
        <v>13720</v>
      </c>
      <c r="AT24">
        <v>0</v>
      </c>
      <c r="AU24">
        <v>5.91</v>
      </c>
      <c r="AV24">
        <v>16268</v>
      </c>
      <c r="AW24">
        <v>0</v>
      </c>
      <c r="AX24" s="29">
        <v>0.65</v>
      </c>
      <c r="AY24">
        <v>1.0542857142857143</v>
      </c>
      <c r="AZ24" t="s">
        <v>71</v>
      </c>
      <c r="BA24" t="s">
        <v>350</v>
      </c>
      <c r="BB24">
        <v>1</v>
      </c>
      <c r="BC24" t="s">
        <v>354</v>
      </c>
      <c r="BD24">
        <v>6</v>
      </c>
      <c r="BE24">
        <v>21260.177</v>
      </c>
      <c r="BF24">
        <v>8.8341456423434286E-2</v>
      </c>
      <c r="BG24">
        <v>9.3137135486420719E-2</v>
      </c>
      <c r="BH24">
        <v>98243.681000000011</v>
      </c>
      <c r="BI24">
        <v>1.9117310964763216E-2</v>
      </c>
      <c r="BJ24">
        <v>2.0155107845707506E-2</v>
      </c>
      <c r="BK24">
        <v>1</v>
      </c>
      <c r="BL24" t="s">
        <v>66</v>
      </c>
      <c r="BM24">
        <v>1</v>
      </c>
      <c r="BN24" t="s">
        <v>323</v>
      </c>
    </row>
    <row r="25" spans="1:66">
      <c r="A25" s="142" t="str">
        <f t="shared" si="20"/>
        <v>세운교통</v>
      </c>
      <c r="B25" s="142" t="str">
        <f t="shared" si="1"/>
        <v>28</v>
      </c>
      <c r="C25" s="143" t="str">
        <f t="shared" si="21"/>
        <v>73아1026</v>
      </c>
      <c r="D25" s="131" t="str">
        <f t="shared" si="22"/>
        <v>저상</v>
      </c>
      <c r="E25" s="127" t="str">
        <f t="shared" si="16"/>
        <v>B</v>
      </c>
      <c r="F25" s="150">
        <f t="shared" si="17"/>
        <v>0.94</v>
      </c>
      <c r="G25" s="151">
        <f t="shared" si="18"/>
        <v>1.974</v>
      </c>
      <c r="H25" s="152">
        <f t="shared" si="19"/>
        <v>2.1</v>
      </c>
      <c r="I25" s="153">
        <f t="shared" si="23"/>
        <v>5356.375</v>
      </c>
      <c r="J25" s="154">
        <f t="shared" si="24"/>
        <v>2.0628010623344292E-2</v>
      </c>
      <c r="K25" s="154">
        <f t="shared" si="25"/>
        <v>0.38595325279849163</v>
      </c>
      <c r="L25" s="154">
        <f t="shared" si="26"/>
        <v>0.15607570418426642</v>
      </c>
      <c r="M25" s="155">
        <f t="shared" si="27"/>
        <v>16.867999999999999</v>
      </c>
      <c r="N25" s="156">
        <f t="shared" si="28"/>
        <v>0.16800000000000001</v>
      </c>
      <c r="O25" s="156">
        <f t="shared" si="29"/>
        <v>12.564</v>
      </c>
      <c r="P25" s="157">
        <f t="shared" si="30"/>
        <v>0</v>
      </c>
      <c r="Q25" s="158">
        <f t="shared" si="31"/>
        <v>73</v>
      </c>
      <c r="R25" s="159">
        <f t="shared" si="32"/>
        <v>24.15177006350682</v>
      </c>
      <c r="S25" s="144">
        <f t="shared" si="33"/>
        <v>9</v>
      </c>
      <c r="T25" s="144">
        <f t="shared" si="34"/>
        <v>673</v>
      </c>
      <c r="U25" t="s">
        <v>118</v>
      </c>
      <c r="V25" t="s">
        <v>122</v>
      </c>
      <c r="W25" s="4" t="s">
        <v>118</v>
      </c>
      <c r="X25" s="4" t="s">
        <v>122</v>
      </c>
      <c r="Y25" s="4" t="s">
        <v>220</v>
      </c>
      <c r="Z25" s="4" t="s">
        <v>196</v>
      </c>
      <c r="AA25" s="4" t="s">
        <v>198</v>
      </c>
      <c r="AB25" s="4">
        <v>520</v>
      </c>
      <c r="AC25" s="4">
        <v>5356.375</v>
      </c>
      <c r="AD25" s="4">
        <v>2713.9540000000002</v>
      </c>
      <c r="AE25" s="4">
        <v>1.974</v>
      </c>
      <c r="AF25" s="4">
        <v>2.1</v>
      </c>
      <c r="AG25" s="4">
        <v>16.867999999999999</v>
      </c>
      <c r="AH25" s="4">
        <v>373.73240399999997</v>
      </c>
      <c r="AI25" s="4">
        <v>7.7093559999999997</v>
      </c>
      <c r="AJ25" s="4">
        <v>144.24323699999999</v>
      </c>
      <c r="AK25" s="4">
        <v>836</v>
      </c>
      <c r="AL25" s="4">
        <v>9</v>
      </c>
      <c r="AM25" s="4">
        <v>673</v>
      </c>
      <c r="AN25" s="4">
        <v>73</v>
      </c>
      <c r="AO25" s="4">
        <v>14.332112</v>
      </c>
      <c r="AP25" s="4">
        <v>823.3</v>
      </c>
      <c r="AQ25" s="4">
        <v>0</v>
      </c>
      <c r="AR25" s="4">
        <v>67</v>
      </c>
      <c r="AS25" s="4">
        <v>41957</v>
      </c>
      <c r="AT25" s="4">
        <v>0.16800000000000001</v>
      </c>
      <c r="AU25" s="4">
        <v>12.564</v>
      </c>
      <c r="AV25" s="4">
        <v>45614</v>
      </c>
      <c r="AW25" s="4">
        <v>0</v>
      </c>
      <c r="AX25" s="30">
        <v>0.65</v>
      </c>
      <c r="AY25">
        <v>0.94</v>
      </c>
      <c r="AZ25" t="s">
        <v>68</v>
      </c>
      <c r="BA25" t="s">
        <v>350</v>
      </c>
      <c r="BB25">
        <v>2</v>
      </c>
      <c r="BC25" t="s">
        <v>380</v>
      </c>
      <c r="BD25">
        <v>10</v>
      </c>
      <c r="BE25">
        <v>21260.177</v>
      </c>
      <c r="BF25">
        <v>0.2519440454329237</v>
      </c>
      <c r="BG25">
        <v>0.23682740270694827</v>
      </c>
      <c r="BH25">
        <v>98243.681000000011</v>
      </c>
      <c r="BI25">
        <v>5.4521318271859125E-2</v>
      </c>
      <c r="BJ25">
        <v>5.1250039175547574E-2</v>
      </c>
      <c r="BK25">
        <v>1</v>
      </c>
      <c r="BL25" t="s">
        <v>68</v>
      </c>
      <c r="BM25">
        <v>0</v>
      </c>
      <c r="BN25" t="s">
        <v>322</v>
      </c>
    </row>
    <row r="26" spans="1:66">
      <c r="A26" s="139" t="str">
        <f t="shared" si="20"/>
        <v>세운교통</v>
      </c>
      <c r="B26" s="239" t="str">
        <f t="shared" si="1"/>
        <v>28</v>
      </c>
      <c r="C26" s="140" t="str">
        <f t="shared" si="21"/>
        <v>73아1027</v>
      </c>
      <c r="D26" s="114" t="str">
        <f t="shared" si="22"/>
        <v>대형</v>
      </c>
      <c r="E26" s="110" t="str">
        <f t="shared" si="16"/>
        <v>이상</v>
      </c>
      <c r="F26" s="160">
        <f t="shared" si="17"/>
        <v>1.2647368421052632</v>
      </c>
      <c r="G26" s="161">
        <f t="shared" si="18"/>
        <v>2.403</v>
      </c>
      <c r="H26" s="162">
        <f t="shared" si="19"/>
        <v>1.9</v>
      </c>
      <c r="I26" s="163">
        <f t="shared" si="23"/>
        <v>3715.5949999999998</v>
      </c>
      <c r="J26" s="164">
        <f t="shared" si="24"/>
        <v>5.9999915487060129E-2</v>
      </c>
      <c r="K26" s="164">
        <f t="shared" si="25"/>
        <v>0.38939362835394664</v>
      </c>
      <c r="L26" s="164">
        <f t="shared" si="26"/>
        <v>0.14721733665805881</v>
      </c>
      <c r="M26" s="165">
        <f t="shared" si="27"/>
        <v>16.986999999999998</v>
      </c>
      <c r="N26" s="166">
        <f t="shared" si="28"/>
        <v>0.13500000000000001</v>
      </c>
      <c r="O26" s="166">
        <f t="shared" si="29"/>
        <v>19.082000000000001</v>
      </c>
      <c r="P26" s="167">
        <f t="shared" si="30"/>
        <v>0</v>
      </c>
      <c r="Q26" s="168">
        <f t="shared" si="31"/>
        <v>81</v>
      </c>
      <c r="R26" s="169">
        <f t="shared" si="32"/>
        <v>25.970358454265053</v>
      </c>
      <c r="S26" s="141">
        <f t="shared" si="33"/>
        <v>5</v>
      </c>
      <c r="T26" s="141">
        <f t="shared" si="34"/>
        <v>709</v>
      </c>
      <c r="U26" t="s">
        <v>118</v>
      </c>
      <c r="V26" s="5" t="s">
        <v>122</v>
      </c>
      <c r="W26" t="s">
        <v>118</v>
      </c>
      <c r="X26" s="5" t="s">
        <v>122</v>
      </c>
      <c r="Y26" t="s">
        <v>221</v>
      </c>
      <c r="Z26" t="s">
        <v>142</v>
      </c>
      <c r="AA26" t="s">
        <v>198</v>
      </c>
      <c r="AB26">
        <v>520</v>
      </c>
      <c r="AC26" s="1">
        <v>3715.5949999999998</v>
      </c>
      <c r="AD26" s="1">
        <v>1545.9449999999999</v>
      </c>
      <c r="AE26" s="28">
        <v>2.403</v>
      </c>
      <c r="AF26">
        <v>1.9</v>
      </c>
      <c r="AG26">
        <v>16.986999999999998</v>
      </c>
      <c r="AH26">
        <v>259.84186599999998</v>
      </c>
      <c r="AI26">
        <v>15.590490000000001</v>
      </c>
      <c r="AJ26">
        <v>101.180767</v>
      </c>
      <c r="AK26">
        <v>547</v>
      </c>
      <c r="AL26">
        <v>5</v>
      </c>
      <c r="AM26">
        <v>709</v>
      </c>
      <c r="AN26">
        <v>81</v>
      </c>
      <c r="AO26">
        <v>14.299447000000001</v>
      </c>
      <c r="AP26">
        <v>1540.9</v>
      </c>
      <c r="AQ26">
        <v>0</v>
      </c>
      <c r="AR26">
        <v>62</v>
      </c>
      <c r="AS26">
        <v>31066</v>
      </c>
      <c r="AT26">
        <v>0.13500000000000001</v>
      </c>
      <c r="AU26">
        <v>19.082000000000001</v>
      </c>
      <c r="AV26">
        <v>33518</v>
      </c>
      <c r="AW26">
        <v>0</v>
      </c>
      <c r="AX26" s="29">
        <v>0.74</v>
      </c>
      <c r="AY26">
        <v>1.2647368421052632</v>
      </c>
      <c r="AZ26" t="s">
        <v>124</v>
      </c>
      <c r="BA26" t="s">
        <v>350</v>
      </c>
      <c r="BB26">
        <v>1</v>
      </c>
      <c r="BC26" t="s">
        <v>381</v>
      </c>
      <c r="BD26">
        <v>7</v>
      </c>
      <c r="BE26">
        <v>21260.177</v>
      </c>
      <c r="BF26">
        <v>0.17476783001383289</v>
      </c>
      <c r="BG26">
        <v>0.22103531343328445</v>
      </c>
      <c r="BH26">
        <v>98243.681000000011</v>
      </c>
      <c r="BI26">
        <v>3.782019323970566E-2</v>
      </c>
      <c r="BJ26">
        <v>4.7832591765796156E-2</v>
      </c>
      <c r="BK26">
        <v>1</v>
      </c>
      <c r="BL26" t="s">
        <v>71</v>
      </c>
      <c r="BM26">
        <v>-6</v>
      </c>
      <c r="BN26" t="s">
        <v>321</v>
      </c>
    </row>
    <row r="27" spans="1:66">
      <c r="A27" s="142" t="str">
        <f t="shared" si="20"/>
        <v>세운교통</v>
      </c>
      <c r="B27" s="142" t="str">
        <f t="shared" si="1"/>
        <v>67-1</v>
      </c>
      <c r="C27" s="143" t="str">
        <f t="shared" si="21"/>
        <v>70바3835</v>
      </c>
      <c r="D27" s="131" t="str">
        <f t="shared" si="22"/>
        <v>저상</v>
      </c>
      <c r="E27" s="127" t="str">
        <f t="shared" si="16"/>
        <v>C</v>
      </c>
      <c r="F27" s="150">
        <f t="shared" si="17"/>
        <v>0.87142857142857144</v>
      </c>
      <c r="G27" s="151">
        <f t="shared" si="18"/>
        <v>1.83</v>
      </c>
      <c r="H27" s="152">
        <f t="shared" si="19"/>
        <v>2.1</v>
      </c>
      <c r="I27" s="153">
        <f t="shared" si="23"/>
        <v>4909.2910000000002</v>
      </c>
      <c r="J27" s="154">
        <f t="shared" si="24"/>
        <v>2.7741566870056925E-2</v>
      </c>
      <c r="K27" s="154">
        <f t="shared" si="25"/>
        <v>0.34280403734667109</v>
      </c>
      <c r="L27" s="154">
        <f t="shared" si="26"/>
        <v>0.16743761981108882</v>
      </c>
      <c r="M27" s="155">
        <f t="shared" si="27"/>
        <v>12.494</v>
      </c>
      <c r="N27" s="156">
        <f t="shared" si="28"/>
        <v>0.93700000000000006</v>
      </c>
      <c r="O27" s="156">
        <f t="shared" si="29"/>
        <v>5.8259999999999996</v>
      </c>
      <c r="P27" s="157">
        <f t="shared" si="30"/>
        <v>0</v>
      </c>
      <c r="Q27" s="158">
        <f t="shared" si="31"/>
        <v>76</v>
      </c>
      <c r="R27" s="159">
        <f t="shared" si="32"/>
        <v>23.784544585357082</v>
      </c>
      <c r="S27" s="144">
        <f t="shared" si="33"/>
        <v>46</v>
      </c>
      <c r="T27" s="144">
        <f t="shared" si="34"/>
        <v>286</v>
      </c>
      <c r="U27" t="s">
        <v>118</v>
      </c>
      <c r="V27" t="s">
        <v>123</v>
      </c>
      <c r="W27" t="s">
        <v>118</v>
      </c>
      <c r="X27" s="4" t="s">
        <v>123</v>
      </c>
      <c r="Y27" s="4" t="s">
        <v>222</v>
      </c>
      <c r="Z27" s="4" t="s">
        <v>196</v>
      </c>
      <c r="AA27" s="4" t="s">
        <v>198</v>
      </c>
      <c r="AB27" s="4">
        <v>520</v>
      </c>
      <c r="AC27" s="4">
        <v>4909.2910000000002</v>
      </c>
      <c r="AD27" s="4">
        <v>2682.5680000000002</v>
      </c>
      <c r="AE27" s="4">
        <v>1.83</v>
      </c>
      <c r="AF27" s="4">
        <v>2.1</v>
      </c>
      <c r="AG27" s="4">
        <v>12.494</v>
      </c>
      <c r="AH27" s="4">
        <v>327.91377799999998</v>
      </c>
      <c r="AI27" s="4">
        <v>9.0968420000000005</v>
      </c>
      <c r="AJ27" s="4">
        <v>112.410167</v>
      </c>
      <c r="AK27" s="4">
        <v>822</v>
      </c>
      <c r="AL27" s="4">
        <v>46</v>
      </c>
      <c r="AM27" s="4">
        <v>286</v>
      </c>
      <c r="AN27" s="4">
        <v>76</v>
      </c>
      <c r="AO27" s="4">
        <v>14.971285999999999</v>
      </c>
      <c r="AP27" s="4">
        <v>272.8</v>
      </c>
      <c r="AQ27" s="4">
        <v>0</v>
      </c>
      <c r="AR27" s="4">
        <v>47</v>
      </c>
      <c r="AS27" s="4">
        <v>27420</v>
      </c>
      <c r="AT27" s="4">
        <v>0.93700000000000006</v>
      </c>
      <c r="AU27" s="4">
        <v>5.8259999999999996</v>
      </c>
      <c r="AV27" s="4">
        <v>44413</v>
      </c>
      <c r="AW27" s="4">
        <v>0</v>
      </c>
      <c r="AX27" s="30">
        <v>0.5</v>
      </c>
      <c r="AY27">
        <v>0.87142857142857144</v>
      </c>
      <c r="AZ27" t="s">
        <v>69</v>
      </c>
      <c r="BA27" t="s">
        <v>355</v>
      </c>
      <c r="BB27">
        <v>1</v>
      </c>
      <c r="BC27" t="s">
        <v>382</v>
      </c>
      <c r="BD27">
        <v>8</v>
      </c>
      <c r="BE27">
        <v>12069.08</v>
      </c>
      <c r="BF27">
        <v>0.40676596724853925</v>
      </c>
      <c r="BG27">
        <v>0.35446748574515563</v>
      </c>
      <c r="BH27">
        <v>98243.681000000011</v>
      </c>
      <c r="BI27">
        <v>4.9970552304529382E-2</v>
      </c>
      <c r="BJ27">
        <v>4.3545767008232747E-2</v>
      </c>
      <c r="BK27">
        <v>1</v>
      </c>
      <c r="BL27" t="s">
        <v>67</v>
      </c>
      <c r="BM27">
        <v>1</v>
      </c>
      <c r="BN27" t="s">
        <v>323</v>
      </c>
    </row>
    <row r="28" spans="1:66">
      <c r="A28" s="139" t="str">
        <f t="shared" si="20"/>
        <v>세운교통</v>
      </c>
      <c r="B28" s="239" t="str">
        <f t="shared" si="1"/>
        <v>67-1</v>
      </c>
      <c r="C28" s="140" t="str">
        <f t="shared" si="21"/>
        <v>70바3836</v>
      </c>
      <c r="D28" s="114" t="str">
        <f t="shared" si="22"/>
        <v>저상</v>
      </c>
      <c r="E28" s="110" t="str">
        <f t="shared" si="16"/>
        <v>D</v>
      </c>
      <c r="F28" s="160">
        <f t="shared" si="17"/>
        <v>0.8180952380952381</v>
      </c>
      <c r="G28" s="161">
        <f t="shared" si="18"/>
        <v>1.718</v>
      </c>
      <c r="H28" s="162">
        <f t="shared" si="19"/>
        <v>2.1</v>
      </c>
      <c r="I28" s="163">
        <f t="shared" si="23"/>
        <v>3261.2139999999999</v>
      </c>
      <c r="J28" s="164">
        <f t="shared" si="24"/>
        <v>2.5542029193260238E-2</v>
      </c>
      <c r="K28" s="164">
        <f t="shared" si="25"/>
        <v>0.43638569405430827</v>
      </c>
      <c r="L28" s="164">
        <f t="shared" si="26"/>
        <v>0.16711568146095288</v>
      </c>
      <c r="M28" s="165">
        <f t="shared" si="27"/>
        <v>18.719000000000001</v>
      </c>
      <c r="N28" s="166">
        <f t="shared" si="28"/>
        <v>0</v>
      </c>
      <c r="O28" s="166">
        <f t="shared" si="29"/>
        <v>10.731999999999999</v>
      </c>
      <c r="P28" s="167">
        <f t="shared" si="30"/>
        <v>0</v>
      </c>
      <c r="Q28" s="168">
        <f t="shared" si="31"/>
        <v>74</v>
      </c>
      <c r="R28" s="169">
        <f t="shared" si="32"/>
        <v>24.144911968807737</v>
      </c>
      <c r="S28" s="141">
        <f t="shared" si="33"/>
        <v>0</v>
      </c>
      <c r="T28" s="141">
        <f t="shared" si="34"/>
        <v>350</v>
      </c>
      <c r="U28" t="s">
        <v>118</v>
      </c>
      <c r="V28" t="s">
        <v>123</v>
      </c>
      <c r="W28" s="4" t="s">
        <v>118</v>
      </c>
      <c r="X28" s="4" t="s">
        <v>123</v>
      </c>
      <c r="Y28" s="4" t="s">
        <v>223</v>
      </c>
      <c r="Z28" s="4" t="s">
        <v>196</v>
      </c>
      <c r="AA28" s="4" t="s">
        <v>198</v>
      </c>
      <c r="AB28" s="4">
        <v>520</v>
      </c>
      <c r="AC28" s="4">
        <v>3261.2139999999999</v>
      </c>
      <c r="AD28" s="4">
        <v>1898.518</v>
      </c>
      <c r="AE28" s="4">
        <v>1.718</v>
      </c>
      <c r="AF28" s="4">
        <v>2.1</v>
      </c>
      <c r="AG28" s="4">
        <v>18.719000000000001</v>
      </c>
      <c r="AH28" s="4">
        <v>251.02273400000001</v>
      </c>
      <c r="AI28" s="4">
        <v>6.4116299999999997</v>
      </c>
      <c r="AJ28" s="4">
        <v>109.54273000000001</v>
      </c>
      <c r="AK28" s="4">
        <v>545</v>
      </c>
      <c r="AL28" s="4">
        <v>0</v>
      </c>
      <c r="AM28" s="4">
        <v>350</v>
      </c>
      <c r="AN28" s="4">
        <v>74</v>
      </c>
      <c r="AO28" s="4">
        <v>12.991707</v>
      </c>
      <c r="AP28" s="4">
        <v>454.3</v>
      </c>
      <c r="AQ28" s="4">
        <v>0</v>
      </c>
      <c r="AR28" s="4">
        <v>120</v>
      </c>
      <c r="AS28" s="4">
        <v>105186</v>
      </c>
      <c r="AT28" s="4">
        <v>0</v>
      </c>
      <c r="AU28" s="4">
        <v>10.731999999999999</v>
      </c>
      <c r="AV28" s="4">
        <v>31183</v>
      </c>
      <c r="AW28" s="4">
        <v>0</v>
      </c>
      <c r="AX28" s="30">
        <v>0.61</v>
      </c>
      <c r="AY28">
        <v>0.8180952380952381</v>
      </c>
      <c r="AZ28" t="s">
        <v>67</v>
      </c>
      <c r="BA28" t="s">
        <v>355</v>
      </c>
      <c r="BB28">
        <v>2</v>
      </c>
      <c r="BC28" t="s">
        <v>383</v>
      </c>
      <c r="BD28">
        <v>5</v>
      </c>
      <c r="BE28">
        <v>12069.08</v>
      </c>
      <c r="BF28">
        <v>0.27021231112893446</v>
      </c>
      <c r="BG28">
        <v>0.22105940500929019</v>
      </c>
      <c r="BH28">
        <v>98243.681000000011</v>
      </c>
      <c r="BI28">
        <v>3.319515277527111E-2</v>
      </c>
      <c r="BJ28">
        <v>2.7156796413293223E-2</v>
      </c>
      <c r="BK28">
        <v>1</v>
      </c>
      <c r="BL28" t="s">
        <v>70</v>
      </c>
      <c r="BM28">
        <v>1</v>
      </c>
      <c r="BN28" t="s">
        <v>323</v>
      </c>
    </row>
    <row r="29" spans="1:66">
      <c r="A29" s="142" t="str">
        <f t="shared" si="20"/>
        <v>세운교통</v>
      </c>
      <c r="B29" s="142" t="str">
        <f t="shared" si="1"/>
        <v>67-1</v>
      </c>
      <c r="C29" s="143" t="str">
        <f t="shared" si="21"/>
        <v>70바3838</v>
      </c>
      <c r="D29" s="131" t="str">
        <f t="shared" si="22"/>
        <v>저상</v>
      </c>
      <c r="E29" s="127" t="str">
        <f t="shared" si="16"/>
        <v>D</v>
      </c>
      <c r="F29" s="150">
        <f t="shared" si="17"/>
        <v>0.84714285714285709</v>
      </c>
      <c r="G29" s="151">
        <f t="shared" si="18"/>
        <v>1.7789999999999999</v>
      </c>
      <c r="H29" s="152">
        <f t="shared" si="19"/>
        <v>2.1</v>
      </c>
      <c r="I29" s="153">
        <f t="shared" si="23"/>
        <v>2873.9549999999999</v>
      </c>
      <c r="J29" s="154">
        <f t="shared" si="24"/>
        <v>1.5261310571132114E-2</v>
      </c>
      <c r="K29" s="154">
        <f t="shared" si="25"/>
        <v>0.32369782753129145</v>
      </c>
      <c r="L29" s="154">
        <f t="shared" si="26"/>
        <v>0.18371895175811731</v>
      </c>
      <c r="M29" s="155">
        <f t="shared" si="27"/>
        <v>13.468999999999999</v>
      </c>
      <c r="N29" s="156">
        <f t="shared" si="28"/>
        <v>0</v>
      </c>
      <c r="O29" s="156">
        <f t="shared" si="29"/>
        <v>6.1239999999999997</v>
      </c>
      <c r="P29" s="157">
        <f t="shared" si="30"/>
        <v>0</v>
      </c>
      <c r="Q29" s="158">
        <f t="shared" si="31"/>
        <v>74</v>
      </c>
      <c r="R29" s="159">
        <f t="shared" si="32"/>
        <v>24.272573819656465</v>
      </c>
      <c r="S29" s="144">
        <f t="shared" si="33"/>
        <v>0</v>
      </c>
      <c r="T29" s="144">
        <f t="shared" si="34"/>
        <v>176</v>
      </c>
      <c r="U29" t="s">
        <v>118</v>
      </c>
      <c r="V29" s="5" t="s">
        <v>123</v>
      </c>
      <c r="W29" t="s">
        <v>118</v>
      </c>
      <c r="X29" s="5" t="s">
        <v>123</v>
      </c>
      <c r="Y29" t="s">
        <v>384</v>
      </c>
      <c r="Z29" t="s">
        <v>196</v>
      </c>
      <c r="AA29" t="s">
        <v>198</v>
      </c>
      <c r="AB29">
        <v>520</v>
      </c>
      <c r="AC29" s="1">
        <v>2873.9549999999999</v>
      </c>
      <c r="AD29" s="1">
        <v>1615.806</v>
      </c>
      <c r="AE29" s="28">
        <v>1.7789999999999999</v>
      </c>
      <c r="AF29">
        <v>2.1</v>
      </c>
      <c r="AG29">
        <v>13.468999999999999</v>
      </c>
      <c r="AH29">
        <v>179.11659599999999</v>
      </c>
      <c r="AI29">
        <v>2.7335539999999998</v>
      </c>
      <c r="AJ29">
        <v>57.979652999999999</v>
      </c>
      <c r="AK29">
        <v>528</v>
      </c>
      <c r="AL29">
        <v>0</v>
      </c>
      <c r="AM29">
        <v>176</v>
      </c>
      <c r="AN29">
        <v>74</v>
      </c>
      <c r="AO29">
        <v>16.045162999999999</v>
      </c>
      <c r="AP29">
        <v>334.9</v>
      </c>
      <c r="AQ29">
        <v>0</v>
      </c>
      <c r="AR29">
        <v>27</v>
      </c>
      <c r="AS29">
        <v>21623</v>
      </c>
      <c r="AT29">
        <v>0</v>
      </c>
      <c r="AU29">
        <v>6.1239999999999997</v>
      </c>
      <c r="AV29">
        <v>25108</v>
      </c>
      <c r="AW29">
        <v>0</v>
      </c>
      <c r="AX29" s="29">
        <v>0.5</v>
      </c>
      <c r="AY29">
        <v>0.84714285714285709</v>
      </c>
      <c r="AZ29" t="s">
        <v>67</v>
      </c>
      <c r="BA29" t="s">
        <v>355</v>
      </c>
      <c r="BB29">
        <v>1</v>
      </c>
      <c r="BC29" t="s">
        <v>356</v>
      </c>
      <c r="BD29">
        <v>6</v>
      </c>
      <c r="BE29">
        <v>12069.08</v>
      </c>
      <c r="BF29">
        <v>0.23812544121010051</v>
      </c>
      <c r="BG29">
        <v>0.20172626662512799</v>
      </c>
      <c r="BH29">
        <v>98243.681000000011</v>
      </c>
      <c r="BI29">
        <v>2.9253331824975078E-2</v>
      </c>
      <c r="BJ29">
        <v>2.4781751103157456E-2</v>
      </c>
      <c r="BK29">
        <v>1</v>
      </c>
      <c r="BL29" t="s">
        <v>316</v>
      </c>
      <c r="BM29" t="s">
        <v>317</v>
      </c>
      <c r="BN29" t="s">
        <v>316</v>
      </c>
    </row>
    <row r="30" spans="1:66">
      <c r="A30" s="139" t="str">
        <f t="shared" si="20"/>
        <v>세운교통</v>
      </c>
      <c r="B30" s="239" t="str">
        <f t="shared" si="1"/>
        <v>67-1</v>
      </c>
      <c r="C30" s="140" t="str">
        <f t="shared" si="21"/>
        <v>70바3843</v>
      </c>
      <c r="D30" s="114" t="str">
        <f t="shared" si="22"/>
        <v>저상</v>
      </c>
      <c r="E30" s="110" t="str">
        <f t="shared" si="16"/>
        <v>F</v>
      </c>
      <c r="F30" s="160">
        <f t="shared" si="17"/>
        <v>0.77238095238095239</v>
      </c>
      <c r="G30" s="161">
        <f t="shared" si="18"/>
        <v>1.6220000000000001</v>
      </c>
      <c r="H30" s="162">
        <f t="shared" si="19"/>
        <v>2.1</v>
      </c>
      <c r="I30" s="163">
        <f t="shared" si="23"/>
        <v>443.40199999999999</v>
      </c>
      <c r="J30" s="164">
        <f t="shared" si="24"/>
        <v>6.7543957253648187E-2</v>
      </c>
      <c r="K30" s="164">
        <f t="shared" si="25"/>
        <v>0.31882012929014408</v>
      </c>
      <c r="L30" s="164">
        <f t="shared" si="26"/>
        <v>0.20297608039657017</v>
      </c>
      <c r="M30" s="165">
        <f t="shared" si="27"/>
        <v>14.737</v>
      </c>
      <c r="N30" s="166">
        <f t="shared" si="28"/>
        <v>0</v>
      </c>
      <c r="O30" s="166">
        <f t="shared" si="29"/>
        <v>6.9909999999999997</v>
      </c>
      <c r="P30" s="167">
        <f t="shared" si="30"/>
        <v>0</v>
      </c>
      <c r="Q30" s="168">
        <f t="shared" si="31"/>
        <v>69</v>
      </c>
      <c r="R30" s="169">
        <f t="shared" si="32"/>
        <v>23.502204978162236</v>
      </c>
      <c r="S30" s="141">
        <f t="shared" si="33"/>
        <v>0</v>
      </c>
      <c r="T30" s="141">
        <f t="shared" si="34"/>
        <v>31</v>
      </c>
      <c r="U30" t="s">
        <v>118</v>
      </c>
      <c r="V30" t="s">
        <v>123</v>
      </c>
      <c r="W30" t="s">
        <v>118</v>
      </c>
      <c r="X30" s="4" t="s">
        <v>123</v>
      </c>
      <c r="Y30" s="4" t="s">
        <v>385</v>
      </c>
      <c r="Z30" s="4" t="s">
        <v>196</v>
      </c>
      <c r="AA30" s="4" t="s">
        <v>198</v>
      </c>
      <c r="AB30" s="4">
        <v>520</v>
      </c>
      <c r="AC30" s="4">
        <v>443.40199999999999</v>
      </c>
      <c r="AD30" s="4">
        <v>273.387</v>
      </c>
      <c r="AE30" s="4">
        <v>1.6220000000000001</v>
      </c>
      <c r="AF30" s="4">
        <v>2.1</v>
      </c>
      <c r="AG30" s="4">
        <v>14.737</v>
      </c>
      <c r="AH30" s="4">
        <v>30.745266999999998</v>
      </c>
      <c r="AI30" s="4">
        <v>2.076657</v>
      </c>
      <c r="AJ30" s="4">
        <v>9.8022100000000005</v>
      </c>
      <c r="AK30" s="4">
        <v>90</v>
      </c>
      <c r="AL30" s="4">
        <v>0</v>
      </c>
      <c r="AM30" s="4">
        <v>31</v>
      </c>
      <c r="AN30" s="4">
        <v>69</v>
      </c>
      <c r="AO30" s="4">
        <v>14.421797</v>
      </c>
      <c r="AP30" s="4">
        <v>38.200000000000003</v>
      </c>
      <c r="AQ30" s="4">
        <v>0</v>
      </c>
      <c r="AR30" s="4">
        <v>8</v>
      </c>
      <c r="AS30" s="4">
        <v>4363</v>
      </c>
      <c r="AT30" s="4">
        <v>0</v>
      </c>
      <c r="AU30" s="4">
        <v>6.9909999999999997</v>
      </c>
      <c r="AV30" s="4">
        <v>0</v>
      </c>
      <c r="AW30" s="4">
        <v>0</v>
      </c>
      <c r="AX30" s="30">
        <v>0.5</v>
      </c>
      <c r="AY30">
        <v>0.77238095238095239</v>
      </c>
      <c r="AZ30" t="s">
        <v>70</v>
      </c>
      <c r="BA30" t="s">
        <v>355</v>
      </c>
      <c r="BB30">
        <v>2</v>
      </c>
      <c r="BC30" t="s">
        <v>357</v>
      </c>
      <c r="BD30">
        <v>1</v>
      </c>
      <c r="BE30">
        <v>12069.08</v>
      </c>
      <c r="BF30">
        <v>3.6738674364574599E-2</v>
      </c>
      <c r="BG30">
        <v>2.8376252294923809E-2</v>
      </c>
      <c r="BH30">
        <v>98243.681000000011</v>
      </c>
      <c r="BI30">
        <v>4.5132877299253471E-3</v>
      </c>
      <c r="BJ30">
        <v>3.4859774752090062E-3</v>
      </c>
      <c r="BK30">
        <v>1</v>
      </c>
      <c r="BL30" t="s">
        <v>316</v>
      </c>
      <c r="BM30" t="s">
        <v>317</v>
      </c>
      <c r="BN30" t="s">
        <v>316</v>
      </c>
    </row>
    <row r="31" spans="1:66">
      <c r="A31" s="142" t="str">
        <f t="shared" si="20"/>
        <v>세운교통</v>
      </c>
      <c r="B31" s="142" t="str">
        <f t="shared" si="1"/>
        <v>67-1</v>
      </c>
      <c r="C31" s="143" t="str">
        <f t="shared" si="21"/>
        <v>70바3852</v>
      </c>
      <c r="D31" s="131" t="str">
        <f t="shared" si="22"/>
        <v>저상</v>
      </c>
      <c r="E31" s="127" t="str">
        <f t="shared" si="16"/>
        <v>F</v>
      </c>
      <c r="F31" s="150">
        <f t="shared" si="17"/>
        <v>0.7985714285714286</v>
      </c>
      <c r="G31" s="151">
        <f t="shared" si="18"/>
        <v>1.677</v>
      </c>
      <c r="H31" s="152">
        <f t="shared" si="19"/>
        <v>2.1</v>
      </c>
      <c r="I31" s="153">
        <f t="shared" si="23"/>
        <v>581.21799999999996</v>
      </c>
      <c r="J31" s="154">
        <f t="shared" si="24"/>
        <v>5.8286967187411963E-2</v>
      </c>
      <c r="K31" s="154">
        <f t="shared" si="25"/>
        <v>0.33620921730367603</v>
      </c>
      <c r="L31" s="154">
        <f t="shared" si="26"/>
        <v>0.16344985874491155</v>
      </c>
      <c r="M31" s="155">
        <f t="shared" si="27"/>
        <v>17.353999999999999</v>
      </c>
      <c r="N31" s="156">
        <f t="shared" si="28"/>
        <v>0.51600000000000001</v>
      </c>
      <c r="O31" s="156">
        <f t="shared" si="29"/>
        <v>12.56</v>
      </c>
      <c r="P31" s="157">
        <f t="shared" si="30"/>
        <v>0</v>
      </c>
      <c r="Q31" s="158">
        <f t="shared" si="31"/>
        <v>80</v>
      </c>
      <c r="R31" s="159">
        <f t="shared" si="32"/>
        <v>27.229688473807766</v>
      </c>
      <c r="S31" s="144">
        <f t="shared" si="33"/>
        <v>3</v>
      </c>
      <c r="T31" s="144">
        <f t="shared" si="34"/>
        <v>73</v>
      </c>
      <c r="U31" t="s">
        <v>118</v>
      </c>
      <c r="V31" t="s">
        <v>123</v>
      </c>
      <c r="W31" s="4" t="s">
        <v>118</v>
      </c>
      <c r="X31" s="4" t="s">
        <v>123</v>
      </c>
      <c r="Y31" s="4" t="s">
        <v>305</v>
      </c>
      <c r="Z31" s="4" t="s">
        <v>196</v>
      </c>
      <c r="AA31" s="4" t="s">
        <v>198</v>
      </c>
      <c r="AB31" s="4">
        <v>520</v>
      </c>
      <c r="AC31" s="4">
        <v>581.21799999999996</v>
      </c>
      <c r="AD31" s="4">
        <v>346.53</v>
      </c>
      <c r="AE31" s="4">
        <v>1.677</v>
      </c>
      <c r="AF31" s="4">
        <v>2.1</v>
      </c>
      <c r="AG31" s="4">
        <v>17.353999999999999</v>
      </c>
      <c r="AH31" s="4">
        <v>35.251654000000002</v>
      </c>
      <c r="AI31" s="4">
        <v>2.0547119999999999</v>
      </c>
      <c r="AJ31" s="4">
        <v>11.851931</v>
      </c>
      <c r="AK31" s="4">
        <v>95</v>
      </c>
      <c r="AL31" s="4">
        <v>3</v>
      </c>
      <c r="AM31" s="4">
        <v>73</v>
      </c>
      <c r="AN31" s="4">
        <v>80</v>
      </c>
      <c r="AO31" s="4">
        <v>16.487680000000001</v>
      </c>
      <c r="AP31" s="4">
        <v>255</v>
      </c>
      <c r="AQ31" s="4">
        <v>0</v>
      </c>
      <c r="AR31" s="4">
        <v>11</v>
      </c>
      <c r="AS31" s="4">
        <v>6151</v>
      </c>
      <c r="AT31" s="4">
        <v>0.51600000000000001</v>
      </c>
      <c r="AU31" s="4">
        <v>12.56</v>
      </c>
      <c r="AV31" s="4">
        <v>0</v>
      </c>
      <c r="AW31" s="4">
        <v>0</v>
      </c>
      <c r="AX31" s="4">
        <v>0.5</v>
      </c>
      <c r="AY31">
        <v>0.7985714285714286</v>
      </c>
      <c r="AZ31" t="s">
        <v>70</v>
      </c>
      <c r="BA31" t="s">
        <v>355</v>
      </c>
      <c r="BB31">
        <v>1</v>
      </c>
      <c r="BC31" t="s">
        <v>358</v>
      </c>
      <c r="BD31">
        <v>1</v>
      </c>
      <c r="BE31">
        <v>12069.08</v>
      </c>
      <c r="BF31">
        <v>4.8157606047851201E-2</v>
      </c>
      <c r="BG31">
        <v>3.8457288258212603E-2</v>
      </c>
      <c r="BH31">
        <v>98243.681000000011</v>
      </c>
      <c r="BI31">
        <v>5.9160853307196407E-3</v>
      </c>
      <c r="BJ31">
        <v>4.7244167141032561E-3</v>
      </c>
      <c r="BK31">
        <v>1</v>
      </c>
      <c r="BL31" t="s">
        <v>70</v>
      </c>
      <c r="BM31">
        <v>0</v>
      </c>
      <c r="BN31" t="s">
        <v>322</v>
      </c>
    </row>
    <row r="32" spans="1:66">
      <c r="A32" s="139" t="str">
        <f t="shared" si="20"/>
        <v>세운교통</v>
      </c>
      <c r="B32" s="239" t="str">
        <f t="shared" si="1"/>
        <v>예비</v>
      </c>
      <c r="C32" s="140" t="str">
        <f t="shared" si="21"/>
        <v>70바3817</v>
      </c>
      <c r="D32" s="114" t="str">
        <f t="shared" si="22"/>
        <v>대형</v>
      </c>
      <c r="E32" s="110" t="str">
        <f t="shared" si="16"/>
        <v>D</v>
      </c>
      <c r="F32" s="160">
        <f t="shared" si="17"/>
        <v>0.82714285714285718</v>
      </c>
      <c r="G32" s="161">
        <f t="shared" si="18"/>
        <v>1.7370000000000001</v>
      </c>
      <c r="H32" s="162">
        <f t="shared" si="19"/>
        <v>2.1</v>
      </c>
      <c r="I32" s="163">
        <f t="shared" si="23"/>
        <v>2959.3029999999999</v>
      </c>
      <c r="J32" s="164">
        <f t="shared" si="24"/>
        <v>1.6426031524464878E-2</v>
      </c>
      <c r="K32" s="164">
        <f t="shared" si="25"/>
        <v>0.44395742608863498</v>
      </c>
      <c r="L32" s="164">
        <f t="shared" si="26"/>
        <v>0.13178778921928577</v>
      </c>
      <c r="M32" s="165">
        <f t="shared" si="27"/>
        <v>12.884</v>
      </c>
      <c r="N32" s="166">
        <f t="shared" si="28"/>
        <v>1.3520000000000001</v>
      </c>
      <c r="O32" s="166">
        <f t="shared" si="29"/>
        <v>13.212999999999999</v>
      </c>
      <c r="P32" s="167">
        <f t="shared" si="30"/>
        <v>0</v>
      </c>
      <c r="Q32" s="168">
        <f t="shared" si="31"/>
        <v>75</v>
      </c>
      <c r="R32" s="169">
        <f t="shared" si="32"/>
        <v>26.171918242063221</v>
      </c>
      <c r="S32" s="141">
        <f t="shared" si="33"/>
        <v>40</v>
      </c>
      <c r="T32" s="141">
        <f t="shared" si="34"/>
        <v>391</v>
      </c>
      <c r="U32" t="s">
        <v>118</v>
      </c>
      <c r="V32" s="5" t="s">
        <v>91</v>
      </c>
      <c r="W32" t="s">
        <v>118</v>
      </c>
      <c r="X32" s="5" t="s">
        <v>91</v>
      </c>
      <c r="Y32" t="s">
        <v>224</v>
      </c>
      <c r="Z32" t="s">
        <v>142</v>
      </c>
      <c r="AA32" t="s">
        <v>207</v>
      </c>
      <c r="AB32">
        <v>520</v>
      </c>
      <c r="AC32" s="1">
        <v>2959.3029999999999</v>
      </c>
      <c r="AD32" s="1">
        <v>1703.2380000000001</v>
      </c>
      <c r="AE32" s="28">
        <v>1.7370000000000001</v>
      </c>
      <c r="AF32">
        <v>2.1</v>
      </c>
      <c r="AG32">
        <v>12.884</v>
      </c>
      <c r="AH32">
        <v>209.54081300000001</v>
      </c>
      <c r="AI32">
        <v>3.4419240000000002</v>
      </c>
      <c r="AJ32">
        <v>93.027199999999993</v>
      </c>
      <c r="AK32">
        <v>390</v>
      </c>
      <c r="AL32">
        <v>40</v>
      </c>
      <c r="AM32">
        <v>391</v>
      </c>
      <c r="AN32">
        <v>75</v>
      </c>
      <c r="AO32">
        <v>14.1228</v>
      </c>
      <c r="AP32">
        <v>1239.0999999999999</v>
      </c>
      <c r="AQ32">
        <v>0</v>
      </c>
      <c r="AR32">
        <v>147</v>
      </c>
      <c r="AS32">
        <v>105477</v>
      </c>
      <c r="AT32">
        <v>1.3520000000000001</v>
      </c>
      <c r="AU32">
        <v>13.212999999999999</v>
      </c>
      <c r="AV32">
        <v>12837</v>
      </c>
      <c r="AW32">
        <v>0</v>
      </c>
      <c r="AX32">
        <v>0.44</v>
      </c>
      <c r="AY32">
        <v>0.82714285714285718</v>
      </c>
      <c r="AZ32" t="s">
        <v>67</v>
      </c>
      <c r="BA32" t="s">
        <v>359</v>
      </c>
      <c r="BB32">
        <v>2</v>
      </c>
      <c r="BC32" t="s">
        <v>386</v>
      </c>
      <c r="BD32">
        <v>10</v>
      </c>
      <c r="BE32">
        <v>2959.3029999999999</v>
      </c>
      <c r="BF32">
        <v>1</v>
      </c>
      <c r="BG32">
        <v>0.82714285714285718</v>
      </c>
      <c r="BH32">
        <v>98243.681000000011</v>
      </c>
      <c r="BI32">
        <v>3.0122069632142544E-2</v>
      </c>
      <c r="BJ32">
        <v>2.4915254738586478E-2</v>
      </c>
      <c r="BK32">
        <v>1</v>
      </c>
      <c r="BL32" t="s">
        <v>67</v>
      </c>
      <c r="BM32">
        <v>0</v>
      </c>
      <c r="BN32" t="s">
        <v>322</v>
      </c>
    </row>
  </sheetData>
  <sortState xmlns:xlrd2="http://schemas.microsoft.com/office/spreadsheetml/2017/richdata2" ref="U5:AX32">
    <sortCondition ref="Y5:Y32"/>
    <sortCondition ref="U5:U32"/>
  </sortState>
  <phoneticPr fontId="2" type="noConversion"/>
  <conditionalFormatting sqref="E1 E2:H3 E4 E5:H1048576">
    <cfRule type="containsText" dxfId="29" priority="1" operator="containsText" text="F">
      <formula>NOT(ISERROR(SEARCH("F",E1)))</formula>
    </cfRule>
    <cfRule type="containsText" dxfId="28" priority="2" operator="containsText" text="D">
      <formula>NOT(ISERROR(SEARCH("D",E1)))</formula>
    </cfRule>
    <cfRule type="containsText" dxfId="27" priority="3" operator="containsText" text="C">
      <formula>NOT(ISERROR(SEARCH("C",E1)))</formula>
    </cfRule>
    <cfRule type="containsText" dxfId="26" priority="4" operator="containsText" text="B">
      <formula>NOT(ISERROR(SEARCH("B",E1)))</formula>
    </cfRule>
    <cfRule type="containsText" dxfId="25" priority="5" operator="containsText" text="A">
      <formula>NOT(ISERROR(SEARCH("A",E1)))</formula>
    </cfRule>
    <cfRule type="containsText" dxfId="24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BR7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4"/>
      <c r="R1" s="214"/>
    </row>
    <row r="2" spans="1:68" ht="45" customHeight="1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5"/>
      <c r="R2" s="215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159</v>
      </c>
      <c r="B3" s="35"/>
      <c r="E3" s="11"/>
      <c r="F3" s="8"/>
      <c r="G3" s="11"/>
      <c r="H3" s="11"/>
      <c r="X3" s="11"/>
      <c r="Y3" s="11"/>
    </row>
    <row r="4" spans="1:68" ht="27">
      <c r="A4" s="120" t="s">
        <v>38</v>
      </c>
      <c r="B4" s="121" t="s">
        <v>49</v>
      </c>
      <c r="C4" s="122" t="s">
        <v>143</v>
      </c>
      <c r="D4" s="122" t="s">
        <v>160</v>
      </c>
      <c r="E4" s="123" t="s">
        <v>149</v>
      </c>
      <c r="F4" s="121" t="s">
        <v>153</v>
      </c>
      <c r="G4" s="123" t="s">
        <v>151</v>
      </c>
      <c r="H4" s="123" t="s">
        <v>155</v>
      </c>
      <c r="I4" s="124" t="s">
        <v>157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184</v>
      </c>
      <c r="Q4" s="217" t="s">
        <v>43</v>
      </c>
      <c r="R4" s="217" t="s">
        <v>44</v>
      </c>
      <c r="S4" s="13"/>
      <c r="T4" s="13" t="s">
        <v>42</v>
      </c>
      <c r="U4" s="13" t="s">
        <v>162</v>
      </c>
      <c r="V4" s="13" t="s">
        <v>163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192</v>
      </c>
      <c r="AN4" s="13" t="s">
        <v>193</v>
      </c>
      <c r="AO4" t="s">
        <v>194</v>
      </c>
      <c r="AP4" t="s">
        <v>37</v>
      </c>
      <c r="AQ4" t="s">
        <v>31</v>
      </c>
      <c r="AR4" t="s">
        <v>0</v>
      </c>
      <c r="AS4" t="s">
        <v>9</v>
      </c>
      <c r="AT4" t="s">
        <v>145</v>
      </c>
      <c r="AU4" t="s">
        <v>30</v>
      </c>
      <c r="AV4" t="s">
        <v>146</v>
      </c>
      <c r="AW4" t="s">
        <v>154</v>
      </c>
      <c r="AX4" t="s">
        <v>164</v>
      </c>
      <c r="AY4" t="s">
        <v>165</v>
      </c>
      <c r="AZ4" t="s">
        <v>166</v>
      </c>
      <c r="BA4" t="s">
        <v>167</v>
      </c>
      <c r="BB4" t="s">
        <v>168</v>
      </c>
      <c r="BC4" t="s">
        <v>65</v>
      </c>
      <c r="BF4" t="s">
        <v>0</v>
      </c>
      <c r="BG4" t="s">
        <v>173</v>
      </c>
      <c r="BH4" t="s">
        <v>74</v>
      </c>
      <c r="BI4" t="s">
        <v>169</v>
      </c>
      <c r="BJ4" t="s">
        <v>170</v>
      </c>
      <c r="BK4" t="s">
        <v>174</v>
      </c>
      <c r="BL4" t="s">
        <v>175</v>
      </c>
      <c r="BM4" t="s">
        <v>171</v>
      </c>
      <c r="BN4" t="s">
        <v>65</v>
      </c>
      <c r="BO4" t="s">
        <v>172</v>
      </c>
      <c r="BP4" t="s">
        <v>176</v>
      </c>
    </row>
    <row r="5" spans="1:68" ht="16.5">
      <c r="A5" s="125" t="str">
        <f>BF5</f>
        <v>세운교통</v>
      </c>
      <c r="B5" s="126" t="str">
        <f>IF(BH5="NULL", E5, BH5)</f>
        <v>강승우</v>
      </c>
      <c r="C5" s="127" t="str">
        <f>BN5</f>
        <v>D</v>
      </c>
      <c r="D5" s="128">
        <f>BM5</f>
        <v>0.84721791449271577</v>
      </c>
      <c r="E5" s="129">
        <f>U5</f>
        <v>968</v>
      </c>
      <c r="F5" s="130" t="str">
        <f>BG5</f>
        <v>24-1</v>
      </c>
      <c r="G5" s="131" t="str">
        <f>BK5</f>
        <v>70바3834</v>
      </c>
      <c r="H5" s="132">
        <f>BJ5</f>
        <v>6</v>
      </c>
      <c r="I5" s="133">
        <f>BP5</f>
        <v>911.86599999999999</v>
      </c>
      <c r="J5" s="134">
        <f>AB5/AA5</f>
        <v>4.355866041783981E-2</v>
      </c>
      <c r="K5" s="134">
        <f>AC5/AA5</f>
        <v>0.44436654201965586</v>
      </c>
      <c r="L5" s="134">
        <f>AD5/I5</f>
        <v>0.15682128733827119</v>
      </c>
      <c r="M5" s="135">
        <f>Z5</f>
        <v>16.734000000000002</v>
      </c>
      <c r="N5" s="136">
        <f>AE5*100/W5</f>
        <v>0.10966523590088895</v>
      </c>
      <c r="O5" s="136">
        <f>AF5*100/W5</f>
        <v>17.107776800538677</v>
      </c>
      <c r="P5" s="218">
        <f>AK5</f>
        <v>35</v>
      </c>
      <c r="Q5" s="219">
        <f>AE5</f>
        <v>1</v>
      </c>
      <c r="R5" s="219">
        <f>AF5</f>
        <v>156</v>
      </c>
      <c r="T5">
        <v>520</v>
      </c>
      <c r="U5">
        <v>968</v>
      </c>
      <c r="V5" t="s">
        <v>387</v>
      </c>
      <c r="W5">
        <v>911.86599999999999</v>
      </c>
      <c r="X5">
        <v>510.90300000000002</v>
      </c>
      <c r="Y5">
        <v>1.7849999999999999</v>
      </c>
      <c r="Z5">
        <v>16.734000000000002</v>
      </c>
      <c r="AA5">
        <v>70.970547999999994</v>
      </c>
      <c r="AB5">
        <v>3.0913819999999999</v>
      </c>
      <c r="AC5">
        <v>31.536937000000002</v>
      </c>
      <c r="AD5" s="1">
        <v>143</v>
      </c>
      <c r="AE5">
        <v>1</v>
      </c>
      <c r="AF5">
        <v>156</v>
      </c>
      <c r="AG5">
        <v>74</v>
      </c>
      <c r="AH5">
        <v>12.848511999999999</v>
      </c>
      <c r="AI5">
        <v>314.7</v>
      </c>
      <c r="AJ5">
        <v>0</v>
      </c>
      <c r="AK5">
        <v>35</v>
      </c>
      <c r="AL5">
        <v>36602</v>
      </c>
      <c r="AM5" t="s">
        <v>388</v>
      </c>
      <c r="AN5" t="s">
        <v>389</v>
      </c>
      <c r="AO5">
        <v>229.81399999999999</v>
      </c>
      <c r="AR5" t="s">
        <v>118</v>
      </c>
      <c r="AS5" t="s">
        <v>120</v>
      </c>
      <c r="AT5" t="s">
        <v>212</v>
      </c>
      <c r="AU5" t="s">
        <v>387</v>
      </c>
      <c r="AV5" t="s">
        <v>198</v>
      </c>
      <c r="AW5">
        <v>6</v>
      </c>
      <c r="BB5">
        <v>0.84721791449271577</v>
      </c>
      <c r="BC5" t="s">
        <v>67</v>
      </c>
      <c r="BF5" t="s">
        <v>118</v>
      </c>
      <c r="BG5" t="s">
        <v>120</v>
      </c>
      <c r="BH5" t="s">
        <v>387</v>
      </c>
      <c r="BI5">
        <v>968</v>
      </c>
      <c r="BJ5">
        <v>6</v>
      </c>
      <c r="BK5" t="s">
        <v>212</v>
      </c>
      <c r="BL5" t="s">
        <v>209</v>
      </c>
      <c r="BM5">
        <v>0.84721791449271577</v>
      </c>
      <c r="BN5" t="s">
        <v>67</v>
      </c>
      <c r="BO5" t="s">
        <v>182</v>
      </c>
      <c r="BP5">
        <v>911.86599999999999</v>
      </c>
    </row>
    <row r="6" spans="1:68" ht="16.5">
      <c r="A6" s="108" t="str">
        <f t="shared" ref="A6:A7" si="0">BF6</f>
        <v>세운교통</v>
      </c>
      <c r="B6" s="109" t="str">
        <f t="shared" ref="B6:B69" si="1">IF(BH6="NULL", E6, BH6)</f>
        <v>강희섭</v>
      </c>
      <c r="C6" s="110" t="str">
        <f t="shared" ref="C6:C7" si="2">BN6</f>
        <v>B</v>
      </c>
      <c r="D6" s="111">
        <f t="shared" ref="D6:D7" si="3">BM6</f>
        <v>0.94285714285714284</v>
      </c>
      <c r="E6" s="112">
        <f t="shared" ref="E6:E7" si="4">U6</f>
        <v>8363</v>
      </c>
      <c r="F6" s="113" t="str">
        <f t="shared" ref="F6:F7" si="5">BG6</f>
        <v>24-1</v>
      </c>
      <c r="G6" s="114" t="str">
        <f t="shared" ref="G6:G7" si="6">BK6</f>
        <v>70바3810</v>
      </c>
      <c r="H6" s="115">
        <f t="shared" ref="H6:H7" si="7">BJ6</f>
        <v>1</v>
      </c>
      <c r="I6" s="116">
        <f t="shared" ref="I6:I7" si="8">BP6</f>
        <v>3383.7649999999999</v>
      </c>
      <c r="J6" s="117">
        <f t="shared" ref="J6:J7" si="9">AB6/AA6</f>
        <v>2.8959427701779984E-2</v>
      </c>
      <c r="K6" s="117">
        <f t="shared" ref="K6:K7" si="10">AC6/AA6</f>
        <v>0.34105639783034336</v>
      </c>
      <c r="L6" s="117">
        <f t="shared" ref="L6:L7" si="11">AD6/I6</f>
        <v>0.10491272295800684</v>
      </c>
      <c r="M6" s="118">
        <f t="shared" ref="M6:M7" si="12">Z6</f>
        <v>13.414999999999999</v>
      </c>
      <c r="N6" s="119">
        <f t="shared" ref="N6:N7" si="13">AE6*100/W6</f>
        <v>0.147764398532404</v>
      </c>
      <c r="O6" s="119">
        <f t="shared" ref="O6:O7" si="14">AF6*100/W6</f>
        <v>12.057574920244166</v>
      </c>
      <c r="P6" s="220">
        <f t="shared" ref="P6:P7" si="15">AK6</f>
        <v>29</v>
      </c>
      <c r="Q6" s="221">
        <f t="shared" ref="Q6:Q7" si="16">AE6</f>
        <v>5</v>
      </c>
      <c r="R6" s="221">
        <f t="shared" ref="R6:R7" si="17">AF6</f>
        <v>408</v>
      </c>
      <c r="T6">
        <v>520</v>
      </c>
      <c r="U6">
        <v>8363</v>
      </c>
      <c r="V6" t="s">
        <v>225</v>
      </c>
      <c r="W6">
        <v>3383.7649999999999</v>
      </c>
      <c r="X6">
        <v>1709.123</v>
      </c>
      <c r="Y6">
        <v>1.98</v>
      </c>
      <c r="Z6">
        <v>13.414999999999999</v>
      </c>
      <c r="AA6">
        <v>195.35772800000001</v>
      </c>
      <c r="AB6">
        <v>5.6574479999999996</v>
      </c>
      <c r="AC6">
        <v>66.628003000000007</v>
      </c>
      <c r="AD6" s="1">
        <v>355</v>
      </c>
      <c r="AE6">
        <v>5</v>
      </c>
      <c r="AF6">
        <v>408</v>
      </c>
      <c r="AG6">
        <v>82</v>
      </c>
      <c r="AH6">
        <v>17.320865000000001</v>
      </c>
      <c r="AI6">
        <v>2770.4</v>
      </c>
      <c r="AJ6">
        <v>0</v>
      </c>
      <c r="AK6">
        <v>29</v>
      </c>
      <c r="AL6">
        <v>15824</v>
      </c>
      <c r="AM6" t="s">
        <v>226</v>
      </c>
      <c r="AN6" t="s">
        <v>390</v>
      </c>
      <c r="AO6">
        <v>3383.7649999999999</v>
      </c>
      <c r="AR6" t="s">
        <v>118</v>
      </c>
      <c r="AS6" t="s">
        <v>120</v>
      </c>
      <c r="AT6" t="s">
        <v>206</v>
      </c>
      <c r="AU6" t="s">
        <v>225</v>
      </c>
      <c r="AV6" t="s">
        <v>207</v>
      </c>
      <c r="AW6">
        <v>1</v>
      </c>
      <c r="BB6">
        <v>0.94285714285714284</v>
      </c>
      <c r="BC6" t="s">
        <v>68</v>
      </c>
      <c r="BF6" t="s">
        <v>118</v>
      </c>
      <c r="BG6" t="s">
        <v>120</v>
      </c>
      <c r="BH6" t="s">
        <v>225</v>
      </c>
      <c r="BI6">
        <v>8363</v>
      </c>
      <c r="BJ6">
        <v>1</v>
      </c>
      <c r="BK6" t="s">
        <v>206</v>
      </c>
      <c r="BL6" t="s">
        <v>177</v>
      </c>
      <c r="BM6">
        <v>0.94285714285714284</v>
      </c>
      <c r="BN6" t="s">
        <v>68</v>
      </c>
      <c r="BO6" t="s">
        <v>178</v>
      </c>
      <c r="BP6">
        <v>3383.7649999999999</v>
      </c>
    </row>
    <row r="7" spans="1:68" ht="16.5">
      <c r="A7" s="125" t="str">
        <f t="shared" si="0"/>
        <v>세운교통</v>
      </c>
      <c r="B7" s="126" t="str">
        <f t="shared" si="1"/>
        <v>강희수</v>
      </c>
      <c r="C7" s="127" t="str">
        <f t="shared" si="2"/>
        <v>D</v>
      </c>
      <c r="D7" s="128">
        <f t="shared" si="3"/>
        <v>0.81380952380952376</v>
      </c>
      <c r="E7" s="129">
        <f t="shared" si="4"/>
        <v>8480</v>
      </c>
      <c r="F7" s="130" t="str">
        <f t="shared" si="5"/>
        <v>28</v>
      </c>
      <c r="G7" s="131" t="str">
        <f t="shared" si="6"/>
        <v>73아1009</v>
      </c>
      <c r="H7" s="132">
        <f t="shared" si="7"/>
        <v>1</v>
      </c>
      <c r="I7" s="133">
        <f t="shared" si="8"/>
        <v>3697.4360000000001</v>
      </c>
      <c r="J7" s="134">
        <f t="shared" si="9"/>
        <v>3.2782516368195319E-2</v>
      </c>
      <c r="K7" s="134">
        <f t="shared" si="10"/>
        <v>0.40651909369743511</v>
      </c>
      <c r="L7" s="134">
        <f t="shared" si="11"/>
        <v>0.10412621070384991</v>
      </c>
      <c r="M7" s="135">
        <f t="shared" si="12"/>
        <v>19.2</v>
      </c>
      <c r="N7" s="136">
        <f t="shared" si="13"/>
        <v>0</v>
      </c>
      <c r="O7" s="136">
        <f t="shared" si="14"/>
        <v>8.0866849351821095</v>
      </c>
      <c r="P7" s="218">
        <f t="shared" si="15"/>
        <v>111</v>
      </c>
      <c r="Q7" s="219">
        <f t="shared" si="16"/>
        <v>0</v>
      </c>
      <c r="R7" s="219">
        <f t="shared" si="17"/>
        <v>299</v>
      </c>
      <c r="T7">
        <v>520</v>
      </c>
      <c r="U7">
        <v>8480</v>
      </c>
      <c r="V7" t="s">
        <v>340</v>
      </c>
      <c r="W7">
        <v>3697.4360000000001</v>
      </c>
      <c r="X7">
        <v>2163.5700000000002</v>
      </c>
      <c r="Y7">
        <v>1.7090000000000001</v>
      </c>
      <c r="Z7">
        <v>19.2</v>
      </c>
      <c r="AA7">
        <v>287.23661399999997</v>
      </c>
      <c r="AB7">
        <v>9.4163390000000007</v>
      </c>
      <c r="AC7">
        <v>116.767168</v>
      </c>
      <c r="AD7" s="1">
        <v>385</v>
      </c>
      <c r="AE7">
        <v>0</v>
      </c>
      <c r="AF7">
        <v>299</v>
      </c>
      <c r="AG7">
        <v>74</v>
      </c>
      <c r="AH7">
        <v>12.872439</v>
      </c>
      <c r="AI7">
        <v>367.2</v>
      </c>
      <c r="AJ7">
        <v>0</v>
      </c>
      <c r="AK7">
        <v>111</v>
      </c>
      <c r="AL7">
        <v>71944</v>
      </c>
      <c r="AM7" t="s">
        <v>360</v>
      </c>
      <c r="AN7" t="s">
        <v>391</v>
      </c>
      <c r="AO7">
        <v>3697.4360000000001</v>
      </c>
      <c r="AR7" t="s">
        <v>118</v>
      </c>
      <c r="AS7" t="s">
        <v>122</v>
      </c>
      <c r="AT7" t="s">
        <v>341</v>
      </c>
      <c r="AU7" t="s">
        <v>340</v>
      </c>
      <c r="AV7" t="s">
        <v>198</v>
      </c>
      <c r="AW7">
        <v>1</v>
      </c>
      <c r="BB7">
        <v>0.81380952380952376</v>
      </c>
      <c r="BC7" t="s">
        <v>67</v>
      </c>
      <c r="BF7" t="s">
        <v>118</v>
      </c>
      <c r="BG7" t="s">
        <v>122</v>
      </c>
      <c r="BH7" t="s">
        <v>340</v>
      </c>
      <c r="BI7">
        <v>8480</v>
      </c>
      <c r="BJ7">
        <v>1</v>
      </c>
      <c r="BK7" t="s">
        <v>341</v>
      </c>
      <c r="BL7" t="s">
        <v>177</v>
      </c>
      <c r="BM7">
        <v>0.81380952380952376</v>
      </c>
      <c r="BN7" t="s">
        <v>67</v>
      </c>
      <c r="BO7" t="s">
        <v>182</v>
      </c>
      <c r="BP7">
        <v>3697.4360000000001</v>
      </c>
    </row>
    <row r="8" spans="1:68" ht="16.5">
      <c r="A8" s="108" t="str">
        <f t="shared" ref="A8:A70" si="18">BF8</f>
        <v>세운교통</v>
      </c>
      <c r="B8" s="109" t="str">
        <f t="shared" si="1"/>
        <v>계성민</v>
      </c>
      <c r="C8" s="110" t="str">
        <f t="shared" ref="C8:C70" si="19">BN8</f>
        <v>F</v>
      </c>
      <c r="D8" s="111">
        <f t="shared" ref="D8:D70" si="20">BM8</f>
        <v>0.77666666666666662</v>
      </c>
      <c r="E8" s="112">
        <f t="shared" ref="E8:E70" si="21">U8</f>
        <v>7573</v>
      </c>
      <c r="F8" s="113" t="str">
        <f t="shared" ref="F8:F70" si="22">BG8</f>
        <v>67-1</v>
      </c>
      <c r="G8" s="114" t="str">
        <f t="shared" ref="G8:G70" si="23">BK8</f>
        <v>70바3838</v>
      </c>
      <c r="H8" s="115">
        <f t="shared" ref="H8:H70" si="24">BJ8</f>
        <v>1</v>
      </c>
      <c r="I8" s="116">
        <f t="shared" ref="I8:I70" si="25">BP8</f>
        <v>489.66</v>
      </c>
      <c r="J8" s="117">
        <f t="shared" ref="J8:J70" si="26">AB8/AA8</f>
        <v>4.5448481104872823E-3</v>
      </c>
      <c r="K8" s="117">
        <f t="shared" ref="K8:K70" si="27">AC8/AA8</f>
        <v>0.45878197608233967</v>
      </c>
      <c r="L8" s="117">
        <f t="shared" ref="L8:L70" si="28">AD8/I8</f>
        <v>0.23689907282604256</v>
      </c>
      <c r="M8" s="118">
        <f t="shared" ref="M8:M70" si="29">Z8</f>
        <v>17.864999999999998</v>
      </c>
      <c r="N8" s="119">
        <f t="shared" ref="N8:N70" si="30">AE8*100/W8</f>
        <v>0</v>
      </c>
      <c r="O8" s="119">
        <f t="shared" ref="O8:O70" si="31">AF8*100/W8</f>
        <v>8.5773802230118861</v>
      </c>
      <c r="P8" s="220">
        <f t="shared" ref="P8:P70" si="32">AK8</f>
        <v>20</v>
      </c>
      <c r="Q8" s="221">
        <f t="shared" ref="Q8:Q70" si="33">AE8</f>
        <v>0</v>
      </c>
      <c r="R8" s="221">
        <f t="shared" ref="R8:R70" si="34">AF8</f>
        <v>42</v>
      </c>
      <c r="T8">
        <v>520</v>
      </c>
      <c r="U8">
        <v>7573</v>
      </c>
      <c r="V8" t="s">
        <v>392</v>
      </c>
      <c r="W8">
        <v>489.66</v>
      </c>
      <c r="X8">
        <v>300.14600000000002</v>
      </c>
      <c r="Y8">
        <v>1.631</v>
      </c>
      <c r="Z8">
        <v>17.864999999999998</v>
      </c>
      <c r="AA8">
        <v>33.736660999999998</v>
      </c>
      <c r="AB8">
        <v>0.15332799999999999</v>
      </c>
      <c r="AC8">
        <v>15.477772</v>
      </c>
      <c r="AD8" s="1">
        <v>116</v>
      </c>
      <c r="AE8">
        <v>0</v>
      </c>
      <c r="AF8">
        <v>42</v>
      </c>
      <c r="AG8">
        <v>72</v>
      </c>
      <c r="AH8">
        <v>14.51418</v>
      </c>
      <c r="AI8">
        <v>259.89999999999998</v>
      </c>
      <c r="AJ8">
        <v>0</v>
      </c>
      <c r="AK8">
        <v>20</v>
      </c>
      <c r="AL8">
        <v>17029</v>
      </c>
      <c r="AM8" t="s">
        <v>393</v>
      </c>
      <c r="AN8" t="s">
        <v>394</v>
      </c>
      <c r="AO8">
        <v>489.66</v>
      </c>
      <c r="AR8" t="s">
        <v>118</v>
      </c>
      <c r="AS8" t="s">
        <v>123</v>
      </c>
      <c r="AT8" t="s">
        <v>384</v>
      </c>
      <c r="AU8" t="s">
        <v>392</v>
      </c>
      <c r="AV8" t="s">
        <v>198</v>
      </c>
      <c r="AW8">
        <v>1</v>
      </c>
      <c r="BB8">
        <v>0.77666666666666662</v>
      </c>
      <c r="BC8" t="s">
        <v>70</v>
      </c>
      <c r="BF8" t="s">
        <v>118</v>
      </c>
      <c r="BG8" t="s">
        <v>123</v>
      </c>
      <c r="BH8" t="s">
        <v>392</v>
      </c>
      <c r="BI8">
        <v>7573</v>
      </c>
      <c r="BJ8">
        <v>1</v>
      </c>
      <c r="BK8" t="s">
        <v>384</v>
      </c>
      <c r="BL8" t="s">
        <v>177</v>
      </c>
      <c r="BM8">
        <v>0.77666666666666662</v>
      </c>
      <c r="BN8" t="s">
        <v>70</v>
      </c>
      <c r="BO8" t="s">
        <v>191</v>
      </c>
      <c r="BP8">
        <v>489.66</v>
      </c>
    </row>
    <row r="9" spans="1:68" ht="16.5">
      <c r="A9" s="125" t="str">
        <f t="shared" si="18"/>
        <v>세운교통</v>
      </c>
      <c r="B9" s="126" t="str">
        <f t="shared" si="1"/>
        <v>권혁래</v>
      </c>
      <c r="C9" s="127" t="str">
        <f t="shared" si="19"/>
        <v>D</v>
      </c>
      <c r="D9" s="128">
        <f t="shared" si="20"/>
        <v>0.8141155368548777</v>
      </c>
      <c r="E9" s="129">
        <f t="shared" si="21"/>
        <v>5662</v>
      </c>
      <c r="F9" s="130" t="str">
        <f t="shared" si="22"/>
        <v>예비</v>
      </c>
      <c r="G9" s="131" t="str">
        <f t="shared" si="23"/>
        <v>70바3817</v>
      </c>
      <c r="H9" s="132">
        <f t="shared" si="24"/>
        <v>2</v>
      </c>
      <c r="I9" s="133">
        <f t="shared" si="25"/>
        <v>1307.9569999999999</v>
      </c>
      <c r="J9" s="134">
        <f t="shared" si="26"/>
        <v>8.2579455184958947E-3</v>
      </c>
      <c r="K9" s="134">
        <f t="shared" si="27"/>
        <v>0.45178905949449749</v>
      </c>
      <c r="L9" s="134">
        <f t="shared" si="28"/>
        <v>0.13914830533419678</v>
      </c>
      <c r="M9" s="135">
        <f t="shared" si="29"/>
        <v>13.109</v>
      </c>
      <c r="N9" s="136">
        <f t="shared" si="30"/>
        <v>1.682012482061719</v>
      </c>
      <c r="O9" s="136">
        <f t="shared" si="31"/>
        <v>11.009536246222162</v>
      </c>
      <c r="P9" s="218">
        <f t="shared" si="32"/>
        <v>76</v>
      </c>
      <c r="Q9" s="219">
        <f t="shared" si="33"/>
        <v>22</v>
      </c>
      <c r="R9" s="219">
        <f t="shared" si="34"/>
        <v>144</v>
      </c>
      <c r="T9">
        <v>520</v>
      </c>
      <c r="U9">
        <v>5662</v>
      </c>
      <c r="V9" t="s">
        <v>318</v>
      </c>
      <c r="W9">
        <v>1307.9570000000001</v>
      </c>
      <c r="X9">
        <v>766.68700000000001</v>
      </c>
      <c r="Y9">
        <v>1.706</v>
      </c>
      <c r="Z9">
        <v>13.109</v>
      </c>
      <c r="AA9">
        <v>95.967211000000006</v>
      </c>
      <c r="AB9">
        <v>0.79249199999999997</v>
      </c>
      <c r="AC9">
        <v>43.356935999999997</v>
      </c>
      <c r="AD9" s="1">
        <v>182</v>
      </c>
      <c r="AE9">
        <v>22</v>
      </c>
      <c r="AF9">
        <v>144</v>
      </c>
      <c r="AG9">
        <v>72</v>
      </c>
      <c r="AH9">
        <v>13.629206999999999</v>
      </c>
      <c r="AI9">
        <v>533</v>
      </c>
      <c r="AJ9">
        <v>0</v>
      </c>
      <c r="AK9">
        <v>76</v>
      </c>
      <c r="AL9">
        <v>54685</v>
      </c>
      <c r="AM9" t="s">
        <v>361</v>
      </c>
      <c r="AN9" t="s">
        <v>395</v>
      </c>
      <c r="AO9">
        <v>1049.5119999999999</v>
      </c>
      <c r="AR9" t="s">
        <v>118</v>
      </c>
      <c r="AS9" t="s">
        <v>91</v>
      </c>
      <c r="AT9" t="s">
        <v>224</v>
      </c>
      <c r="AU9" t="s">
        <v>318</v>
      </c>
      <c r="AV9" t="s">
        <v>207</v>
      </c>
      <c r="AW9">
        <v>2</v>
      </c>
      <c r="BB9">
        <v>0.8141155368548777</v>
      </c>
      <c r="BC9" t="s">
        <v>67</v>
      </c>
      <c r="BF9" t="s">
        <v>118</v>
      </c>
      <c r="BG9" t="s">
        <v>91</v>
      </c>
      <c r="BH9" t="s">
        <v>318</v>
      </c>
      <c r="BI9">
        <v>5662</v>
      </c>
      <c r="BJ9">
        <v>2</v>
      </c>
      <c r="BK9" t="s">
        <v>224</v>
      </c>
      <c r="BL9" t="s">
        <v>396</v>
      </c>
      <c r="BM9">
        <v>0.8141155368548777</v>
      </c>
      <c r="BN9" t="s">
        <v>67</v>
      </c>
      <c r="BO9" t="s">
        <v>182</v>
      </c>
      <c r="BP9">
        <v>1307.9569999999999</v>
      </c>
    </row>
    <row r="10" spans="1:68" ht="16.5">
      <c r="A10" s="108" t="str">
        <f t="shared" si="18"/>
        <v>세운교통</v>
      </c>
      <c r="B10" s="109" t="str">
        <f t="shared" si="1"/>
        <v>김도훈</v>
      </c>
      <c r="C10" s="110" t="str">
        <f t="shared" si="19"/>
        <v>C</v>
      </c>
      <c r="D10" s="111">
        <f t="shared" si="20"/>
        <v>0.89681818181818174</v>
      </c>
      <c r="E10" s="112">
        <f t="shared" si="21"/>
        <v>8604</v>
      </c>
      <c r="F10" s="113" t="str">
        <f t="shared" si="22"/>
        <v>24-1</v>
      </c>
      <c r="G10" s="114" t="str">
        <f t="shared" si="23"/>
        <v>70바3812</v>
      </c>
      <c r="H10" s="115">
        <f t="shared" si="24"/>
        <v>1</v>
      </c>
      <c r="I10" s="116">
        <f t="shared" si="25"/>
        <v>1814.672</v>
      </c>
      <c r="J10" s="117">
        <f t="shared" si="26"/>
        <v>4.6590397953461288E-2</v>
      </c>
      <c r="K10" s="117">
        <f t="shared" si="27"/>
        <v>0.30968262975702782</v>
      </c>
      <c r="L10" s="117">
        <f t="shared" si="28"/>
        <v>7.6597864517664899E-2</v>
      </c>
      <c r="M10" s="118">
        <f t="shared" si="29"/>
        <v>11.31</v>
      </c>
      <c r="N10" s="119">
        <f t="shared" si="30"/>
        <v>0</v>
      </c>
      <c r="O10" s="119">
        <f t="shared" si="31"/>
        <v>13.501062450955324</v>
      </c>
      <c r="P10" s="220">
        <f t="shared" si="32"/>
        <v>9</v>
      </c>
      <c r="Q10" s="221">
        <f t="shared" si="33"/>
        <v>0</v>
      </c>
      <c r="R10" s="221">
        <f t="shared" si="34"/>
        <v>245</v>
      </c>
      <c r="T10">
        <v>520</v>
      </c>
      <c r="U10">
        <v>8604</v>
      </c>
      <c r="V10" t="s">
        <v>227</v>
      </c>
      <c r="W10">
        <v>1814.672</v>
      </c>
      <c r="X10">
        <v>919.601</v>
      </c>
      <c r="Y10">
        <v>1.9730000000000001</v>
      </c>
      <c r="Z10">
        <v>11.31</v>
      </c>
      <c r="AA10">
        <v>112.349695</v>
      </c>
      <c r="AB10">
        <v>5.2344169999999997</v>
      </c>
      <c r="AC10">
        <v>34.792749000000001</v>
      </c>
      <c r="AD10" s="1">
        <v>139</v>
      </c>
      <c r="AE10">
        <v>0</v>
      </c>
      <c r="AF10">
        <v>245</v>
      </c>
      <c r="AG10">
        <v>91</v>
      </c>
      <c r="AH10">
        <v>16.151997000000001</v>
      </c>
      <c r="AI10">
        <v>906.2</v>
      </c>
      <c r="AJ10">
        <v>13.4</v>
      </c>
      <c r="AK10">
        <v>9</v>
      </c>
      <c r="AL10">
        <v>2685</v>
      </c>
      <c r="AM10" t="s">
        <v>228</v>
      </c>
      <c r="AN10" t="s">
        <v>397</v>
      </c>
      <c r="AO10">
        <v>1814.672</v>
      </c>
      <c r="AR10" t="s">
        <v>118</v>
      </c>
      <c r="AS10" t="s">
        <v>120</v>
      </c>
      <c r="AT10" t="s">
        <v>209</v>
      </c>
      <c r="AU10" t="s">
        <v>227</v>
      </c>
      <c r="AV10" t="s">
        <v>207</v>
      </c>
      <c r="AW10">
        <v>1</v>
      </c>
      <c r="BB10">
        <v>0.89681818181818174</v>
      </c>
      <c r="BC10" t="s">
        <v>69</v>
      </c>
      <c r="BF10" t="s">
        <v>118</v>
      </c>
      <c r="BG10" t="s">
        <v>120</v>
      </c>
      <c r="BH10" t="s">
        <v>227</v>
      </c>
      <c r="BI10">
        <v>8604</v>
      </c>
      <c r="BJ10">
        <v>1</v>
      </c>
      <c r="BK10" t="s">
        <v>209</v>
      </c>
      <c r="BL10" t="s">
        <v>177</v>
      </c>
      <c r="BM10">
        <v>0.89681818181818174</v>
      </c>
      <c r="BN10" t="s">
        <v>69</v>
      </c>
      <c r="BO10" t="s">
        <v>180</v>
      </c>
      <c r="BP10">
        <v>1814.672</v>
      </c>
    </row>
    <row r="11" spans="1:68" ht="16.5">
      <c r="A11" s="125" t="str">
        <f t="shared" si="18"/>
        <v>세운교통</v>
      </c>
      <c r="B11" s="126" t="str">
        <f t="shared" si="1"/>
        <v>김동환</v>
      </c>
      <c r="C11" s="127" t="str">
        <f t="shared" si="19"/>
        <v>S</v>
      </c>
      <c r="D11" s="128">
        <f t="shared" si="20"/>
        <v>1.1283333333333334</v>
      </c>
      <c r="E11" s="129">
        <f t="shared" si="21"/>
        <v>9139</v>
      </c>
      <c r="F11" s="130" t="str">
        <f t="shared" si="22"/>
        <v>11</v>
      </c>
      <c r="G11" s="131" t="str">
        <f t="shared" si="23"/>
        <v>70바3841</v>
      </c>
      <c r="H11" s="132">
        <f t="shared" si="24"/>
        <v>1</v>
      </c>
      <c r="I11" s="133">
        <f t="shared" si="25"/>
        <v>1544.404</v>
      </c>
      <c r="J11" s="134">
        <f t="shared" si="26"/>
        <v>2.406630784424418E-2</v>
      </c>
      <c r="K11" s="134">
        <f t="shared" si="27"/>
        <v>0.36322624000158921</v>
      </c>
      <c r="L11" s="134">
        <f t="shared" si="28"/>
        <v>0.20201967878871072</v>
      </c>
      <c r="M11" s="135">
        <f t="shared" si="29"/>
        <v>12.461</v>
      </c>
      <c r="N11" s="136">
        <f t="shared" si="30"/>
        <v>6.4749897047663693E-2</v>
      </c>
      <c r="O11" s="136">
        <f t="shared" si="31"/>
        <v>4.7914923815271138</v>
      </c>
      <c r="P11" s="218">
        <f t="shared" si="32"/>
        <v>38</v>
      </c>
      <c r="Q11" s="219">
        <f t="shared" si="33"/>
        <v>1</v>
      </c>
      <c r="R11" s="219">
        <f t="shared" si="34"/>
        <v>74</v>
      </c>
      <c r="T11">
        <v>520</v>
      </c>
      <c r="U11">
        <v>9139</v>
      </c>
      <c r="V11" t="s">
        <v>398</v>
      </c>
      <c r="W11">
        <v>1544.404</v>
      </c>
      <c r="X11">
        <v>760.48400000000004</v>
      </c>
      <c r="Y11">
        <v>2.0310000000000001</v>
      </c>
      <c r="Z11">
        <v>12.461</v>
      </c>
      <c r="AA11">
        <v>137.731638</v>
      </c>
      <c r="AB11">
        <v>3.314692</v>
      </c>
      <c r="AC11">
        <v>50.027745000000003</v>
      </c>
      <c r="AD11" s="1">
        <v>312</v>
      </c>
      <c r="AE11">
        <v>1</v>
      </c>
      <c r="AF11">
        <v>74</v>
      </c>
      <c r="AG11">
        <v>71</v>
      </c>
      <c r="AH11">
        <v>11.213138000000001</v>
      </c>
      <c r="AI11">
        <v>138.9</v>
      </c>
      <c r="AJ11">
        <v>0</v>
      </c>
      <c r="AK11">
        <v>38</v>
      </c>
      <c r="AL11">
        <v>18353</v>
      </c>
      <c r="AM11" t="s">
        <v>399</v>
      </c>
      <c r="AN11" t="s">
        <v>400</v>
      </c>
      <c r="AO11">
        <v>1544.404</v>
      </c>
      <c r="AR11" t="s">
        <v>118</v>
      </c>
      <c r="AS11" t="s">
        <v>119</v>
      </c>
      <c r="AT11" t="s">
        <v>203</v>
      </c>
      <c r="AU11" t="s">
        <v>398</v>
      </c>
      <c r="AV11" t="s">
        <v>198</v>
      </c>
      <c r="AW11">
        <v>1</v>
      </c>
      <c r="BB11">
        <v>1.1283333333333334</v>
      </c>
      <c r="BC11" t="s">
        <v>71</v>
      </c>
      <c r="BF11" t="s">
        <v>118</v>
      </c>
      <c r="BG11" t="s">
        <v>119</v>
      </c>
      <c r="BH11" t="s">
        <v>398</v>
      </c>
      <c r="BI11">
        <v>9139</v>
      </c>
      <c r="BJ11">
        <v>1</v>
      </c>
      <c r="BK11" t="s">
        <v>203</v>
      </c>
      <c r="BL11" t="s">
        <v>177</v>
      </c>
      <c r="BM11">
        <v>1.1283333333333334</v>
      </c>
      <c r="BN11" t="s">
        <v>71</v>
      </c>
      <c r="BO11" t="s">
        <v>179</v>
      </c>
      <c r="BP11">
        <v>1544.404</v>
      </c>
    </row>
    <row r="12" spans="1:68" ht="16.5">
      <c r="A12" s="108" t="str">
        <f t="shared" si="18"/>
        <v>세운교통</v>
      </c>
      <c r="B12" s="109" t="str">
        <f t="shared" si="1"/>
        <v>김수연</v>
      </c>
      <c r="C12" s="110" t="str">
        <f t="shared" si="19"/>
        <v>A</v>
      </c>
      <c r="D12" s="111">
        <f t="shared" si="20"/>
        <v>0.98699999999999999</v>
      </c>
      <c r="E12" s="112">
        <f t="shared" si="21"/>
        <v>1310</v>
      </c>
      <c r="F12" s="113" t="str">
        <f t="shared" si="22"/>
        <v>28</v>
      </c>
      <c r="G12" s="114" t="str">
        <f t="shared" si="23"/>
        <v>73아1018</v>
      </c>
      <c r="H12" s="115">
        <f t="shared" si="24"/>
        <v>1</v>
      </c>
      <c r="I12" s="116">
        <f t="shared" si="25"/>
        <v>1592.9839999999999</v>
      </c>
      <c r="J12" s="117">
        <f t="shared" si="26"/>
        <v>2.6591202788489463E-2</v>
      </c>
      <c r="K12" s="117">
        <f t="shared" si="27"/>
        <v>0.40325585356493748</v>
      </c>
      <c r="L12" s="117">
        <f t="shared" si="28"/>
        <v>0.15128839963238802</v>
      </c>
      <c r="M12" s="118">
        <f t="shared" si="29"/>
        <v>15.388999999999999</v>
      </c>
      <c r="N12" s="119">
        <f t="shared" si="30"/>
        <v>0.12555053911401495</v>
      </c>
      <c r="O12" s="119">
        <f t="shared" si="31"/>
        <v>1.1927301215831421</v>
      </c>
      <c r="P12" s="220">
        <f t="shared" si="32"/>
        <v>29</v>
      </c>
      <c r="Q12" s="221">
        <f t="shared" si="33"/>
        <v>2</v>
      </c>
      <c r="R12" s="221">
        <f t="shared" si="34"/>
        <v>19</v>
      </c>
      <c r="T12">
        <v>520</v>
      </c>
      <c r="U12">
        <v>1310</v>
      </c>
      <c r="V12" t="s">
        <v>229</v>
      </c>
      <c r="W12">
        <v>1592.9839999999999</v>
      </c>
      <c r="X12">
        <v>806.84</v>
      </c>
      <c r="Y12">
        <v>1.974</v>
      </c>
      <c r="Z12">
        <v>15.388999999999999</v>
      </c>
      <c r="AA12">
        <v>125.134129</v>
      </c>
      <c r="AB12">
        <v>3.327467</v>
      </c>
      <c r="AC12">
        <v>50.461069999999999</v>
      </c>
      <c r="AD12" s="1">
        <v>241</v>
      </c>
      <c r="AE12">
        <v>2</v>
      </c>
      <c r="AF12">
        <v>19</v>
      </c>
      <c r="AG12">
        <v>58</v>
      </c>
      <c r="AH12">
        <v>12.730212</v>
      </c>
      <c r="AI12">
        <v>0</v>
      </c>
      <c r="AJ12">
        <v>0</v>
      </c>
      <c r="AK12">
        <v>29</v>
      </c>
      <c r="AL12">
        <v>20074</v>
      </c>
      <c r="AM12" t="s">
        <v>230</v>
      </c>
      <c r="AN12" t="s">
        <v>401</v>
      </c>
      <c r="AO12">
        <v>1592.9839999999999</v>
      </c>
      <c r="AR12" t="s">
        <v>118</v>
      </c>
      <c r="AS12" t="s">
        <v>122</v>
      </c>
      <c r="AT12" t="s">
        <v>218</v>
      </c>
      <c r="AU12" t="s">
        <v>229</v>
      </c>
      <c r="AV12" t="s">
        <v>198</v>
      </c>
      <c r="AW12">
        <v>1</v>
      </c>
      <c r="BB12">
        <v>0.98699999999999999</v>
      </c>
      <c r="BC12" t="s">
        <v>66</v>
      </c>
      <c r="BF12" t="s">
        <v>118</v>
      </c>
      <c r="BG12" t="s">
        <v>122</v>
      </c>
      <c r="BH12" t="s">
        <v>229</v>
      </c>
      <c r="BI12">
        <v>1310</v>
      </c>
      <c r="BJ12">
        <v>1</v>
      </c>
      <c r="BK12" t="s">
        <v>218</v>
      </c>
      <c r="BL12" t="s">
        <v>177</v>
      </c>
      <c r="BM12">
        <v>0.98699999999999999</v>
      </c>
      <c r="BN12" t="s">
        <v>66</v>
      </c>
      <c r="BO12" t="s">
        <v>181</v>
      </c>
      <c r="BP12">
        <v>1592.9839999999999</v>
      </c>
    </row>
    <row r="13" spans="1:68" ht="16.5">
      <c r="A13" s="125" t="str">
        <f t="shared" si="18"/>
        <v>세운교통</v>
      </c>
      <c r="B13" s="126" t="str">
        <f t="shared" si="1"/>
        <v>김은수</v>
      </c>
      <c r="C13" s="127" t="str">
        <f t="shared" si="19"/>
        <v>S</v>
      </c>
      <c r="D13" s="128">
        <f t="shared" si="20"/>
        <v>1.0774999999999999</v>
      </c>
      <c r="E13" s="129">
        <f t="shared" si="21"/>
        <v>3420</v>
      </c>
      <c r="F13" s="130" t="str">
        <f t="shared" si="22"/>
        <v>11</v>
      </c>
      <c r="G13" s="131" t="str">
        <f t="shared" si="23"/>
        <v>70바3828</v>
      </c>
      <c r="H13" s="132">
        <f t="shared" si="24"/>
        <v>1</v>
      </c>
      <c r="I13" s="133">
        <f t="shared" si="25"/>
        <v>1983.376</v>
      </c>
      <c r="J13" s="134">
        <f t="shared" si="26"/>
        <v>1.6960480893215068E-2</v>
      </c>
      <c r="K13" s="134">
        <f t="shared" si="27"/>
        <v>0.36838226672848134</v>
      </c>
      <c r="L13" s="134">
        <f t="shared" si="28"/>
        <v>6.9074144287316175E-2</v>
      </c>
      <c r="M13" s="135">
        <f t="shared" si="29"/>
        <v>14.255000000000001</v>
      </c>
      <c r="N13" s="136">
        <f t="shared" si="30"/>
        <v>5.0419083421398669E-2</v>
      </c>
      <c r="O13" s="136">
        <f t="shared" si="31"/>
        <v>2.5713732544913319</v>
      </c>
      <c r="P13" s="218">
        <f t="shared" si="32"/>
        <v>3</v>
      </c>
      <c r="Q13" s="219">
        <f t="shared" si="33"/>
        <v>1</v>
      </c>
      <c r="R13" s="219">
        <f t="shared" si="34"/>
        <v>51</v>
      </c>
      <c r="T13">
        <v>520</v>
      </c>
      <c r="U13">
        <v>3420</v>
      </c>
      <c r="V13" t="s">
        <v>231</v>
      </c>
      <c r="W13">
        <v>1983.376</v>
      </c>
      <c r="X13">
        <v>920.46699999999998</v>
      </c>
      <c r="Y13">
        <v>2.1549999999999998</v>
      </c>
      <c r="Z13">
        <v>14.255000000000001</v>
      </c>
      <c r="AA13">
        <v>131.054126</v>
      </c>
      <c r="AB13">
        <v>2.2227410000000001</v>
      </c>
      <c r="AC13">
        <v>48.278016000000001</v>
      </c>
      <c r="AD13" s="1">
        <v>137</v>
      </c>
      <c r="AE13">
        <v>1</v>
      </c>
      <c r="AF13">
        <v>51</v>
      </c>
      <c r="AG13">
        <v>72</v>
      </c>
      <c r="AH13">
        <v>15.134021000000001</v>
      </c>
      <c r="AI13">
        <v>149.30000000000001</v>
      </c>
      <c r="AJ13">
        <v>0</v>
      </c>
      <c r="AK13">
        <v>3</v>
      </c>
      <c r="AL13">
        <v>219</v>
      </c>
      <c r="AM13" t="s">
        <v>232</v>
      </c>
      <c r="AN13" t="s">
        <v>402</v>
      </c>
      <c r="AO13">
        <v>1983.376</v>
      </c>
      <c r="AR13" t="s">
        <v>118</v>
      </c>
      <c r="AS13" t="s">
        <v>119</v>
      </c>
      <c r="AT13" t="s">
        <v>201</v>
      </c>
      <c r="AU13" t="s">
        <v>231</v>
      </c>
      <c r="AV13" t="s">
        <v>48</v>
      </c>
      <c r="AW13">
        <v>1</v>
      </c>
      <c r="BB13">
        <v>1.0774999999999999</v>
      </c>
      <c r="BC13" t="s">
        <v>71</v>
      </c>
      <c r="BF13" t="s">
        <v>118</v>
      </c>
      <c r="BG13" t="s">
        <v>119</v>
      </c>
      <c r="BH13" t="s">
        <v>231</v>
      </c>
      <c r="BI13">
        <v>3420</v>
      </c>
      <c r="BJ13">
        <v>1</v>
      </c>
      <c r="BK13" t="s">
        <v>201</v>
      </c>
      <c r="BL13" t="s">
        <v>177</v>
      </c>
      <c r="BM13">
        <v>1.0774999999999999</v>
      </c>
      <c r="BN13" t="s">
        <v>71</v>
      </c>
      <c r="BO13" t="s">
        <v>179</v>
      </c>
      <c r="BP13">
        <v>1983.376</v>
      </c>
    </row>
    <row r="14" spans="1:68" ht="16.5">
      <c r="A14" s="108" t="str">
        <f t="shared" si="18"/>
        <v>세운교통</v>
      </c>
      <c r="B14" s="109" t="str">
        <f t="shared" si="1"/>
        <v>김재균B</v>
      </c>
      <c r="C14" s="110" t="str">
        <f t="shared" si="19"/>
        <v>S</v>
      </c>
      <c r="D14" s="111">
        <f t="shared" si="20"/>
        <v>1.1228571428571428</v>
      </c>
      <c r="E14" s="112">
        <f t="shared" si="21"/>
        <v>7177</v>
      </c>
      <c r="F14" s="113" t="str">
        <f t="shared" si="22"/>
        <v>26</v>
      </c>
      <c r="G14" s="114" t="str">
        <f t="shared" si="23"/>
        <v>70바1578</v>
      </c>
      <c r="H14" s="115">
        <f t="shared" si="24"/>
        <v>1</v>
      </c>
      <c r="I14" s="116">
        <f t="shared" si="25"/>
        <v>664.36900000000003</v>
      </c>
      <c r="J14" s="117">
        <f t="shared" si="26"/>
        <v>1.5349480667272942E-2</v>
      </c>
      <c r="K14" s="117">
        <f t="shared" si="27"/>
        <v>0.24263959703004701</v>
      </c>
      <c r="L14" s="117">
        <f t="shared" si="28"/>
        <v>0.15202395054555526</v>
      </c>
      <c r="M14" s="118">
        <f t="shared" si="29"/>
        <v>11.269</v>
      </c>
      <c r="N14" s="119">
        <f t="shared" si="30"/>
        <v>0</v>
      </c>
      <c r="O14" s="119">
        <f t="shared" si="31"/>
        <v>3.6124503099933922</v>
      </c>
      <c r="P14" s="220">
        <f t="shared" si="32"/>
        <v>1</v>
      </c>
      <c r="Q14" s="221">
        <f t="shared" si="33"/>
        <v>0</v>
      </c>
      <c r="R14" s="221">
        <f t="shared" si="34"/>
        <v>24</v>
      </c>
      <c r="T14">
        <v>520</v>
      </c>
      <c r="U14">
        <v>7177</v>
      </c>
      <c r="V14" t="s">
        <v>233</v>
      </c>
      <c r="W14">
        <v>664.36900000000003</v>
      </c>
      <c r="X14">
        <v>281.697</v>
      </c>
      <c r="Y14">
        <v>2.3580000000000001</v>
      </c>
      <c r="Z14">
        <v>11.269</v>
      </c>
      <c r="AA14">
        <v>37.403284999999997</v>
      </c>
      <c r="AB14">
        <v>0.57412099999999999</v>
      </c>
      <c r="AC14">
        <v>9.0755180000000006</v>
      </c>
      <c r="AD14" s="1">
        <v>101</v>
      </c>
      <c r="AE14">
        <v>0</v>
      </c>
      <c r="AF14">
        <v>24</v>
      </c>
      <c r="AG14">
        <v>66</v>
      </c>
      <c r="AH14">
        <v>17.762315999999998</v>
      </c>
      <c r="AI14">
        <v>3.1</v>
      </c>
      <c r="AJ14">
        <v>0</v>
      </c>
      <c r="AK14">
        <v>1</v>
      </c>
      <c r="AL14">
        <v>852</v>
      </c>
      <c r="AM14" t="s">
        <v>234</v>
      </c>
      <c r="AN14" t="s">
        <v>403</v>
      </c>
      <c r="AO14">
        <v>664.36900000000003</v>
      </c>
      <c r="AR14" t="s">
        <v>118</v>
      </c>
      <c r="AS14" t="s">
        <v>121</v>
      </c>
      <c r="AT14" t="s">
        <v>216</v>
      </c>
      <c r="AU14" t="s">
        <v>233</v>
      </c>
      <c r="AV14" t="s">
        <v>198</v>
      </c>
      <c r="AW14">
        <v>1</v>
      </c>
      <c r="BB14">
        <v>1.1228571428571428</v>
      </c>
      <c r="BC14" t="s">
        <v>71</v>
      </c>
      <c r="BF14" t="s">
        <v>118</v>
      </c>
      <c r="BG14" t="s">
        <v>121</v>
      </c>
      <c r="BH14" t="s">
        <v>233</v>
      </c>
      <c r="BI14">
        <v>7177</v>
      </c>
      <c r="BJ14">
        <v>1</v>
      </c>
      <c r="BK14" t="s">
        <v>216</v>
      </c>
      <c r="BL14" t="s">
        <v>177</v>
      </c>
      <c r="BM14">
        <v>1.1228571428571428</v>
      </c>
      <c r="BN14" t="s">
        <v>71</v>
      </c>
      <c r="BO14" t="s">
        <v>179</v>
      </c>
      <c r="BP14">
        <v>664.36900000000003</v>
      </c>
    </row>
    <row r="15" spans="1:68" ht="16.5">
      <c r="A15" s="125" t="str">
        <f t="shared" si="18"/>
        <v>세운교통</v>
      </c>
      <c r="B15" s="126" t="str">
        <f t="shared" si="1"/>
        <v>김재신</v>
      </c>
      <c r="C15" s="127" t="str">
        <f t="shared" si="19"/>
        <v>D</v>
      </c>
      <c r="D15" s="128">
        <f t="shared" si="20"/>
        <v>0.84044085663401225</v>
      </c>
      <c r="E15" s="129">
        <f t="shared" si="21"/>
        <v>7787</v>
      </c>
      <c r="F15" s="130" t="str">
        <f t="shared" si="22"/>
        <v>26</v>
      </c>
      <c r="G15" s="131" t="str">
        <f t="shared" si="23"/>
        <v>70바1578</v>
      </c>
      <c r="H15" s="132">
        <f t="shared" si="24"/>
        <v>3</v>
      </c>
      <c r="I15" s="133">
        <f t="shared" si="25"/>
        <v>548.08900000000006</v>
      </c>
      <c r="J15" s="134">
        <f t="shared" si="26"/>
        <v>5.6817399132533558E-2</v>
      </c>
      <c r="K15" s="134">
        <f t="shared" si="27"/>
        <v>0.36227545518994675</v>
      </c>
      <c r="L15" s="134">
        <f t="shared" si="28"/>
        <v>7.6629890401011508E-2</v>
      </c>
      <c r="M15" s="135">
        <f t="shared" si="29"/>
        <v>16.864000000000001</v>
      </c>
      <c r="N15" s="136">
        <f t="shared" si="30"/>
        <v>0.18245212000240835</v>
      </c>
      <c r="O15" s="136">
        <f t="shared" si="31"/>
        <v>3.8314945200505752</v>
      </c>
      <c r="P15" s="218">
        <f t="shared" si="32"/>
        <v>14</v>
      </c>
      <c r="Q15" s="219">
        <f t="shared" si="33"/>
        <v>1</v>
      </c>
      <c r="R15" s="219">
        <f t="shared" si="34"/>
        <v>21</v>
      </c>
      <c r="T15">
        <v>520</v>
      </c>
      <c r="U15">
        <v>7787</v>
      </c>
      <c r="V15" t="s">
        <v>404</v>
      </c>
      <c r="W15">
        <v>548.08900000000006</v>
      </c>
      <c r="X15">
        <v>317.86700000000002</v>
      </c>
      <c r="Y15">
        <v>1.724</v>
      </c>
      <c r="Z15">
        <v>16.864000000000001</v>
      </c>
      <c r="AA15">
        <v>38.358601999999998</v>
      </c>
      <c r="AB15">
        <v>2.1794359999999999</v>
      </c>
      <c r="AC15">
        <v>13.896380000000001</v>
      </c>
      <c r="AD15" s="1">
        <v>42</v>
      </c>
      <c r="AE15">
        <v>1</v>
      </c>
      <c r="AF15">
        <v>21</v>
      </c>
      <c r="AG15">
        <v>64</v>
      </c>
      <c r="AH15">
        <v>14.288555000000001</v>
      </c>
      <c r="AI15">
        <v>0</v>
      </c>
      <c r="AJ15">
        <v>0</v>
      </c>
      <c r="AK15">
        <v>14</v>
      </c>
      <c r="AL15">
        <v>6225</v>
      </c>
      <c r="AM15" t="s">
        <v>405</v>
      </c>
      <c r="AN15" t="s">
        <v>406</v>
      </c>
      <c r="AO15">
        <v>352.68200000000002</v>
      </c>
      <c r="AR15" t="s">
        <v>118</v>
      </c>
      <c r="AS15" t="s">
        <v>121</v>
      </c>
      <c r="AT15" t="s">
        <v>216</v>
      </c>
      <c r="AU15" t="s">
        <v>404</v>
      </c>
      <c r="AV15" t="s">
        <v>198</v>
      </c>
      <c r="AW15">
        <v>3</v>
      </c>
      <c r="BB15">
        <v>0.84044085663401225</v>
      </c>
      <c r="BC15" t="s">
        <v>67</v>
      </c>
      <c r="BF15" t="s">
        <v>118</v>
      </c>
      <c r="BG15" t="s">
        <v>121</v>
      </c>
      <c r="BH15" t="s">
        <v>404</v>
      </c>
      <c r="BI15">
        <v>7787</v>
      </c>
      <c r="BJ15">
        <v>3</v>
      </c>
      <c r="BK15" t="s">
        <v>216</v>
      </c>
      <c r="BL15" t="s">
        <v>214</v>
      </c>
      <c r="BM15">
        <v>0.84044085663401225</v>
      </c>
      <c r="BN15" t="s">
        <v>67</v>
      </c>
      <c r="BO15" t="s">
        <v>182</v>
      </c>
      <c r="BP15">
        <v>548.08900000000006</v>
      </c>
    </row>
    <row r="16" spans="1:68" ht="16.5">
      <c r="A16" s="108" t="str">
        <f t="shared" si="18"/>
        <v>세운교통</v>
      </c>
      <c r="B16" s="109" t="str">
        <f t="shared" si="1"/>
        <v>김종복</v>
      </c>
      <c r="C16" s="110" t="str">
        <f t="shared" si="19"/>
        <v>B</v>
      </c>
      <c r="D16" s="111">
        <f t="shared" si="20"/>
        <v>0.94660717792430171</v>
      </c>
      <c r="E16" s="112">
        <f t="shared" si="21"/>
        <v>8470</v>
      </c>
      <c r="F16" s="113" t="str">
        <f t="shared" si="22"/>
        <v>28</v>
      </c>
      <c r="G16" s="114" t="str">
        <f t="shared" si="23"/>
        <v>73아1026</v>
      </c>
      <c r="H16" s="115">
        <f t="shared" si="24"/>
        <v>4</v>
      </c>
      <c r="I16" s="116">
        <f t="shared" si="25"/>
        <v>389.17699999999996</v>
      </c>
      <c r="J16" s="117">
        <f t="shared" si="26"/>
        <v>5.4898563630810707E-2</v>
      </c>
      <c r="K16" s="117">
        <f t="shared" si="27"/>
        <v>0.35284532576547967</v>
      </c>
      <c r="L16" s="117">
        <f t="shared" si="28"/>
        <v>0.21584009332514514</v>
      </c>
      <c r="M16" s="118">
        <f t="shared" si="29"/>
        <v>15.917</v>
      </c>
      <c r="N16" s="119">
        <f t="shared" si="30"/>
        <v>0.23008869919353911</v>
      </c>
      <c r="O16" s="119">
        <f t="shared" si="31"/>
        <v>20.017716829837902</v>
      </c>
      <c r="P16" s="220">
        <f t="shared" si="32"/>
        <v>4</v>
      </c>
      <c r="Q16" s="221">
        <f t="shared" si="33"/>
        <v>1</v>
      </c>
      <c r="R16" s="221">
        <f t="shared" si="34"/>
        <v>87</v>
      </c>
      <c r="T16">
        <v>520</v>
      </c>
      <c r="U16">
        <v>8470</v>
      </c>
      <c r="V16" t="s">
        <v>407</v>
      </c>
      <c r="W16">
        <v>434.61500000000001</v>
      </c>
      <c r="X16">
        <v>215.57900000000001</v>
      </c>
      <c r="Y16">
        <v>2.016</v>
      </c>
      <c r="Z16">
        <v>15.917</v>
      </c>
      <c r="AA16">
        <v>30.925545</v>
      </c>
      <c r="AB16">
        <v>1.6977679999999999</v>
      </c>
      <c r="AC16">
        <v>10.911934</v>
      </c>
      <c r="AD16" s="1">
        <v>84</v>
      </c>
      <c r="AE16">
        <v>1</v>
      </c>
      <c r="AF16">
        <v>87</v>
      </c>
      <c r="AG16">
        <v>77</v>
      </c>
      <c r="AH16">
        <v>14.053592</v>
      </c>
      <c r="AI16">
        <v>27.4</v>
      </c>
      <c r="AJ16">
        <v>0</v>
      </c>
      <c r="AK16">
        <v>4</v>
      </c>
      <c r="AL16">
        <v>967</v>
      </c>
      <c r="AM16" t="s">
        <v>408</v>
      </c>
      <c r="AN16" t="s">
        <v>409</v>
      </c>
      <c r="AO16">
        <v>124.17400000000001</v>
      </c>
      <c r="AR16" t="s">
        <v>118</v>
      </c>
      <c r="AS16" t="s">
        <v>122</v>
      </c>
      <c r="AT16" t="s">
        <v>220</v>
      </c>
      <c r="AU16" t="s">
        <v>407</v>
      </c>
      <c r="AV16" t="s">
        <v>198</v>
      </c>
      <c r="AW16">
        <v>4</v>
      </c>
      <c r="BB16">
        <v>0.94660717792430171</v>
      </c>
      <c r="BC16" t="s">
        <v>68</v>
      </c>
      <c r="BF16" t="s">
        <v>118</v>
      </c>
      <c r="BG16" t="s">
        <v>122</v>
      </c>
      <c r="BH16" t="s">
        <v>407</v>
      </c>
      <c r="BI16">
        <v>8470</v>
      </c>
      <c r="BJ16">
        <v>4</v>
      </c>
      <c r="BK16" t="s">
        <v>220</v>
      </c>
      <c r="BL16" t="s">
        <v>221</v>
      </c>
      <c r="BM16">
        <v>0.94660717792430171</v>
      </c>
      <c r="BN16" t="s">
        <v>68</v>
      </c>
      <c r="BO16" t="s">
        <v>178</v>
      </c>
      <c r="BP16">
        <v>389.17699999999996</v>
      </c>
    </row>
    <row r="17" spans="1:68" ht="16.5">
      <c r="A17" s="125" t="str">
        <f t="shared" si="18"/>
        <v>세운교통</v>
      </c>
      <c r="B17" s="126" t="str">
        <f t="shared" si="1"/>
        <v>김종엽</v>
      </c>
      <c r="C17" s="127" t="str">
        <f t="shared" si="19"/>
        <v>C</v>
      </c>
      <c r="D17" s="128">
        <f t="shared" si="20"/>
        <v>0.8598319521598683</v>
      </c>
      <c r="E17" s="129">
        <f t="shared" si="21"/>
        <v>9898</v>
      </c>
      <c r="F17" s="130" t="str">
        <f t="shared" si="22"/>
        <v>67-1</v>
      </c>
      <c r="G17" s="131" t="str">
        <f t="shared" si="23"/>
        <v>70바3838</v>
      </c>
      <c r="H17" s="132">
        <f t="shared" si="24"/>
        <v>3</v>
      </c>
      <c r="I17" s="133">
        <f t="shared" si="25"/>
        <v>673.30600000000004</v>
      </c>
      <c r="J17" s="134">
        <f t="shared" si="26"/>
        <v>9.201842791276043E-3</v>
      </c>
      <c r="K17" s="134">
        <f t="shared" si="27"/>
        <v>0.33046478615527752</v>
      </c>
      <c r="L17" s="134">
        <f t="shared" si="28"/>
        <v>0.16040255099464432</v>
      </c>
      <c r="M17" s="135">
        <f t="shared" si="29"/>
        <v>13.882999999999999</v>
      </c>
      <c r="N17" s="136">
        <f t="shared" si="30"/>
        <v>0</v>
      </c>
      <c r="O17" s="136">
        <f t="shared" si="31"/>
        <v>7.4260440275298301</v>
      </c>
      <c r="P17" s="218">
        <f t="shared" si="32"/>
        <v>13</v>
      </c>
      <c r="Q17" s="219">
        <f t="shared" si="33"/>
        <v>0</v>
      </c>
      <c r="R17" s="219">
        <f t="shared" si="34"/>
        <v>50</v>
      </c>
      <c r="T17">
        <v>520</v>
      </c>
      <c r="U17">
        <v>9898</v>
      </c>
      <c r="V17" t="s">
        <v>410</v>
      </c>
      <c r="W17">
        <v>673.30600000000004</v>
      </c>
      <c r="X17">
        <v>373.10700000000003</v>
      </c>
      <c r="Y17">
        <v>1.8049999999999999</v>
      </c>
      <c r="Z17">
        <v>13.882999999999999</v>
      </c>
      <c r="AA17">
        <v>43.257204999999999</v>
      </c>
      <c r="AB17">
        <v>0.39804600000000001</v>
      </c>
      <c r="AC17">
        <v>14.294983</v>
      </c>
      <c r="AD17" s="1">
        <v>108</v>
      </c>
      <c r="AE17">
        <v>0</v>
      </c>
      <c r="AF17">
        <v>50</v>
      </c>
      <c r="AG17">
        <v>72</v>
      </c>
      <c r="AH17">
        <v>15.565175</v>
      </c>
      <c r="AI17">
        <v>23.4</v>
      </c>
      <c r="AJ17">
        <v>0</v>
      </c>
      <c r="AK17">
        <v>13</v>
      </c>
      <c r="AL17">
        <v>8632</v>
      </c>
      <c r="AM17" t="s">
        <v>411</v>
      </c>
      <c r="AN17" t="s">
        <v>412</v>
      </c>
      <c r="AO17">
        <v>410.37799999999999</v>
      </c>
      <c r="AR17" t="s">
        <v>118</v>
      </c>
      <c r="AS17" t="s">
        <v>123</v>
      </c>
      <c r="AT17" t="s">
        <v>384</v>
      </c>
      <c r="AU17" t="s">
        <v>410</v>
      </c>
      <c r="AV17" t="s">
        <v>198</v>
      </c>
      <c r="AW17">
        <v>3</v>
      </c>
      <c r="BB17">
        <v>0.8598319521598683</v>
      </c>
      <c r="BC17" t="s">
        <v>69</v>
      </c>
      <c r="BF17" t="s">
        <v>118</v>
      </c>
      <c r="BG17" t="s">
        <v>123</v>
      </c>
      <c r="BH17" t="s">
        <v>410</v>
      </c>
      <c r="BI17">
        <v>9898</v>
      </c>
      <c r="BJ17">
        <v>3</v>
      </c>
      <c r="BK17" t="s">
        <v>384</v>
      </c>
      <c r="BL17" t="s">
        <v>223</v>
      </c>
      <c r="BM17">
        <v>0.8598319521598683</v>
      </c>
      <c r="BN17" t="s">
        <v>69</v>
      </c>
      <c r="BO17" t="s">
        <v>180</v>
      </c>
      <c r="BP17">
        <v>673.30600000000004</v>
      </c>
    </row>
    <row r="18" spans="1:68" ht="16.5">
      <c r="A18" s="108" t="str">
        <f t="shared" si="18"/>
        <v>세운교통</v>
      </c>
      <c r="B18" s="109" t="str">
        <f t="shared" si="1"/>
        <v>김주영</v>
      </c>
      <c r="C18" s="110" t="str">
        <f t="shared" si="19"/>
        <v>C</v>
      </c>
      <c r="D18" s="111">
        <f t="shared" si="20"/>
        <v>0.87125699948370039</v>
      </c>
      <c r="E18" s="112">
        <f t="shared" si="21"/>
        <v>5618</v>
      </c>
      <c r="F18" s="113" t="str">
        <f t="shared" si="22"/>
        <v>67-1</v>
      </c>
      <c r="G18" s="114" t="str">
        <f t="shared" si="23"/>
        <v>70바3843</v>
      </c>
      <c r="H18" s="115">
        <f t="shared" si="24"/>
        <v>3</v>
      </c>
      <c r="I18" s="116">
        <f t="shared" si="25"/>
        <v>1104.01</v>
      </c>
      <c r="J18" s="117">
        <f t="shared" si="26"/>
        <v>3.7447732072305895E-2</v>
      </c>
      <c r="K18" s="117">
        <f t="shared" si="27"/>
        <v>0.40844122476175926</v>
      </c>
      <c r="L18" s="117">
        <f t="shared" si="28"/>
        <v>0.17662883488374201</v>
      </c>
      <c r="M18" s="118">
        <f t="shared" si="29"/>
        <v>17.95</v>
      </c>
      <c r="N18" s="119">
        <f t="shared" si="30"/>
        <v>8.9026266309611995E-2</v>
      </c>
      <c r="O18" s="119">
        <f t="shared" si="31"/>
        <v>10.505099424534215</v>
      </c>
      <c r="P18" s="220">
        <f t="shared" si="32"/>
        <v>32</v>
      </c>
      <c r="Q18" s="221">
        <f t="shared" si="33"/>
        <v>1</v>
      </c>
      <c r="R18" s="221">
        <f t="shared" si="34"/>
        <v>118</v>
      </c>
      <c r="T18">
        <v>520</v>
      </c>
      <c r="U18">
        <v>5618</v>
      </c>
      <c r="V18" t="s">
        <v>413</v>
      </c>
      <c r="W18">
        <v>1123.2639999999999</v>
      </c>
      <c r="X18">
        <v>644.95600000000002</v>
      </c>
      <c r="Y18">
        <v>1.742</v>
      </c>
      <c r="Z18">
        <v>17.95</v>
      </c>
      <c r="AA18">
        <v>84.228037999999998</v>
      </c>
      <c r="AB18">
        <v>3.1541489999999999</v>
      </c>
      <c r="AC18">
        <v>34.402203</v>
      </c>
      <c r="AD18" s="1">
        <v>195</v>
      </c>
      <c r="AE18">
        <v>1</v>
      </c>
      <c r="AF18">
        <v>118</v>
      </c>
      <c r="AG18">
        <v>70</v>
      </c>
      <c r="AH18">
        <v>13.335986</v>
      </c>
      <c r="AI18">
        <v>288.60000000000002</v>
      </c>
      <c r="AJ18">
        <v>0</v>
      </c>
      <c r="AK18">
        <v>32</v>
      </c>
      <c r="AL18">
        <v>22812</v>
      </c>
      <c r="AM18" t="s">
        <v>414</v>
      </c>
      <c r="AN18" t="s">
        <v>415</v>
      </c>
      <c r="AO18">
        <v>443.40199999999999</v>
      </c>
      <c r="AR18" t="s">
        <v>118</v>
      </c>
      <c r="AS18" t="s">
        <v>123</v>
      </c>
      <c r="AT18" t="s">
        <v>385</v>
      </c>
      <c r="AU18" t="s">
        <v>413</v>
      </c>
      <c r="AV18" t="s">
        <v>198</v>
      </c>
      <c r="AW18">
        <v>3</v>
      </c>
      <c r="BB18">
        <v>0.87125699948370039</v>
      </c>
      <c r="BC18" t="s">
        <v>69</v>
      </c>
      <c r="BF18" t="s">
        <v>118</v>
      </c>
      <c r="BG18" t="s">
        <v>123</v>
      </c>
      <c r="BH18" t="s">
        <v>413</v>
      </c>
      <c r="BI18">
        <v>5618</v>
      </c>
      <c r="BJ18">
        <v>3</v>
      </c>
      <c r="BK18" t="s">
        <v>385</v>
      </c>
      <c r="BL18" t="s">
        <v>220</v>
      </c>
      <c r="BM18">
        <v>0.87125699948370039</v>
      </c>
      <c r="BN18" t="s">
        <v>69</v>
      </c>
      <c r="BO18" t="s">
        <v>180</v>
      </c>
      <c r="BP18">
        <v>1104.01</v>
      </c>
    </row>
    <row r="19" spans="1:68" ht="16.5">
      <c r="A19" s="125" t="str">
        <f t="shared" si="18"/>
        <v>세운교통</v>
      </c>
      <c r="B19" s="126" t="str">
        <f t="shared" si="1"/>
        <v>김현남</v>
      </c>
      <c r="C19" s="127" t="str">
        <f t="shared" si="19"/>
        <v>A</v>
      </c>
      <c r="D19" s="128">
        <f t="shared" si="20"/>
        <v>0.98095238095238091</v>
      </c>
      <c r="E19" s="129">
        <f t="shared" si="21"/>
        <v>9380</v>
      </c>
      <c r="F19" s="130" t="str">
        <f t="shared" si="22"/>
        <v>24-1</v>
      </c>
      <c r="G19" s="131" t="str">
        <f t="shared" si="23"/>
        <v>70바3811</v>
      </c>
      <c r="H19" s="132">
        <f t="shared" si="24"/>
        <v>1</v>
      </c>
      <c r="I19" s="133">
        <f t="shared" si="25"/>
        <v>2362.1750000000002</v>
      </c>
      <c r="J19" s="134">
        <f t="shared" si="26"/>
        <v>2.1221085928902417E-2</v>
      </c>
      <c r="K19" s="134">
        <f t="shared" si="27"/>
        <v>0.3106560619062404</v>
      </c>
      <c r="L19" s="134">
        <f t="shared" si="28"/>
        <v>0.12361488882068432</v>
      </c>
      <c r="M19" s="135">
        <f t="shared" si="29"/>
        <v>11.138</v>
      </c>
      <c r="N19" s="136">
        <f t="shared" si="30"/>
        <v>8.466773206896186E-2</v>
      </c>
      <c r="O19" s="136">
        <f t="shared" si="31"/>
        <v>2.5400319620688556</v>
      </c>
      <c r="P19" s="218">
        <f t="shared" si="32"/>
        <v>5</v>
      </c>
      <c r="Q19" s="219">
        <f t="shared" si="33"/>
        <v>2</v>
      </c>
      <c r="R19" s="219">
        <f t="shared" si="34"/>
        <v>60</v>
      </c>
      <c r="T19">
        <v>520</v>
      </c>
      <c r="U19">
        <v>9380</v>
      </c>
      <c r="V19" t="s">
        <v>235</v>
      </c>
      <c r="W19">
        <v>2362.1750000000002</v>
      </c>
      <c r="X19">
        <v>1146.7760000000001</v>
      </c>
      <c r="Y19">
        <v>2.06</v>
      </c>
      <c r="Z19">
        <v>11.138</v>
      </c>
      <c r="AA19">
        <v>133.44774200000001</v>
      </c>
      <c r="AB19">
        <v>2.831906</v>
      </c>
      <c r="AC19">
        <v>41.45635</v>
      </c>
      <c r="AD19" s="1">
        <v>292</v>
      </c>
      <c r="AE19">
        <v>2</v>
      </c>
      <c r="AF19">
        <v>60</v>
      </c>
      <c r="AG19">
        <v>96</v>
      </c>
      <c r="AH19">
        <v>17.701122999999999</v>
      </c>
      <c r="AI19">
        <v>472.6</v>
      </c>
      <c r="AJ19">
        <v>5.2</v>
      </c>
      <c r="AK19">
        <v>5</v>
      </c>
      <c r="AL19">
        <v>3369</v>
      </c>
      <c r="AM19" t="s">
        <v>236</v>
      </c>
      <c r="AN19" t="s">
        <v>416</v>
      </c>
      <c r="AO19">
        <v>2362.1750000000002</v>
      </c>
      <c r="AR19" t="s">
        <v>118</v>
      </c>
      <c r="AS19" t="s">
        <v>120</v>
      </c>
      <c r="AT19" t="s">
        <v>208</v>
      </c>
      <c r="AU19" t="s">
        <v>235</v>
      </c>
      <c r="AV19" t="s">
        <v>207</v>
      </c>
      <c r="AW19">
        <v>1</v>
      </c>
      <c r="BB19">
        <v>0.98095238095238091</v>
      </c>
      <c r="BC19" t="s">
        <v>66</v>
      </c>
      <c r="BF19" t="s">
        <v>118</v>
      </c>
      <c r="BG19" t="s">
        <v>120</v>
      </c>
      <c r="BH19" t="s">
        <v>235</v>
      </c>
      <c r="BI19">
        <v>9380</v>
      </c>
      <c r="BJ19">
        <v>1</v>
      </c>
      <c r="BK19" t="s">
        <v>208</v>
      </c>
      <c r="BL19" t="s">
        <v>177</v>
      </c>
      <c r="BM19">
        <v>0.98095238095238091</v>
      </c>
      <c r="BN19" t="s">
        <v>66</v>
      </c>
      <c r="BO19" t="s">
        <v>181</v>
      </c>
      <c r="BP19">
        <v>2362.1750000000002</v>
      </c>
    </row>
    <row r="20" spans="1:68" ht="16.5">
      <c r="A20" s="108" t="str">
        <f t="shared" si="18"/>
        <v>세운교통</v>
      </c>
      <c r="B20" s="109" t="str">
        <f t="shared" si="1"/>
        <v>김현채</v>
      </c>
      <c r="C20" s="110" t="str">
        <f t="shared" si="19"/>
        <v>C</v>
      </c>
      <c r="D20" s="111">
        <f t="shared" si="20"/>
        <v>0.86572072612772477</v>
      </c>
      <c r="E20" s="112">
        <f t="shared" si="21"/>
        <v>3706</v>
      </c>
      <c r="F20" s="113" t="str">
        <f t="shared" si="22"/>
        <v>28</v>
      </c>
      <c r="G20" s="114" t="str">
        <f t="shared" si="23"/>
        <v>73아1026</v>
      </c>
      <c r="H20" s="115">
        <f t="shared" si="24"/>
        <v>4</v>
      </c>
      <c r="I20" s="116">
        <f t="shared" si="25"/>
        <v>766.43999999999994</v>
      </c>
      <c r="J20" s="117">
        <f t="shared" si="26"/>
        <v>2.934824950598925E-2</v>
      </c>
      <c r="K20" s="117">
        <f t="shared" si="27"/>
        <v>0.42522520744944009</v>
      </c>
      <c r="L20" s="117">
        <f t="shared" si="28"/>
        <v>0.14482542664787851</v>
      </c>
      <c r="M20" s="118">
        <f t="shared" si="29"/>
        <v>19.16</v>
      </c>
      <c r="N20" s="119">
        <f t="shared" si="30"/>
        <v>0.36145971892892259</v>
      </c>
      <c r="O20" s="119">
        <f t="shared" si="31"/>
        <v>24.940720606095656</v>
      </c>
      <c r="P20" s="220">
        <f t="shared" si="32"/>
        <v>27</v>
      </c>
      <c r="Q20" s="221">
        <f t="shared" si="33"/>
        <v>3</v>
      </c>
      <c r="R20" s="221">
        <f t="shared" si="34"/>
        <v>207</v>
      </c>
      <c r="T20">
        <v>520</v>
      </c>
      <c r="U20">
        <v>3706</v>
      </c>
      <c r="V20" t="s">
        <v>237</v>
      </c>
      <c r="W20">
        <v>829.96799999999996</v>
      </c>
      <c r="X20">
        <v>461.09199999999998</v>
      </c>
      <c r="Y20">
        <v>1.8</v>
      </c>
      <c r="Z20">
        <v>19.16</v>
      </c>
      <c r="AA20">
        <v>62.439430999999999</v>
      </c>
      <c r="AB20">
        <v>1.8324879999999999</v>
      </c>
      <c r="AC20">
        <v>26.550820000000002</v>
      </c>
      <c r="AD20" s="1">
        <v>111</v>
      </c>
      <c r="AE20">
        <v>3</v>
      </c>
      <c r="AF20">
        <v>207</v>
      </c>
      <c r="AG20">
        <v>72</v>
      </c>
      <c r="AH20">
        <v>13.292369000000001</v>
      </c>
      <c r="AI20">
        <v>248.5</v>
      </c>
      <c r="AJ20">
        <v>0</v>
      </c>
      <c r="AK20">
        <v>27</v>
      </c>
      <c r="AL20">
        <v>19109</v>
      </c>
      <c r="AM20" t="s">
        <v>238</v>
      </c>
      <c r="AN20" t="s">
        <v>417</v>
      </c>
      <c r="AO20">
        <v>514.47199999999998</v>
      </c>
      <c r="AR20" t="s">
        <v>118</v>
      </c>
      <c r="AS20" t="s">
        <v>122</v>
      </c>
      <c r="AT20" t="s">
        <v>220</v>
      </c>
      <c r="AU20" t="s">
        <v>237</v>
      </c>
      <c r="AV20" t="s">
        <v>198</v>
      </c>
      <c r="AW20">
        <v>4</v>
      </c>
      <c r="BB20">
        <v>0.86572072612772477</v>
      </c>
      <c r="BC20" t="s">
        <v>69</v>
      </c>
      <c r="BF20" t="s">
        <v>118</v>
      </c>
      <c r="BG20" t="s">
        <v>122</v>
      </c>
      <c r="BH20" t="s">
        <v>237</v>
      </c>
      <c r="BI20">
        <v>3706</v>
      </c>
      <c r="BJ20">
        <v>4</v>
      </c>
      <c r="BK20" t="s">
        <v>220</v>
      </c>
      <c r="BL20" t="s">
        <v>341</v>
      </c>
      <c r="BM20">
        <v>0.86572072612772477</v>
      </c>
      <c r="BN20" t="s">
        <v>69</v>
      </c>
      <c r="BO20" t="s">
        <v>180</v>
      </c>
      <c r="BP20">
        <v>766.43999999999994</v>
      </c>
    </row>
    <row r="21" spans="1:68" ht="16.5">
      <c r="A21" s="125" t="str">
        <f t="shared" si="18"/>
        <v>세운교통</v>
      </c>
      <c r="B21" s="126" t="str">
        <f t="shared" si="1"/>
        <v>김형균</v>
      </c>
      <c r="C21" s="127" t="str">
        <f t="shared" si="19"/>
        <v>C</v>
      </c>
      <c r="D21" s="128">
        <f t="shared" si="20"/>
        <v>0.89105263157894743</v>
      </c>
      <c r="E21" s="129">
        <f t="shared" si="21"/>
        <v>4391</v>
      </c>
      <c r="F21" s="130" t="str">
        <f t="shared" si="22"/>
        <v>26</v>
      </c>
      <c r="G21" s="131" t="str">
        <f t="shared" si="23"/>
        <v>73아1008</v>
      </c>
      <c r="H21" s="132">
        <f t="shared" si="24"/>
        <v>1</v>
      </c>
      <c r="I21" s="133">
        <f t="shared" si="25"/>
        <v>614.64800000000002</v>
      </c>
      <c r="J21" s="134">
        <f t="shared" si="26"/>
        <v>1.7762592495226854E-3</v>
      </c>
      <c r="K21" s="134">
        <f t="shared" si="27"/>
        <v>0.28297052122752903</v>
      </c>
      <c r="L21" s="134">
        <f t="shared" si="28"/>
        <v>9.5989899910192494E-2</v>
      </c>
      <c r="M21" s="135">
        <f t="shared" si="29"/>
        <v>12.175000000000001</v>
      </c>
      <c r="N21" s="136">
        <f t="shared" si="30"/>
        <v>1.0590207386518362</v>
      </c>
      <c r="O21" s="136">
        <f t="shared" si="31"/>
        <v>18.305929910981742</v>
      </c>
      <c r="P21" s="218">
        <f t="shared" si="32"/>
        <v>0</v>
      </c>
      <c r="Q21" s="219">
        <f t="shared" si="33"/>
        <v>7</v>
      </c>
      <c r="R21" s="219">
        <f t="shared" si="34"/>
        <v>121</v>
      </c>
      <c r="T21">
        <v>520</v>
      </c>
      <c r="U21">
        <v>4391</v>
      </c>
      <c r="V21" t="s">
        <v>418</v>
      </c>
      <c r="W21">
        <v>660.98800000000006</v>
      </c>
      <c r="X21">
        <v>387.49700000000001</v>
      </c>
      <c r="Y21">
        <v>1.706</v>
      </c>
      <c r="Z21">
        <v>12.175000000000001</v>
      </c>
      <c r="AA21">
        <v>35.33831</v>
      </c>
      <c r="AB21">
        <v>6.2770000000000006E-2</v>
      </c>
      <c r="AC21">
        <v>9.9997000000000007</v>
      </c>
      <c r="AD21" s="1">
        <v>59</v>
      </c>
      <c r="AE21">
        <v>7</v>
      </c>
      <c r="AF21">
        <v>121</v>
      </c>
      <c r="AG21">
        <v>69</v>
      </c>
      <c r="AH21">
        <v>18.704573</v>
      </c>
      <c r="AI21">
        <v>51.4</v>
      </c>
      <c r="AJ21">
        <v>0</v>
      </c>
      <c r="AK21">
        <v>0</v>
      </c>
      <c r="AL21">
        <v>0</v>
      </c>
      <c r="AM21" t="s">
        <v>419</v>
      </c>
      <c r="AN21" t="s">
        <v>420</v>
      </c>
      <c r="AO21">
        <v>614.64800000000002</v>
      </c>
      <c r="AR21" t="s">
        <v>118</v>
      </c>
      <c r="AS21" t="s">
        <v>121</v>
      </c>
      <c r="AT21" t="s">
        <v>304</v>
      </c>
      <c r="AU21" t="s">
        <v>418</v>
      </c>
      <c r="AV21" t="s">
        <v>198</v>
      </c>
      <c r="AW21">
        <v>1</v>
      </c>
      <c r="BB21">
        <v>0.89105263157894743</v>
      </c>
      <c r="BC21" t="s">
        <v>69</v>
      </c>
      <c r="BF21" t="s">
        <v>118</v>
      </c>
      <c r="BG21" t="s">
        <v>121</v>
      </c>
      <c r="BH21" t="s">
        <v>418</v>
      </c>
      <c r="BI21">
        <v>4391</v>
      </c>
      <c r="BJ21">
        <v>1</v>
      </c>
      <c r="BK21" t="s">
        <v>304</v>
      </c>
      <c r="BL21" t="s">
        <v>177</v>
      </c>
      <c r="BM21">
        <v>0.89105263157894743</v>
      </c>
      <c r="BN21" t="s">
        <v>69</v>
      </c>
      <c r="BO21" t="s">
        <v>180</v>
      </c>
      <c r="BP21">
        <v>614.64800000000002</v>
      </c>
    </row>
    <row r="22" spans="1:68" ht="16.5">
      <c r="A22" s="108" t="str">
        <f t="shared" si="18"/>
        <v>세운교통</v>
      </c>
      <c r="B22" s="109" t="str">
        <f t="shared" si="1"/>
        <v>김형복</v>
      </c>
      <c r="C22" s="110" t="str">
        <f t="shared" si="19"/>
        <v>D</v>
      </c>
      <c r="D22" s="111">
        <f t="shared" si="20"/>
        <v>0.83566678055066501</v>
      </c>
      <c r="E22" s="112">
        <f t="shared" si="21"/>
        <v>7866</v>
      </c>
      <c r="F22" s="113" t="str">
        <f t="shared" si="22"/>
        <v>24-1</v>
      </c>
      <c r="G22" s="114" t="str">
        <f t="shared" si="23"/>
        <v>70바3810</v>
      </c>
      <c r="H22" s="115">
        <f t="shared" si="24"/>
        <v>4</v>
      </c>
      <c r="I22" s="116">
        <f t="shared" si="25"/>
        <v>1265.8509999999999</v>
      </c>
      <c r="J22" s="117">
        <f t="shared" si="26"/>
        <v>1.4807427131167433E-2</v>
      </c>
      <c r="K22" s="117">
        <f t="shared" si="27"/>
        <v>0.39819805339512643</v>
      </c>
      <c r="L22" s="117">
        <f t="shared" si="28"/>
        <v>0.16747626695400961</v>
      </c>
      <c r="M22" s="118">
        <f t="shared" si="29"/>
        <v>15.911</v>
      </c>
      <c r="N22" s="119">
        <f t="shared" si="30"/>
        <v>0.15311145442101667</v>
      </c>
      <c r="O22" s="119">
        <f t="shared" si="31"/>
        <v>16.459481350259292</v>
      </c>
      <c r="P22" s="220">
        <f t="shared" si="32"/>
        <v>19</v>
      </c>
      <c r="Q22" s="221">
        <f t="shared" si="33"/>
        <v>2</v>
      </c>
      <c r="R22" s="221">
        <f t="shared" si="34"/>
        <v>215</v>
      </c>
      <c r="T22">
        <v>520</v>
      </c>
      <c r="U22">
        <v>7866</v>
      </c>
      <c r="V22" t="s">
        <v>239</v>
      </c>
      <c r="W22">
        <v>1306.2380000000001</v>
      </c>
      <c r="X22">
        <v>728.33900000000006</v>
      </c>
      <c r="Y22">
        <v>1.7929999999999999</v>
      </c>
      <c r="Z22">
        <v>15.911</v>
      </c>
      <c r="AA22">
        <v>81.489984000000007</v>
      </c>
      <c r="AB22">
        <v>1.2066570000000001</v>
      </c>
      <c r="AC22">
        <v>32.449153000000003</v>
      </c>
      <c r="AD22" s="1">
        <v>212</v>
      </c>
      <c r="AE22">
        <v>2</v>
      </c>
      <c r="AF22">
        <v>215</v>
      </c>
      <c r="AG22">
        <v>78</v>
      </c>
      <c r="AH22">
        <v>16.029430000000001</v>
      </c>
      <c r="AI22">
        <v>493.2</v>
      </c>
      <c r="AJ22">
        <v>0</v>
      </c>
      <c r="AK22">
        <v>19</v>
      </c>
      <c r="AL22">
        <v>19206</v>
      </c>
      <c r="AM22" t="s">
        <v>240</v>
      </c>
      <c r="AN22" t="s">
        <v>421</v>
      </c>
      <c r="AO22">
        <v>424.19799999999998</v>
      </c>
      <c r="AR22" t="s">
        <v>118</v>
      </c>
      <c r="AS22" t="s">
        <v>120</v>
      </c>
      <c r="AT22" t="s">
        <v>206</v>
      </c>
      <c r="AU22" t="s">
        <v>239</v>
      </c>
      <c r="AV22" t="s">
        <v>207</v>
      </c>
      <c r="AW22">
        <v>4</v>
      </c>
      <c r="BB22">
        <v>0.83566678055066501</v>
      </c>
      <c r="BC22" t="s">
        <v>67</v>
      </c>
      <c r="BF22" t="s">
        <v>118</v>
      </c>
      <c r="BG22" t="s">
        <v>120</v>
      </c>
      <c r="BH22" t="s">
        <v>239</v>
      </c>
      <c r="BI22">
        <v>7866</v>
      </c>
      <c r="BJ22">
        <v>4</v>
      </c>
      <c r="BK22" t="s">
        <v>206</v>
      </c>
      <c r="BL22" t="s">
        <v>212</v>
      </c>
      <c r="BM22">
        <v>0.83566678055066501</v>
      </c>
      <c r="BN22" t="s">
        <v>67</v>
      </c>
      <c r="BO22" t="s">
        <v>182</v>
      </c>
      <c r="BP22">
        <v>1265.8509999999999</v>
      </c>
    </row>
    <row r="23" spans="1:68" ht="16.5">
      <c r="A23" s="125" t="str">
        <f t="shared" si="18"/>
        <v>세운교통</v>
      </c>
      <c r="B23" s="126" t="str">
        <f t="shared" si="1"/>
        <v>김효중</v>
      </c>
      <c r="C23" s="127" t="str">
        <f t="shared" si="19"/>
        <v>D</v>
      </c>
      <c r="D23" s="128">
        <f t="shared" si="20"/>
        <v>0.8418181818181818</v>
      </c>
      <c r="E23" s="129">
        <f t="shared" si="21"/>
        <v>4298</v>
      </c>
      <c r="F23" s="130" t="str">
        <f t="shared" si="22"/>
        <v>24-1</v>
      </c>
      <c r="G23" s="131" t="str">
        <f t="shared" si="23"/>
        <v>70바3834</v>
      </c>
      <c r="H23" s="132">
        <f t="shared" si="24"/>
        <v>1</v>
      </c>
      <c r="I23" s="133">
        <f t="shared" si="25"/>
        <v>2596.444</v>
      </c>
      <c r="J23" s="134">
        <f t="shared" si="26"/>
        <v>3.5767322826247866E-2</v>
      </c>
      <c r="K23" s="134">
        <f t="shared" si="27"/>
        <v>0.38699447644239671</v>
      </c>
      <c r="L23" s="134">
        <f t="shared" si="28"/>
        <v>0.16869225756457679</v>
      </c>
      <c r="M23" s="135">
        <f t="shared" si="29"/>
        <v>16.294</v>
      </c>
      <c r="N23" s="136">
        <f t="shared" si="30"/>
        <v>0</v>
      </c>
      <c r="O23" s="136">
        <f t="shared" si="31"/>
        <v>27.460634621813526</v>
      </c>
      <c r="P23" s="218">
        <f t="shared" si="32"/>
        <v>44</v>
      </c>
      <c r="Q23" s="219">
        <f t="shared" si="33"/>
        <v>0</v>
      </c>
      <c r="R23" s="219">
        <f t="shared" si="34"/>
        <v>713</v>
      </c>
      <c r="T23">
        <v>520</v>
      </c>
      <c r="U23">
        <v>4298</v>
      </c>
      <c r="V23" t="s">
        <v>319</v>
      </c>
      <c r="W23">
        <v>2596.444</v>
      </c>
      <c r="X23">
        <v>1401.6990000000001</v>
      </c>
      <c r="Y23">
        <v>1.8520000000000001</v>
      </c>
      <c r="Z23">
        <v>16.294</v>
      </c>
      <c r="AA23">
        <v>156.34941499999999</v>
      </c>
      <c r="AB23">
        <v>5.5922000000000001</v>
      </c>
      <c r="AC23">
        <v>60.506360000000001</v>
      </c>
      <c r="AD23" s="1">
        <v>438</v>
      </c>
      <c r="AE23">
        <v>0</v>
      </c>
      <c r="AF23">
        <v>713</v>
      </c>
      <c r="AG23">
        <v>82</v>
      </c>
      <c r="AH23">
        <v>16.606674999999999</v>
      </c>
      <c r="AI23">
        <v>2953.9</v>
      </c>
      <c r="AJ23">
        <v>0</v>
      </c>
      <c r="AK23">
        <v>44</v>
      </c>
      <c r="AL23">
        <v>38813</v>
      </c>
      <c r="AM23" t="s">
        <v>320</v>
      </c>
      <c r="AN23" t="s">
        <v>422</v>
      </c>
      <c r="AO23">
        <v>2596.444</v>
      </c>
      <c r="AR23" t="s">
        <v>118</v>
      </c>
      <c r="AS23" t="s">
        <v>120</v>
      </c>
      <c r="AT23" t="s">
        <v>212</v>
      </c>
      <c r="AU23" t="s">
        <v>319</v>
      </c>
      <c r="AV23" t="s">
        <v>198</v>
      </c>
      <c r="AW23">
        <v>1</v>
      </c>
      <c r="BB23">
        <v>0.8418181818181818</v>
      </c>
      <c r="BC23" t="s">
        <v>67</v>
      </c>
      <c r="BF23" t="s">
        <v>118</v>
      </c>
      <c r="BG23" t="s">
        <v>120</v>
      </c>
      <c r="BH23" t="s">
        <v>319</v>
      </c>
      <c r="BI23">
        <v>4298</v>
      </c>
      <c r="BJ23">
        <v>1</v>
      </c>
      <c r="BK23" t="s">
        <v>212</v>
      </c>
      <c r="BL23" t="s">
        <v>177</v>
      </c>
      <c r="BM23">
        <v>0.8418181818181818</v>
      </c>
      <c r="BN23" t="s">
        <v>67</v>
      </c>
      <c r="BO23" t="s">
        <v>182</v>
      </c>
      <c r="BP23">
        <v>2596.444</v>
      </c>
    </row>
    <row r="24" spans="1:68" ht="16.5">
      <c r="A24" s="108" t="str">
        <f t="shared" si="18"/>
        <v>세운교통</v>
      </c>
      <c r="B24" s="109" t="str">
        <f t="shared" si="1"/>
        <v>남경환</v>
      </c>
      <c r="C24" s="110" t="str">
        <f t="shared" si="19"/>
        <v>D</v>
      </c>
      <c r="D24" s="111">
        <f t="shared" si="20"/>
        <v>0.84763471008761093</v>
      </c>
      <c r="E24" s="112">
        <f t="shared" si="21"/>
        <v>1065</v>
      </c>
      <c r="F24" s="113" t="str">
        <f t="shared" si="22"/>
        <v>24-1</v>
      </c>
      <c r="G24" s="114" t="str">
        <f t="shared" si="23"/>
        <v>70바3812</v>
      </c>
      <c r="H24" s="115">
        <f t="shared" si="24"/>
        <v>3</v>
      </c>
      <c r="I24" s="116">
        <f t="shared" si="25"/>
        <v>481.11400000000003</v>
      </c>
      <c r="J24" s="117">
        <f t="shared" si="26"/>
        <v>1.7724983167110606E-2</v>
      </c>
      <c r="K24" s="117">
        <f t="shared" si="27"/>
        <v>0.39208163112179117</v>
      </c>
      <c r="L24" s="117">
        <f t="shared" si="28"/>
        <v>0.14757417161005498</v>
      </c>
      <c r="M24" s="118">
        <f t="shared" si="29"/>
        <v>13.627000000000001</v>
      </c>
      <c r="N24" s="119">
        <f t="shared" si="30"/>
        <v>0</v>
      </c>
      <c r="O24" s="119">
        <f t="shared" si="31"/>
        <v>25.981368241206866</v>
      </c>
      <c r="P24" s="220">
        <f t="shared" si="32"/>
        <v>8</v>
      </c>
      <c r="Q24" s="221">
        <f t="shared" si="33"/>
        <v>0</v>
      </c>
      <c r="R24" s="221">
        <f t="shared" si="34"/>
        <v>125</v>
      </c>
      <c r="T24">
        <v>520</v>
      </c>
      <c r="U24">
        <v>1065</v>
      </c>
      <c r="V24" t="s">
        <v>423</v>
      </c>
      <c r="W24">
        <v>481.11399999999998</v>
      </c>
      <c r="X24">
        <v>258.05900000000003</v>
      </c>
      <c r="Y24">
        <v>1.8640000000000001</v>
      </c>
      <c r="Z24">
        <v>13.627000000000001</v>
      </c>
      <c r="AA24">
        <v>30.386939999999999</v>
      </c>
      <c r="AB24">
        <v>0.53860799999999998</v>
      </c>
      <c r="AC24">
        <v>11.914161</v>
      </c>
      <c r="AD24" s="1">
        <v>71</v>
      </c>
      <c r="AE24">
        <v>0</v>
      </c>
      <c r="AF24">
        <v>125</v>
      </c>
      <c r="AG24">
        <v>73</v>
      </c>
      <c r="AH24">
        <v>15.83292</v>
      </c>
      <c r="AI24">
        <v>780.1</v>
      </c>
      <c r="AJ24">
        <v>0</v>
      </c>
      <c r="AK24">
        <v>8</v>
      </c>
      <c r="AL24">
        <v>4078</v>
      </c>
      <c r="AM24" t="s">
        <v>424</v>
      </c>
      <c r="AN24" t="s">
        <v>425</v>
      </c>
      <c r="AO24">
        <v>223.67500000000001</v>
      </c>
      <c r="AR24" t="s">
        <v>118</v>
      </c>
      <c r="AS24" t="s">
        <v>120</v>
      </c>
      <c r="AT24" t="s">
        <v>209</v>
      </c>
      <c r="AU24" t="s">
        <v>423</v>
      </c>
      <c r="AV24" t="s">
        <v>207</v>
      </c>
      <c r="AW24">
        <v>3</v>
      </c>
      <c r="BB24">
        <v>0.84763471008761093</v>
      </c>
      <c r="BC24" t="s">
        <v>67</v>
      </c>
      <c r="BF24" t="s">
        <v>118</v>
      </c>
      <c r="BG24" t="s">
        <v>120</v>
      </c>
      <c r="BH24" t="s">
        <v>423</v>
      </c>
      <c r="BI24">
        <v>1065</v>
      </c>
      <c r="BJ24">
        <v>3</v>
      </c>
      <c r="BK24" t="s">
        <v>209</v>
      </c>
      <c r="BL24" t="s">
        <v>212</v>
      </c>
      <c r="BM24">
        <v>0.84763471008761093</v>
      </c>
      <c r="BN24" t="s">
        <v>67</v>
      </c>
      <c r="BO24" t="s">
        <v>182</v>
      </c>
      <c r="BP24">
        <v>481.11400000000003</v>
      </c>
    </row>
    <row r="25" spans="1:68" ht="16.5">
      <c r="A25" s="125" t="str">
        <f t="shared" si="18"/>
        <v>세운교통</v>
      </c>
      <c r="B25" s="126" t="str">
        <f t="shared" si="1"/>
        <v>민찬기</v>
      </c>
      <c r="C25" s="127" t="str">
        <f t="shared" si="19"/>
        <v>D</v>
      </c>
      <c r="D25" s="128">
        <f t="shared" si="20"/>
        <v>0.80954545454545446</v>
      </c>
      <c r="E25" s="129">
        <f t="shared" si="21"/>
        <v>6764</v>
      </c>
      <c r="F25" s="130" t="str">
        <f t="shared" si="22"/>
        <v>24-1</v>
      </c>
      <c r="G25" s="131" t="str">
        <f t="shared" si="23"/>
        <v>70바3834</v>
      </c>
      <c r="H25" s="132">
        <f t="shared" si="24"/>
        <v>1</v>
      </c>
      <c r="I25" s="133">
        <f t="shared" si="25"/>
        <v>1800.7439999999999</v>
      </c>
      <c r="J25" s="134">
        <f t="shared" si="26"/>
        <v>3.1626693224112101E-2</v>
      </c>
      <c r="K25" s="134">
        <f t="shared" si="27"/>
        <v>0.39139298813027606</v>
      </c>
      <c r="L25" s="134">
        <f t="shared" si="28"/>
        <v>0.17104041440648976</v>
      </c>
      <c r="M25" s="135">
        <f t="shared" si="29"/>
        <v>19.241</v>
      </c>
      <c r="N25" s="136">
        <f t="shared" si="30"/>
        <v>0.11106520416005829</v>
      </c>
      <c r="O25" s="136">
        <f t="shared" si="31"/>
        <v>64.195688004513698</v>
      </c>
      <c r="P25" s="218">
        <f t="shared" si="32"/>
        <v>38</v>
      </c>
      <c r="Q25" s="219">
        <f t="shared" si="33"/>
        <v>2</v>
      </c>
      <c r="R25" s="219">
        <f t="shared" si="34"/>
        <v>1156</v>
      </c>
      <c r="T25">
        <v>520</v>
      </c>
      <c r="U25">
        <v>6764</v>
      </c>
      <c r="V25" t="s">
        <v>241</v>
      </c>
      <c r="W25">
        <v>1800.7439999999999</v>
      </c>
      <c r="X25">
        <v>1011.075</v>
      </c>
      <c r="Y25">
        <v>1.7809999999999999</v>
      </c>
      <c r="Z25">
        <v>19.241</v>
      </c>
      <c r="AA25">
        <v>100.152203</v>
      </c>
      <c r="AB25">
        <v>3.1674829999999998</v>
      </c>
      <c r="AC25">
        <v>39.198869999999999</v>
      </c>
      <c r="AD25" s="1">
        <v>308</v>
      </c>
      <c r="AE25">
        <v>2</v>
      </c>
      <c r="AF25">
        <v>1156</v>
      </c>
      <c r="AG25">
        <v>79</v>
      </c>
      <c r="AH25">
        <v>17.980073000000001</v>
      </c>
      <c r="AI25">
        <v>3492.7</v>
      </c>
      <c r="AJ25">
        <v>0</v>
      </c>
      <c r="AK25">
        <v>38</v>
      </c>
      <c r="AL25">
        <v>20141</v>
      </c>
      <c r="AM25" t="s">
        <v>242</v>
      </c>
      <c r="AN25" t="s">
        <v>426</v>
      </c>
      <c r="AO25">
        <v>1800.7439999999999</v>
      </c>
      <c r="AR25" t="s">
        <v>118</v>
      </c>
      <c r="AS25" t="s">
        <v>120</v>
      </c>
      <c r="AT25" t="s">
        <v>212</v>
      </c>
      <c r="AU25" t="s">
        <v>241</v>
      </c>
      <c r="AV25" t="s">
        <v>198</v>
      </c>
      <c r="AW25">
        <v>1</v>
      </c>
      <c r="BB25">
        <v>0.80954545454545446</v>
      </c>
      <c r="BC25" t="s">
        <v>67</v>
      </c>
      <c r="BF25" t="s">
        <v>118</v>
      </c>
      <c r="BG25" t="s">
        <v>120</v>
      </c>
      <c r="BH25" t="s">
        <v>241</v>
      </c>
      <c r="BI25">
        <v>6764</v>
      </c>
      <c r="BJ25">
        <v>1</v>
      </c>
      <c r="BK25" t="s">
        <v>212</v>
      </c>
      <c r="BL25" t="s">
        <v>177</v>
      </c>
      <c r="BM25">
        <v>0.80954545454545446</v>
      </c>
      <c r="BN25" t="s">
        <v>67</v>
      </c>
      <c r="BO25" t="s">
        <v>182</v>
      </c>
      <c r="BP25">
        <v>1800.7439999999999</v>
      </c>
    </row>
    <row r="26" spans="1:68" ht="16.5">
      <c r="A26" s="108" t="str">
        <f t="shared" si="18"/>
        <v>세운교통</v>
      </c>
      <c r="B26" s="109" t="str">
        <f t="shared" si="1"/>
        <v>박경술</v>
      </c>
      <c r="C26" s="110" t="str">
        <f t="shared" si="19"/>
        <v>D</v>
      </c>
      <c r="D26" s="111">
        <f t="shared" si="20"/>
        <v>0.81265485646173952</v>
      </c>
      <c r="E26" s="112">
        <f t="shared" si="21"/>
        <v>7938</v>
      </c>
      <c r="F26" s="113" t="str">
        <f t="shared" si="22"/>
        <v>24-1</v>
      </c>
      <c r="G26" s="114" t="str">
        <f t="shared" si="23"/>
        <v>73아1446</v>
      </c>
      <c r="H26" s="115">
        <f t="shared" si="24"/>
        <v>5</v>
      </c>
      <c r="I26" s="116">
        <f t="shared" si="25"/>
        <v>1442.9560000000001</v>
      </c>
      <c r="J26" s="117">
        <f t="shared" si="26"/>
        <v>2.419019674520935E-2</v>
      </c>
      <c r="K26" s="117">
        <f t="shared" si="27"/>
        <v>0.37815417301236381</v>
      </c>
      <c r="L26" s="117">
        <f t="shared" si="28"/>
        <v>0.18434380535511824</v>
      </c>
      <c r="M26" s="118">
        <f t="shared" si="29"/>
        <v>19.184999999999999</v>
      </c>
      <c r="N26" s="119">
        <f t="shared" si="30"/>
        <v>0</v>
      </c>
      <c r="O26" s="119">
        <f t="shared" si="31"/>
        <v>54.610119781892173</v>
      </c>
      <c r="P26" s="220">
        <f t="shared" si="32"/>
        <v>17</v>
      </c>
      <c r="Q26" s="221">
        <f t="shared" si="33"/>
        <v>0</v>
      </c>
      <c r="R26" s="221">
        <f t="shared" si="34"/>
        <v>788</v>
      </c>
      <c r="T26">
        <v>520</v>
      </c>
      <c r="U26">
        <v>7938</v>
      </c>
      <c r="V26" t="s">
        <v>243</v>
      </c>
      <c r="W26">
        <v>1442.9559999999999</v>
      </c>
      <c r="X26">
        <v>811.49300000000005</v>
      </c>
      <c r="Y26">
        <v>1.778</v>
      </c>
      <c r="Z26">
        <v>19.184999999999999</v>
      </c>
      <c r="AA26">
        <v>83.286094000000006</v>
      </c>
      <c r="AB26">
        <v>2.014707</v>
      </c>
      <c r="AC26">
        <v>31.494983999999999</v>
      </c>
      <c r="AD26" s="1">
        <v>266</v>
      </c>
      <c r="AE26">
        <v>0</v>
      </c>
      <c r="AF26">
        <v>788</v>
      </c>
      <c r="AG26">
        <v>79</v>
      </c>
      <c r="AH26">
        <v>17.325292999999999</v>
      </c>
      <c r="AI26">
        <v>1726.6</v>
      </c>
      <c r="AJ26">
        <v>0</v>
      </c>
      <c r="AK26">
        <v>17</v>
      </c>
      <c r="AL26">
        <v>15414</v>
      </c>
      <c r="AM26" t="s">
        <v>244</v>
      </c>
      <c r="AN26" t="s">
        <v>427</v>
      </c>
      <c r="AO26">
        <v>635.30499999999995</v>
      </c>
      <c r="AR26" t="s">
        <v>118</v>
      </c>
      <c r="AS26" t="s">
        <v>120</v>
      </c>
      <c r="AT26" t="s">
        <v>213</v>
      </c>
      <c r="AU26" t="s">
        <v>243</v>
      </c>
      <c r="AV26" t="s">
        <v>198</v>
      </c>
      <c r="AW26">
        <v>5</v>
      </c>
      <c r="BB26">
        <v>0.81265485646173952</v>
      </c>
      <c r="BC26" t="s">
        <v>67</v>
      </c>
      <c r="BF26" t="s">
        <v>118</v>
      </c>
      <c r="BG26" t="s">
        <v>120</v>
      </c>
      <c r="BH26" t="s">
        <v>243</v>
      </c>
      <c r="BI26">
        <v>7938</v>
      </c>
      <c r="BJ26">
        <v>5</v>
      </c>
      <c r="BK26" t="s">
        <v>213</v>
      </c>
      <c r="BL26" t="s">
        <v>212</v>
      </c>
      <c r="BM26">
        <v>0.81265485646173952</v>
      </c>
      <c r="BN26" t="s">
        <v>67</v>
      </c>
      <c r="BO26" t="s">
        <v>182</v>
      </c>
      <c r="BP26">
        <v>1442.9560000000001</v>
      </c>
    </row>
    <row r="27" spans="1:68" ht="16.5">
      <c r="A27" s="125" t="str">
        <f t="shared" si="18"/>
        <v>세운교통</v>
      </c>
      <c r="B27" s="126" t="str">
        <f t="shared" si="1"/>
        <v>박명철</v>
      </c>
      <c r="C27" s="127" t="str">
        <f t="shared" si="19"/>
        <v>C</v>
      </c>
      <c r="D27" s="128">
        <f t="shared" si="20"/>
        <v>0.88863636363636356</v>
      </c>
      <c r="E27" s="129">
        <f t="shared" si="21"/>
        <v>9696</v>
      </c>
      <c r="F27" s="130" t="str">
        <f t="shared" si="22"/>
        <v>24-1</v>
      </c>
      <c r="G27" s="131" t="str">
        <f t="shared" si="23"/>
        <v>70바3813</v>
      </c>
      <c r="H27" s="132">
        <f t="shared" si="24"/>
        <v>1</v>
      </c>
      <c r="I27" s="133">
        <f t="shared" si="25"/>
        <v>2393.645</v>
      </c>
      <c r="J27" s="134">
        <f t="shared" si="26"/>
        <v>2.7425092410094717E-2</v>
      </c>
      <c r="K27" s="134">
        <f t="shared" si="27"/>
        <v>0.32940051655907865</v>
      </c>
      <c r="L27" s="134">
        <f t="shared" si="28"/>
        <v>8.3136806000889851E-2</v>
      </c>
      <c r="M27" s="135">
        <f t="shared" si="29"/>
        <v>11.823</v>
      </c>
      <c r="N27" s="136">
        <f t="shared" si="30"/>
        <v>0</v>
      </c>
      <c r="O27" s="136">
        <f t="shared" si="31"/>
        <v>6.1830388382571355</v>
      </c>
      <c r="P27" s="218">
        <f t="shared" si="32"/>
        <v>17</v>
      </c>
      <c r="Q27" s="219">
        <f t="shared" si="33"/>
        <v>0</v>
      </c>
      <c r="R27" s="219">
        <f t="shared" si="34"/>
        <v>148</v>
      </c>
      <c r="T27">
        <v>520</v>
      </c>
      <c r="U27">
        <v>9696</v>
      </c>
      <c r="V27" t="s">
        <v>245</v>
      </c>
      <c r="W27">
        <v>2393.645</v>
      </c>
      <c r="X27">
        <v>1224.6379999999999</v>
      </c>
      <c r="Y27">
        <v>1.9550000000000001</v>
      </c>
      <c r="Z27">
        <v>11.823</v>
      </c>
      <c r="AA27">
        <v>136.583022</v>
      </c>
      <c r="AB27">
        <v>3.7458019999999999</v>
      </c>
      <c r="AC27">
        <v>44.990518000000002</v>
      </c>
      <c r="AD27" s="1">
        <v>199</v>
      </c>
      <c r="AE27">
        <v>0</v>
      </c>
      <c r="AF27">
        <v>148</v>
      </c>
      <c r="AG27">
        <v>78</v>
      </c>
      <c r="AH27">
        <v>17.525200999999999</v>
      </c>
      <c r="AI27">
        <v>1065.8</v>
      </c>
      <c r="AJ27">
        <v>0</v>
      </c>
      <c r="AK27">
        <v>17</v>
      </c>
      <c r="AL27">
        <v>8256</v>
      </c>
      <c r="AM27" t="s">
        <v>246</v>
      </c>
      <c r="AN27" t="s">
        <v>428</v>
      </c>
      <c r="AO27">
        <v>2393.645</v>
      </c>
      <c r="AR27" t="s">
        <v>118</v>
      </c>
      <c r="AS27" t="s">
        <v>120</v>
      </c>
      <c r="AT27" t="s">
        <v>210</v>
      </c>
      <c r="AU27" t="s">
        <v>245</v>
      </c>
      <c r="AV27" t="s">
        <v>207</v>
      </c>
      <c r="AW27">
        <v>1</v>
      </c>
      <c r="BB27">
        <v>0.88863636363636356</v>
      </c>
      <c r="BC27" t="s">
        <v>69</v>
      </c>
      <c r="BF27" t="s">
        <v>118</v>
      </c>
      <c r="BG27" t="s">
        <v>120</v>
      </c>
      <c r="BH27" t="s">
        <v>245</v>
      </c>
      <c r="BI27">
        <v>9696</v>
      </c>
      <c r="BJ27">
        <v>1</v>
      </c>
      <c r="BK27" t="s">
        <v>210</v>
      </c>
      <c r="BL27" t="s">
        <v>177</v>
      </c>
      <c r="BM27">
        <v>0.88863636363636356</v>
      </c>
      <c r="BN27" t="s">
        <v>69</v>
      </c>
      <c r="BO27" t="s">
        <v>180</v>
      </c>
      <c r="BP27">
        <v>2393.645</v>
      </c>
    </row>
    <row r="28" spans="1:68" ht="16.5">
      <c r="A28" s="108" t="str">
        <f t="shared" si="18"/>
        <v>세운교통</v>
      </c>
      <c r="B28" s="109" t="str">
        <f t="shared" si="1"/>
        <v>박상모</v>
      </c>
      <c r="C28" s="110" t="str">
        <f t="shared" si="19"/>
        <v>S</v>
      </c>
      <c r="D28" s="111">
        <f t="shared" si="20"/>
        <v>1.1038888888888889</v>
      </c>
      <c r="E28" s="112">
        <f t="shared" si="21"/>
        <v>1270</v>
      </c>
      <c r="F28" s="113" t="str">
        <f t="shared" si="22"/>
        <v>11</v>
      </c>
      <c r="G28" s="114" t="str">
        <f t="shared" si="23"/>
        <v>70바3840</v>
      </c>
      <c r="H28" s="115">
        <f t="shared" si="24"/>
        <v>1</v>
      </c>
      <c r="I28" s="116">
        <f t="shared" si="25"/>
        <v>1612.2650000000001</v>
      </c>
      <c r="J28" s="117">
        <f t="shared" si="26"/>
        <v>1.2741171762727604E-2</v>
      </c>
      <c r="K28" s="117">
        <f t="shared" si="27"/>
        <v>0.33460853789185413</v>
      </c>
      <c r="L28" s="117">
        <f t="shared" si="28"/>
        <v>0.19165583821518173</v>
      </c>
      <c r="M28" s="118">
        <f t="shared" si="29"/>
        <v>12.996</v>
      </c>
      <c r="N28" s="119">
        <f t="shared" si="30"/>
        <v>0</v>
      </c>
      <c r="O28" s="119">
        <f t="shared" si="31"/>
        <v>8.0631906045222088</v>
      </c>
      <c r="P28" s="220">
        <f t="shared" si="32"/>
        <v>11</v>
      </c>
      <c r="Q28" s="221">
        <f t="shared" si="33"/>
        <v>0</v>
      </c>
      <c r="R28" s="221">
        <f t="shared" si="34"/>
        <v>130</v>
      </c>
      <c r="T28">
        <v>520</v>
      </c>
      <c r="U28">
        <v>1270</v>
      </c>
      <c r="V28" t="s">
        <v>247</v>
      </c>
      <c r="W28">
        <v>1612.2650000000001</v>
      </c>
      <c r="X28">
        <v>811.56299999999999</v>
      </c>
      <c r="Y28">
        <v>1.9870000000000001</v>
      </c>
      <c r="Z28">
        <v>12.996</v>
      </c>
      <c r="AA28">
        <v>104.471082</v>
      </c>
      <c r="AB28">
        <v>1.3310839999999999</v>
      </c>
      <c r="AC28">
        <v>34.956916</v>
      </c>
      <c r="AD28" s="1">
        <v>309</v>
      </c>
      <c r="AE28">
        <v>0</v>
      </c>
      <c r="AF28">
        <v>130</v>
      </c>
      <c r="AG28">
        <v>67</v>
      </c>
      <c r="AH28">
        <v>15.432643000000001</v>
      </c>
      <c r="AI28">
        <v>102.3</v>
      </c>
      <c r="AJ28">
        <v>0</v>
      </c>
      <c r="AK28">
        <v>11</v>
      </c>
      <c r="AL28">
        <v>1772</v>
      </c>
      <c r="AM28" t="s">
        <v>248</v>
      </c>
      <c r="AN28" t="s">
        <v>429</v>
      </c>
      <c r="AO28">
        <v>1612.2650000000001</v>
      </c>
      <c r="AR28" t="s">
        <v>118</v>
      </c>
      <c r="AS28" t="s">
        <v>119</v>
      </c>
      <c r="AT28" t="s">
        <v>202</v>
      </c>
      <c r="AU28" t="s">
        <v>247</v>
      </c>
      <c r="AV28" t="s">
        <v>198</v>
      </c>
      <c r="AW28">
        <v>1</v>
      </c>
      <c r="BB28">
        <v>1.1038888888888889</v>
      </c>
      <c r="BC28" t="s">
        <v>71</v>
      </c>
      <c r="BF28" t="s">
        <v>118</v>
      </c>
      <c r="BG28" t="s">
        <v>119</v>
      </c>
      <c r="BH28" t="s">
        <v>247</v>
      </c>
      <c r="BI28">
        <v>1270</v>
      </c>
      <c r="BJ28">
        <v>1</v>
      </c>
      <c r="BK28" t="s">
        <v>202</v>
      </c>
      <c r="BL28" t="s">
        <v>177</v>
      </c>
      <c r="BM28">
        <v>1.1038888888888889</v>
      </c>
      <c r="BN28" t="s">
        <v>71</v>
      </c>
      <c r="BO28" t="s">
        <v>179</v>
      </c>
      <c r="BP28">
        <v>1612.2650000000001</v>
      </c>
    </row>
    <row r="29" spans="1:68" ht="16.5">
      <c r="A29" s="125" t="str">
        <f t="shared" si="18"/>
        <v>세운교통</v>
      </c>
      <c r="B29" s="126" t="str">
        <f t="shared" si="1"/>
        <v>박상배</v>
      </c>
      <c r="C29" s="127" t="str">
        <f t="shared" si="19"/>
        <v>A</v>
      </c>
      <c r="D29" s="128">
        <f t="shared" si="20"/>
        <v>0.97688884871533932</v>
      </c>
      <c r="E29" s="129">
        <f t="shared" si="21"/>
        <v>7542</v>
      </c>
      <c r="F29" s="130" t="str">
        <f t="shared" si="22"/>
        <v>11</v>
      </c>
      <c r="G29" s="131" t="str">
        <f t="shared" si="23"/>
        <v>70바3841</v>
      </c>
      <c r="H29" s="132">
        <f t="shared" si="24"/>
        <v>3</v>
      </c>
      <c r="I29" s="133">
        <f t="shared" si="25"/>
        <v>394.74599999999998</v>
      </c>
      <c r="J29" s="134">
        <f t="shared" si="26"/>
        <v>2.3002045298947799E-2</v>
      </c>
      <c r="K29" s="134">
        <f t="shared" si="27"/>
        <v>0.32750134220059046</v>
      </c>
      <c r="L29" s="134">
        <f t="shared" si="28"/>
        <v>0.21279506315453484</v>
      </c>
      <c r="M29" s="135">
        <f t="shared" si="29"/>
        <v>13.55</v>
      </c>
      <c r="N29" s="136">
        <f t="shared" si="30"/>
        <v>0</v>
      </c>
      <c r="O29" s="136">
        <f t="shared" si="31"/>
        <v>11.762589430275522</v>
      </c>
      <c r="P29" s="218">
        <f t="shared" si="32"/>
        <v>0</v>
      </c>
      <c r="Q29" s="219">
        <f t="shared" si="33"/>
        <v>0</v>
      </c>
      <c r="R29" s="219">
        <f t="shared" si="34"/>
        <v>51</v>
      </c>
      <c r="T29">
        <v>520</v>
      </c>
      <c r="U29">
        <v>7542</v>
      </c>
      <c r="V29" t="s">
        <v>249</v>
      </c>
      <c r="W29">
        <v>433.57799999999997</v>
      </c>
      <c r="X29">
        <v>200.82400000000001</v>
      </c>
      <c r="Y29">
        <v>2.1589999999999998</v>
      </c>
      <c r="Z29">
        <v>13.55</v>
      </c>
      <c r="AA29">
        <v>29.103325000000002</v>
      </c>
      <c r="AB29">
        <v>0.66943600000000003</v>
      </c>
      <c r="AC29">
        <v>9.5313780000000001</v>
      </c>
      <c r="AD29" s="1">
        <v>84</v>
      </c>
      <c r="AE29">
        <v>0</v>
      </c>
      <c r="AF29">
        <v>51</v>
      </c>
      <c r="AG29">
        <v>66</v>
      </c>
      <c r="AH29">
        <v>14.897885</v>
      </c>
      <c r="AI29">
        <v>30.5</v>
      </c>
      <c r="AJ29">
        <v>0</v>
      </c>
      <c r="AK29">
        <v>0</v>
      </c>
      <c r="AL29">
        <v>0</v>
      </c>
      <c r="AM29" t="s">
        <v>250</v>
      </c>
      <c r="AN29" t="s">
        <v>430</v>
      </c>
      <c r="AO29">
        <v>138.714</v>
      </c>
      <c r="AR29" t="s">
        <v>118</v>
      </c>
      <c r="AS29" t="s">
        <v>119</v>
      </c>
      <c r="AT29" t="s">
        <v>203</v>
      </c>
      <c r="AU29" t="s">
        <v>249</v>
      </c>
      <c r="AV29" t="s">
        <v>198</v>
      </c>
      <c r="AW29">
        <v>3</v>
      </c>
      <c r="BB29">
        <v>0.97688884871533932</v>
      </c>
      <c r="BC29" t="s">
        <v>66</v>
      </c>
      <c r="BF29" t="s">
        <v>118</v>
      </c>
      <c r="BG29" t="s">
        <v>119</v>
      </c>
      <c r="BH29" t="s">
        <v>249</v>
      </c>
      <c r="BI29">
        <v>7542</v>
      </c>
      <c r="BJ29">
        <v>3</v>
      </c>
      <c r="BK29" t="s">
        <v>203</v>
      </c>
      <c r="BL29" t="s">
        <v>201</v>
      </c>
      <c r="BM29">
        <v>0.97688884871533932</v>
      </c>
      <c r="BN29" t="s">
        <v>66</v>
      </c>
      <c r="BO29" t="s">
        <v>181</v>
      </c>
      <c r="BP29">
        <v>394.74599999999998</v>
      </c>
    </row>
    <row r="30" spans="1:68" ht="16.5">
      <c r="A30" s="108" t="str">
        <f t="shared" si="18"/>
        <v>세운교통</v>
      </c>
      <c r="B30" s="109" t="str">
        <f t="shared" si="1"/>
        <v>박순형</v>
      </c>
      <c r="C30" s="110" t="str">
        <f t="shared" si="19"/>
        <v>F</v>
      </c>
      <c r="D30" s="111">
        <f t="shared" si="20"/>
        <v>0.7985714285714286</v>
      </c>
      <c r="E30" s="112">
        <f t="shared" si="21"/>
        <v>9974</v>
      </c>
      <c r="F30" s="113" t="str">
        <f t="shared" si="22"/>
        <v>67-1</v>
      </c>
      <c r="G30" s="114" t="str">
        <f t="shared" si="23"/>
        <v>70바3852</v>
      </c>
      <c r="H30" s="115">
        <f t="shared" si="24"/>
        <v>1</v>
      </c>
      <c r="I30" s="116">
        <f t="shared" si="25"/>
        <v>1162.4359999999999</v>
      </c>
      <c r="J30" s="117">
        <f t="shared" si="26"/>
        <v>5.8286967187411963E-2</v>
      </c>
      <c r="K30" s="117">
        <f t="shared" si="27"/>
        <v>0.33620921730367603</v>
      </c>
      <c r="L30" s="117">
        <f t="shared" si="28"/>
        <v>0.16431012115935847</v>
      </c>
      <c r="M30" s="118">
        <f t="shared" si="29"/>
        <v>17.353999999999999</v>
      </c>
      <c r="N30" s="119">
        <f t="shared" si="30"/>
        <v>0.51615744866814173</v>
      </c>
      <c r="O30" s="119">
        <f t="shared" si="31"/>
        <v>12.559831250924782</v>
      </c>
      <c r="P30" s="220">
        <f t="shared" si="32"/>
        <v>22</v>
      </c>
      <c r="Q30" s="221">
        <f t="shared" si="33"/>
        <v>6</v>
      </c>
      <c r="R30" s="221">
        <f t="shared" si="34"/>
        <v>146</v>
      </c>
      <c r="T30">
        <v>520</v>
      </c>
      <c r="U30">
        <v>9974</v>
      </c>
      <c r="V30" t="s">
        <v>306</v>
      </c>
      <c r="W30">
        <v>1162.4359999999999</v>
      </c>
      <c r="X30">
        <v>693.06</v>
      </c>
      <c r="Y30">
        <v>1.677</v>
      </c>
      <c r="Z30">
        <v>17.353999999999999</v>
      </c>
      <c r="AA30">
        <v>70.503308000000004</v>
      </c>
      <c r="AB30">
        <v>4.1094239999999997</v>
      </c>
      <c r="AC30">
        <v>23.703862000000001</v>
      </c>
      <c r="AD30" s="1">
        <v>191</v>
      </c>
      <c r="AE30">
        <v>6</v>
      </c>
      <c r="AF30">
        <v>146</v>
      </c>
      <c r="AG30">
        <v>80</v>
      </c>
      <c r="AH30">
        <v>16.487680000000001</v>
      </c>
      <c r="AI30">
        <v>510</v>
      </c>
      <c r="AJ30">
        <v>0</v>
      </c>
      <c r="AK30">
        <v>22</v>
      </c>
      <c r="AL30">
        <v>12302</v>
      </c>
      <c r="AM30" t="s">
        <v>307</v>
      </c>
      <c r="AN30" t="s">
        <v>431</v>
      </c>
      <c r="AO30">
        <v>1162.4359999999999</v>
      </c>
      <c r="AR30" t="s">
        <v>118</v>
      </c>
      <c r="AS30" t="s">
        <v>123</v>
      </c>
      <c r="AT30" t="s">
        <v>305</v>
      </c>
      <c r="AU30" t="s">
        <v>306</v>
      </c>
      <c r="AV30" t="s">
        <v>198</v>
      </c>
      <c r="AW30">
        <v>1</v>
      </c>
      <c r="BB30">
        <v>0.7985714285714286</v>
      </c>
      <c r="BC30" t="s">
        <v>70</v>
      </c>
      <c r="BF30" t="s">
        <v>118</v>
      </c>
      <c r="BG30" t="s">
        <v>123</v>
      </c>
      <c r="BH30" t="s">
        <v>306</v>
      </c>
      <c r="BI30">
        <v>9974</v>
      </c>
      <c r="BJ30">
        <v>1</v>
      </c>
      <c r="BK30" t="s">
        <v>305</v>
      </c>
      <c r="BL30" t="s">
        <v>177</v>
      </c>
      <c r="BM30">
        <v>0.7985714285714286</v>
      </c>
      <c r="BN30" t="s">
        <v>70</v>
      </c>
      <c r="BO30" t="s">
        <v>191</v>
      </c>
      <c r="BP30">
        <v>1162.4359999999999</v>
      </c>
    </row>
    <row r="31" spans="1:68" ht="16.5">
      <c r="A31" s="125" t="str">
        <f t="shared" si="18"/>
        <v>세운교통</v>
      </c>
      <c r="B31" s="126" t="str">
        <f t="shared" si="1"/>
        <v>박종철</v>
      </c>
      <c r="C31" s="127" t="str">
        <f t="shared" si="19"/>
        <v>S</v>
      </c>
      <c r="D31" s="128">
        <f t="shared" si="20"/>
        <v>1.0169999999999999</v>
      </c>
      <c r="E31" s="129">
        <f t="shared" si="21"/>
        <v>5096</v>
      </c>
      <c r="F31" s="130" t="str">
        <f t="shared" si="22"/>
        <v>11</v>
      </c>
      <c r="G31" s="131" t="str">
        <f t="shared" si="23"/>
        <v>70바3828</v>
      </c>
      <c r="H31" s="132">
        <f t="shared" si="24"/>
        <v>1</v>
      </c>
      <c r="I31" s="133">
        <f t="shared" si="25"/>
        <v>2102.5520000000001</v>
      </c>
      <c r="J31" s="134">
        <f t="shared" si="26"/>
        <v>8.2737649850913256E-3</v>
      </c>
      <c r="K31" s="134">
        <f t="shared" si="27"/>
        <v>0.3725409806374323</v>
      </c>
      <c r="L31" s="134">
        <f t="shared" si="28"/>
        <v>4.0427061970405485E-2</v>
      </c>
      <c r="M31" s="135">
        <f t="shared" si="29"/>
        <v>17.108000000000001</v>
      </c>
      <c r="N31" s="136">
        <f t="shared" si="30"/>
        <v>0.14268374813084289</v>
      </c>
      <c r="O31" s="136">
        <f t="shared" si="31"/>
        <v>24.589165927881925</v>
      </c>
      <c r="P31" s="218">
        <f t="shared" si="32"/>
        <v>4</v>
      </c>
      <c r="Q31" s="219">
        <f t="shared" si="33"/>
        <v>3</v>
      </c>
      <c r="R31" s="219">
        <f t="shared" si="34"/>
        <v>517</v>
      </c>
      <c r="T31">
        <v>520</v>
      </c>
      <c r="U31">
        <v>5096</v>
      </c>
      <c r="V31" t="s">
        <v>251</v>
      </c>
      <c r="W31">
        <v>2102.5520000000001</v>
      </c>
      <c r="X31">
        <v>1033.673</v>
      </c>
      <c r="Y31">
        <v>2.0339999999999998</v>
      </c>
      <c r="Z31">
        <v>17.108000000000001</v>
      </c>
      <c r="AA31">
        <v>128.78441699999999</v>
      </c>
      <c r="AB31">
        <v>1.0655319999999999</v>
      </c>
      <c r="AC31">
        <v>47.977473000000003</v>
      </c>
      <c r="AD31" s="1">
        <v>85</v>
      </c>
      <c r="AE31">
        <v>3</v>
      </c>
      <c r="AF31">
        <v>517</v>
      </c>
      <c r="AG31">
        <v>82</v>
      </c>
      <c r="AH31">
        <v>16.326136000000002</v>
      </c>
      <c r="AI31">
        <v>459.2</v>
      </c>
      <c r="AJ31">
        <v>0</v>
      </c>
      <c r="AK31">
        <v>4</v>
      </c>
      <c r="AL31">
        <v>2911</v>
      </c>
      <c r="AM31" t="s">
        <v>252</v>
      </c>
      <c r="AN31" t="s">
        <v>432</v>
      </c>
      <c r="AO31">
        <v>2102.5520000000001</v>
      </c>
      <c r="AR31" t="s">
        <v>118</v>
      </c>
      <c r="AS31" t="s">
        <v>119</v>
      </c>
      <c r="AT31" t="s">
        <v>201</v>
      </c>
      <c r="AU31" t="s">
        <v>251</v>
      </c>
      <c r="AV31" t="s">
        <v>48</v>
      </c>
      <c r="AW31">
        <v>1</v>
      </c>
      <c r="BB31">
        <v>1.0169999999999999</v>
      </c>
      <c r="BC31" t="s">
        <v>71</v>
      </c>
      <c r="BF31" t="s">
        <v>118</v>
      </c>
      <c r="BG31" t="s">
        <v>119</v>
      </c>
      <c r="BH31" t="s">
        <v>251</v>
      </c>
      <c r="BI31">
        <v>5096</v>
      </c>
      <c r="BJ31">
        <v>1</v>
      </c>
      <c r="BK31" t="s">
        <v>201</v>
      </c>
      <c r="BL31" t="s">
        <v>177</v>
      </c>
      <c r="BM31">
        <v>1.0169999999999999</v>
      </c>
      <c r="BN31" t="s">
        <v>71</v>
      </c>
      <c r="BO31" t="s">
        <v>179</v>
      </c>
      <c r="BP31">
        <v>2102.5520000000001</v>
      </c>
    </row>
    <row r="32" spans="1:68" ht="16.5">
      <c r="A32" s="108" t="str">
        <f t="shared" si="18"/>
        <v>세운교통</v>
      </c>
      <c r="B32" s="109" t="str">
        <f t="shared" si="1"/>
        <v>백상기</v>
      </c>
      <c r="C32" s="110" t="str">
        <f t="shared" si="19"/>
        <v>A</v>
      </c>
      <c r="D32" s="111">
        <f t="shared" si="20"/>
        <v>0.95190476190476192</v>
      </c>
      <c r="E32" s="112">
        <f t="shared" si="21"/>
        <v>894</v>
      </c>
      <c r="F32" s="113" t="str">
        <f t="shared" si="22"/>
        <v>28</v>
      </c>
      <c r="G32" s="114" t="str">
        <f t="shared" si="23"/>
        <v>73아1010</v>
      </c>
      <c r="H32" s="115">
        <f t="shared" si="24"/>
        <v>1</v>
      </c>
      <c r="I32" s="116">
        <f t="shared" si="25"/>
        <v>1304.2739999999999</v>
      </c>
      <c r="J32" s="117">
        <f t="shared" si="26"/>
        <v>2.1842344330718626E-2</v>
      </c>
      <c r="K32" s="117">
        <f t="shared" si="27"/>
        <v>0.38777234663184079</v>
      </c>
      <c r="L32" s="117">
        <f t="shared" si="28"/>
        <v>0.1334075508673791</v>
      </c>
      <c r="M32" s="118">
        <f t="shared" si="29"/>
        <v>10.367000000000001</v>
      </c>
      <c r="N32" s="119">
        <f t="shared" si="30"/>
        <v>0</v>
      </c>
      <c r="O32" s="119">
        <f t="shared" si="31"/>
        <v>0.15334201249124035</v>
      </c>
      <c r="P32" s="220">
        <f t="shared" si="32"/>
        <v>61</v>
      </c>
      <c r="Q32" s="221">
        <f t="shared" si="33"/>
        <v>0</v>
      </c>
      <c r="R32" s="221">
        <f t="shared" si="34"/>
        <v>2</v>
      </c>
      <c r="T32">
        <v>520</v>
      </c>
      <c r="U32">
        <v>894</v>
      </c>
      <c r="V32" t="s">
        <v>310</v>
      </c>
      <c r="W32">
        <v>1304.2739999999999</v>
      </c>
      <c r="X32">
        <v>652.572</v>
      </c>
      <c r="Y32">
        <v>1.9990000000000001</v>
      </c>
      <c r="Z32">
        <v>10.367000000000001</v>
      </c>
      <c r="AA32">
        <v>143.260538</v>
      </c>
      <c r="AB32">
        <v>3.129146</v>
      </c>
      <c r="AC32">
        <v>55.552475000000001</v>
      </c>
      <c r="AD32" s="1">
        <v>174</v>
      </c>
      <c r="AE32">
        <v>0</v>
      </c>
      <c r="AF32">
        <v>2</v>
      </c>
      <c r="AG32">
        <v>60</v>
      </c>
      <c r="AH32">
        <v>9.1042090000000009</v>
      </c>
      <c r="AI32">
        <v>0</v>
      </c>
      <c r="AJ32">
        <v>0</v>
      </c>
      <c r="AK32">
        <v>61</v>
      </c>
      <c r="AL32">
        <v>25393</v>
      </c>
      <c r="AM32" t="s">
        <v>311</v>
      </c>
      <c r="AN32" t="s">
        <v>433</v>
      </c>
      <c r="AO32">
        <v>1304.2739999999999</v>
      </c>
      <c r="AR32" t="s">
        <v>118</v>
      </c>
      <c r="AS32" t="s">
        <v>122</v>
      </c>
      <c r="AT32" t="s">
        <v>217</v>
      </c>
      <c r="AU32" t="s">
        <v>310</v>
      </c>
      <c r="AV32" t="s">
        <v>198</v>
      </c>
      <c r="AW32">
        <v>1</v>
      </c>
      <c r="BB32">
        <v>0.95190476190476192</v>
      </c>
      <c r="BC32" t="s">
        <v>66</v>
      </c>
      <c r="BF32" t="s">
        <v>118</v>
      </c>
      <c r="BG32" t="s">
        <v>122</v>
      </c>
      <c r="BH32" t="s">
        <v>310</v>
      </c>
      <c r="BI32">
        <v>894</v>
      </c>
      <c r="BJ32">
        <v>1</v>
      </c>
      <c r="BK32" t="s">
        <v>217</v>
      </c>
      <c r="BL32" t="s">
        <v>177</v>
      </c>
      <c r="BM32">
        <v>0.95190476190476192</v>
      </c>
      <c r="BN32" t="s">
        <v>66</v>
      </c>
      <c r="BO32" t="s">
        <v>181</v>
      </c>
      <c r="BP32">
        <v>1304.2739999999999</v>
      </c>
    </row>
    <row r="33" spans="1:68" ht="16.5">
      <c r="A33" s="125" t="str">
        <f t="shared" si="18"/>
        <v>세운교통</v>
      </c>
      <c r="B33" s="126" t="str">
        <f t="shared" si="1"/>
        <v>소종원</v>
      </c>
      <c r="C33" s="127" t="str">
        <f t="shared" si="19"/>
        <v>D</v>
      </c>
      <c r="D33" s="128">
        <f t="shared" si="20"/>
        <v>0.8180952380952381</v>
      </c>
      <c r="E33" s="129">
        <f t="shared" si="21"/>
        <v>5465</v>
      </c>
      <c r="F33" s="130" t="str">
        <f t="shared" si="22"/>
        <v>67-1</v>
      </c>
      <c r="G33" s="131" t="str">
        <f t="shared" si="23"/>
        <v>70바3836</v>
      </c>
      <c r="H33" s="132">
        <f t="shared" si="24"/>
        <v>1</v>
      </c>
      <c r="I33" s="133">
        <f t="shared" si="25"/>
        <v>696.95699999999999</v>
      </c>
      <c r="J33" s="134">
        <f t="shared" si="26"/>
        <v>5.1662037495425632E-2</v>
      </c>
      <c r="K33" s="134">
        <f t="shared" si="27"/>
        <v>0.3831374866392156</v>
      </c>
      <c r="L33" s="134">
        <f t="shared" si="28"/>
        <v>0.13774163972813244</v>
      </c>
      <c r="M33" s="135">
        <f t="shared" si="29"/>
        <v>19.62</v>
      </c>
      <c r="N33" s="136">
        <f t="shared" si="30"/>
        <v>0</v>
      </c>
      <c r="O33" s="136">
        <f t="shared" si="31"/>
        <v>16.213338842998922</v>
      </c>
      <c r="P33" s="218">
        <f t="shared" si="32"/>
        <v>21</v>
      </c>
      <c r="Q33" s="219">
        <f t="shared" si="33"/>
        <v>0</v>
      </c>
      <c r="R33" s="219">
        <f t="shared" si="34"/>
        <v>113</v>
      </c>
      <c r="T33">
        <v>520</v>
      </c>
      <c r="U33">
        <v>5465</v>
      </c>
      <c r="V33" t="s">
        <v>434</v>
      </c>
      <c r="W33">
        <v>696.95699999999999</v>
      </c>
      <c r="X33">
        <v>405.59199999999998</v>
      </c>
      <c r="Y33">
        <v>1.718</v>
      </c>
      <c r="Z33">
        <v>19.62</v>
      </c>
      <c r="AA33">
        <v>49.337485000000001</v>
      </c>
      <c r="AB33">
        <v>2.5488749999999998</v>
      </c>
      <c r="AC33">
        <v>18.903040000000001</v>
      </c>
      <c r="AD33" s="1">
        <v>96</v>
      </c>
      <c r="AE33">
        <v>0</v>
      </c>
      <c r="AF33">
        <v>113</v>
      </c>
      <c r="AG33">
        <v>70</v>
      </c>
      <c r="AH33">
        <v>14.126317</v>
      </c>
      <c r="AI33">
        <v>170</v>
      </c>
      <c r="AJ33">
        <v>0</v>
      </c>
      <c r="AK33">
        <v>21</v>
      </c>
      <c r="AL33">
        <v>13631</v>
      </c>
      <c r="AM33" t="s">
        <v>435</v>
      </c>
      <c r="AN33" t="s">
        <v>436</v>
      </c>
      <c r="AO33">
        <v>696.95699999999999</v>
      </c>
      <c r="AR33" t="s">
        <v>118</v>
      </c>
      <c r="AS33" t="s">
        <v>123</v>
      </c>
      <c r="AT33" t="s">
        <v>223</v>
      </c>
      <c r="AU33" t="s">
        <v>434</v>
      </c>
      <c r="AV33" t="s">
        <v>198</v>
      </c>
      <c r="AW33">
        <v>1</v>
      </c>
      <c r="BB33">
        <v>0.8180952380952381</v>
      </c>
      <c r="BC33" t="s">
        <v>67</v>
      </c>
      <c r="BF33" t="s">
        <v>118</v>
      </c>
      <c r="BG33" t="s">
        <v>123</v>
      </c>
      <c r="BH33" t="s">
        <v>434</v>
      </c>
      <c r="BI33">
        <v>5465</v>
      </c>
      <c r="BJ33">
        <v>1</v>
      </c>
      <c r="BK33" t="s">
        <v>223</v>
      </c>
      <c r="BL33" t="s">
        <v>177</v>
      </c>
      <c r="BM33">
        <v>0.8180952380952381</v>
      </c>
      <c r="BN33" t="s">
        <v>67</v>
      </c>
      <c r="BO33" t="s">
        <v>182</v>
      </c>
      <c r="BP33">
        <v>696.95699999999999</v>
      </c>
    </row>
    <row r="34" spans="1:68" ht="16.5">
      <c r="A34" s="108" t="str">
        <f t="shared" si="18"/>
        <v>세운교통</v>
      </c>
      <c r="B34" s="109" t="str">
        <f t="shared" si="1"/>
        <v>송상역</v>
      </c>
      <c r="C34" s="110" t="str">
        <f t="shared" si="19"/>
        <v>C</v>
      </c>
      <c r="D34" s="111">
        <f t="shared" si="20"/>
        <v>0.85949288009490732</v>
      </c>
      <c r="E34" s="112">
        <f t="shared" si="21"/>
        <v>1741</v>
      </c>
      <c r="F34" s="113" t="str">
        <f t="shared" si="22"/>
        <v>67-1</v>
      </c>
      <c r="G34" s="114" t="str">
        <f t="shared" si="23"/>
        <v>70바3835</v>
      </c>
      <c r="H34" s="115">
        <f t="shared" si="24"/>
        <v>3</v>
      </c>
      <c r="I34" s="116">
        <f t="shared" si="25"/>
        <v>818.68399999999997</v>
      </c>
      <c r="J34" s="117">
        <f t="shared" si="26"/>
        <v>4.1962617628842548E-2</v>
      </c>
      <c r="K34" s="117">
        <f t="shared" si="27"/>
        <v>0.32127029001417901</v>
      </c>
      <c r="L34" s="117">
        <f t="shared" si="28"/>
        <v>0.14046933859706554</v>
      </c>
      <c r="M34" s="118">
        <f t="shared" si="29"/>
        <v>14.587</v>
      </c>
      <c r="N34" s="119">
        <f t="shared" si="30"/>
        <v>0.61073625476985016</v>
      </c>
      <c r="O34" s="119">
        <f t="shared" si="31"/>
        <v>10.748958083949363</v>
      </c>
      <c r="P34" s="220">
        <f t="shared" si="32"/>
        <v>6</v>
      </c>
      <c r="Q34" s="221">
        <f t="shared" si="33"/>
        <v>5</v>
      </c>
      <c r="R34" s="221">
        <f t="shared" si="34"/>
        <v>88</v>
      </c>
      <c r="T34">
        <v>520</v>
      </c>
      <c r="U34">
        <v>1741</v>
      </c>
      <c r="V34" t="s">
        <v>437</v>
      </c>
      <c r="W34">
        <v>818.68399999999997</v>
      </c>
      <c r="X34">
        <v>453.62</v>
      </c>
      <c r="Y34">
        <v>1.8049999999999999</v>
      </c>
      <c r="Z34">
        <v>14.587</v>
      </c>
      <c r="AA34">
        <v>52.963307</v>
      </c>
      <c r="AB34">
        <v>2.2224789999999999</v>
      </c>
      <c r="AC34">
        <v>17.015536999999998</v>
      </c>
      <c r="AD34" s="1">
        <v>115</v>
      </c>
      <c r="AE34">
        <v>5</v>
      </c>
      <c r="AF34">
        <v>88</v>
      </c>
      <c r="AG34">
        <v>76</v>
      </c>
      <c r="AH34">
        <v>15.457568999999999</v>
      </c>
      <c r="AI34">
        <v>39</v>
      </c>
      <c r="AJ34">
        <v>0</v>
      </c>
      <c r="AK34">
        <v>6</v>
      </c>
      <c r="AL34">
        <v>1445</v>
      </c>
      <c r="AM34" t="s">
        <v>438</v>
      </c>
      <c r="AN34" t="s">
        <v>439</v>
      </c>
      <c r="AO34">
        <v>411.26100000000002</v>
      </c>
      <c r="AR34" t="s">
        <v>118</v>
      </c>
      <c r="AS34" t="s">
        <v>123</v>
      </c>
      <c r="AT34" t="s">
        <v>222</v>
      </c>
      <c r="AU34" t="s">
        <v>437</v>
      </c>
      <c r="AV34" t="s">
        <v>198</v>
      </c>
      <c r="AW34">
        <v>3</v>
      </c>
      <c r="BB34">
        <v>0.85949288009490732</v>
      </c>
      <c r="BC34" t="s">
        <v>69</v>
      </c>
      <c r="BF34" t="s">
        <v>118</v>
      </c>
      <c r="BG34" t="s">
        <v>123</v>
      </c>
      <c r="BH34" t="s">
        <v>437</v>
      </c>
      <c r="BI34">
        <v>1741</v>
      </c>
      <c r="BJ34">
        <v>3</v>
      </c>
      <c r="BK34" t="s">
        <v>222</v>
      </c>
      <c r="BL34" t="s">
        <v>223</v>
      </c>
      <c r="BM34">
        <v>0.85949288009490732</v>
      </c>
      <c r="BN34" t="s">
        <v>69</v>
      </c>
      <c r="BO34" t="s">
        <v>180</v>
      </c>
      <c r="BP34">
        <v>818.68399999999997</v>
      </c>
    </row>
    <row r="35" spans="1:68" ht="16.5">
      <c r="A35" s="125" t="str">
        <f t="shared" si="18"/>
        <v>세운교통</v>
      </c>
      <c r="B35" s="126" t="str">
        <f t="shared" si="1"/>
        <v>송우성</v>
      </c>
      <c r="C35" s="127" t="str">
        <f t="shared" si="19"/>
        <v>C</v>
      </c>
      <c r="D35" s="128">
        <f t="shared" si="20"/>
        <v>0.85405371576177691</v>
      </c>
      <c r="E35" s="129">
        <f t="shared" si="21"/>
        <v>3903</v>
      </c>
      <c r="F35" s="130" t="str">
        <f t="shared" si="22"/>
        <v>28</v>
      </c>
      <c r="G35" s="131" t="str">
        <f t="shared" si="23"/>
        <v>73아1018</v>
      </c>
      <c r="H35" s="132">
        <f t="shared" si="24"/>
        <v>5</v>
      </c>
      <c r="I35" s="133">
        <f t="shared" si="25"/>
        <v>838.00800000000015</v>
      </c>
      <c r="J35" s="134">
        <f t="shared" si="26"/>
        <v>4.8330776557735627E-2</v>
      </c>
      <c r="K35" s="134">
        <f t="shared" si="27"/>
        <v>0.40758447709730083</v>
      </c>
      <c r="L35" s="134">
        <f t="shared" si="28"/>
        <v>0.1288770512930664</v>
      </c>
      <c r="M35" s="135">
        <f t="shared" si="29"/>
        <v>18.497</v>
      </c>
      <c r="N35" s="136">
        <f t="shared" si="30"/>
        <v>0.22544889693490952</v>
      </c>
      <c r="O35" s="136">
        <f t="shared" si="31"/>
        <v>29.082907704603329</v>
      </c>
      <c r="P35" s="218">
        <f t="shared" si="32"/>
        <v>37</v>
      </c>
      <c r="Q35" s="219">
        <f t="shared" si="33"/>
        <v>2</v>
      </c>
      <c r="R35" s="219">
        <f t="shared" si="34"/>
        <v>258</v>
      </c>
      <c r="T35">
        <v>520</v>
      </c>
      <c r="U35">
        <v>3903</v>
      </c>
      <c r="V35" t="s">
        <v>253</v>
      </c>
      <c r="W35">
        <v>887.11900000000003</v>
      </c>
      <c r="X35">
        <v>504.01400000000001</v>
      </c>
      <c r="Y35">
        <v>1.76</v>
      </c>
      <c r="Z35">
        <v>18.497</v>
      </c>
      <c r="AA35">
        <v>70.940263000000002</v>
      </c>
      <c r="AB35">
        <v>3.428598</v>
      </c>
      <c r="AC35">
        <v>28.914149999999999</v>
      </c>
      <c r="AD35" s="1">
        <v>108</v>
      </c>
      <c r="AE35">
        <v>2</v>
      </c>
      <c r="AF35">
        <v>258</v>
      </c>
      <c r="AG35">
        <v>73</v>
      </c>
      <c r="AH35">
        <v>12.505155</v>
      </c>
      <c r="AI35">
        <v>102.2</v>
      </c>
      <c r="AJ35">
        <v>0</v>
      </c>
      <c r="AK35">
        <v>37</v>
      </c>
      <c r="AL35">
        <v>18581</v>
      </c>
      <c r="AM35" t="s">
        <v>254</v>
      </c>
      <c r="AN35" t="s">
        <v>440</v>
      </c>
      <c r="AO35">
        <v>303.30700000000002</v>
      </c>
      <c r="AR35" t="s">
        <v>118</v>
      </c>
      <c r="AS35" t="s">
        <v>122</v>
      </c>
      <c r="AT35" t="s">
        <v>218</v>
      </c>
      <c r="AU35" t="s">
        <v>253</v>
      </c>
      <c r="AV35" t="s">
        <v>198</v>
      </c>
      <c r="AW35">
        <v>5</v>
      </c>
      <c r="BB35">
        <v>0.85405371576177691</v>
      </c>
      <c r="BC35" t="s">
        <v>69</v>
      </c>
      <c r="BF35" t="s">
        <v>118</v>
      </c>
      <c r="BG35" t="s">
        <v>122</v>
      </c>
      <c r="BH35" t="s">
        <v>253</v>
      </c>
      <c r="BI35">
        <v>3903</v>
      </c>
      <c r="BJ35">
        <v>5</v>
      </c>
      <c r="BK35" t="s">
        <v>218</v>
      </c>
      <c r="BL35" t="s">
        <v>220</v>
      </c>
      <c r="BM35">
        <v>0.85405371576177691</v>
      </c>
      <c r="BN35" t="s">
        <v>69</v>
      </c>
      <c r="BO35" t="s">
        <v>180</v>
      </c>
      <c r="BP35">
        <v>838.00800000000015</v>
      </c>
    </row>
    <row r="36" spans="1:68" ht="16.5">
      <c r="A36" s="108" t="str">
        <f t="shared" si="18"/>
        <v>세운교통</v>
      </c>
      <c r="B36" s="109" t="str">
        <f t="shared" si="1"/>
        <v>신용진</v>
      </c>
      <c r="C36" s="110" t="str">
        <f t="shared" si="19"/>
        <v>D</v>
      </c>
      <c r="D36" s="111">
        <f t="shared" si="20"/>
        <v>0.84635719649466812</v>
      </c>
      <c r="E36" s="112">
        <f t="shared" si="21"/>
        <v>418</v>
      </c>
      <c r="F36" s="113" t="str">
        <f t="shared" si="22"/>
        <v>26</v>
      </c>
      <c r="G36" s="114" t="str">
        <f t="shared" si="23"/>
        <v>70바1511</v>
      </c>
      <c r="H36" s="115">
        <f t="shared" si="24"/>
        <v>4</v>
      </c>
      <c r="I36" s="116">
        <f t="shared" si="25"/>
        <v>507.37400000000002</v>
      </c>
      <c r="J36" s="117">
        <f t="shared" si="26"/>
        <v>1.9241112383107377E-2</v>
      </c>
      <c r="K36" s="117">
        <f t="shared" si="27"/>
        <v>0.35357126345454842</v>
      </c>
      <c r="L36" s="117">
        <f t="shared" si="28"/>
        <v>0.19709326847650843</v>
      </c>
      <c r="M36" s="118">
        <f t="shared" si="29"/>
        <v>16.872</v>
      </c>
      <c r="N36" s="119">
        <f t="shared" si="30"/>
        <v>0.5912798054295253</v>
      </c>
      <c r="O36" s="119">
        <f t="shared" si="31"/>
        <v>17.54130089440925</v>
      </c>
      <c r="P36" s="220">
        <f t="shared" si="32"/>
        <v>10</v>
      </c>
      <c r="Q36" s="221">
        <f t="shared" si="33"/>
        <v>3</v>
      </c>
      <c r="R36" s="221">
        <f t="shared" si="34"/>
        <v>89</v>
      </c>
      <c r="T36">
        <v>520</v>
      </c>
      <c r="U36">
        <v>418</v>
      </c>
      <c r="V36" t="s">
        <v>441</v>
      </c>
      <c r="W36">
        <v>507.37400000000002</v>
      </c>
      <c r="X36">
        <v>300.34300000000002</v>
      </c>
      <c r="Y36">
        <v>1.6890000000000001</v>
      </c>
      <c r="Z36">
        <v>16.872</v>
      </c>
      <c r="AA36">
        <v>31.211656999999999</v>
      </c>
      <c r="AB36">
        <v>0.60054700000000005</v>
      </c>
      <c r="AC36">
        <v>11.035545000000001</v>
      </c>
      <c r="AD36" s="1">
        <v>100</v>
      </c>
      <c r="AE36">
        <v>3</v>
      </c>
      <c r="AF36">
        <v>89</v>
      </c>
      <c r="AG36">
        <v>73</v>
      </c>
      <c r="AH36">
        <v>16.255913</v>
      </c>
      <c r="AI36">
        <v>72.3</v>
      </c>
      <c r="AJ36">
        <v>0</v>
      </c>
      <c r="AK36">
        <v>10</v>
      </c>
      <c r="AL36">
        <v>4119</v>
      </c>
      <c r="AM36" t="s">
        <v>442</v>
      </c>
      <c r="AN36" t="s">
        <v>443</v>
      </c>
      <c r="AO36">
        <v>243.19900000000001</v>
      </c>
      <c r="AR36" t="s">
        <v>118</v>
      </c>
      <c r="AS36" t="s">
        <v>121</v>
      </c>
      <c r="AT36" t="s">
        <v>214</v>
      </c>
      <c r="AU36" t="s">
        <v>441</v>
      </c>
      <c r="AV36" t="s">
        <v>198</v>
      </c>
      <c r="AW36">
        <v>4</v>
      </c>
      <c r="BB36">
        <v>0.84635719649466812</v>
      </c>
      <c r="BC36" t="s">
        <v>67</v>
      </c>
      <c r="BF36" t="s">
        <v>118</v>
      </c>
      <c r="BG36" t="s">
        <v>121</v>
      </c>
      <c r="BH36" t="s">
        <v>441</v>
      </c>
      <c r="BI36">
        <v>418</v>
      </c>
      <c r="BJ36">
        <v>4</v>
      </c>
      <c r="BK36" t="s">
        <v>214</v>
      </c>
      <c r="BL36" t="s">
        <v>216</v>
      </c>
      <c r="BM36">
        <v>0.84635719649466812</v>
      </c>
      <c r="BN36" t="s">
        <v>67</v>
      </c>
      <c r="BO36" t="s">
        <v>182</v>
      </c>
      <c r="BP36">
        <v>507.37400000000002</v>
      </c>
    </row>
    <row r="37" spans="1:68" ht="16.5">
      <c r="A37" s="125" t="str">
        <f t="shared" si="18"/>
        <v>세운교통</v>
      </c>
      <c r="B37" s="126" t="str">
        <f t="shared" si="1"/>
        <v>신학균</v>
      </c>
      <c r="C37" s="127" t="str">
        <f t="shared" si="19"/>
        <v>C</v>
      </c>
      <c r="D37" s="128">
        <f t="shared" si="20"/>
        <v>0.877</v>
      </c>
      <c r="E37" s="129">
        <f t="shared" si="21"/>
        <v>8288</v>
      </c>
      <c r="F37" s="130" t="str">
        <f t="shared" si="22"/>
        <v>28</v>
      </c>
      <c r="G37" s="131" t="str">
        <f t="shared" si="23"/>
        <v>73아1019</v>
      </c>
      <c r="H37" s="132">
        <f t="shared" si="24"/>
        <v>1</v>
      </c>
      <c r="I37" s="133">
        <f t="shared" si="25"/>
        <v>1258.0609999999999</v>
      </c>
      <c r="J37" s="134">
        <f t="shared" si="26"/>
        <v>4.1309820343919675E-2</v>
      </c>
      <c r="K37" s="134">
        <f t="shared" si="27"/>
        <v>0.37799502565683668</v>
      </c>
      <c r="L37" s="134">
        <f t="shared" si="28"/>
        <v>0.18838514189693506</v>
      </c>
      <c r="M37" s="135">
        <f t="shared" si="29"/>
        <v>17.068999999999999</v>
      </c>
      <c r="N37" s="136">
        <f t="shared" si="30"/>
        <v>0</v>
      </c>
      <c r="O37" s="136">
        <f t="shared" si="31"/>
        <v>10.651311820333037</v>
      </c>
      <c r="P37" s="218">
        <f t="shared" si="32"/>
        <v>34</v>
      </c>
      <c r="Q37" s="219">
        <f t="shared" si="33"/>
        <v>0</v>
      </c>
      <c r="R37" s="219">
        <f t="shared" si="34"/>
        <v>134</v>
      </c>
      <c r="T37">
        <v>520</v>
      </c>
      <c r="U37">
        <v>8288</v>
      </c>
      <c r="V37" t="s">
        <v>362</v>
      </c>
      <c r="W37">
        <v>1258.0609999999999</v>
      </c>
      <c r="X37">
        <v>717.35299999999995</v>
      </c>
      <c r="Y37">
        <v>1.754</v>
      </c>
      <c r="Z37">
        <v>17.068999999999999</v>
      </c>
      <c r="AA37">
        <v>89.311087999999998</v>
      </c>
      <c r="AB37">
        <v>3.689425</v>
      </c>
      <c r="AC37">
        <v>33.759146999999999</v>
      </c>
      <c r="AD37" s="1">
        <v>237</v>
      </c>
      <c r="AE37">
        <v>0</v>
      </c>
      <c r="AF37">
        <v>134</v>
      </c>
      <c r="AG37">
        <v>84</v>
      </c>
      <c r="AH37">
        <v>14.08628</v>
      </c>
      <c r="AI37">
        <v>753.9</v>
      </c>
      <c r="AJ37">
        <v>11.9</v>
      </c>
      <c r="AK37">
        <v>34</v>
      </c>
      <c r="AL37">
        <v>19099</v>
      </c>
      <c r="AM37" t="s">
        <v>363</v>
      </c>
      <c r="AN37" t="s">
        <v>444</v>
      </c>
      <c r="AO37">
        <v>1258.0609999999999</v>
      </c>
      <c r="AR37" t="s">
        <v>118</v>
      </c>
      <c r="AS37" t="s">
        <v>122</v>
      </c>
      <c r="AT37" t="s">
        <v>324</v>
      </c>
      <c r="AU37" t="s">
        <v>362</v>
      </c>
      <c r="AV37" t="s">
        <v>198</v>
      </c>
      <c r="AW37">
        <v>1</v>
      </c>
      <c r="BB37">
        <v>0.877</v>
      </c>
      <c r="BC37" t="s">
        <v>69</v>
      </c>
      <c r="BF37" t="s">
        <v>118</v>
      </c>
      <c r="BG37" t="s">
        <v>122</v>
      </c>
      <c r="BH37" t="s">
        <v>362</v>
      </c>
      <c r="BI37">
        <v>8288</v>
      </c>
      <c r="BJ37">
        <v>1</v>
      </c>
      <c r="BK37" t="s">
        <v>324</v>
      </c>
      <c r="BL37" t="s">
        <v>177</v>
      </c>
      <c r="BM37">
        <v>0.877</v>
      </c>
      <c r="BN37" t="s">
        <v>69</v>
      </c>
      <c r="BO37" t="s">
        <v>180</v>
      </c>
      <c r="BP37">
        <v>1258.0609999999999</v>
      </c>
    </row>
    <row r="38" spans="1:68" ht="16.5">
      <c r="A38" s="108" t="str">
        <f t="shared" si="18"/>
        <v>세운교통</v>
      </c>
      <c r="B38" s="109" t="str">
        <f t="shared" si="1"/>
        <v>안진욱</v>
      </c>
      <c r="C38" s="110" t="str">
        <f t="shared" si="19"/>
        <v>D</v>
      </c>
      <c r="D38" s="111">
        <f t="shared" si="20"/>
        <v>0.82809523809523811</v>
      </c>
      <c r="E38" s="112">
        <f t="shared" si="21"/>
        <v>1319</v>
      </c>
      <c r="F38" s="113" t="str">
        <f t="shared" si="22"/>
        <v>28</v>
      </c>
      <c r="G38" s="114" t="str">
        <f t="shared" si="23"/>
        <v>73아1010</v>
      </c>
      <c r="H38" s="115">
        <f t="shared" si="24"/>
        <v>1</v>
      </c>
      <c r="I38" s="116">
        <f t="shared" si="25"/>
        <v>1116.607</v>
      </c>
      <c r="J38" s="117">
        <f t="shared" si="26"/>
        <v>1.7159099557233028E-2</v>
      </c>
      <c r="K38" s="117">
        <f t="shared" si="27"/>
        <v>0.43681486799859426</v>
      </c>
      <c r="L38" s="117">
        <f t="shared" si="28"/>
        <v>6.7167768068801287E-2</v>
      </c>
      <c r="M38" s="118">
        <f t="shared" si="29"/>
        <v>14.183</v>
      </c>
      <c r="N38" s="119">
        <f t="shared" si="30"/>
        <v>0</v>
      </c>
      <c r="O38" s="119">
        <f t="shared" si="31"/>
        <v>8.9557024091735049E-2</v>
      </c>
      <c r="P38" s="220">
        <f t="shared" si="32"/>
        <v>50</v>
      </c>
      <c r="Q38" s="221">
        <f t="shared" si="33"/>
        <v>0</v>
      </c>
      <c r="R38" s="221">
        <f t="shared" si="34"/>
        <v>1</v>
      </c>
      <c r="T38">
        <v>520</v>
      </c>
      <c r="U38">
        <v>1319</v>
      </c>
      <c r="V38" t="s">
        <v>312</v>
      </c>
      <c r="W38">
        <v>1116.607</v>
      </c>
      <c r="X38">
        <v>642.14599999999996</v>
      </c>
      <c r="Y38">
        <v>1.7390000000000001</v>
      </c>
      <c r="Z38">
        <v>14.183</v>
      </c>
      <c r="AA38">
        <v>124.90859399999999</v>
      </c>
      <c r="AB38">
        <v>2.143319</v>
      </c>
      <c r="AC38">
        <v>54.561931000000001</v>
      </c>
      <c r="AD38" s="1">
        <v>75</v>
      </c>
      <c r="AE38">
        <v>0</v>
      </c>
      <c r="AF38">
        <v>1</v>
      </c>
      <c r="AG38">
        <v>63</v>
      </c>
      <c r="AH38">
        <v>8.9393919999999998</v>
      </c>
      <c r="AI38">
        <v>2</v>
      </c>
      <c r="AJ38">
        <v>0</v>
      </c>
      <c r="AK38">
        <v>50</v>
      </c>
      <c r="AL38">
        <v>34697</v>
      </c>
      <c r="AM38" t="s">
        <v>313</v>
      </c>
      <c r="AN38" t="s">
        <v>445</v>
      </c>
      <c r="AO38">
        <v>1116.607</v>
      </c>
      <c r="AR38" t="s">
        <v>118</v>
      </c>
      <c r="AS38" t="s">
        <v>122</v>
      </c>
      <c r="AT38" t="s">
        <v>217</v>
      </c>
      <c r="AU38" t="s">
        <v>312</v>
      </c>
      <c r="AV38" t="s">
        <v>198</v>
      </c>
      <c r="AW38">
        <v>1</v>
      </c>
      <c r="BB38">
        <v>0.82809523809523811</v>
      </c>
      <c r="BC38" t="s">
        <v>67</v>
      </c>
      <c r="BF38" t="s">
        <v>118</v>
      </c>
      <c r="BG38" t="s">
        <v>122</v>
      </c>
      <c r="BH38" t="s">
        <v>312</v>
      </c>
      <c r="BI38">
        <v>1319</v>
      </c>
      <c r="BJ38">
        <v>1</v>
      </c>
      <c r="BK38" t="s">
        <v>217</v>
      </c>
      <c r="BL38" t="s">
        <v>177</v>
      </c>
      <c r="BM38">
        <v>0.82809523809523811</v>
      </c>
      <c r="BN38" t="s">
        <v>67</v>
      </c>
      <c r="BO38" t="s">
        <v>182</v>
      </c>
      <c r="BP38">
        <v>1116.607</v>
      </c>
    </row>
    <row r="39" spans="1:68" ht="16.5">
      <c r="A39" s="125" t="str">
        <f t="shared" si="18"/>
        <v>세운교통</v>
      </c>
      <c r="B39" s="126" t="str">
        <f t="shared" si="1"/>
        <v>양철호</v>
      </c>
      <c r="C39" s="127" t="str">
        <f t="shared" si="19"/>
        <v>S</v>
      </c>
      <c r="D39" s="128">
        <f t="shared" si="20"/>
        <v>1.0614285714285714</v>
      </c>
      <c r="E39" s="129">
        <f t="shared" si="21"/>
        <v>4099</v>
      </c>
      <c r="F39" s="130" t="str">
        <f t="shared" si="22"/>
        <v>28</v>
      </c>
      <c r="G39" s="131" t="str">
        <f t="shared" si="23"/>
        <v>73아1021</v>
      </c>
      <c r="H39" s="132">
        <f t="shared" si="24"/>
        <v>1</v>
      </c>
      <c r="I39" s="133">
        <f t="shared" si="25"/>
        <v>788.58399999999995</v>
      </c>
      <c r="J39" s="134">
        <f t="shared" si="26"/>
        <v>2.0485368206147353E-2</v>
      </c>
      <c r="K39" s="134">
        <f t="shared" si="27"/>
        <v>0.35589639345734891</v>
      </c>
      <c r="L39" s="134">
        <f t="shared" si="28"/>
        <v>0.13441814695707752</v>
      </c>
      <c r="M39" s="135">
        <f t="shared" si="29"/>
        <v>14.64</v>
      </c>
      <c r="N39" s="136">
        <f t="shared" si="30"/>
        <v>0</v>
      </c>
      <c r="O39" s="136">
        <f t="shared" si="31"/>
        <v>5.9600499122477766</v>
      </c>
      <c r="P39" s="218">
        <f t="shared" si="32"/>
        <v>4</v>
      </c>
      <c r="Q39" s="219">
        <f t="shared" si="33"/>
        <v>0</v>
      </c>
      <c r="R39" s="219">
        <f t="shared" si="34"/>
        <v>47</v>
      </c>
      <c r="T39">
        <v>520</v>
      </c>
      <c r="U39">
        <v>4099</v>
      </c>
      <c r="V39" t="s">
        <v>255</v>
      </c>
      <c r="W39">
        <v>788.58399999999995</v>
      </c>
      <c r="X39">
        <v>353.76299999999998</v>
      </c>
      <c r="Y39">
        <v>2.2290000000000001</v>
      </c>
      <c r="Z39">
        <v>14.64</v>
      </c>
      <c r="AA39">
        <v>51.119706000000001</v>
      </c>
      <c r="AB39">
        <v>1.0472060000000001</v>
      </c>
      <c r="AC39">
        <v>18.193318999999999</v>
      </c>
      <c r="AD39" s="1">
        <v>106</v>
      </c>
      <c r="AE39">
        <v>0</v>
      </c>
      <c r="AF39">
        <v>47</v>
      </c>
      <c r="AG39">
        <v>73</v>
      </c>
      <c r="AH39">
        <v>15.426223</v>
      </c>
      <c r="AI39">
        <v>86.2</v>
      </c>
      <c r="AJ39">
        <v>0</v>
      </c>
      <c r="AK39">
        <v>4</v>
      </c>
      <c r="AL39">
        <v>1855</v>
      </c>
      <c r="AM39" t="s">
        <v>256</v>
      </c>
      <c r="AN39" t="s">
        <v>446</v>
      </c>
      <c r="AO39">
        <v>788.58399999999995</v>
      </c>
      <c r="AR39" t="s">
        <v>118</v>
      </c>
      <c r="AS39" t="s">
        <v>122</v>
      </c>
      <c r="AT39" t="s">
        <v>219</v>
      </c>
      <c r="AU39" t="s">
        <v>255</v>
      </c>
      <c r="AV39" t="s">
        <v>198</v>
      </c>
      <c r="AW39">
        <v>1</v>
      </c>
      <c r="BB39">
        <v>1.0614285714285714</v>
      </c>
      <c r="BC39" t="s">
        <v>71</v>
      </c>
      <c r="BF39" t="s">
        <v>118</v>
      </c>
      <c r="BG39" t="s">
        <v>122</v>
      </c>
      <c r="BH39" t="s">
        <v>255</v>
      </c>
      <c r="BI39">
        <v>4099</v>
      </c>
      <c r="BJ39">
        <v>1</v>
      </c>
      <c r="BK39" t="s">
        <v>219</v>
      </c>
      <c r="BL39" t="s">
        <v>177</v>
      </c>
      <c r="BM39">
        <v>1.0614285714285714</v>
      </c>
      <c r="BN39" t="s">
        <v>71</v>
      </c>
      <c r="BO39" t="s">
        <v>179</v>
      </c>
      <c r="BP39">
        <v>788.58399999999995</v>
      </c>
    </row>
    <row r="40" spans="1:68" ht="16.5">
      <c r="A40" s="108" t="str">
        <f t="shared" si="18"/>
        <v>세운교통</v>
      </c>
      <c r="B40" s="109" t="str">
        <f t="shared" si="1"/>
        <v>양홍규</v>
      </c>
      <c r="C40" s="110" t="str">
        <f t="shared" si="19"/>
        <v>S</v>
      </c>
      <c r="D40" s="111">
        <f t="shared" si="20"/>
        <v>1.0414285714285714</v>
      </c>
      <c r="E40" s="112">
        <f t="shared" si="21"/>
        <v>6863</v>
      </c>
      <c r="F40" s="113" t="str">
        <f t="shared" si="22"/>
        <v>28</v>
      </c>
      <c r="G40" s="114" t="str">
        <f t="shared" si="23"/>
        <v>73아1026</v>
      </c>
      <c r="H40" s="115">
        <f t="shared" si="24"/>
        <v>1</v>
      </c>
      <c r="I40" s="116">
        <f t="shared" si="25"/>
        <v>1801.646</v>
      </c>
      <c r="J40" s="117">
        <f t="shared" si="26"/>
        <v>1.0264867146176289E-2</v>
      </c>
      <c r="K40" s="117">
        <f t="shared" si="27"/>
        <v>0.35447287008061401</v>
      </c>
      <c r="L40" s="117">
        <f t="shared" si="28"/>
        <v>0.14708771867503384</v>
      </c>
      <c r="M40" s="118">
        <f t="shared" si="29"/>
        <v>13.891999999999999</v>
      </c>
      <c r="N40" s="119">
        <f t="shared" si="30"/>
        <v>0.11100959900002554</v>
      </c>
      <c r="O40" s="119">
        <f t="shared" si="31"/>
        <v>2.9972591730006894</v>
      </c>
      <c r="P40" s="220">
        <f t="shared" si="32"/>
        <v>7</v>
      </c>
      <c r="Q40" s="221">
        <f t="shared" si="33"/>
        <v>2</v>
      </c>
      <c r="R40" s="221">
        <f t="shared" si="34"/>
        <v>54</v>
      </c>
      <c r="T40">
        <v>520</v>
      </c>
      <c r="U40">
        <v>6863</v>
      </c>
      <c r="V40" t="s">
        <v>257</v>
      </c>
      <c r="W40">
        <v>1801.646</v>
      </c>
      <c r="X40">
        <v>823.93</v>
      </c>
      <c r="Y40">
        <v>2.1869999999999998</v>
      </c>
      <c r="Z40">
        <v>13.891999999999999</v>
      </c>
      <c r="AA40">
        <v>121.094407</v>
      </c>
      <c r="AB40">
        <v>1.243018</v>
      </c>
      <c r="AC40">
        <v>42.924681999999997</v>
      </c>
      <c r="AD40" s="1">
        <v>265</v>
      </c>
      <c r="AE40">
        <v>2</v>
      </c>
      <c r="AF40">
        <v>54</v>
      </c>
      <c r="AG40">
        <v>67</v>
      </c>
      <c r="AH40">
        <v>14.878028</v>
      </c>
      <c r="AI40">
        <v>56.8</v>
      </c>
      <c r="AJ40">
        <v>0</v>
      </c>
      <c r="AK40">
        <v>7</v>
      </c>
      <c r="AL40">
        <v>1506</v>
      </c>
      <c r="AM40" t="s">
        <v>258</v>
      </c>
      <c r="AN40" t="s">
        <v>447</v>
      </c>
      <c r="AO40">
        <v>1801.646</v>
      </c>
      <c r="AR40" t="s">
        <v>118</v>
      </c>
      <c r="AS40" t="s">
        <v>122</v>
      </c>
      <c r="AT40" t="s">
        <v>220</v>
      </c>
      <c r="AU40" t="s">
        <v>257</v>
      </c>
      <c r="AV40" t="s">
        <v>198</v>
      </c>
      <c r="AW40">
        <v>1</v>
      </c>
      <c r="BB40">
        <v>1.0414285714285714</v>
      </c>
      <c r="BC40" t="s">
        <v>71</v>
      </c>
      <c r="BF40" t="s">
        <v>118</v>
      </c>
      <c r="BG40" t="s">
        <v>122</v>
      </c>
      <c r="BH40" t="s">
        <v>257</v>
      </c>
      <c r="BI40">
        <v>6863</v>
      </c>
      <c r="BJ40">
        <v>1</v>
      </c>
      <c r="BK40" t="s">
        <v>220</v>
      </c>
      <c r="BL40" t="s">
        <v>177</v>
      </c>
      <c r="BM40">
        <v>1.0414285714285714</v>
      </c>
      <c r="BN40" t="s">
        <v>71</v>
      </c>
      <c r="BO40" t="s">
        <v>179</v>
      </c>
      <c r="BP40">
        <v>1801.646</v>
      </c>
    </row>
    <row r="41" spans="1:68" ht="16.5">
      <c r="A41" s="125" t="str">
        <f t="shared" si="18"/>
        <v>세운교통</v>
      </c>
      <c r="B41" s="126" t="str">
        <f t="shared" si="1"/>
        <v>윤경일</v>
      </c>
      <c r="C41" s="127" t="str">
        <f t="shared" si="19"/>
        <v>A</v>
      </c>
      <c r="D41" s="128">
        <f t="shared" si="20"/>
        <v>0.97772727272727256</v>
      </c>
      <c r="E41" s="129">
        <f t="shared" si="21"/>
        <v>6288</v>
      </c>
      <c r="F41" s="130" t="str">
        <f t="shared" si="22"/>
        <v>24-1</v>
      </c>
      <c r="G41" s="131" t="str">
        <f t="shared" si="23"/>
        <v>70바3833</v>
      </c>
      <c r="H41" s="132">
        <f t="shared" si="24"/>
        <v>1</v>
      </c>
      <c r="I41" s="133">
        <f t="shared" si="25"/>
        <v>1772.028</v>
      </c>
      <c r="J41" s="134">
        <f t="shared" si="26"/>
        <v>4.5386347473048158E-3</v>
      </c>
      <c r="K41" s="134">
        <f t="shared" si="27"/>
        <v>0.33533699871479172</v>
      </c>
      <c r="L41" s="134">
        <f t="shared" si="28"/>
        <v>7.2233621590629488E-2</v>
      </c>
      <c r="M41" s="135">
        <f t="shared" si="29"/>
        <v>11.526</v>
      </c>
      <c r="N41" s="136">
        <f t="shared" si="30"/>
        <v>5.6432516867679292E-2</v>
      </c>
      <c r="O41" s="136">
        <f t="shared" si="31"/>
        <v>30.191396524208422</v>
      </c>
      <c r="P41" s="218">
        <f t="shared" si="32"/>
        <v>0</v>
      </c>
      <c r="Q41" s="219">
        <f t="shared" si="33"/>
        <v>1</v>
      </c>
      <c r="R41" s="219">
        <f t="shared" si="34"/>
        <v>535</v>
      </c>
      <c r="T41">
        <v>520</v>
      </c>
      <c r="U41">
        <v>6288</v>
      </c>
      <c r="V41" t="s">
        <v>259</v>
      </c>
      <c r="W41">
        <v>1772.028</v>
      </c>
      <c r="X41">
        <v>823.70699999999999</v>
      </c>
      <c r="Y41">
        <v>2.1509999999999998</v>
      </c>
      <c r="Z41">
        <v>11.526</v>
      </c>
      <c r="AA41">
        <v>99.020526000000004</v>
      </c>
      <c r="AB41">
        <v>0.44941799999999998</v>
      </c>
      <c r="AC41">
        <v>33.205246000000002</v>
      </c>
      <c r="AD41" s="1">
        <v>128</v>
      </c>
      <c r="AE41">
        <v>1</v>
      </c>
      <c r="AF41">
        <v>535</v>
      </c>
      <c r="AG41">
        <v>81</v>
      </c>
      <c r="AH41">
        <v>17.895562000000002</v>
      </c>
      <c r="AI41">
        <v>933.8</v>
      </c>
      <c r="AJ41">
        <v>0</v>
      </c>
      <c r="AK41">
        <v>0</v>
      </c>
      <c r="AL41">
        <v>0</v>
      </c>
      <c r="AM41" t="s">
        <v>260</v>
      </c>
      <c r="AN41" t="s">
        <v>448</v>
      </c>
      <c r="AO41">
        <v>1772.028</v>
      </c>
      <c r="AR41" t="s">
        <v>118</v>
      </c>
      <c r="AS41" t="s">
        <v>120</v>
      </c>
      <c r="AT41" t="s">
        <v>211</v>
      </c>
      <c r="AU41" t="s">
        <v>259</v>
      </c>
      <c r="AV41" t="s">
        <v>207</v>
      </c>
      <c r="AW41">
        <v>1</v>
      </c>
      <c r="BB41">
        <v>0.97772727272727256</v>
      </c>
      <c r="BC41" t="s">
        <v>66</v>
      </c>
      <c r="BF41" t="s">
        <v>118</v>
      </c>
      <c r="BG41" t="s">
        <v>120</v>
      </c>
      <c r="BH41" t="s">
        <v>259</v>
      </c>
      <c r="BI41">
        <v>6288</v>
      </c>
      <c r="BJ41">
        <v>1</v>
      </c>
      <c r="BK41" t="s">
        <v>211</v>
      </c>
      <c r="BL41" t="s">
        <v>177</v>
      </c>
      <c r="BM41">
        <v>0.97772727272727256</v>
      </c>
      <c r="BN41" t="s">
        <v>66</v>
      </c>
      <c r="BO41" t="s">
        <v>181</v>
      </c>
      <c r="BP41">
        <v>1772.028</v>
      </c>
    </row>
    <row r="42" spans="1:68" ht="16.5">
      <c r="A42" s="108" t="str">
        <f t="shared" si="18"/>
        <v>세운교통</v>
      </c>
      <c r="B42" s="109" t="str">
        <f t="shared" si="1"/>
        <v>이덕구</v>
      </c>
      <c r="C42" s="110" t="str">
        <f t="shared" si="19"/>
        <v>S</v>
      </c>
      <c r="D42" s="111">
        <f t="shared" si="20"/>
        <v>1.0731079321227437</v>
      </c>
      <c r="E42" s="112">
        <f t="shared" si="21"/>
        <v>6902</v>
      </c>
      <c r="F42" s="113" t="str">
        <f t="shared" si="22"/>
        <v>28</v>
      </c>
      <c r="G42" s="114" t="str">
        <f t="shared" si="23"/>
        <v>73아1021</v>
      </c>
      <c r="H42" s="115">
        <f t="shared" si="24"/>
        <v>2</v>
      </c>
      <c r="I42" s="116">
        <f t="shared" si="25"/>
        <v>689.18799999999999</v>
      </c>
      <c r="J42" s="117">
        <f t="shared" si="26"/>
        <v>4.8850418410699377E-2</v>
      </c>
      <c r="K42" s="117">
        <f t="shared" si="27"/>
        <v>0.3462631457176471</v>
      </c>
      <c r="L42" s="117">
        <f t="shared" si="28"/>
        <v>0.13639239220648067</v>
      </c>
      <c r="M42" s="118">
        <f t="shared" si="29"/>
        <v>11.603</v>
      </c>
      <c r="N42" s="119">
        <f t="shared" si="30"/>
        <v>0</v>
      </c>
      <c r="O42" s="119">
        <f t="shared" si="31"/>
        <v>0.97164193606596072</v>
      </c>
      <c r="P42" s="220">
        <f t="shared" si="32"/>
        <v>14</v>
      </c>
      <c r="Q42" s="221">
        <f t="shared" si="33"/>
        <v>0</v>
      </c>
      <c r="R42" s="221">
        <f t="shared" si="34"/>
        <v>7</v>
      </c>
      <c r="T42">
        <v>520</v>
      </c>
      <c r="U42">
        <v>6902</v>
      </c>
      <c r="V42" t="s">
        <v>261</v>
      </c>
      <c r="W42">
        <v>720.43</v>
      </c>
      <c r="X42">
        <v>323.88900000000001</v>
      </c>
      <c r="Y42">
        <v>2.2240000000000002</v>
      </c>
      <c r="Z42">
        <v>11.603</v>
      </c>
      <c r="AA42">
        <v>54.087766000000002</v>
      </c>
      <c r="AB42">
        <v>2.6422099999999999</v>
      </c>
      <c r="AC42">
        <v>18.7286</v>
      </c>
      <c r="AD42" s="1">
        <v>94</v>
      </c>
      <c r="AE42">
        <v>0</v>
      </c>
      <c r="AF42">
        <v>7</v>
      </c>
      <c r="AG42">
        <v>63</v>
      </c>
      <c r="AH42">
        <v>13.319647</v>
      </c>
      <c r="AI42">
        <v>15</v>
      </c>
      <c r="AJ42">
        <v>0</v>
      </c>
      <c r="AK42">
        <v>14</v>
      </c>
      <c r="AL42">
        <v>5835</v>
      </c>
      <c r="AM42" t="s">
        <v>262</v>
      </c>
      <c r="AN42" t="s">
        <v>449</v>
      </c>
      <c r="AO42">
        <v>604.37099999999998</v>
      </c>
      <c r="AR42" t="s">
        <v>118</v>
      </c>
      <c r="AS42" t="s">
        <v>122</v>
      </c>
      <c r="AT42" t="s">
        <v>219</v>
      </c>
      <c r="AU42" t="s">
        <v>261</v>
      </c>
      <c r="AV42" t="s">
        <v>198</v>
      </c>
      <c r="AW42">
        <v>2</v>
      </c>
      <c r="BB42">
        <v>1.0731079321227437</v>
      </c>
      <c r="BC42" t="s">
        <v>71</v>
      </c>
      <c r="BF42" t="s">
        <v>118</v>
      </c>
      <c r="BG42" t="s">
        <v>122</v>
      </c>
      <c r="BH42" t="s">
        <v>261</v>
      </c>
      <c r="BI42">
        <v>6902</v>
      </c>
      <c r="BJ42">
        <v>2</v>
      </c>
      <c r="BK42" t="s">
        <v>219</v>
      </c>
      <c r="BL42" t="s">
        <v>224</v>
      </c>
      <c r="BM42">
        <v>1.0731079321227437</v>
      </c>
      <c r="BN42" t="s">
        <v>71</v>
      </c>
      <c r="BO42" t="s">
        <v>179</v>
      </c>
      <c r="BP42">
        <v>689.18799999999999</v>
      </c>
    </row>
    <row r="43" spans="1:68" ht="16.5">
      <c r="A43" s="125" t="str">
        <f t="shared" si="18"/>
        <v>세운교통</v>
      </c>
      <c r="B43" s="126" t="str">
        <f t="shared" si="1"/>
        <v>이무원</v>
      </c>
      <c r="C43" s="127" t="str">
        <f t="shared" si="19"/>
        <v>B</v>
      </c>
      <c r="D43" s="128">
        <f t="shared" si="20"/>
        <v>0.9157142857142857</v>
      </c>
      <c r="E43" s="129">
        <f t="shared" si="21"/>
        <v>4919</v>
      </c>
      <c r="F43" s="130" t="str">
        <f t="shared" si="22"/>
        <v>28</v>
      </c>
      <c r="G43" s="131" t="str">
        <f t="shared" si="23"/>
        <v>73아1026</v>
      </c>
      <c r="H43" s="132">
        <f t="shared" si="24"/>
        <v>1</v>
      </c>
      <c r="I43" s="133">
        <f t="shared" si="25"/>
        <v>1885.078</v>
      </c>
      <c r="J43" s="134">
        <f t="shared" si="26"/>
        <v>2.1715022237290573E-2</v>
      </c>
      <c r="K43" s="134">
        <f t="shared" si="27"/>
        <v>0.37510648404413749</v>
      </c>
      <c r="L43" s="134">
        <f t="shared" si="28"/>
        <v>0.15755316225641591</v>
      </c>
      <c r="M43" s="135">
        <f t="shared" si="29"/>
        <v>17.219000000000001</v>
      </c>
      <c r="N43" s="136">
        <f t="shared" si="30"/>
        <v>0.15914460833981406</v>
      </c>
      <c r="O43" s="136">
        <f t="shared" si="31"/>
        <v>7.7450376058709507</v>
      </c>
      <c r="P43" s="218">
        <f t="shared" si="32"/>
        <v>14</v>
      </c>
      <c r="Q43" s="219">
        <f t="shared" si="33"/>
        <v>3</v>
      </c>
      <c r="R43" s="219">
        <f t="shared" si="34"/>
        <v>146</v>
      </c>
      <c r="T43">
        <v>520</v>
      </c>
      <c r="U43">
        <v>4919</v>
      </c>
      <c r="V43" t="s">
        <v>263</v>
      </c>
      <c r="W43">
        <v>1885.078</v>
      </c>
      <c r="X43">
        <v>980.36699999999996</v>
      </c>
      <c r="Y43">
        <v>1.923</v>
      </c>
      <c r="Z43">
        <v>17.219000000000001</v>
      </c>
      <c r="AA43">
        <v>130.911632</v>
      </c>
      <c r="AB43">
        <v>2.842749</v>
      </c>
      <c r="AC43">
        <v>49.105801999999997</v>
      </c>
      <c r="AD43" s="1">
        <v>297</v>
      </c>
      <c r="AE43">
        <v>3</v>
      </c>
      <c r="AF43">
        <v>146</v>
      </c>
      <c r="AG43">
        <v>71</v>
      </c>
      <c r="AH43">
        <v>14.399621</v>
      </c>
      <c r="AI43">
        <v>271.39999999999998</v>
      </c>
      <c r="AJ43">
        <v>0</v>
      </c>
      <c r="AK43">
        <v>14</v>
      </c>
      <c r="AL43">
        <v>3337</v>
      </c>
      <c r="AM43" t="s">
        <v>264</v>
      </c>
      <c r="AN43" t="s">
        <v>450</v>
      </c>
      <c r="AO43">
        <v>1885.078</v>
      </c>
      <c r="AR43" t="s">
        <v>118</v>
      </c>
      <c r="AS43" t="s">
        <v>122</v>
      </c>
      <c r="AT43" t="s">
        <v>220</v>
      </c>
      <c r="AU43" t="s">
        <v>263</v>
      </c>
      <c r="AV43" t="s">
        <v>198</v>
      </c>
      <c r="AW43">
        <v>1</v>
      </c>
      <c r="BB43">
        <v>0.9157142857142857</v>
      </c>
      <c r="BC43" t="s">
        <v>68</v>
      </c>
      <c r="BF43" t="s">
        <v>118</v>
      </c>
      <c r="BG43" t="s">
        <v>122</v>
      </c>
      <c r="BH43" t="s">
        <v>263</v>
      </c>
      <c r="BI43">
        <v>4919</v>
      </c>
      <c r="BJ43">
        <v>1</v>
      </c>
      <c r="BK43" t="s">
        <v>220</v>
      </c>
      <c r="BL43" t="s">
        <v>177</v>
      </c>
      <c r="BM43">
        <v>0.9157142857142857</v>
      </c>
      <c r="BN43" t="s">
        <v>68</v>
      </c>
      <c r="BO43" t="s">
        <v>178</v>
      </c>
      <c r="BP43">
        <v>1885.078</v>
      </c>
    </row>
    <row r="44" spans="1:68" ht="16.5">
      <c r="A44" s="108" t="str">
        <f t="shared" si="18"/>
        <v>세운교통</v>
      </c>
      <c r="B44" s="109" t="str">
        <f t="shared" si="1"/>
        <v>이병주</v>
      </c>
      <c r="C44" s="110" t="str">
        <f t="shared" si="19"/>
        <v>B</v>
      </c>
      <c r="D44" s="111">
        <f t="shared" si="20"/>
        <v>0.93053603183980349</v>
      </c>
      <c r="E44" s="112">
        <f t="shared" si="21"/>
        <v>2058</v>
      </c>
      <c r="F44" s="113" t="str">
        <f t="shared" si="22"/>
        <v>24-1</v>
      </c>
      <c r="G44" s="114" t="str">
        <f t="shared" si="23"/>
        <v>73아1446</v>
      </c>
      <c r="H44" s="115">
        <f t="shared" si="24"/>
        <v>2</v>
      </c>
      <c r="I44" s="116">
        <f t="shared" si="25"/>
        <v>2296.7249999999999</v>
      </c>
      <c r="J44" s="117">
        <f t="shared" si="26"/>
        <v>1.9124053724803164E-2</v>
      </c>
      <c r="K44" s="117">
        <f t="shared" si="27"/>
        <v>0.33914371824978445</v>
      </c>
      <c r="L44" s="117">
        <f t="shared" si="28"/>
        <v>0.15326170960824653</v>
      </c>
      <c r="M44" s="118">
        <f t="shared" si="29"/>
        <v>16.225999999999999</v>
      </c>
      <c r="N44" s="119">
        <f t="shared" si="30"/>
        <v>0</v>
      </c>
      <c r="O44" s="119">
        <f t="shared" si="31"/>
        <v>6.3568777280693167</v>
      </c>
      <c r="P44" s="220">
        <f t="shared" si="32"/>
        <v>10</v>
      </c>
      <c r="Q44" s="221">
        <f t="shared" si="33"/>
        <v>0</v>
      </c>
      <c r="R44" s="221">
        <f t="shared" si="34"/>
        <v>146</v>
      </c>
      <c r="T44">
        <v>520</v>
      </c>
      <c r="U44">
        <v>2058</v>
      </c>
      <c r="V44" t="s">
        <v>265</v>
      </c>
      <c r="W44">
        <v>2296.7249999999999</v>
      </c>
      <c r="X44">
        <v>1122.58</v>
      </c>
      <c r="Y44">
        <v>2.0459999999999998</v>
      </c>
      <c r="Z44">
        <v>16.225999999999999</v>
      </c>
      <c r="AA44">
        <v>134.57329899999999</v>
      </c>
      <c r="AB44">
        <v>2.5735869999999998</v>
      </c>
      <c r="AC44">
        <v>45.639688999999997</v>
      </c>
      <c r="AD44" s="1">
        <v>352</v>
      </c>
      <c r="AE44">
        <v>0</v>
      </c>
      <c r="AF44">
        <v>146</v>
      </c>
      <c r="AG44">
        <v>73</v>
      </c>
      <c r="AH44">
        <v>17.066721000000001</v>
      </c>
      <c r="AI44">
        <v>430.3</v>
      </c>
      <c r="AJ44">
        <v>0</v>
      </c>
      <c r="AK44">
        <v>10</v>
      </c>
      <c r="AL44">
        <v>2737</v>
      </c>
      <c r="AM44" t="s">
        <v>266</v>
      </c>
      <c r="AN44" t="s">
        <v>451</v>
      </c>
      <c r="AO44">
        <v>2184.6039999999998</v>
      </c>
      <c r="AR44" t="s">
        <v>118</v>
      </c>
      <c r="AS44" t="s">
        <v>120</v>
      </c>
      <c r="AT44" t="s">
        <v>213</v>
      </c>
      <c r="AU44" t="s">
        <v>265</v>
      </c>
      <c r="AV44" t="s">
        <v>198</v>
      </c>
      <c r="AW44">
        <v>2</v>
      </c>
      <c r="BB44">
        <v>0.93053603183980349</v>
      </c>
      <c r="BC44" t="s">
        <v>68</v>
      </c>
      <c r="BF44" t="s">
        <v>118</v>
      </c>
      <c r="BG44" t="s">
        <v>120</v>
      </c>
      <c r="BH44" t="s">
        <v>265</v>
      </c>
      <c r="BI44">
        <v>2058</v>
      </c>
      <c r="BJ44">
        <v>2</v>
      </c>
      <c r="BK44" t="s">
        <v>213</v>
      </c>
      <c r="BL44" t="s">
        <v>212</v>
      </c>
      <c r="BM44">
        <v>0.93053603183980349</v>
      </c>
      <c r="BN44" t="s">
        <v>68</v>
      </c>
      <c r="BO44" t="s">
        <v>178</v>
      </c>
      <c r="BP44">
        <v>2296.7249999999999</v>
      </c>
    </row>
    <row r="45" spans="1:68" ht="16.5">
      <c r="A45" s="125" t="str">
        <f t="shared" si="18"/>
        <v>세운교통</v>
      </c>
      <c r="B45" s="126" t="str">
        <f t="shared" si="1"/>
        <v>이석준</v>
      </c>
      <c r="C45" s="127" t="str">
        <f t="shared" si="19"/>
        <v>C</v>
      </c>
      <c r="D45" s="128">
        <f t="shared" si="20"/>
        <v>0.87428571428571433</v>
      </c>
      <c r="E45" s="129">
        <f t="shared" si="21"/>
        <v>8177</v>
      </c>
      <c r="F45" s="130" t="str">
        <f t="shared" si="22"/>
        <v>67-1</v>
      </c>
      <c r="G45" s="131" t="str">
        <f t="shared" si="23"/>
        <v>70바3835</v>
      </c>
      <c r="H45" s="132">
        <f t="shared" si="24"/>
        <v>1</v>
      </c>
      <c r="I45" s="133">
        <f t="shared" si="25"/>
        <v>1715.491</v>
      </c>
      <c r="J45" s="134">
        <f t="shared" si="26"/>
        <v>4.5549143691871796E-2</v>
      </c>
      <c r="K45" s="134">
        <f t="shared" si="27"/>
        <v>0.33903015606693654</v>
      </c>
      <c r="L45" s="134">
        <f t="shared" si="28"/>
        <v>0.21043537972510495</v>
      </c>
      <c r="M45" s="135">
        <f t="shared" si="29"/>
        <v>13.183</v>
      </c>
      <c r="N45" s="136">
        <f t="shared" si="30"/>
        <v>0.99096993222348584</v>
      </c>
      <c r="O45" s="136">
        <f t="shared" si="31"/>
        <v>3.4392485883050394</v>
      </c>
      <c r="P45" s="218">
        <f t="shared" si="32"/>
        <v>18</v>
      </c>
      <c r="Q45" s="219">
        <f t="shared" si="33"/>
        <v>17</v>
      </c>
      <c r="R45" s="219">
        <f t="shared" si="34"/>
        <v>59</v>
      </c>
      <c r="T45">
        <v>520</v>
      </c>
      <c r="U45">
        <v>8177</v>
      </c>
      <c r="V45" t="s">
        <v>267</v>
      </c>
      <c r="W45">
        <v>1715.491</v>
      </c>
      <c r="X45">
        <v>934.53499999999997</v>
      </c>
      <c r="Y45">
        <v>1.8360000000000001</v>
      </c>
      <c r="Z45">
        <v>13.183</v>
      </c>
      <c r="AA45">
        <v>112.874965</v>
      </c>
      <c r="AB45">
        <v>5.1413580000000003</v>
      </c>
      <c r="AC45">
        <v>38.268017</v>
      </c>
      <c r="AD45" s="1">
        <v>361</v>
      </c>
      <c r="AE45">
        <v>17</v>
      </c>
      <c r="AF45">
        <v>59</v>
      </c>
      <c r="AG45">
        <v>67</v>
      </c>
      <c r="AH45">
        <v>15.198153</v>
      </c>
      <c r="AI45">
        <v>117.3</v>
      </c>
      <c r="AJ45">
        <v>0</v>
      </c>
      <c r="AK45">
        <v>18</v>
      </c>
      <c r="AL45">
        <v>6697</v>
      </c>
      <c r="AM45" t="s">
        <v>268</v>
      </c>
      <c r="AN45" t="s">
        <v>452</v>
      </c>
      <c r="AO45">
        <v>1715.491</v>
      </c>
      <c r="AR45" t="s">
        <v>118</v>
      </c>
      <c r="AS45" t="s">
        <v>123</v>
      </c>
      <c r="AT45" t="s">
        <v>222</v>
      </c>
      <c r="AU45" t="s">
        <v>267</v>
      </c>
      <c r="AV45" t="s">
        <v>198</v>
      </c>
      <c r="AW45">
        <v>1</v>
      </c>
      <c r="BB45">
        <v>0.87428571428571433</v>
      </c>
      <c r="BC45" t="s">
        <v>69</v>
      </c>
      <c r="BF45" t="s">
        <v>118</v>
      </c>
      <c r="BG45" t="s">
        <v>123</v>
      </c>
      <c r="BH45" t="s">
        <v>267</v>
      </c>
      <c r="BI45">
        <v>8177</v>
      </c>
      <c r="BJ45">
        <v>1</v>
      </c>
      <c r="BK45" t="s">
        <v>222</v>
      </c>
      <c r="BL45" t="s">
        <v>177</v>
      </c>
      <c r="BM45">
        <v>0.87428571428571433</v>
      </c>
      <c r="BN45" t="s">
        <v>69</v>
      </c>
      <c r="BO45" t="s">
        <v>180</v>
      </c>
      <c r="BP45">
        <v>1715.491</v>
      </c>
    </row>
    <row r="46" spans="1:68" ht="16.5">
      <c r="A46" s="108" t="str">
        <f t="shared" si="18"/>
        <v>세운교통</v>
      </c>
      <c r="B46" s="109" t="str">
        <f t="shared" si="1"/>
        <v>이성호A</v>
      </c>
      <c r="C46" s="110" t="str">
        <f t="shared" si="19"/>
        <v>B</v>
      </c>
      <c r="D46" s="111">
        <f t="shared" si="20"/>
        <v>0.93388888888888888</v>
      </c>
      <c r="E46" s="112">
        <f t="shared" si="21"/>
        <v>2796</v>
      </c>
      <c r="F46" s="113" t="str">
        <f t="shared" si="22"/>
        <v>11</v>
      </c>
      <c r="G46" s="114" t="str">
        <f t="shared" si="23"/>
        <v>70바3840</v>
      </c>
      <c r="H46" s="115">
        <f t="shared" si="24"/>
        <v>1</v>
      </c>
      <c r="I46" s="116">
        <f t="shared" si="25"/>
        <v>1399.01</v>
      </c>
      <c r="J46" s="117">
        <f t="shared" si="26"/>
        <v>2.2337176824347167E-2</v>
      </c>
      <c r="K46" s="117">
        <f t="shared" si="27"/>
        <v>0.42742377375802226</v>
      </c>
      <c r="L46" s="117">
        <f t="shared" si="28"/>
        <v>0.17226467287581934</v>
      </c>
      <c r="M46" s="118">
        <f t="shared" si="29"/>
        <v>18.417999999999999</v>
      </c>
      <c r="N46" s="119">
        <f t="shared" si="30"/>
        <v>7.1479117375858645E-2</v>
      </c>
      <c r="O46" s="119">
        <f t="shared" si="31"/>
        <v>16.654634348575065</v>
      </c>
      <c r="P46" s="220">
        <f t="shared" si="32"/>
        <v>38</v>
      </c>
      <c r="Q46" s="221">
        <f t="shared" si="33"/>
        <v>1</v>
      </c>
      <c r="R46" s="221">
        <f t="shared" si="34"/>
        <v>233</v>
      </c>
      <c r="T46">
        <v>520</v>
      </c>
      <c r="U46">
        <v>2796</v>
      </c>
      <c r="V46" t="s">
        <v>269</v>
      </c>
      <c r="W46">
        <v>1399.01</v>
      </c>
      <c r="X46">
        <v>832.09799999999996</v>
      </c>
      <c r="Y46">
        <v>1.681</v>
      </c>
      <c r="Z46">
        <v>18.417999999999999</v>
      </c>
      <c r="AA46">
        <v>99.969706000000002</v>
      </c>
      <c r="AB46">
        <v>2.2330410000000001</v>
      </c>
      <c r="AC46">
        <v>42.729429000000003</v>
      </c>
      <c r="AD46" s="1">
        <v>241</v>
      </c>
      <c r="AE46">
        <v>1</v>
      </c>
      <c r="AF46">
        <v>233</v>
      </c>
      <c r="AG46">
        <v>73</v>
      </c>
      <c r="AH46">
        <v>13.994339</v>
      </c>
      <c r="AI46">
        <v>804.9</v>
      </c>
      <c r="AJ46">
        <v>0</v>
      </c>
      <c r="AK46">
        <v>38</v>
      </c>
      <c r="AL46">
        <v>35659</v>
      </c>
      <c r="AM46" t="s">
        <v>270</v>
      </c>
      <c r="AN46" t="s">
        <v>453</v>
      </c>
      <c r="AO46">
        <v>1399.01</v>
      </c>
      <c r="AR46" t="s">
        <v>118</v>
      </c>
      <c r="AS46" t="s">
        <v>119</v>
      </c>
      <c r="AT46" t="s">
        <v>202</v>
      </c>
      <c r="AU46" t="s">
        <v>269</v>
      </c>
      <c r="AV46" t="s">
        <v>198</v>
      </c>
      <c r="AW46">
        <v>1</v>
      </c>
      <c r="BB46">
        <v>0.93388888888888888</v>
      </c>
      <c r="BC46" t="s">
        <v>68</v>
      </c>
      <c r="BF46" t="s">
        <v>118</v>
      </c>
      <c r="BG46" t="s">
        <v>119</v>
      </c>
      <c r="BH46" t="s">
        <v>269</v>
      </c>
      <c r="BI46">
        <v>2796</v>
      </c>
      <c r="BJ46">
        <v>1</v>
      </c>
      <c r="BK46" t="s">
        <v>202</v>
      </c>
      <c r="BL46" t="s">
        <v>177</v>
      </c>
      <c r="BM46">
        <v>0.93388888888888888</v>
      </c>
      <c r="BN46" t="s">
        <v>68</v>
      </c>
      <c r="BO46" t="s">
        <v>178</v>
      </c>
      <c r="BP46">
        <v>1399.01</v>
      </c>
    </row>
    <row r="47" spans="1:68" ht="16.5">
      <c r="A47" s="125" t="str">
        <f t="shared" si="18"/>
        <v>세운교통</v>
      </c>
      <c r="B47" s="126" t="str">
        <f t="shared" si="1"/>
        <v>이성호B</v>
      </c>
      <c r="C47" s="127" t="str">
        <f t="shared" si="19"/>
        <v>D</v>
      </c>
      <c r="D47" s="128">
        <f t="shared" si="20"/>
        <v>0.80681818181818177</v>
      </c>
      <c r="E47" s="129">
        <f t="shared" si="21"/>
        <v>2107</v>
      </c>
      <c r="F47" s="130" t="str">
        <f t="shared" si="22"/>
        <v>24-1</v>
      </c>
      <c r="G47" s="131" t="str">
        <f t="shared" si="23"/>
        <v>70바3813</v>
      </c>
      <c r="H47" s="132">
        <f t="shared" si="24"/>
        <v>1</v>
      </c>
      <c r="I47" s="133">
        <f t="shared" si="25"/>
        <v>2062.0169999999998</v>
      </c>
      <c r="J47" s="134">
        <f t="shared" si="26"/>
        <v>6.2956289100611101E-2</v>
      </c>
      <c r="K47" s="134">
        <f t="shared" si="27"/>
        <v>0.34392095937842415</v>
      </c>
      <c r="L47" s="134">
        <f t="shared" si="28"/>
        <v>0.18283069441231573</v>
      </c>
      <c r="M47" s="135">
        <f t="shared" si="29"/>
        <v>15.439</v>
      </c>
      <c r="N47" s="136">
        <f t="shared" si="30"/>
        <v>0</v>
      </c>
      <c r="O47" s="136">
        <f t="shared" si="31"/>
        <v>15.276304705538317</v>
      </c>
      <c r="P47" s="218">
        <f t="shared" si="32"/>
        <v>13</v>
      </c>
      <c r="Q47" s="219">
        <f t="shared" si="33"/>
        <v>0</v>
      </c>
      <c r="R47" s="219">
        <f t="shared" si="34"/>
        <v>315</v>
      </c>
      <c r="T47">
        <v>520</v>
      </c>
      <c r="U47">
        <v>2107</v>
      </c>
      <c r="V47" t="s">
        <v>271</v>
      </c>
      <c r="W47">
        <v>2062.0169999999998</v>
      </c>
      <c r="X47">
        <v>1161.9749999999999</v>
      </c>
      <c r="Y47">
        <v>1.7749999999999999</v>
      </c>
      <c r="Z47">
        <v>15.439</v>
      </c>
      <c r="AA47">
        <v>117.894417</v>
      </c>
      <c r="AB47">
        <v>7.4221950000000003</v>
      </c>
      <c r="AC47">
        <v>40.546360999999997</v>
      </c>
      <c r="AD47" s="1">
        <v>377</v>
      </c>
      <c r="AE47">
        <v>0</v>
      </c>
      <c r="AF47">
        <v>315</v>
      </c>
      <c r="AG47">
        <v>73</v>
      </c>
      <c r="AH47">
        <v>17.490369999999999</v>
      </c>
      <c r="AI47">
        <v>1310.0999999999999</v>
      </c>
      <c r="AJ47">
        <v>0</v>
      </c>
      <c r="AK47">
        <v>13</v>
      </c>
      <c r="AL47">
        <v>7561</v>
      </c>
      <c r="AM47" t="s">
        <v>272</v>
      </c>
      <c r="AN47" t="s">
        <v>454</v>
      </c>
      <c r="AO47">
        <v>2062.0169999999998</v>
      </c>
      <c r="AR47" t="s">
        <v>118</v>
      </c>
      <c r="AS47" t="s">
        <v>120</v>
      </c>
      <c r="AT47" t="s">
        <v>210</v>
      </c>
      <c r="AU47" t="s">
        <v>271</v>
      </c>
      <c r="AV47" t="s">
        <v>207</v>
      </c>
      <c r="AW47">
        <v>1</v>
      </c>
      <c r="BB47">
        <v>0.80681818181818177</v>
      </c>
      <c r="BC47" t="s">
        <v>67</v>
      </c>
      <c r="BF47" t="s">
        <v>118</v>
      </c>
      <c r="BG47" t="s">
        <v>120</v>
      </c>
      <c r="BH47" t="s">
        <v>271</v>
      </c>
      <c r="BI47">
        <v>2107</v>
      </c>
      <c r="BJ47">
        <v>1</v>
      </c>
      <c r="BK47" t="s">
        <v>210</v>
      </c>
      <c r="BL47" t="s">
        <v>177</v>
      </c>
      <c r="BM47">
        <v>0.80681818181818177</v>
      </c>
      <c r="BN47" t="s">
        <v>67</v>
      </c>
      <c r="BO47" t="s">
        <v>182</v>
      </c>
      <c r="BP47">
        <v>2062.0169999999998</v>
      </c>
    </row>
    <row r="48" spans="1:68" ht="16.5">
      <c r="A48" s="108" t="str">
        <f t="shared" si="18"/>
        <v>세운교통</v>
      </c>
      <c r="B48" s="109" t="str">
        <f t="shared" si="1"/>
        <v>이용섭</v>
      </c>
      <c r="C48" s="110" t="str">
        <f t="shared" si="19"/>
        <v>A</v>
      </c>
      <c r="D48" s="111">
        <f t="shared" si="20"/>
        <v>0.95684210526315794</v>
      </c>
      <c r="E48" s="112">
        <f t="shared" si="21"/>
        <v>2455</v>
      </c>
      <c r="F48" s="113" t="str">
        <f t="shared" si="22"/>
        <v>26</v>
      </c>
      <c r="G48" s="114" t="str">
        <f t="shared" si="23"/>
        <v>70바1513</v>
      </c>
      <c r="H48" s="115">
        <f t="shared" si="24"/>
        <v>1</v>
      </c>
      <c r="I48" s="116">
        <f t="shared" si="25"/>
        <v>1205.941</v>
      </c>
      <c r="J48" s="117">
        <f t="shared" si="26"/>
        <v>5.9525759763394699E-2</v>
      </c>
      <c r="K48" s="117">
        <f t="shared" si="27"/>
        <v>0.35357466480852978</v>
      </c>
      <c r="L48" s="117">
        <f t="shared" si="28"/>
        <v>0.14926103349998052</v>
      </c>
      <c r="M48" s="118">
        <f t="shared" si="29"/>
        <v>13.237</v>
      </c>
      <c r="N48" s="119">
        <f t="shared" si="30"/>
        <v>0.49753677833326837</v>
      </c>
      <c r="O48" s="119">
        <f t="shared" si="31"/>
        <v>18.077169612775418</v>
      </c>
      <c r="P48" s="220">
        <f t="shared" si="32"/>
        <v>7</v>
      </c>
      <c r="Q48" s="221">
        <f t="shared" si="33"/>
        <v>6</v>
      </c>
      <c r="R48" s="221">
        <f t="shared" si="34"/>
        <v>218</v>
      </c>
      <c r="T48">
        <v>520</v>
      </c>
      <c r="U48">
        <v>2455</v>
      </c>
      <c r="V48" t="s">
        <v>308</v>
      </c>
      <c r="W48">
        <v>1205.941</v>
      </c>
      <c r="X48">
        <v>663.28499999999997</v>
      </c>
      <c r="Y48">
        <v>1.8180000000000001</v>
      </c>
      <c r="Z48">
        <v>13.237</v>
      </c>
      <c r="AA48">
        <v>80.417469999999994</v>
      </c>
      <c r="AB48">
        <v>4.7869109999999999</v>
      </c>
      <c r="AC48">
        <v>28.433579999999999</v>
      </c>
      <c r="AD48" s="1">
        <v>180</v>
      </c>
      <c r="AE48">
        <v>6</v>
      </c>
      <c r="AF48">
        <v>218</v>
      </c>
      <c r="AG48">
        <v>73</v>
      </c>
      <c r="AH48">
        <v>14.996007000000001</v>
      </c>
      <c r="AI48">
        <v>144.69999999999999</v>
      </c>
      <c r="AJ48">
        <v>0</v>
      </c>
      <c r="AK48">
        <v>7</v>
      </c>
      <c r="AL48">
        <v>8596</v>
      </c>
      <c r="AM48" t="s">
        <v>309</v>
      </c>
      <c r="AN48" t="s">
        <v>455</v>
      </c>
      <c r="AO48">
        <v>1205.941</v>
      </c>
      <c r="AR48" t="s">
        <v>118</v>
      </c>
      <c r="AS48" t="s">
        <v>121</v>
      </c>
      <c r="AT48" t="s">
        <v>303</v>
      </c>
      <c r="AU48" t="s">
        <v>308</v>
      </c>
      <c r="AV48" t="s">
        <v>198</v>
      </c>
      <c r="AW48">
        <v>1</v>
      </c>
      <c r="BB48">
        <v>0.95684210526315794</v>
      </c>
      <c r="BC48" t="s">
        <v>66</v>
      </c>
      <c r="BF48" t="s">
        <v>118</v>
      </c>
      <c r="BG48" t="s">
        <v>121</v>
      </c>
      <c r="BH48" t="s">
        <v>308</v>
      </c>
      <c r="BI48">
        <v>2455</v>
      </c>
      <c r="BJ48">
        <v>1</v>
      </c>
      <c r="BK48" t="s">
        <v>303</v>
      </c>
      <c r="BL48" t="s">
        <v>177</v>
      </c>
      <c r="BM48">
        <v>0.95684210526315794</v>
      </c>
      <c r="BN48" t="s">
        <v>66</v>
      </c>
      <c r="BO48" t="s">
        <v>181</v>
      </c>
      <c r="BP48">
        <v>1205.941</v>
      </c>
    </row>
    <row r="49" spans="1:68" ht="16.5">
      <c r="A49" s="125" t="str">
        <f t="shared" si="18"/>
        <v>세운교통</v>
      </c>
      <c r="B49" s="126" t="str">
        <f t="shared" si="1"/>
        <v>이종국</v>
      </c>
      <c r="C49" s="127" t="str">
        <f t="shared" si="19"/>
        <v>D</v>
      </c>
      <c r="D49" s="128">
        <f t="shared" si="20"/>
        <v>0.82436567048252418</v>
      </c>
      <c r="E49" s="129">
        <f t="shared" si="21"/>
        <v>9099</v>
      </c>
      <c r="F49" s="130" t="str">
        <f t="shared" si="22"/>
        <v>24-1</v>
      </c>
      <c r="G49" s="131" t="str">
        <f t="shared" si="23"/>
        <v>70바3811</v>
      </c>
      <c r="H49" s="132">
        <f t="shared" si="24"/>
        <v>5</v>
      </c>
      <c r="I49" s="133">
        <f t="shared" si="25"/>
        <v>1251.2560000000001</v>
      </c>
      <c r="J49" s="134">
        <f t="shared" si="26"/>
        <v>3.0237482826445842E-2</v>
      </c>
      <c r="K49" s="134">
        <f t="shared" si="27"/>
        <v>0.3879998267531059</v>
      </c>
      <c r="L49" s="134">
        <f t="shared" si="28"/>
        <v>0.13026910560269042</v>
      </c>
      <c r="M49" s="135">
        <f t="shared" si="29"/>
        <v>15.759</v>
      </c>
      <c r="N49" s="136">
        <f t="shared" si="30"/>
        <v>0</v>
      </c>
      <c r="O49" s="136">
        <f t="shared" si="31"/>
        <v>25.893981727160547</v>
      </c>
      <c r="P49" s="218">
        <f t="shared" si="32"/>
        <v>26</v>
      </c>
      <c r="Q49" s="219">
        <f t="shared" si="33"/>
        <v>0</v>
      </c>
      <c r="R49" s="219">
        <f t="shared" si="34"/>
        <v>324</v>
      </c>
      <c r="T49">
        <v>520</v>
      </c>
      <c r="U49">
        <v>9099</v>
      </c>
      <c r="V49" t="s">
        <v>273</v>
      </c>
      <c r="W49">
        <v>1251.2560000000001</v>
      </c>
      <c r="X49">
        <v>711.06899999999996</v>
      </c>
      <c r="Y49">
        <v>1.76</v>
      </c>
      <c r="Z49">
        <v>15.759</v>
      </c>
      <c r="AA49">
        <v>78.985543000000007</v>
      </c>
      <c r="AB49">
        <v>2.3883239999999999</v>
      </c>
      <c r="AC49">
        <v>30.646377000000001</v>
      </c>
      <c r="AD49" s="1">
        <v>163</v>
      </c>
      <c r="AE49">
        <v>0</v>
      </c>
      <c r="AF49">
        <v>324</v>
      </c>
      <c r="AG49">
        <v>89</v>
      </c>
      <c r="AH49">
        <v>15.841582000000001</v>
      </c>
      <c r="AI49">
        <v>1044.9000000000001</v>
      </c>
      <c r="AJ49">
        <v>6.3</v>
      </c>
      <c r="AK49">
        <v>26</v>
      </c>
      <c r="AL49">
        <v>17195</v>
      </c>
      <c r="AM49" t="s">
        <v>274</v>
      </c>
      <c r="AN49" t="s">
        <v>456</v>
      </c>
      <c r="AO49">
        <v>645.33799999999997</v>
      </c>
      <c r="AR49" t="s">
        <v>118</v>
      </c>
      <c r="AS49" t="s">
        <v>120</v>
      </c>
      <c r="AT49" t="s">
        <v>208</v>
      </c>
      <c r="AU49" t="s">
        <v>273</v>
      </c>
      <c r="AV49" t="s">
        <v>207</v>
      </c>
      <c r="AW49">
        <v>5</v>
      </c>
      <c r="BB49">
        <v>0.82436567048252418</v>
      </c>
      <c r="BC49" t="s">
        <v>67</v>
      </c>
      <c r="BF49" t="s">
        <v>118</v>
      </c>
      <c r="BG49" t="s">
        <v>120</v>
      </c>
      <c r="BH49" t="s">
        <v>273</v>
      </c>
      <c r="BI49">
        <v>9099</v>
      </c>
      <c r="BJ49">
        <v>5</v>
      </c>
      <c r="BK49" t="s">
        <v>208</v>
      </c>
      <c r="BL49" t="s">
        <v>211</v>
      </c>
      <c r="BM49">
        <v>0.82436567048252418</v>
      </c>
      <c r="BN49" t="s">
        <v>67</v>
      </c>
      <c r="BO49" t="s">
        <v>182</v>
      </c>
      <c r="BP49">
        <v>1251.2560000000001</v>
      </c>
    </row>
    <row r="50" spans="1:68" ht="16.5">
      <c r="A50" s="108" t="str">
        <f t="shared" si="18"/>
        <v>세운교통</v>
      </c>
      <c r="B50" s="109" t="str">
        <f t="shared" si="1"/>
        <v>이진원</v>
      </c>
      <c r="C50" s="110" t="str">
        <f t="shared" si="19"/>
        <v>C</v>
      </c>
      <c r="D50" s="111">
        <f t="shared" si="20"/>
        <v>0.86905203411146481</v>
      </c>
      <c r="E50" s="112">
        <f t="shared" si="21"/>
        <v>7548</v>
      </c>
      <c r="F50" s="113" t="str">
        <f t="shared" si="22"/>
        <v>24-1</v>
      </c>
      <c r="G50" s="114" t="str">
        <f t="shared" si="23"/>
        <v>70바3812</v>
      </c>
      <c r="H50" s="115">
        <f t="shared" si="24"/>
        <v>2</v>
      </c>
      <c r="I50" s="116">
        <f t="shared" si="25"/>
        <v>1812.6989999999998</v>
      </c>
      <c r="J50" s="117">
        <f t="shared" si="26"/>
        <v>7.5990170857789868E-3</v>
      </c>
      <c r="K50" s="117">
        <f t="shared" si="27"/>
        <v>0.3466769970646012</v>
      </c>
      <c r="L50" s="117">
        <f t="shared" si="28"/>
        <v>0.16439574358456646</v>
      </c>
      <c r="M50" s="118">
        <f t="shared" si="29"/>
        <v>13.853</v>
      </c>
      <c r="N50" s="119">
        <f t="shared" si="30"/>
        <v>5.5166356907572628E-2</v>
      </c>
      <c r="O50" s="119">
        <f t="shared" si="31"/>
        <v>13.01926023018714</v>
      </c>
      <c r="P50" s="220">
        <f t="shared" si="32"/>
        <v>5</v>
      </c>
      <c r="Q50" s="221">
        <f t="shared" si="33"/>
        <v>1</v>
      </c>
      <c r="R50" s="221">
        <f t="shared" si="34"/>
        <v>236</v>
      </c>
      <c r="T50">
        <v>520</v>
      </c>
      <c r="U50">
        <v>7548</v>
      </c>
      <c r="V50" t="s">
        <v>275</v>
      </c>
      <c r="W50">
        <v>1812.6990000000001</v>
      </c>
      <c r="X50">
        <v>948.28099999999995</v>
      </c>
      <c r="Y50">
        <v>1.9119999999999999</v>
      </c>
      <c r="Z50">
        <v>13.853</v>
      </c>
      <c r="AA50">
        <v>101.54497499999999</v>
      </c>
      <c r="AB50">
        <v>0.77164200000000005</v>
      </c>
      <c r="AC50">
        <v>35.203307000000002</v>
      </c>
      <c r="AD50" s="1">
        <v>298</v>
      </c>
      <c r="AE50">
        <v>1</v>
      </c>
      <c r="AF50">
        <v>236</v>
      </c>
      <c r="AG50">
        <v>81</v>
      </c>
      <c r="AH50">
        <v>17.851192999999999</v>
      </c>
      <c r="AI50">
        <v>1065.8</v>
      </c>
      <c r="AJ50">
        <v>0</v>
      </c>
      <c r="AK50">
        <v>5</v>
      </c>
      <c r="AL50">
        <v>4799</v>
      </c>
      <c r="AM50" t="s">
        <v>276</v>
      </c>
      <c r="AN50" t="s">
        <v>457</v>
      </c>
      <c r="AO50">
        <v>1688.3969999999999</v>
      </c>
      <c r="AR50" t="s">
        <v>118</v>
      </c>
      <c r="AS50" t="s">
        <v>120</v>
      </c>
      <c r="AT50" t="s">
        <v>209</v>
      </c>
      <c r="AU50" t="s">
        <v>275</v>
      </c>
      <c r="AV50" t="s">
        <v>207</v>
      </c>
      <c r="AW50">
        <v>2</v>
      </c>
      <c r="BB50">
        <v>0.86905203411146481</v>
      </c>
      <c r="BC50" t="s">
        <v>69</v>
      </c>
      <c r="BF50" t="s">
        <v>118</v>
      </c>
      <c r="BG50" t="s">
        <v>120</v>
      </c>
      <c r="BH50" t="s">
        <v>275</v>
      </c>
      <c r="BI50">
        <v>7548</v>
      </c>
      <c r="BJ50">
        <v>2</v>
      </c>
      <c r="BK50" t="s">
        <v>209</v>
      </c>
      <c r="BL50" t="s">
        <v>211</v>
      </c>
      <c r="BM50">
        <v>0.86905203411146481</v>
      </c>
      <c r="BN50" t="s">
        <v>69</v>
      </c>
      <c r="BO50" t="s">
        <v>180</v>
      </c>
      <c r="BP50">
        <v>1812.6989999999998</v>
      </c>
    </row>
    <row r="51" spans="1:68" ht="16.5">
      <c r="A51" s="125" t="str">
        <f t="shared" si="18"/>
        <v>세운교통</v>
      </c>
      <c r="B51" s="126" t="str">
        <f t="shared" si="1"/>
        <v>이창재</v>
      </c>
      <c r="C51" s="127" t="str">
        <f t="shared" si="19"/>
        <v>A</v>
      </c>
      <c r="D51" s="128">
        <f t="shared" si="20"/>
        <v>0.97723616603385466</v>
      </c>
      <c r="E51" s="129">
        <f t="shared" si="21"/>
        <v>7377</v>
      </c>
      <c r="F51" s="130" t="str">
        <f t="shared" si="22"/>
        <v>28</v>
      </c>
      <c r="G51" s="131" t="str">
        <f t="shared" si="23"/>
        <v>73아1027</v>
      </c>
      <c r="H51" s="132">
        <f t="shared" si="24"/>
        <v>3</v>
      </c>
      <c r="I51" s="133">
        <f t="shared" si="25"/>
        <v>1750.7249999999999</v>
      </c>
      <c r="J51" s="134">
        <f t="shared" si="26"/>
        <v>8.687207961943523E-2</v>
      </c>
      <c r="K51" s="134">
        <f t="shared" si="27"/>
        <v>0.37432494686751444</v>
      </c>
      <c r="L51" s="134">
        <f t="shared" si="28"/>
        <v>0.19706121749560898</v>
      </c>
      <c r="M51" s="135">
        <f t="shared" si="29"/>
        <v>15.645</v>
      </c>
      <c r="N51" s="136">
        <f t="shared" si="30"/>
        <v>0.11423838695397621</v>
      </c>
      <c r="O51" s="136">
        <f t="shared" si="31"/>
        <v>10.795527567150753</v>
      </c>
      <c r="P51" s="218">
        <f t="shared" si="32"/>
        <v>34</v>
      </c>
      <c r="Q51" s="219">
        <f t="shared" si="33"/>
        <v>2</v>
      </c>
      <c r="R51" s="219">
        <f t="shared" si="34"/>
        <v>189</v>
      </c>
      <c r="T51">
        <v>520</v>
      </c>
      <c r="U51">
        <v>7377</v>
      </c>
      <c r="V51" t="s">
        <v>277</v>
      </c>
      <c r="W51">
        <v>1750.7249999999999</v>
      </c>
      <c r="X51">
        <v>715.14599999999996</v>
      </c>
      <c r="Y51">
        <v>2.448</v>
      </c>
      <c r="Z51">
        <v>15.645</v>
      </c>
      <c r="AA51">
        <v>127.482743</v>
      </c>
      <c r="AB51">
        <v>11.074691</v>
      </c>
      <c r="AC51">
        <v>47.719971000000001</v>
      </c>
      <c r="AD51" s="1">
        <v>345</v>
      </c>
      <c r="AE51">
        <v>2</v>
      </c>
      <c r="AF51">
        <v>189</v>
      </c>
      <c r="AG51">
        <v>78</v>
      </c>
      <c r="AH51">
        <v>13.733034999999999</v>
      </c>
      <c r="AI51">
        <v>407.4</v>
      </c>
      <c r="AJ51">
        <v>0</v>
      </c>
      <c r="AK51">
        <v>34</v>
      </c>
      <c r="AL51">
        <v>18126</v>
      </c>
      <c r="AM51" t="s">
        <v>278</v>
      </c>
      <c r="AN51" t="s">
        <v>458</v>
      </c>
      <c r="AO51">
        <v>1507.7429999999999</v>
      </c>
      <c r="AR51" t="s">
        <v>118</v>
      </c>
      <c r="AS51" t="s">
        <v>122</v>
      </c>
      <c r="AT51" t="s">
        <v>221</v>
      </c>
      <c r="AU51" t="s">
        <v>277</v>
      </c>
      <c r="AV51" t="s">
        <v>198</v>
      </c>
      <c r="AW51">
        <v>3</v>
      </c>
      <c r="BB51">
        <v>0.97723616603385466</v>
      </c>
      <c r="BC51" t="s">
        <v>66</v>
      </c>
      <c r="BF51" t="s">
        <v>118</v>
      </c>
      <c r="BG51" t="s">
        <v>122</v>
      </c>
      <c r="BH51" t="s">
        <v>277</v>
      </c>
      <c r="BI51">
        <v>7377</v>
      </c>
      <c r="BJ51">
        <v>3</v>
      </c>
      <c r="BK51" t="s">
        <v>221</v>
      </c>
      <c r="BL51" t="s">
        <v>219</v>
      </c>
      <c r="BM51">
        <v>0.97723616603385466</v>
      </c>
      <c r="BN51" t="s">
        <v>66</v>
      </c>
      <c r="BO51" t="s">
        <v>181</v>
      </c>
      <c r="BP51">
        <v>1750.7249999999999</v>
      </c>
    </row>
    <row r="52" spans="1:68" ht="16.5">
      <c r="A52" s="108" t="str">
        <f t="shared" si="18"/>
        <v>세운교통</v>
      </c>
      <c r="B52" s="109" t="str">
        <f t="shared" si="1"/>
        <v>임강준</v>
      </c>
      <c r="C52" s="110" t="str">
        <f t="shared" si="19"/>
        <v>D</v>
      </c>
      <c r="D52" s="111">
        <f t="shared" si="20"/>
        <v>0.83363636363636362</v>
      </c>
      <c r="E52" s="112">
        <f t="shared" si="21"/>
        <v>6465</v>
      </c>
      <c r="F52" s="113" t="str">
        <f t="shared" si="22"/>
        <v>24-1</v>
      </c>
      <c r="G52" s="114" t="str">
        <f t="shared" si="23"/>
        <v>73아1446</v>
      </c>
      <c r="H52" s="115">
        <f t="shared" si="24"/>
        <v>1</v>
      </c>
      <c r="I52" s="116">
        <f t="shared" si="25"/>
        <v>1816.576</v>
      </c>
      <c r="J52" s="117">
        <f t="shared" si="26"/>
        <v>3.6895005721406242E-2</v>
      </c>
      <c r="K52" s="117">
        <f t="shared" si="27"/>
        <v>0.36567979363266612</v>
      </c>
      <c r="L52" s="117">
        <f t="shared" si="28"/>
        <v>0.20092745913190529</v>
      </c>
      <c r="M52" s="118">
        <f t="shared" si="29"/>
        <v>19.372</v>
      </c>
      <c r="N52" s="119">
        <f t="shared" si="30"/>
        <v>5.5048618940248026E-2</v>
      </c>
      <c r="O52" s="119">
        <f t="shared" si="31"/>
        <v>17.120120490417136</v>
      </c>
      <c r="P52" s="220">
        <f t="shared" si="32"/>
        <v>30</v>
      </c>
      <c r="Q52" s="221">
        <f t="shared" si="33"/>
        <v>1</v>
      </c>
      <c r="R52" s="221">
        <f t="shared" si="34"/>
        <v>311</v>
      </c>
      <c r="T52">
        <v>520</v>
      </c>
      <c r="U52">
        <v>6465</v>
      </c>
      <c r="V52" t="s">
        <v>279</v>
      </c>
      <c r="W52">
        <v>1816.576</v>
      </c>
      <c r="X52">
        <v>990.59299999999996</v>
      </c>
      <c r="Y52">
        <v>1.8340000000000001</v>
      </c>
      <c r="Z52">
        <v>19.372</v>
      </c>
      <c r="AA52">
        <v>113.181091</v>
      </c>
      <c r="AB52">
        <v>4.1758170000000003</v>
      </c>
      <c r="AC52">
        <v>41.388038000000002</v>
      </c>
      <c r="AD52" s="1">
        <v>365</v>
      </c>
      <c r="AE52">
        <v>1</v>
      </c>
      <c r="AF52">
        <v>311</v>
      </c>
      <c r="AG52">
        <v>78</v>
      </c>
      <c r="AH52">
        <v>16.050172</v>
      </c>
      <c r="AI52">
        <v>1265.9000000000001</v>
      </c>
      <c r="AJ52">
        <v>0</v>
      </c>
      <c r="AK52">
        <v>30</v>
      </c>
      <c r="AL52">
        <v>18594</v>
      </c>
      <c r="AM52" t="s">
        <v>280</v>
      </c>
      <c r="AN52" t="s">
        <v>459</v>
      </c>
      <c r="AO52">
        <v>1816.576</v>
      </c>
      <c r="AR52" t="s">
        <v>118</v>
      </c>
      <c r="AS52" t="s">
        <v>120</v>
      </c>
      <c r="AT52" t="s">
        <v>213</v>
      </c>
      <c r="AU52" t="s">
        <v>279</v>
      </c>
      <c r="AV52" t="s">
        <v>198</v>
      </c>
      <c r="AW52">
        <v>1</v>
      </c>
      <c r="BB52">
        <v>0.83363636363636362</v>
      </c>
      <c r="BC52" t="s">
        <v>67</v>
      </c>
      <c r="BF52" t="s">
        <v>118</v>
      </c>
      <c r="BG52" t="s">
        <v>120</v>
      </c>
      <c r="BH52" t="s">
        <v>279</v>
      </c>
      <c r="BI52">
        <v>6465</v>
      </c>
      <c r="BJ52">
        <v>1</v>
      </c>
      <c r="BK52" t="s">
        <v>213</v>
      </c>
      <c r="BL52" t="s">
        <v>177</v>
      </c>
      <c r="BM52">
        <v>0.83363636363636362</v>
      </c>
      <c r="BN52" t="s">
        <v>67</v>
      </c>
      <c r="BO52" t="s">
        <v>182</v>
      </c>
      <c r="BP52">
        <v>1816.576</v>
      </c>
    </row>
    <row r="53" spans="1:68" ht="16.5">
      <c r="A53" s="125" t="str">
        <f t="shared" si="18"/>
        <v>세운교통</v>
      </c>
      <c r="B53" s="126" t="str">
        <f t="shared" si="1"/>
        <v>임병석</v>
      </c>
      <c r="C53" s="127" t="str">
        <f t="shared" si="19"/>
        <v>C</v>
      </c>
      <c r="D53" s="128">
        <f t="shared" si="20"/>
        <v>0.87285714285714278</v>
      </c>
      <c r="E53" s="129">
        <f t="shared" si="21"/>
        <v>1183</v>
      </c>
      <c r="F53" s="130" t="str">
        <f t="shared" si="22"/>
        <v>67-1</v>
      </c>
      <c r="G53" s="131" t="str">
        <f t="shared" si="23"/>
        <v>70바3838</v>
      </c>
      <c r="H53" s="132">
        <f t="shared" si="24"/>
        <v>1</v>
      </c>
      <c r="I53" s="133">
        <f t="shared" si="25"/>
        <v>1689.0309999999999</v>
      </c>
      <c r="J53" s="134">
        <f t="shared" si="26"/>
        <v>1.5391247632265379E-2</v>
      </c>
      <c r="K53" s="134">
        <f t="shared" si="27"/>
        <v>0.28362995320227835</v>
      </c>
      <c r="L53" s="134">
        <f t="shared" si="28"/>
        <v>0.17643252255287203</v>
      </c>
      <c r="M53" s="135">
        <f t="shared" si="29"/>
        <v>12.198</v>
      </c>
      <c r="N53" s="136">
        <f t="shared" si="30"/>
        <v>0</v>
      </c>
      <c r="O53" s="136">
        <f t="shared" si="31"/>
        <v>3.8483603912539204</v>
      </c>
      <c r="P53" s="218">
        <f t="shared" si="32"/>
        <v>0</v>
      </c>
      <c r="Q53" s="219">
        <f t="shared" si="33"/>
        <v>0</v>
      </c>
      <c r="R53" s="219">
        <f t="shared" si="34"/>
        <v>65</v>
      </c>
      <c r="T53">
        <v>520</v>
      </c>
      <c r="U53">
        <v>1183</v>
      </c>
      <c r="V53" t="s">
        <v>460</v>
      </c>
      <c r="W53">
        <v>1689.0309999999999</v>
      </c>
      <c r="X53">
        <v>921.28</v>
      </c>
      <c r="Y53">
        <v>1.833</v>
      </c>
      <c r="Z53">
        <v>12.198</v>
      </c>
      <c r="AA53">
        <v>102.689401</v>
      </c>
      <c r="AB53">
        <v>1.5805180000000001</v>
      </c>
      <c r="AC53">
        <v>29.125789999999999</v>
      </c>
      <c r="AD53" s="1">
        <v>298</v>
      </c>
      <c r="AE53">
        <v>0</v>
      </c>
      <c r="AF53">
        <v>65</v>
      </c>
      <c r="AG53">
        <v>69</v>
      </c>
      <c r="AH53">
        <v>16.447958</v>
      </c>
      <c r="AI53">
        <v>29</v>
      </c>
      <c r="AJ53">
        <v>0</v>
      </c>
      <c r="AK53">
        <v>0</v>
      </c>
      <c r="AL53">
        <v>0</v>
      </c>
      <c r="AM53" t="s">
        <v>461</v>
      </c>
      <c r="AN53" t="s">
        <v>462</v>
      </c>
      <c r="AO53">
        <v>1689.0309999999999</v>
      </c>
      <c r="AR53" t="s">
        <v>118</v>
      </c>
      <c r="AS53" t="s">
        <v>123</v>
      </c>
      <c r="AT53" t="s">
        <v>384</v>
      </c>
      <c r="AU53" t="s">
        <v>460</v>
      </c>
      <c r="AV53" t="s">
        <v>198</v>
      </c>
      <c r="AW53">
        <v>1</v>
      </c>
      <c r="BB53">
        <v>0.87285714285714278</v>
      </c>
      <c r="BC53" t="s">
        <v>69</v>
      </c>
      <c r="BF53" t="s">
        <v>118</v>
      </c>
      <c r="BG53" t="s">
        <v>123</v>
      </c>
      <c r="BH53" t="s">
        <v>460</v>
      </c>
      <c r="BI53">
        <v>1183</v>
      </c>
      <c r="BJ53">
        <v>1</v>
      </c>
      <c r="BK53" t="s">
        <v>384</v>
      </c>
      <c r="BL53" t="s">
        <v>177</v>
      </c>
      <c r="BM53">
        <v>0.87285714285714278</v>
      </c>
      <c r="BN53" t="s">
        <v>69</v>
      </c>
      <c r="BO53" t="s">
        <v>180</v>
      </c>
      <c r="BP53">
        <v>1689.0309999999999</v>
      </c>
    </row>
    <row r="54" spans="1:68" ht="16.5">
      <c r="A54" s="108" t="str">
        <f t="shared" si="18"/>
        <v>세운교통</v>
      </c>
      <c r="B54" s="109" t="str">
        <f t="shared" si="1"/>
        <v>임진웅</v>
      </c>
      <c r="C54" s="110" t="str">
        <f t="shared" si="19"/>
        <v>B</v>
      </c>
      <c r="D54" s="111">
        <f t="shared" si="20"/>
        <v>0.92142857142857137</v>
      </c>
      <c r="E54" s="112">
        <f t="shared" si="21"/>
        <v>6608</v>
      </c>
      <c r="F54" s="113" t="str">
        <f t="shared" si="22"/>
        <v>24-1</v>
      </c>
      <c r="G54" s="114" t="str">
        <f t="shared" si="23"/>
        <v>70바3811</v>
      </c>
      <c r="H54" s="115">
        <f t="shared" si="24"/>
        <v>1</v>
      </c>
      <c r="I54" s="116">
        <f t="shared" si="25"/>
        <v>1912.2439999999999</v>
      </c>
      <c r="J54" s="117">
        <f t="shared" si="26"/>
        <v>1.6653700566436488E-2</v>
      </c>
      <c r="K54" s="117">
        <f t="shared" si="27"/>
        <v>0.3352149430577171</v>
      </c>
      <c r="L54" s="117">
        <f t="shared" si="28"/>
        <v>0.15583785332834096</v>
      </c>
      <c r="M54" s="118">
        <f t="shared" si="29"/>
        <v>13.404</v>
      </c>
      <c r="N54" s="119">
        <f t="shared" si="30"/>
        <v>5.229458165380569E-2</v>
      </c>
      <c r="O54" s="119">
        <f t="shared" si="31"/>
        <v>6.2230552168028765</v>
      </c>
      <c r="P54" s="220">
        <f t="shared" si="32"/>
        <v>0</v>
      </c>
      <c r="Q54" s="221">
        <f t="shared" si="33"/>
        <v>1</v>
      </c>
      <c r="R54" s="221">
        <f t="shared" si="34"/>
        <v>119</v>
      </c>
      <c r="T54">
        <v>520</v>
      </c>
      <c r="U54">
        <v>6608</v>
      </c>
      <c r="V54" t="s">
        <v>281</v>
      </c>
      <c r="W54">
        <v>1912.2439999999999</v>
      </c>
      <c r="X54">
        <v>988.36800000000005</v>
      </c>
      <c r="Y54">
        <v>1.9350000000000001</v>
      </c>
      <c r="Z54">
        <v>13.404</v>
      </c>
      <c r="AA54">
        <v>105.396635</v>
      </c>
      <c r="AB54">
        <v>1.755244</v>
      </c>
      <c r="AC54">
        <v>35.330526999999996</v>
      </c>
      <c r="AD54" s="1">
        <v>298</v>
      </c>
      <c r="AE54">
        <v>1</v>
      </c>
      <c r="AF54">
        <v>119</v>
      </c>
      <c r="AG54">
        <v>78</v>
      </c>
      <c r="AH54">
        <v>18.143311000000001</v>
      </c>
      <c r="AI54">
        <v>1662.9</v>
      </c>
      <c r="AJ54">
        <v>0</v>
      </c>
      <c r="AK54">
        <v>0</v>
      </c>
      <c r="AL54">
        <v>0</v>
      </c>
      <c r="AM54" t="s">
        <v>282</v>
      </c>
      <c r="AN54" t="s">
        <v>463</v>
      </c>
      <c r="AO54">
        <v>1912.2439999999999</v>
      </c>
      <c r="AR54" t="s">
        <v>118</v>
      </c>
      <c r="AS54" t="s">
        <v>120</v>
      </c>
      <c r="AT54" t="s">
        <v>208</v>
      </c>
      <c r="AU54" t="s">
        <v>281</v>
      </c>
      <c r="AV54" t="s">
        <v>207</v>
      </c>
      <c r="AW54">
        <v>1</v>
      </c>
      <c r="BB54">
        <v>0.92142857142857137</v>
      </c>
      <c r="BC54" t="s">
        <v>68</v>
      </c>
      <c r="BF54" t="s">
        <v>118</v>
      </c>
      <c r="BG54" t="s">
        <v>120</v>
      </c>
      <c r="BH54" t="s">
        <v>281</v>
      </c>
      <c r="BI54">
        <v>6608</v>
      </c>
      <c r="BJ54">
        <v>1</v>
      </c>
      <c r="BK54" t="s">
        <v>208</v>
      </c>
      <c r="BL54" t="s">
        <v>177</v>
      </c>
      <c r="BM54">
        <v>0.92142857142857137</v>
      </c>
      <c r="BN54" t="s">
        <v>68</v>
      </c>
      <c r="BO54" t="s">
        <v>178</v>
      </c>
      <c r="BP54">
        <v>1912.2439999999999</v>
      </c>
    </row>
    <row r="55" spans="1:68" ht="16.5">
      <c r="A55" s="125" t="str">
        <f t="shared" si="18"/>
        <v>세운교통</v>
      </c>
      <c r="B55" s="126" t="str">
        <f t="shared" si="1"/>
        <v>임태형</v>
      </c>
      <c r="C55" s="127" t="str">
        <f t="shared" si="19"/>
        <v>C</v>
      </c>
      <c r="D55" s="128">
        <f t="shared" si="20"/>
        <v>0.8705263157894737</v>
      </c>
      <c r="E55" s="129">
        <f t="shared" si="21"/>
        <v>6868</v>
      </c>
      <c r="F55" s="130" t="str">
        <f t="shared" si="22"/>
        <v>26</v>
      </c>
      <c r="G55" s="131" t="str">
        <f t="shared" si="23"/>
        <v>70바1513</v>
      </c>
      <c r="H55" s="132">
        <f t="shared" si="24"/>
        <v>1</v>
      </c>
      <c r="I55" s="133">
        <f t="shared" si="25"/>
        <v>912.81299999999999</v>
      </c>
      <c r="J55" s="134">
        <f t="shared" si="26"/>
        <v>4.1646328728299674E-2</v>
      </c>
      <c r="K55" s="134">
        <f t="shared" si="27"/>
        <v>0.43338455794677433</v>
      </c>
      <c r="L55" s="134">
        <f t="shared" si="28"/>
        <v>0.16870925370256559</v>
      </c>
      <c r="M55" s="135">
        <f t="shared" si="29"/>
        <v>14.874000000000001</v>
      </c>
      <c r="N55" s="136">
        <f t="shared" si="30"/>
        <v>0.54775731721612209</v>
      </c>
      <c r="O55" s="136">
        <f t="shared" si="31"/>
        <v>23.11535878652035</v>
      </c>
      <c r="P55" s="218">
        <f t="shared" si="32"/>
        <v>34</v>
      </c>
      <c r="Q55" s="219">
        <f t="shared" si="33"/>
        <v>5</v>
      </c>
      <c r="R55" s="219">
        <f t="shared" si="34"/>
        <v>211</v>
      </c>
      <c r="T55">
        <v>520</v>
      </c>
      <c r="U55">
        <v>6868</v>
      </c>
      <c r="V55" t="s">
        <v>314</v>
      </c>
      <c r="W55">
        <v>912.81299999999999</v>
      </c>
      <c r="X55">
        <v>551.87599999999998</v>
      </c>
      <c r="Y55">
        <v>1.6539999999999999</v>
      </c>
      <c r="Z55">
        <v>14.874000000000001</v>
      </c>
      <c r="AA55">
        <v>69.219978999999995</v>
      </c>
      <c r="AB55">
        <v>2.8827579999999999</v>
      </c>
      <c r="AC55">
        <v>29.99887</v>
      </c>
      <c r="AD55" s="1">
        <v>154</v>
      </c>
      <c r="AE55">
        <v>5</v>
      </c>
      <c r="AF55">
        <v>211</v>
      </c>
      <c r="AG55">
        <v>72</v>
      </c>
      <c r="AH55">
        <v>13.187131000000001</v>
      </c>
      <c r="AI55">
        <v>860.8</v>
      </c>
      <c r="AJ55">
        <v>0</v>
      </c>
      <c r="AK55">
        <v>34</v>
      </c>
      <c r="AL55">
        <v>24171</v>
      </c>
      <c r="AM55" t="s">
        <v>315</v>
      </c>
      <c r="AN55" t="s">
        <v>464</v>
      </c>
      <c r="AO55">
        <v>912.81299999999999</v>
      </c>
      <c r="AR55" t="s">
        <v>118</v>
      </c>
      <c r="AS55" t="s">
        <v>121</v>
      </c>
      <c r="AT55" t="s">
        <v>303</v>
      </c>
      <c r="AU55" t="s">
        <v>314</v>
      </c>
      <c r="AV55" t="s">
        <v>198</v>
      </c>
      <c r="AW55">
        <v>1</v>
      </c>
      <c r="BB55">
        <v>0.8705263157894737</v>
      </c>
      <c r="BC55" t="s">
        <v>69</v>
      </c>
      <c r="BF55" t="s">
        <v>118</v>
      </c>
      <c r="BG55" t="s">
        <v>121</v>
      </c>
      <c r="BH55" t="s">
        <v>314</v>
      </c>
      <c r="BI55">
        <v>6868</v>
      </c>
      <c r="BJ55">
        <v>1</v>
      </c>
      <c r="BK55" t="s">
        <v>303</v>
      </c>
      <c r="BL55" t="s">
        <v>177</v>
      </c>
      <c r="BM55">
        <v>0.8705263157894737</v>
      </c>
      <c r="BN55" t="s">
        <v>69</v>
      </c>
      <c r="BO55" t="s">
        <v>180</v>
      </c>
      <c r="BP55">
        <v>912.81299999999999</v>
      </c>
    </row>
    <row r="56" spans="1:68" ht="16.5">
      <c r="A56" s="108" t="str">
        <f t="shared" si="18"/>
        <v>세운교통</v>
      </c>
      <c r="B56" s="109" t="str">
        <f t="shared" si="1"/>
        <v>장종복</v>
      </c>
      <c r="C56" s="110" t="str">
        <f t="shared" si="19"/>
        <v>D</v>
      </c>
      <c r="D56" s="111">
        <f t="shared" si="20"/>
        <v>0.81</v>
      </c>
      <c r="E56" s="112">
        <f t="shared" si="21"/>
        <v>467</v>
      </c>
      <c r="F56" s="113" t="str">
        <f t="shared" si="22"/>
        <v>67-1</v>
      </c>
      <c r="G56" s="114" t="str">
        <f t="shared" si="23"/>
        <v>70바3836</v>
      </c>
      <c r="H56" s="115">
        <f t="shared" si="24"/>
        <v>1</v>
      </c>
      <c r="I56" s="116">
        <f t="shared" si="25"/>
        <v>1858.106</v>
      </c>
      <c r="J56" s="117">
        <f t="shared" si="26"/>
        <v>1.1945113460803965E-2</v>
      </c>
      <c r="K56" s="117">
        <f t="shared" si="27"/>
        <v>0.47459361012035894</v>
      </c>
      <c r="L56" s="117">
        <f t="shared" si="28"/>
        <v>0.18029111363937256</v>
      </c>
      <c r="M56" s="118">
        <f t="shared" si="29"/>
        <v>19.05</v>
      </c>
      <c r="N56" s="119">
        <f t="shared" si="30"/>
        <v>0</v>
      </c>
      <c r="O56" s="119">
        <f t="shared" si="31"/>
        <v>10.440739118220382</v>
      </c>
      <c r="P56" s="220">
        <f t="shared" si="32"/>
        <v>79</v>
      </c>
      <c r="Q56" s="221">
        <f t="shared" si="33"/>
        <v>0</v>
      </c>
      <c r="R56" s="221">
        <f t="shared" si="34"/>
        <v>194</v>
      </c>
      <c r="T56">
        <v>520</v>
      </c>
      <c r="U56">
        <v>467</v>
      </c>
      <c r="V56" t="s">
        <v>283</v>
      </c>
      <c r="W56">
        <v>1858.106</v>
      </c>
      <c r="X56">
        <v>1092.384</v>
      </c>
      <c r="Y56">
        <v>1.7010000000000001</v>
      </c>
      <c r="Z56">
        <v>19.05</v>
      </c>
      <c r="AA56">
        <v>149.43248600000001</v>
      </c>
      <c r="AB56">
        <v>1.784988</v>
      </c>
      <c r="AC56">
        <v>70.919702999999998</v>
      </c>
      <c r="AD56" s="1">
        <v>335</v>
      </c>
      <c r="AE56">
        <v>0</v>
      </c>
      <c r="AF56">
        <v>194</v>
      </c>
      <c r="AG56">
        <v>74</v>
      </c>
      <c r="AH56">
        <v>12.434418000000001</v>
      </c>
      <c r="AI56">
        <v>263.2</v>
      </c>
      <c r="AJ56">
        <v>0</v>
      </c>
      <c r="AK56">
        <v>79</v>
      </c>
      <c r="AL56">
        <v>76543</v>
      </c>
      <c r="AM56" t="s">
        <v>284</v>
      </c>
      <c r="AN56" t="s">
        <v>465</v>
      </c>
      <c r="AO56">
        <v>1858.106</v>
      </c>
      <c r="AR56" t="s">
        <v>118</v>
      </c>
      <c r="AS56" t="s">
        <v>123</v>
      </c>
      <c r="AT56" t="s">
        <v>223</v>
      </c>
      <c r="AU56" t="s">
        <v>283</v>
      </c>
      <c r="AV56" t="s">
        <v>198</v>
      </c>
      <c r="AW56">
        <v>1</v>
      </c>
      <c r="BB56">
        <v>0.81</v>
      </c>
      <c r="BC56" t="s">
        <v>67</v>
      </c>
      <c r="BF56" t="s">
        <v>118</v>
      </c>
      <c r="BG56" t="s">
        <v>123</v>
      </c>
      <c r="BH56" t="s">
        <v>283</v>
      </c>
      <c r="BI56">
        <v>467</v>
      </c>
      <c r="BJ56">
        <v>1</v>
      </c>
      <c r="BK56" t="s">
        <v>223</v>
      </c>
      <c r="BL56" t="s">
        <v>177</v>
      </c>
      <c r="BM56">
        <v>0.81</v>
      </c>
      <c r="BN56" t="s">
        <v>67</v>
      </c>
      <c r="BO56" t="s">
        <v>182</v>
      </c>
      <c r="BP56">
        <v>1858.106</v>
      </c>
    </row>
    <row r="57" spans="1:68" ht="16.5">
      <c r="A57" s="125" t="str">
        <f t="shared" si="18"/>
        <v>세운교통</v>
      </c>
      <c r="B57" s="126" t="str">
        <f t="shared" si="1"/>
        <v>전경덕</v>
      </c>
      <c r="C57" s="127" t="str">
        <f t="shared" si="19"/>
        <v>A</v>
      </c>
      <c r="D57" s="128">
        <f t="shared" si="20"/>
        <v>0.97714285714285709</v>
      </c>
      <c r="E57" s="129">
        <f t="shared" si="21"/>
        <v>6712</v>
      </c>
      <c r="F57" s="130" t="str">
        <f t="shared" si="22"/>
        <v>26</v>
      </c>
      <c r="G57" s="131" t="str">
        <f t="shared" si="23"/>
        <v>70바1578</v>
      </c>
      <c r="H57" s="132">
        <f t="shared" si="24"/>
        <v>1</v>
      </c>
      <c r="I57" s="133">
        <f t="shared" si="25"/>
        <v>1681.298</v>
      </c>
      <c r="J57" s="134">
        <f t="shared" si="26"/>
        <v>7.7062318534122445E-3</v>
      </c>
      <c r="K57" s="134">
        <f t="shared" si="27"/>
        <v>0.3189195964987166</v>
      </c>
      <c r="L57" s="134">
        <f t="shared" si="28"/>
        <v>0.14869463949876821</v>
      </c>
      <c r="M57" s="135">
        <f t="shared" si="29"/>
        <v>12.545</v>
      </c>
      <c r="N57" s="136">
        <f t="shared" si="30"/>
        <v>5.9477855799507283E-2</v>
      </c>
      <c r="O57" s="136">
        <f t="shared" si="31"/>
        <v>3.092848501574379</v>
      </c>
      <c r="P57" s="218">
        <f t="shared" si="32"/>
        <v>13</v>
      </c>
      <c r="Q57" s="219">
        <f t="shared" si="33"/>
        <v>1</v>
      </c>
      <c r="R57" s="219">
        <f t="shared" si="34"/>
        <v>52</v>
      </c>
      <c r="T57">
        <v>520</v>
      </c>
      <c r="U57">
        <v>6712</v>
      </c>
      <c r="V57" t="s">
        <v>285</v>
      </c>
      <c r="W57">
        <v>1681.298</v>
      </c>
      <c r="X57">
        <v>819.15499999999997</v>
      </c>
      <c r="Y57">
        <v>2.052</v>
      </c>
      <c r="Z57">
        <v>12.545</v>
      </c>
      <c r="AA57">
        <v>112.02829300000001</v>
      </c>
      <c r="AB57">
        <v>0.86331599999999997</v>
      </c>
      <c r="AC57">
        <v>35.728017999999999</v>
      </c>
      <c r="AD57" s="1">
        <v>250</v>
      </c>
      <c r="AE57">
        <v>1</v>
      </c>
      <c r="AF57">
        <v>52</v>
      </c>
      <c r="AG57">
        <v>60</v>
      </c>
      <c r="AH57">
        <v>15.007797999999999</v>
      </c>
      <c r="AI57">
        <v>0</v>
      </c>
      <c r="AJ57">
        <v>0</v>
      </c>
      <c r="AK57">
        <v>13</v>
      </c>
      <c r="AL57">
        <v>2664</v>
      </c>
      <c r="AM57" t="s">
        <v>286</v>
      </c>
      <c r="AN57" t="s">
        <v>466</v>
      </c>
      <c r="AO57">
        <v>1681.298</v>
      </c>
      <c r="AR57" t="s">
        <v>118</v>
      </c>
      <c r="AS57" t="s">
        <v>121</v>
      </c>
      <c r="AT57" t="s">
        <v>216</v>
      </c>
      <c r="AU57" t="s">
        <v>285</v>
      </c>
      <c r="AV57" t="s">
        <v>198</v>
      </c>
      <c r="AW57">
        <v>1</v>
      </c>
      <c r="BB57">
        <v>0.97714285714285709</v>
      </c>
      <c r="BC57" t="s">
        <v>66</v>
      </c>
      <c r="BF57" t="s">
        <v>118</v>
      </c>
      <c r="BG57" t="s">
        <v>121</v>
      </c>
      <c r="BH57" t="s">
        <v>285</v>
      </c>
      <c r="BI57">
        <v>6712</v>
      </c>
      <c r="BJ57">
        <v>1</v>
      </c>
      <c r="BK57" t="s">
        <v>216</v>
      </c>
      <c r="BL57" t="s">
        <v>177</v>
      </c>
      <c r="BM57">
        <v>0.97714285714285709</v>
      </c>
      <c r="BN57" t="s">
        <v>66</v>
      </c>
      <c r="BO57" t="s">
        <v>181</v>
      </c>
      <c r="BP57">
        <v>1681.298</v>
      </c>
    </row>
    <row r="58" spans="1:68" ht="16.5">
      <c r="A58" s="108" t="str">
        <f t="shared" si="18"/>
        <v>세운교통</v>
      </c>
      <c r="B58" s="109" t="str">
        <f t="shared" si="1"/>
        <v>전목용</v>
      </c>
      <c r="C58" s="110" t="str">
        <f t="shared" si="19"/>
        <v>B</v>
      </c>
      <c r="D58" s="111">
        <f t="shared" si="20"/>
        <v>0.94631400690682121</v>
      </c>
      <c r="E58" s="112">
        <f t="shared" si="21"/>
        <v>511</v>
      </c>
      <c r="F58" s="113" t="str">
        <f t="shared" si="22"/>
        <v>28</v>
      </c>
      <c r="G58" s="114" t="str">
        <f t="shared" si="23"/>
        <v>73아1027</v>
      </c>
      <c r="H58" s="115">
        <f t="shared" si="24"/>
        <v>3</v>
      </c>
      <c r="I58" s="116">
        <f t="shared" si="25"/>
        <v>1656.7550000000001</v>
      </c>
      <c r="J58" s="117">
        <f t="shared" si="26"/>
        <v>3.7046707938523785E-2</v>
      </c>
      <c r="K58" s="117">
        <f t="shared" si="27"/>
        <v>0.38060613020956152</v>
      </c>
      <c r="L58" s="117">
        <f t="shared" si="28"/>
        <v>0.10985329756059284</v>
      </c>
      <c r="M58" s="118">
        <f t="shared" si="29"/>
        <v>18.614000000000001</v>
      </c>
      <c r="N58" s="119">
        <f t="shared" si="30"/>
        <v>0.12071790940724487</v>
      </c>
      <c r="O58" s="119">
        <f t="shared" si="31"/>
        <v>21.30671101037872</v>
      </c>
      <c r="P58" s="220">
        <f t="shared" si="32"/>
        <v>6</v>
      </c>
      <c r="Q58" s="221">
        <f t="shared" si="33"/>
        <v>2</v>
      </c>
      <c r="R58" s="221">
        <f t="shared" si="34"/>
        <v>353</v>
      </c>
      <c r="T58">
        <v>520</v>
      </c>
      <c r="U58">
        <v>511</v>
      </c>
      <c r="V58" t="s">
        <v>287</v>
      </c>
      <c r="W58">
        <v>1656.7550000000001</v>
      </c>
      <c r="X58">
        <v>712.95799999999997</v>
      </c>
      <c r="Y58">
        <v>2.3239999999999998</v>
      </c>
      <c r="Z58">
        <v>18.614000000000001</v>
      </c>
      <c r="AA58">
        <v>104.191903</v>
      </c>
      <c r="AB58">
        <v>3.8599670000000001</v>
      </c>
      <c r="AC58">
        <v>39.656077000000003</v>
      </c>
      <c r="AD58" s="1">
        <v>182</v>
      </c>
      <c r="AE58">
        <v>2</v>
      </c>
      <c r="AF58">
        <v>353</v>
      </c>
      <c r="AG58">
        <v>81</v>
      </c>
      <c r="AH58">
        <v>15.900995</v>
      </c>
      <c r="AI58">
        <v>830.7</v>
      </c>
      <c r="AJ58">
        <v>0</v>
      </c>
      <c r="AK58">
        <v>6</v>
      </c>
      <c r="AL58">
        <v>3474</v>
      </c>
      <c r="AM58" t="s">
        <v>288</v>
      </c>
      <c r="AN58" t="s">
        <v>467</v>
      </c>
      <c r="AO58">
        <v>1446.335</v>
      </c>
      <c r="AR58" t="s">
        <v>118</v>
      </c>
      <c r="AS58" t="s">
        <v>122</v>
      </c>
      <c r="AT58" t="s">
        <v>221</v>
      </c>
      <c r="AU58" t="s">
        <v>287</v>
      </c>
      <c r="AV58" t="s">
        <v>198</v>
      </c>
      <c r="AW58">
        <v>3</v>
      </c>
      <c r="BB58">
        <v>0.94631400690682121</v>
      </c>
      <c r="BC58" t="s">
        <v>68</v>
      </c>
      <c r="BF58" t="s">
        <v>118</v>
      </c>
      <c r="BG58" t="s">
        <v>122</v>
      </c>
      <c r="BH58" t="s">
        <v>287</v>
      </c>
      <c r="BI58">
        <v>511</v>
      </c>
      <c r="BJ58">
        <v>3</v>
      </c>
      <c r="BK58" t="s">
        <v>221</v>
      </c>
      <c r="BL58" t="s">
        <v>219</v>
      </c>
      <c r="BM58">
        <v>0.94631400690682121</v>
      </c>
      <c r="BN58" t="s">
        <v>68</v>
      </c>
      <c r="BO58" t="s">
        <v>178</v>
      </c>
      <c r="BP58">
        <v>1656.7550000000001</v>
      </c>
    </row>
    <row r="59" spans="1:68" ht="16.5">
      <c r="A59" s="125" t="str">
        <f t="shared" si="18"/>
        <v>세운교통</v>
      </c>
      <c r="B59" s="126" t="str">
        <f t="shared" si="1"/>
        <v>정구연</v>
      </c>
      <c r="C59" s="127" t="str">
        <f t="shared" si="19"/>
        <v>C</v>
      </c>
      <c r="D59" s="128">
        <f t="shared" si="20"/>
        <v>0.8861904761904762</v>
      </c>
      <c r="E59" s="129">
        <f t="shared" si="21"/>
        <v>1590</v>
      </c>
      <c r="F59" s="130" t="str">
        <f t="shared" si="22"/>
        <v>67-1</v>
      </c>
      <c r="G59" s="131" t="str">
        <f t="shared" si="23"/>
        <v>70바3835</v>
      </c>
      <c r="H59" s="132">
        <f t="shared" si="24"/>
        <v>1</v>
      </c>
      <c r="I59" s="133">
        <f t="shared" si="25"/>
        <v>2160.4520000000002</v>
      </c>
      <c r="J59" s="134">
        <f t="shared" si="26"/>
        <v>1.4632537434990166E-2</v>
      </c>
      <c r="K59" s="134">
        <f t="shared" si="27"/>
        <v>0.33183355387190783</v>
      </c>
      <c r="L59" s="134">
        <f t="shared" si="28"/>
        <v>0.13052824131246607</v>
      </c>
      <c r="M59" s="135">
        <f t="shared" si="29"/>
        <v>11.364000000000001</v>
      </c>
      <c r="N59" s="136">
        <f t="shared" si="30"/>
        <v>0.83315898710084735</v>
      </c>
      <c r="O59" s="136">
        <f t="shared" si="31"/>
        <v>2.7309100132749995</v>
      </c>
      <c r="P59" s="218">
        <f t="shared" si="32"/>
        <v>8</v>
      </c>
      <c r="Q59" s="219">
        <f t="shared" si="33"/>
        <v>18</v>
      </c>
      <c r="R59" s="219">
        <f t="shared" si="34"/>
        <v>59</v>
      </c>
      <c r="T59">
        <v>520</v>
      </c>
      <c r="U59">
        <v>1590</v>
      </c>
      <c r="V59" t="s">
        <v>289</v>
      </c>
      <c r="W59">
        <v>2160.4520000000002</v>
      </c>
      <c r="X59">
        <v>1161.162</v>
      </c>
      <c r="Y59">
        <v>1.861</v>
      </c>
      <c r="Z59">
        <v>11.364000000000001</v>
      </c>
      <c r="AA59">
        <v>145.10688999999999</v>
      </c>
      <c r="AB59">
        <v>2.1232820000000001</v>
      </c>
      <c r="AC59">
        <v>48.151335000000003</v>
      </c>
      <c r="AD59" s="1">
        <v>282</v>
      </c>
      <c r="AE59">
        <v>18</v>
      </c>
      <c r="AF59">
        <v>59</v>
      </c>
      <c r="AG59">
        <v>68</v>
      </c>
      <c r="AH59">
        <v>14.888693</v>
      </c>
      <c r="AI59">
        <v>60.4</v>
      </c>
      <c r="AJ59">
        <v>0</v>
      </c>
      <c r="AK59">
        <v>8</v>
      </c>
      <c r="AL59">
        <v>4966</v>
      </c>
      <c r="AM59" t="s">
        <v>290</v>
      </c>
      <c r="AN59" t="s">
        <v>468</v>
      </c>
      <c r="AO59">
        <v>2160.4520000000002</v>
      </c>
      <c r="AR59" t="s">
        <v>118</v>
      </c>
      <c r="AS59" t="s">
        <v>123</v>
      </c>
      <c r="AT59" t="s">
        <v>222</v>
      </c>
      <c r="AU59" t="s">
        <v>289</v>
      </c>
      <c r="AV59" t="s">
        <v>198</v>
      </c>
      <c r="AW59">
        <v>1</v>
      </c>
      <c r="BB59">
        <v>0.8861904761904762</v>
      </c>
      <c r="BC59" t="s">
        <v>69</v>
      </c>
      <c r="BF59" t="s">
        <v>118</v>
      </c>
      <c r="BG59" t="s">
        <v>123</v>
      </c>
      <c r="BH59" t="s">
        <v>289</v>
      </c>
      <c r="BI59">
        <v>1590</v>
      </c>
      <c r="BJ59">
        <v>1</v>
      </c>
      <c r="BK59" t="s">
        <v>222</v>
      </c>
      <c r="BL59" t="s">
        <v>177</v>
      </c>
      <c r="BM59">
        <v>0.8861904761904762</v>
      </c>
      <c r="BN59" t="s">
        <v>69</v>
      </c>
      <c r="BO59" t="s">
        <v>180</v>
      </c>
      <c r="BP59">
        <v>2160.4520000000002</v>
      </c>
    </row>
    <row r="60" spans="1:68" ht="16.5">
      <c r="A60" s="108" t="str">
        <f t="shared" si="18"/>
        <v>세운교통</v>
      </c>
      <c r="B60" s="109" t="str">
        <f t="shared" si="1"/>
        <v>정성하</v>
      </c>
      <c r="C60" s="110" t="str">
        <f t="shared" si="19"/>
        <v>D</v>
      </c>
      <c r="D60" s="111">
        <f t="shared" si="20"/>
        <v>0.83850000000000002</v>
      </c>
      <c r="E60" s="112">
        <f t="shared" si="21"/>
        <v>6926</v>
      </c>
      <c r="F60" s="113" t="str">
        <f t="shared" si="22"/>
        <v>28</v>
      </c>
      <c r="G60" s="114" t="str">
        <f t="shared" si="23"/>
        <v>73아1019</v>
      </c>
      <c r="H60" s="115">
        <f t="shared" si="24"/>
        <v>1</v>
      </c>
      <c r="I60" s="116">
        <f t="shared" si="25"/>
        <v>610.76</v>
      </c>
      <c r="J60" s="117">
        <f t="shared" si="26"/>
        <v>4.5101058460563156E-2</v>
      </c>
      <c r="K60" s="117">
        <f t="shared" si="27"/>
        <v>0.37983879788171854</v>
      </c>
      <c r="L60" s="117">
        <f t="shared" si="28"/>
        <v>0.18501539066081604</v>
      </c>
      <c r="M60" s="118">
        <f t="shared" si="29"/>
        <v>16.381</v>
      </c>
      <c r="N60" s="119">
        <f t="shared" si="30"/>
        <v>0</v>
      </c>
      <c r="O60" s="119">
        <f t="shared" si="31"/>
        <v>6.0128119146180703</v>
      </c>
      <c r="P60" s="220">
        <f t="shared" si="32"/>
        <v>15</v>
      </c>
      <c r="Q60" s="221">
        <f t="shared" si="33"/>
        <v>0</v>
      </c>
      <c r="R60" s="221">
        <f t="shared" si="34"/>
        <v>39</v>
      </c>
      <c r="T60">
        <v>520</v>
      </c>
      <c r="U60">
        <v>6926</v>
      </c>
      <c r="V60" t="s">
        <v>469</v>
      </c>
      <c r="W60">
        <v>648.61500000000001</v>
      </c>
      <c r="X60">
        <v>385.738</v>
      </c>
      <c r="Y60">
        <v>1.681</v>
      </c>
      <c r="Z60">
        <v>16.381</v>
      </c>
      <c r="AA60">
        <v>49.253323000000002</v>
      </c>
      <c r="AB60">
        <v>2.2213769999999999</v>
      </c>
      <c r="AC60">
        <v>18.708323</v>
      </c>
      <c r="AD60" s="1">
        <v>113</v>
      </c>
      <c r="AE60">
        <v>0</v>
      </c>
      <c r="AF60">
        <v>39</v>
      </c>
      <c r="AG60">
        <v>59</v>
      </c>
      <c r="AH60">
        <v>13.168958999999999</v>
      </c>
      <c r="AI60">
        <v>0</v>
      </c>
      <c r="AJ60">
        <v>0</v>
      </c>
      <c r="AK60">
        <v>15</v>
      </c>
      <c r="AL60">
        <v>15636</v>
      </c>
      <c r="AM60" t="s">
        <v>470</v>
      </c>
      <c r="AN60" t="s">
        <v>471</v>
      </c>
      <c r="AO60">
        <v>610.76</v>
      </c>
      <c r="AR60" t="s">
        <v>118</v>
      </c>
      <c r="AS60" t="s">
        <v>122</v>
      </c>
      <c r="AT60" t="s">
        <v>324</v>
      </c>
      <c r="AU60" t="s">
        <v>469</v>
      </c>
      <c r="AV60" t="s">
        <v>198</v>
      </c>
      <c r="AW60">
        <v>1</v>
      </c>
      <c r="BB60">
        <v>0.83850000000000002</v>
      </c>
      <c r="BC60" t="s">
        <v>67</v>
      </c>
      <c r="BF60" t="s">
        <v>118</v>
      </c>
      <c r="BG60" t="s">
        <v>122</v>
      </c>
      <c r="BH60" t="s">
        <v>469</v>
      </c>
      <c r="BI60">
        <v>6926</v>
      </c>
      <c r="BJ60">
        <v>1</v>
      </c>
      <c r="BK60" t="s">
        <v>324</v>
      </c>
      <c r="BL60" t="s">
        <v>177</v>
      </c>
      <c r="BM60">
        <v>0.83850000000000002</v>
      </c>
      <c r="BN60" t="s">
        <v>67</v>
      </c>
      <c r="BO60" t="s">
        <v>182</v>
      </c>
      <c r="BP60">
        <v>610.76</v>
      </c>
    </row>
    <row r="61" spans="1:68" ht="16.5">
      <c r="A61" s="125" t="str">
        <f t="shared" si="18"/>
        <v>세운교통</v>
      </c>
      <c r="B61" s="126" t="str">
        <f t="shared" si="1"/>
        <v>정승조</v>
      </c>
      <c r="C61" s="127" t="str">
        <f t="shared" si="19"/>
        <v>S</v>
      </c>
      <c r="D61" s="128">
        <f t="shared" si="20"/>
        <v>1.1544444444444444</v>
      </c>
      <c r="E61" s="129">
        <f t="shared" si="21"/>
        <v>9476</v>
      </c>
      <c r="F61" s="130" t="str">
        <f t="shared" si="22"/>
        <v>11</v>
      </c>
      <c r="G61" s="131" t="str">
        <f t="shared" si="23"/>
        <v>70바3841</v>
      </c>
      <c r="H61" s="132">
        <f t="shared" si="24"/>
        <v>1</v>
      </c>
      <c r="I61" s="133">
        <f t="shared" si="25"/>
        <v>1410.998</v>
      </c>
      <c r="J61" s="134">
        <f t="shared" si="26"/>
        <v>3.8239640303956955E-2</v>
      </c>
      <c r="K61" s="134">
        <f t="shared" si="27"/>
        <v>0.39563667811697145</v>
      </c>
      <c r="L61" s="134">
        <f t="shared" si="28"/>
        <v>0.26293446199073278</v>
      </c>
      <c r="M61" s="135">
        <f t="shared" si="29"/>
        <v>15.771000000000001</v>
      </c>
      <c r="N61" s="136">
        <f t="shared" si="30"/>
        <v>0.14174364527802308</v>
      </c>
      <c r="O61" s="136">
        <f t="shared" si="31"/>
        <v>32.034063832833212</v>
      </c>
      <c r="P61" s="218">
        <f t="shared" si="32"/>
        <v>32</v>
      </c>
      <c r="Q61" s="219">
        <f t="shared" si="33"/>
        <v>2</v>
      </c>
      <c r="R61" s="219">
        <f t="shared" si="34"/>
        <v>452</v>
      </c>
      <c r="T61">
        <v>520</v>
      </c>
      <c r="U61">
        <v>9476</v>
      </c>
      <c r="V61" t="s">
        <v>472</v>
      </c>
      <c r="W61">
        <v>1410.998</v>
      </c>
      <c r="X61">
        <v>679.00800000000004</v>
      </c>
      <c r="Y61">
        <v>2.0779999999999998</v>
      </c>
      <c r="Z61">
        <v>15.771000000000001</v>
      </c>
      <c r="AA61">
        <v>113.74136799999999</v>
      </c>
      <c r="AB61">
        <v>4.3494289999999998</v>
      </c>
      <c r="AC61">
        <v>45.000256999999998</v>
      </c>
      <c r="AD61" s="1">
        <v>371</v>
      </c>
      <c r="AE61">
        <v>2</v>
      </c>
      <c r="AF61">
        <v>452</v>
      </c>
      <c r="AG61">
        <v>76</v>
      </c>
      <c r="AH61">
        <v>12.405319</v>
      </c>
      <c r="AI61">
        <v>465.2</v>
      </c>
      <c r="AJ61">
        <v>0</v>
      </c>
      <c r="AK61">
        <v>32</v>
      </c>
      <c r="AL61">
        <v>29489</v>
      </c>
      <c r="AM61" t="s">
        <v>473</v>
      </c>
      <c r="AN61" t="s">
        <v>474</v>
      </c>
      <c r="AO61">
        <v>1410.998</v>
      </c>
      <c r="AR61" t="s">
        <v>118</v>
      </c>
      <c r="AS61" t="s">
        <v>119</v>
      </c>
      <c r="AT61" t="s">
        <v>203</v>
      </c>
      <c r="AU61" t="s">
        <v>472</v>
      </c>
      <c r="AV61" t="s">
        <v>198</v>
      </c>
      <c r="AW61">
        <v>1</v>
      </c>
      <c r="BB61">
        <v>1.1544444444444444</v>
      </c>
      <c r="BC61" t="s">
        <v>71</v>
      </c>
      <c r="BF61" t="s">
        <v>118</v>
      </c>
      <c r="BG61" t="s">
        <v>119</v>
      </c>
      <c r="BH61" t="s">
        <v>472</v>
      </c>
      <c r="BI61">
        <v>9476</v>
      </c>
      <c r="BJ61">
        <v>1</v>
      </c>
      <c r="BK61" t="s">
        <v>203</v>
      </c>
      <c r="BL61" t="s">
        <v>177</v>
      </c>
      <c r="BM61">
        <v>1.1544444444444444</v>
      </c>
      <c r="BN61" t="s">
        <v>71</v>
      </c>
      <c r="BO61" t="s">
        <v>179</v>
      </c>
      <c r="BP61">
        <v>1410.998</v>
      </c>
    </row>
    <row r="62" spans="1:68" ht="16.5">
      <c r="A62" s="108" t="str">
        <f t="shared" si="18"/>
        <v>세운교통</v>
      </c>
      <c r="B62" s="109" t="str">
        <f t="shared" si="1"/>
        <v>정재영B</v>
      </c>
      <c r="C62" s="110" t="str">
        <f t="shared" si="19"/>
        <v>C</v>
      </c>
      <c r="D62" s="111">
        <f t="shared" si="20"/>
        <v>0.8590552458271945</v>
      </c>
      <c r="E62" s="112">
        <f t="shared" si="21"/>
        <v>2536</v>
      </c>
      <c r="F62" s="113" t="str">
        <f t="shared" si="22"/>
        <v>24-1</v>
      </c>
      <c r="G62" s="114" t="str">
        <f t="shared" si="23"/>
        <v>70바3813</v>
      </c>
      <c r="H62" s="115">
        <f t="shared" si="24"/>
        <v>5</v>
      </c>
      <c r="I62" s="116">
        <f t="shared" si="25"/>
        <v>1483.3809999999999</v>
      </c>
      <c r="J62" s="117">
        <f t="shared" si="26"/>
        <v>2.5628615194755018E-2</v>
      </c>
      <c r="K62" s="117">
        <f t="shared" si="27"/>
        <v>0.34541272748069562</v>
      </c>
      <c r="L62" s="117">
        <f t="shared" si="28"/>
        <v>0.11527719446318917</v>
      </c>
      <c r="M62" s="118">
        <f t="shared" si="29"/>
        <v>14.795999999999999</v>
      </c>
      <c r="N62" s="119">
        <f t="shared" si="30"/>
        <v>0</v>
      </c>
      <c r="O62" s="119">
        <f t="shared" si="31"/>
        <v>29.392313909912556</v>
      </c>
      <c r="P62" s="220">
        <f t="shared" si="32"/>
        <v>4</v>
      </c>
      <c r="Q62" s="221">
        <f t="shared" si="33"/>
        <v>0</v>
      </c>
      <c r="R62" s="221">
        <f t="shared" si="34"/>
        <v>436</v>
      </c>
      <c r="T62">
        <v>520</v>
      </c>
      <c r="U62">
        <v>2536</v>
      </c>
      <c r="V62" t="s">
        <v>291</v>
      </c>
      <c r="W62">
        <v>1483.3810000000001</v>
      </c>
      <c r="X62">
        <v>798.98800000000006</v>
      </c>
      <c r="Y62">
        <v>1.857</v>
      </c>
      <c r="Z62">
        <v>14.795999999999999</v>
      </c>
      <c r="AA62">
        <v>82.599975999999998</v>
      </c>
      <c r="AB62">
        <v>2.1169229999999999</v>
      </c>
      <c r="AC62">
        <v>28.531082999999999</v>
      </c>
      <c r="AD62" s="1">
        <v>171</v>
      </c>
      <c r="AE62">
        <v>0</v>
      </c>
      <c r="AF62">
        <v>436</v>
      </c>
      <c r="AG62">
        <v>95</v>
      </c>
      <c r="AH62">
        <v>17.958611999999999</v>
      </c>
      <c r="AI62">
        <v>1072.0999999999999</v>
      </c>
      <c r="AJ62">
        <v>17.5</v>
      </c>
      <c r="AK62">
        <v>4</v>
      </c>
      <c r="AL62">
        <v>1393</v>
      </c>
      <c r="AM62" t="s">
        <v>292</v>
      </c>
      <c r="AN62" t="s">
        <v>475</v>
      </c>
      <c r="AO62">
        <v>558.14099999999996</v>
      </c>
      <c r="AR62" t="s">
        <v>118</v>
      </c>
      <c r="AS62" t="s">
        <v>120</v>
      </c>
      <c r="AT62" t="s">
        <v>210</v>
      </c>
      <c r="AU62" t="s">
        <v>291</v>
      </c>
      <c r="AV62" t="s">
        <v>207</v>
      </c>
      <c r="AW62">
        <v>5</v>
      </c>
      <c r="BB62">
        <v>0.8590552458271945</v>
      </c>
      <c r="BC62" t="s">
        <v>69</v>
      </c>
      <c r="BF62" t="s">
        <v>118</v>
      </c>
      <c r="BG62" t="s">
        <v>120</v>
      </c>
      <c r="BH62" t="s">
        <v>291</v>
      </c>
      <c r="BI62">
        <v>2536</v>
      </c>
      <c r="BJ62">
        <v>5</v>
      </c>
      <c r="BK62" t="s">
        <v>210</v>
      </c>
      <c r="BL62" t="s">
        <v>212</v>
      </c>
      <c r="BM62">
        <v>0.8590552458271945</v>
      </c>
      <c r="BN62" t="s">
        <v>69</v>
      </c>
      <c r="BO62" t="s">
        <v>180</v>
      </c>
      <c r="BP62">
        <v>1483.3809999999999</v>
      </c>
    </row>
    <row r="63" spans="1:68" ht="16.5">
      <c r="A63" s="125" t="str">
        <f t="shared" si="18"/>
        <v>세운교통</v>
      </c>
      <c r="B63" s="126" t="str">
        <f t="shared" si="1"/>
        <v>조규대</v>
      </c>
      <c r="C63" s="127" t="str">
        <f t="shared" si="19"/>
        <v>S</v>
      </c>
      <c r="D63" s="128">
        <f t="shared" si="20"/>
        <v>1.0027770325711995</v>
      </c>
      <c r="E63" s="129">
        <f t="shared" si="21"/>
        <v>7671</v>
      </c>
      <c r="F63" s="130" t="str">
        <f t="shared" si="22"/>
        <v>11</v>
      </c>
      <c r="G63" s="131" t="str">
        <f t="shared" si="23"/>
        <v>70바3820</v>
      </c>
      <c r="H63" s="132">
        <f t="shared" si="24"/>
        <v>4</v>
      </c>
      <c r="I63" s="133">
        <f t="shared" si="25"/>
        <v>844.38300000000004</v>
      </c>
      <c r="J63" s="134">
        <f t="shared" si="26"/>
        <v>3.862231775428774E-2</v>
      </c>
      <c r="K63" s="134">
        <f t="shared" si="27"/>
        <v>0.42605256002965503</v>
      </c>
      <c r="L63" s="134">
        <f t="shared" si="28"/>
        <v>0.1764602082230457</v>
      </c>
      <c r="M63" s="135">
        <f t="shared" si="29"/>
        <v>17.920999999999999</v>
      </c>
      <c r="N63" s="136">
        <f t="shared" si="30"/>
        <v>0</v>
      </c>
      <c r="O63" s="136">
        <f t="shared" si="31"/>
        <v>33.013398608606025</v>
      </c>
      <c r="P63" s="218">
        <f t="shared" si="32"/>
        <v>27</v>
      </c>
      <c r="Q63" s="219">
        <f t="shared" si="33"/>
        <v>0</v>
      </c>
      <c r="R63" s="219">
        <f t="shared" si="34"/>
        <v>287</v>
      </c>
      <c r="T63">
        <v>520</v>
      </c>
      <c r="U63">
        <v>7671</v>
      </c>
      <c r="V63" t="s">
        <v>476</v>
      </c>
      <c r="W63">
        <v>869.34400000000005</v>
      </c>
      <c r="X63">
        <v>482.51900000000001</v>
      </c>
      <c r="Y63">
        <v>1.802</v>
      </c>
      <c r="Z63">
        <v>17.920999999999999</v>
      </c>
      <c r="AA63">
        <v>64.736378999999999</v>
      </c>
      <c r="AB63">
        <v>2.5002689999999999</v>
      </c>
      <c r="AC63">
        <v>27.581099999999999</v>
      </c>
      <c r="AD63" s="1">
        <v>149</v>
      </c>
      <c r="AE63">
        <v>0</v>
      </c>
      <c r="AF63">
        <v>287</v>
      </c>
      <c r="AG63">
        <v>79</v>
      </c>
      <c r="AH63">
        <v>13.428986999999999</v>
      </c>
      <c r="AI63">
        <v>391.2</v>
      </c>
      <c r="AJ63">
        <v>0</v>
      </c>
      <c r="AK63">
        <v>27</v>
      </c>
      <c r="AL63">
        <v>23985</v>
      </c>
      <c r="AM63" t="s">
        <v>477</v>
      </c>
      <c r="AN63" t="s">
        <v>478</v>
      </c>
      <c r="AO63">
        <v>510.03899999999999</v>
      </c>
      <c r="AR63" t="s">
        <v>118</v>
      </c>
      <c r="AS63" t="s">
        <v>119</v>
      </c>
      <c r="AT63" t="s">
        <v>200</v>
      </c>
      <c r="AU63" t="s">
        <v>476</v>
      </c>
      <c r="AV63" t="s">
        <v>198</v>
      </c>
      <c r="AW63">
        <v>4</v>
      </c>
      <c r="BB63">
        <v>1.0027770325711995</v>
      </c>
      <c r="BC63" t="s">
        <v>71</v>
      </c>
      <c r="BF63" t="s">
        <v>118</v>
      </c>
      <c r="BG63" t="s">
        <v>119</v>
      </c>
      <c r="BH63" t="s">
        <v>476</v>
      </c>
      <c r="BI63">
        <v>7671</v>
      </c>
      <c r="BJ63">
        <v>4</v>
      </c>
      <c r="BK63" t="s">
        <v>200</v>
      </c>
      <c r="BL63" t="s">
        <v>202</v>
      </c>
      <c r="BM63">
        <v>1.0027770325711995</v>
      </c>
      <c r="BN63" t="s">
        <v>71</v>
      </c>
      <c r="BO63" t="s">
        <v>179</v>
      </c>
      <c r="BP63">
        <v>844.38300000000004</v>
      </c>
    </row>
    <row r="64" spans="1:68" ht="16.5">
      <c r="A64" s="108" t="str">
        <f t="shared" si="18"/>
        <v>세운교통</v>
      </c>
      <c r="B64" s="109" t="str">
        <f t="shared" si="1"/>
        <v>조태봉</v>
      </c>
      <c r="C64" s="110" t="str">
        <f t="shared" si="19"/>
        <v>C</v>
      </c>
      <c r="D64" s="111">
        <f t="shared" si="20"/>
        <v>0.85257942600481518</v>
      </c>
      <c r="E64" s="112">
        <f t="shared" si="21"/>
        <v>9652</v>
      </c>
      <c r="F64" s="113" t="str">
        <f t="shared" si="22"/>
        <v>67-1</v>
      </c>
      <c r="G64" s="114" t="str">
        <f t="shared" si="23"/>
        <v>70바3835</v>
      </c>
      <c r="H64" s="115">
        <f t="shared" si="24"/>
        <v>3</v>
      </c>
      <c r="I64" s="116">
        <f t="shared" si="25"/>
        <v>446.81200000000001</v>
      </c>
      <c r="J64" s="117">
        <f t="shared" si="26"/>
        <v>1.9392481907091925E-2</v>
      </c>
      <c r="K64" s="117">
        <f t="shared" si="27"/>
        <v>0.37993906058598276</v>
      </c>
      <c r="L64" s="117">
        <f t="shared" si="28"/>
        <v>0.24171239805555803</v>
      </c>
      <c r="M64" s="118">
        <f t="shared" si="29"/>
        <v>14.903</v>
      </c>
      <c r="N64" s="119">
        <f t="shared" si="30"/>
        <v>0.80891423486824809</v>
      </c>
      <c r="O64" s="119">
        <f t="shared" si="31"/>
        <v>15.773827579930838</v>
      </c>
      <c r="P64" s="220">
        <f t="shared" si="32"/>
        <v>11</v>
      </c>
      <c r="Q64" s="221">
        <f t="shared" si="33"/>
        <v>4</v>
      </c>
      <c r="R64" s="221">
        <f t="shared" si="34"/>
        <v>78</v>
      </c>
      <c r="T64">
        <v>520</v>
      </c>
      <c r="U64">
        <v>9652</v>
      </c>
      <c r="V64" t="s">
        <v>479</v>
      </c>
      <c r="W64">
        <v>494.49</v>
      </c>
      <c r="X64">
        <v>285.697</v>
      </c>
      <c r="Y64">
        <v>1.7310000000000001</v>
      </c>
      <c r="Z64">
        <v>14.903</v>
      </c>
      <c r="AA64">
        <v>33.933047000000002</v>
      </c>
      <c r="AB64">
        <v>0.65804600000000002</v>
      </c>
      <c r="AC64">
        <v>12.89249</v>
      </c>
      <c r="AD64" s="1">
        <v>108</v>
      </c>
      <c r="AE64">
        <v>4</v>
      </c>
      <c r="AF64">
        <v>78</v>
      </c>
      <c r="AG64">
        <v>71</v>
      </c>
      <c r="AH64">
        <v>14.572519</v>
      </c>
      <c r="AI64">
        <v>39.6</v>
      </c>
      <c r="AJ64">
        <v>0</v>
      </c>
      <c r="AK64">
        <v>11</v>
      </c>
      <c r="AL64">
        <v>9898</v>
      </c>
      <c r="AM64" t="s">
        <v>480</v>
      </c>
      <c r="AN64" t="s">
        <v>481</v>
      </c>
      <c r="AO64">
        <v>297.81900000000002</v>
      </c>
      <c r="AR64" t="s">
        <v>118</v>
      </c>
      <c r="AS64" t="s">
        <v>123</v>
      </c>
      <c r="AT64" t="s">
        <v>222</v>
      </c>
      <c r="AU64" t="s">
        <v>479</v>
      </c>
      <c r="AV64" t="s">
        <v>198</v>
      </c>
      <c r="AW64">
        <v>3</v>
      </c>
      <c r="BB64">
        <v>0.85257942600481518</v>
      </c>
      <c r="BC64" t="s">
        <v>69</v>
      </c>
      <c r="BF64" t="s">
        <v>118</v>
      </c>
      <c r="BG64" t="s">
        <v>123</v>
      </c>
      <c r="BH64" t="s">
        <v>479</v>
      </c>
      <c r="BI64">
        <v>9652</v>
      </c>
      <c r="BJ64">
        <v>3</v>
      </c>
      <c r="BK64" t="s">
        <v>222</v>
      </c>
      <c r="BL64" t="s">
        <v>200</v>
      </c>
      <c r="BM64">
        <v>0.85257942600481518</v>
      </c>
      <c r="BN64" t="s">
        <v>69</v>
      </c>
      <c r="BO64" t="s">
        <v>180</v>
      </c>
      <c r="BP64">
        <v>446.81200000000001</v>
      </c>
    </row>
    <row r="65" spans="1:68" ht="16.5">
      <c r="A65" s="125" t="str">
        <f t="shared" si="18"/>
        <v>세운교통</v>
      </c>
      <c r="B65" s="126" t="str">
        <f t="shared" si="1"/>
        <v>지광배</v>
      </c>
      <c r="C65" s="127" t="str">
        <f t="shared" si="19"/>
        <v>B</v>
      </c>
      <c r="D65" s="128">
        <f t="shared" si="20"/>
        <v>0.92666666666666664</v>
      </c>
      <c r="E65" s="129">
        <f t="shared" si="21"/>
        <v>4733</v>
      </c>
      <c r="F65" s="130" t="str">
        <f t="shared" si="22"/>
        <v>24-1</v>
      </c>
      <c r="G65" s="131" t="str">
        <f t="shared" si="23"/>
        <v>70바3810</v>
      </c>
      <c r="H65" s="132">
        <f t="shared" si="24"/>
        <v>1</v>
      </c>
      <c r="I65" s="133">
        <f t="shared" si="25"/>
        <v>1826.0989999999999</v>
      </c>
      <c r="J65" s="134">
        <f t="shared" si="26"/>
        <v>3.785359228311333E-2</v>
      </c>
      <c r="K65" s="134">
        <f t="shared" si="27"/>
        <v>0.34331298415654254</v>
      </c>
      <c r="L65" s="134">
        <f t="shared" si="28"/>
        <v>0.15278470663419672</v>
      </c>
      <c r="M65" s="135">
        <f t="shared" si="29"/>
        <v>13.247</v>
      </c>
      <c r="N65" s="136">
        <f t="shared" si="30"/>
        <v>0</v>
      </c>
      <c r="O65" s="136">
        <f t="shared" si="31"/>
        <v>6.6261467751748402</v>
      </c>
      <c r="P65" s="218">
        <f t="shared" si="32"/>
        <v>14</v>
      </c>
      <c r="Q65" s="219">
        <f t="shared" si="33"/>
        <v>0</v>
      </c>
      <c r="R65" s="219">
        <f t="shared" si="34"/>
        <v>121</v>
      </c>
      <c r="T65">
        <v>520</v>
      </c>
      <c r="U65">
        <v>4733</v>
      </c>
      <c r="V65" t="s">
        <v>326</v>
      </c>
      <c r="W65">
        <v>1826.0989999999999</v>
      </c>
      <c r="X65">
        <v>938.46699999999998</v>
      </c>
      <c r="Y65">
        <v>1.946</v>
      </c>
      <c r="Z65">
        <v>13.247</v>
      </c>
      <c r="AA65">
        <v>110.10191500000001</v>
      </c>
      <c r="AB65">
        <v>4.1677530000000003</v>
      </c>
      <c r="AC65">
        <v>37.799416999999998</v>
      </c>
      <c r="AD65" s="1">
        <v>279</v>
      </c>
      <c r="AE65">
        <v>0</v>
      </c>
      <c r="AF65">
        <v>121</v>
      </c>
      <c r="AG65">
        <v>80</v>
      </c>
      <c r="AH65">
        <v>16.585533000000002</v>
      </c>
      <c r="AI65">
        <v>858.2</v>
      </c>
      <c r="AJ65">
        <v>0</v>
      </c>
      <c r="AK65">
        <v>14</v>
      </c>
      <c r="AL65">
        <v>7629</v>
      </c>
      <c r="AM65" t="s">
        <v>327</v>
      </c>
      <c r="AN65" t="s">
        <v>482</v>
      </c>
      <c r="AO65">
        <v>1826.0989999999999</v>
      </c>
      <c r="AR65" t="s">
        <v>118</v>
      </c>
      <c r="AS65" t="s">
        <v>120</v>
      </c>
      <c r="AT65" t="s">
        <v>206</v>
      </c>
      <c r="AU65" t="s">
        <v>326</v>
      </c>
      <c r="AV65" t="s">
        <v>207</v>
      </c>
      <c r="AW65">
        <v>1</v>
      </c>
      <c r="BB65">
        <v>0.92666666666666664</v>
      </c>
      <c r="BC65" t="s">
        <v>68</v>
      </c>
      <c r="BF65" t="s">
        <v>118</v>
      </c>
      <c r="BG65" t="s">
        <v>120</v>
      </c>
      <c r="BH65" t="s">
        <v>326</v>
      </c>
      <c r="BI65">
        <v>4733</v>
      </c>
      <c r="BJ65">
        <v>1</v>
      </c>
      <c r="BK65" t="s">
        <v>206</v>
      </c>
      <c r="BL65" t="s">
        <v>177</v>
      </c>
      <c r="BM65">
        <v>0.92666666666666664</v>
      </c>
      <c r="BN65" t="s">
        <v>68</v>
      </c>
      <c r="BO65" t="s">
        <v>178</v>
      </c>
      <c r="BP65">
        <v>1826.0989999999999</v>
      </c>
    </row>
    <row r="66" spans="1:68" ht="16.5">
      <c r="A66" s="108" t="str">
        <f t="shared" si="18"/>
        <v>세운교통</v>
      </c>
      <c r="B66" s="109" t="str">
        <f t="shared" si="1"/>
        <v>지정훈</v>
      </c>
      <c r="C66" s="110" t="str">
        <f t="shared" si="19"/>
        <v>B</v>
      </c>
      <c r="D66" s="111">
        <f t="shared" si="20"/>
        <v>0.94166666666666665</v>
      </c>
      <c r="E66" s="112">
        <f t="shared" si="21"/>
        <v>7108</v>
      </c>
      <c r="F66" s="113" t="str">
        <f t="shared" si="22"/>
        <v>11</v>
      </c>
      <c r="G66" s="114" t="str">
        <f t="shared" si="23"/>
        <v>70바3820</v>
      </c>
      <c r="H66" s="115">
        <f t="shared" si="24"/>
        <v>1</v>
      </c>
      <c r="I66" s="116">
        <f t="shared" si="25"/>
        <v>811.87900000000002</v>
      </c>
      <c r="J66" s="117">
        <f t="shared" si="26"/>
        <v>3.5543750913092212E-2</v>
      </c>
      <c r="K66" s="117">
        <f t="shared" si="27"/>
        <v>0.40369203225823214</v>
      </c>
      <c r="L66" s="117">
        <f t="shared" si="28"/>
        <v>0.1909151486859495</v>
      </c>
      <c r="M66" s="118">
        <f t="shared" si="29"/>
        <v>19.148</v>
      </c>
      <c r="N66" s="119">
        <f t="shared" si="30"/>
        <v>0.12317106366835452</v>
      </c>
      <c r="O66" s="119">
        <f t="shared" si="31"/>
        <v>20.200054441610142</v>
      </c>
      <c r="P66" s="220">
        <f t="shared" si="32"/>
        <v>22</v>
      </c>
      <c r="Q66" s="221">
        <f t="shared" si="33"/>
        <v>1</v>
      </c>
      <c r="R66" s="221">
        <f t="shared" si="34"/>
        <v>164</v>
      </c>
      <c r="T66">
        <v>520</v>
      </c>
      <c r="U66">
        <v>7108</v>
      </c>
      <c r="V66" t="s">
        <v>328</v>
      </c>
      <c r="W66">
        <v>811.87900000000002</v>
      </c>
      <c r="X66">
        <v>478.93900000000002</v>
      </c>
      <c r="Y66">
        <v>1.6950000000000001</v>
      </c>
      <c r="Z66">
        <v>19.148</v>
      </c>
      <c r="AA66">
        <v>54.861654999999999</v>
      </c>
      <c r="AB66">
        <v>1.949989</v>
      </c>
      <c r="AC66">
        <v>22.147213000000001</v>
      </c>
      <c r="AD66" s="1">
        <v>155</v>
      </c>
      <c r="AE66">
        <v>1</v>
      </c>
      <c r="AF66">
        <v>164</v>
      </c>
      <c r="AG66">
        <v>78</v>
      </c>
      <c r="AH66">
        <v>14.79866</v>
      </c>
      <c r="AI66">
        <v>448.7</v>
      </c>
      <c r="AJ66">
        <v>0</v>
      </c>
      <c r="AK66">
        <v>22</v>
      </c>
      <c r="AL66">
        <v>13131</v>
      </c>
      <c r="AM66" t="s">
        <v>329</v>
      </c>
      <c r="AN66" t="s">
        <v>483</v>
      </c>
      <c r="AO66">
        <v>811.87900000000002</v>
      </c>
      <c r="AR66" t="s">
        <v>118</v>
      </c>
      <c r="AS66" t="s">
        <v>119</v>
      </c>
      <c r="AT66" t="s">
        <v>200</v>
      </c>
      <c r="AU66" t="s">
        <v>328</v>
      </c>
      <c r="AV66" t="s">
        <v>198</v>
      </c>
      <c r="AW66">
        <v>1</v>
      </c>
      <c r="BB66">
        <v>0.94166666666666665</v>
      </c>
      <c r="BC66" t="s">
        <v>68</v>
      </c>
      <c r="BF66" t="s">
        <v>118</v>
      </c>
      <c r="BG66" t="s">
        <v>119</v>
      </c>
      <c r="BH66" t="s">
        <v>328</v>
      </c>
      <c r="BI66">
        <v>7108</v>
      </c>
      <c r="BJ66">
        <v>1</v>
      </c>
      <c r="BK66" t="s">
        <v>200</v>
      </c>
      <c r="BL66" t="s">
        <v>177</v>
      </c>
      <c r="BM66">
        <v>0.94166666666666665</v>
      </c>
      <c r="BN66" t="s">
        <v>68</v>
      </c>
      <c r="BO66" t="s">
        <v>178</v>
      </c>
      <c r="BP66">
        <v>811.87900000000002</v>
      </c>
    </row>
    <row r="67" spans="1:68" ht="16.5">
      <c r="A67" s="125" t="str">
        <f t="shared" si="18"/>
        <v>세운교통</v>
      </c>
      <c r="B67" s="126" t="str">
        <f t="shared" si="1"/>
        <v>최예동</v>
      </c>
      <c r="C67" s="127" t="str">
        <f t="shared" si="19"/>
        <v>F</v>
      </c>
      <c r="D67" s="128">
        <f t="shared" si="20"/>
        <v>0.79904761904761901</v>
      </c>
      <c r="E67" s="129">
        <f t="shared" si="21"/>
        <v>6413</v>
      </c>
      <c r="F67" s="130" t="str">
        <f t="shared" si="22"/>
        <v>예비</v>
      </c>
      <c r="G67" s="131" t="str">
        <f t="shared" si="23"/>
        <v>70바3817</v>
      </c>
      <c r="H67" s="132">
        <f t="shared" si="24"/>
        <v>1</v>
      </c>
      <c r="I67" s="133">
        <f t="shared" si="25"/>
        <v>652.75599999999997</v>
      </c>
      <c r="J67" s="134">
        <f t="shared" si="26"/>
        <v>1.4328876610271884E-2</v>
      </c>
      <c r="K67" s="134">
        <f t="shared" si="27"/>
        <v>0.45051527538203145</v>
      </c>
      <c r="L67" s="134">
        <f t="shared" si="28"/>
        <v>0.12562121221405856</v>
      </c>
      <c r="M67" s="135">
        <f t="shared" si="29"/>
        <v>13.648</v>
      </c>
      <c r="N67" s="136">
        <f t="shared" si="30"/>
        <v>0.76598300130523511</v>
      </c>
      <c r="O67" s="136">
        <f t="shared" si="31"/>
        <v>17.004822628976218</v>
      </c>
      <c r="P67" s="218">
        <f t="shared" si="32"/>
        <v>31</v>
      </c>
      <c r="Q67" s="219">
        <f t="shared" si="33"/>
        <v>5</v>
      </c>
      <c r="R67" s="219">
        <f t="shared" si="34"/>
        <v>111</v>
      </c>
      <c r="T67">
        <v>520</v>
      </c>
      <c r="U67">
        <v>6413</v>
      </c>
      <c r="V67" t="s">
        <v>330</v>
      </c>
      <c r="W67">
        <v>652.75599999999997</v>
      </c>
      <c r="X67">
        <v>388.91899999999998</v>
      </c>
      <c r="Y67">
        <v>1.6779999999999999</v>
      </c>
      <c r="Z67">
        <v>13.648</v>
      </c>
      <c r="AA67">
        <v>46.467773999999999</v>
      </c>
      <c r="AB67">
        <v>0.66583099999999995</v>
      </c>
      <c r="AC67">
        <v>20.934442000000001</v>
      </c>
      <c r="AD67" s="1">
        <v>82</v>
      </c>
      <c r="AE67">
        <v>5</v>
      </c>
      <c r="AF67">
        <v>111</v>
      </c>
      <c r="AG67">
        <v>71</v>
      </c>
      <c r="AH67">
        <v>14.047497999999999</v>
      </c>
      <c r="AI67">
        <v>280</v>
      </c>
      <c r="AJ67">
        <v>0</v>
      </c>
      <c r="AK67">
        <v>31</v>
      </c>
      <c r="AL67">
        <v>21431</v>
      </c>
      <c r="AM67" t="s">
        <v>331</v>
      </c>
      <c r="AN67" t="s">
        <v>484</v>
      </c>
      <c r="AO67">
        <v>652.75599999999997</v>
      </c>
      <c r="AR67" t="s">
        <v>118</v>
      </c>
      <c r="AS67" t="s">
        <v>91</v>
      </c>
      <c r="AT67" t="s">
        <v>224</v>
      </c>
      <c r="AU67" t="s">
        <v>330</v>
      </c>
      <c r="AV67" t="s">
        <v>207</v>
      </c>
      <c r="AW67">
        <v>1</v>
      </c>
      <c r="BB67">
        <v>0.79904761904761901</v>
      </c>
      <c r="BC67" t="s">
        <v>70</v>
      </c>
      <c r="BF67" t="s">
        <v>118</v>
      </c>
      <c r="BG67" t="s">
        <v>91</v>
      </c>
      <c r="BH67" t="s">
        <v>330</v>
      </c>
      <c r="BI67">
        <v>6413</v>
      </c>
      <c r="BJ67">
        <v>1</v>
      </c>
      <c r="BK67" t="s">
        <v>224</v>
      </c>
      <c r="BL67" t="s">
        <v>177</v>
      </c>
      <c r="BM67">
        <v>0.79904761904761901</v>
      </c>
      <c r="BN67" t="s">
        <v>70</v>
      </c>
      <c r="BO67" t="s">
        <v>191</v>
      </c>
      <c r="BP67">
        <v>652.75599999999997</v>
      </c>
    </row>
    <row r="68" spans="1:68" ht="16.5">
      <c r="A68" s="108" t="str">
        <f t="shared" si="18"/>
        <v>세운교통</v>
      </c>
      <c r="B68" s="109" t="str">
        <f t="shared" si="1"/>
        <v>최현준</v>
      </c>
      <c r="C68" s="110" t="str">
        <f t="shared" si="19"/>
        <v>A</v>
      </c>
      <c r="D68" s="111">
        <f t="shared" si="20"/>
        <v>0.95270608099896692</v>
      </c>
      <c r="E68" s="112">
        <f t="shared" si="21"/>
        <v>5528</v>
      </c>
      <c r="F68" s="113" t="str">
        <f t="shared" si="22"/>
        <v>28</v>
      </c>
      <c r="G68" s="114" t="str">
        <f t="shared" si="23"/>
        <v>73아1010</v>
      </c>
      <c r="H68" s="115">
        <f t="shared" si="24"/>
        <v>6</v>
      </c>
      <c r="I68" s="116">
        <f t="shared" si="25"/>
        <v>782.42799999999988</v>
      </c>
      <c r="J68" s="117">
        <f t="shared" si="26"/>
        <v>3.9785668517863103E-2</v>
      </c>
      <c r="K68" s="117">
        <f t="shared" si="27"/>
        <v>0.43404731101025895</v>
      </c>
      <c r="L68" s="117">
        <f t="shared" si="28"/>
        <v>0.16870561891956834</v>
      </c>
      <c r="M68" s="118">
        <f t="shared" si="29"/>
        <v>16.95</v>
      </c>
      <c r="N68" s="119">
        <f t="shared" si="30"/>
        <v>0</v>
      </c>
      <c r="O68" s="119">
        <f t="shared" si="31"/>
        <v>16.742754604896554</v>
      </c>
      <c r="P68" s="220">
        <f t="shared" si="32"/>
        <v>38</v>
      </c>
      <c r="Q68" s="221">
        <f t="shared" si="33"/>
        <v>0</v>
      </c>
      <c r="R68" s="221">
        <f t="shared" si="34"/>
        <v>131</v>
      </c>
      <c r="T68">
        <v>520</v>
      </c>
      <c r="U68">
        <v>5528</v>
      </c>
      <c r="V68" t="s">
        <v>293</v>
      </c>
      <c r="W68">
        <v>782.428</v>
      </c>
      <c r="X68">
        <v>409.55200000000002</v>
      </c>
      <c r="Y68">
        <v>1.91</v>
      </c>
      <c r="Z68">
        <v>16.95</v>
      </c>
      <c r="AA68">
        <v>65.349988999999994</v>
      </c>
      <c r="AB68">
        <v>2.599993</v>
      </c>
      <c r="AC68">
        <v>28.364986999999999</v>
      </c>
      <c r="AD68" s="1">
        <v>132</v>
      </c>
      <c r="AE68">
        <v>0</v>
      </c>
      <c r="AF68">
        <v>131</v>
      </c>
      <c r="AG68">
        <v>73</v>
      </c>
      <c r="AH68">
        <v>11.972886000000001</v>
      </c>
      <c r="AI68">
        <v>224.7</v>
      </c>
      <c r="AJ68">
        <v>0</v>
      </c>
      <c r="AK68">
        <v>38</v>
      </c>
      <c r="AL68">
        <v>19468</v>
      </c>
      <c r="AM68" t="s">
        <v>294</v>
      </c>
      <c r="AN68" t="s">
        <v>485</v>
      </c>
      <c r="AO68">
        <v>221.44499999999999</v>
      </c>
      <c r="AR68" t="s">
        <v>118</v>
      </c>
      <c r="AS68" t="s">
        <v>122</v>
      </c>
      <c r="AT68" t="s">
        <v>217</v>
      </c>
      <c r="AU68" t="s">
        <v>293</v>
      </c>
      <c r="AV68" t="s">
        <v>198</v>
      </c>
      <c r="AW68">
        <v>6</v>
      </c>
      <c r="BB68">
        <v>0.95270608099896692</v>
      </c>
      <c r="BC68" t="s">
        <v>66</v>
      </c>
      <c r="BF68" t="s">
        <v>118</v>
      </c>
      <c r="BG68" t="s">
        <v>122</v>
      </c>
      <c r="BH68" t="s">
        <v>293</v>
      </c>
      <c r="BI68">
        <v>5528</v>
      </c>
      <c r="BJ68">
        <v>6</v>
      </c>
      <c r="BK68" t="s">
        <v>217</v>
      </c>
      <c r="BL68" t="s">
        <v>221</v>
      </c>
      <c r="BM68">
        <v>0.95270608099896692</v>
      </c>
      <c r="BN68" t="s">
        <v>66</v>
      </c>
      <c r="BO68" t="s">
        <v>181</v>
      </c>
      <c r="BP68">
        <v>782.42799999999988</v>
      </c>
    </row>
    <row r="69" spans="1:68" ht="16.5">
      <c r="A69" s="125" t="str">
        <f t="shared" si="18"/>
        <v>세운교통</v>
      </c>
      <c r="B69" s="126" t="str">
        <f t="shared" si="1"/>
        <v>최희철</v>
      </c>
      <c r="C69" s="127" t="str">
        <f t="shared" si="19"/>
        <v>B</v>
      </c>
      <c r="D69" s="128">
        <f t="shared" si="20"/>
        <v>0.92100000000000004</v>
      </c>
      <c r="E69" s="129">
        <f t="shared" si="21"/>
        <v>9248</v>
      </c>
      <c r="F69" s="130" t="str">
        <f t="shared" si="22"/>
        <v>28</v>
      </c>
      <c r="G69" s="131" t="str">
        <f t="shared" si="23"/>
        <v>73아1018</v>
      </c>
      <c r="H69" s="132">
        <f t="shared" si="24"/>
        <v>1</v>
      </c>
      <c r="I69" s="133">
        <f t="shared" si="25"/>
        <v>1635.751</v>
      </c>
      <c r="J69" s="134">
        <f t="shared" si="26"/>
        <v>1.893172897241616E-2</v>
      </c>
      <c r="K69" s="134">
        <f t="shared" si="27"/>
        <v>0.44622229756886345</v>
      </c>
      <c r="L69" s="134">
        <f t="shared" si="28"/>
        <v>0.20724425661362886</v>
      </c>
      <c r="M69" s="135">
        <f t="shared" si="29"/>
        <v>18.157</v>
      </c>
      <c r="N69" s="136">
        <f t="shared" si="30"/>
        <v>0.12226799800214092</v>
      </c>
      <c r="O69" s="136">
        <f t="shared" si="31"/>
        <v>3.9125759360685093</v>
      </c>
      <c r="P69" s="218">
        <f t="shared" si="32"/>
        <v>58</v>
      </c>
      <c r="Q69" s="219">
        <f t="shared" si="33"/>
        <v>2</v>
      </c>
      <c r="R69" s="219">
        <f t="shared" si="34"/>
        <v>64</v>
      </c>
      <c r="T69">
        <v>520</v>
      </c>
      <c r="U69">
        <v>9248</v>
      </c>
      <c r="V69" t="s">
        <v>295</v>
      </c>
      <c r="W69">
        <v>1635.751</v>
      </c>
      <c r="X69">
        <v>887.82299999999998</v>
      </c>
      <c r="Y69">
        <v>1.8420000000000001</v>
      </c>
      <c r="Z69">
        <v>18.157</v>
      </c>
      <c r="AA69">
        <v>130.64358799999999</v>
      </c>
      <c r="AB69">
        <v>2.473309</v>
      </c>
      <c r="AC69">
        <v>58.296081999999998</v>
      </c>
      <c r="AD69" s="1">
        <v>339</v>
      </c>
      <c r="AE69">
        <v>2</v>
      </c>
      <c r="AF69">
        <v>64</v>
      </c>
      <c r="AG69">
        <v>69</v>
      </c>
      <c r="AH69">
        <v>12.520713000000001</v>
      </c>
      <c r="AI69">
        <v>91.5</v>
      </c>
      <c r="AJ69">
        <v>0</v>
      </c>
      <c r="AK69">
        <v>58</v>
      </c>
      <c r="AL69">
        <v>46748</v>
      </c>
      <c r="AM69" t="s">
        <v>296</v>
      </c>
      <c r="AN69" t="s">
        <v>486</v>
      </c>
      <c r="AO69">
        <v>1635.751</v>
      </c>
      <c r="AR69" t="s">
        <v>118</v>
      </c>
      <c r="AS69" t="s">
        <v>122</v>
      </c>
      <c r="AT69" t="s">
        <v>218</v>
      </c>
      <c r="AU69" t="s">
        <v>295</v>
      </c>
      <c r="AV69" t="s">
        <v>198</v>
      </c>
      <c r="AW69">
        <v>1</v>
      </c>
      <c r="BB69">
        <v>0.92100000000000004</v>
      </c>
      <c r="BC69" t="s">
        <v>68</v>
      </c>
      <c r="BF69" t="s">
        <v>118</v>
      </c>
      <c r="BG69" t="s">
        <v>122</v>
      </c>
      <c r="BH69" t="s">
        <v>295</v>
      </c>
      <c r="BI69">
        <v>9248</v>
      </c>
      <c r="BJ69">
        <v>1</v>
      </c>
      <c r="BK69" t="s">
        <v>218</v>
      </c>
      <c r="BL69" t="s">
        <v>177</v>
      </c>
      <c r="BM69">
        <v>0.92100000000000004</v>
      </c>
      <c r="BN69" t="s">
        <v>68</v>
      </c>
      <c r="BO69" t="s">
        <v>178</v>
      </c>
      <c r="BP69">
        <v>1635.751</v>
      </c>
    </row>
    <row r="70" spans="1:68" ht="16.5">
      <c r="A70" s="108" t="str">
        <f t="shared" si="18"/>
        <v>세운교통</v>
      </c>
      <c r="B70" s="109" t="str">
        <f t="shared" ref="B70" si="35">IF(BH70="NULL", E70, BH70)</f>
        <v>황숙이</v>
      </c>
      <c r="C70" s="110" t="str">
        <f t="shared" si="19"/>
        <v>A</v>
      </c>
      <c r="D70" s="111">
        <f t="shared" si="20"/>
        <v>0.95625389295540375</v>
      </c>
      <c r="E70" s="112">
        <f t="shared" si="21"/>
        <v>7968</v>
      </c>
      <c r="F70" s="113" t="str">
        <f t="shared" si="22"/>
        <v>24-1</v>
      </c>
      <c r="G70" s="114" t="str">
        <f t="shared" si="23"/>
        <v>70바3833</v>
      </c>
      <c r="H70" s="115">
        <f t="shared" si="24"/>
        <v>2</v>
      </c>
      <c r="I70" s="116">
        <f t="shared" si="25"/>
        <v>2526.393</v>
      </c>
      <c r="J70" s="117">
        <f t="shared" si="26"/>
        <v>3.4910458457844316E-2</v>
      </c>
      <c r="K70" s="117">
        <f t="shared" si="27"/>
        <v>0.36182770348720827</v>
      </c>
      <c r="L70" s="117">
        <f t="shared" si="28"/>
        <v>7.4810213612846455E-2</v>
      </c>
      <c r="M70" s="118">
        <f t="shared" si="29"/>
        <v>11.698</v>
      </c>
      <c r="N70" s="119">
        <f t="shared" si="30"/>
        <v>0.19791061802340332</v>
      </c>
      <c r="O70" s="119">
        <f t="shared" si="31"/>
        <v>11.399651598148031</v>
      </c>
      <c r="P70" s="220">
        <f t="shared" si="32"/>
        <v>33</v>
      </c>
      <c r="Q70" s="221">
        <f t="shared" si="33"/>
        <v>5</v>
      </c>
      <c r="R70" s="221">
        <f t="shared" si="34"/>
        <v>288</v>
      </c>
      <c r="T70">
        <v>520</v>
      </c>
      <c r="U70">
        <v>7968</v>
      </c>
      <c r="V70" t="s">
        <v>297</v>
      </c>
      <c r="W70">
        <v>2526.393</v>
      </c>
      <c r="X70">
        <v>1207.0889999999999</v>
      </c>
      <c r="Y70">
        <v>2.093</v>
      </c>
      <c r="Z70">
        <v>11.698</v>
      </c>
      <c r="AA70">
        <v>155.92969099999999</v>
      </c>
      <c r="AB70">
        <v>5.4435770000000003</v>
      </c>
      <c r="AC70">
        <v>56.419682000000002</v>
      </c>
      <c r="AD70" s="1">
        <v>189</v>
      </c>
      <c r="AE70">
        <v>5</v>
      </c>
      <c r="AF70">
        <v>288</v>
      </c>
      <c r="AG70">
        <v>77</v>
      </c>
      <c r="AH70">
        <v>16.202128999999999</v>
      </c>
      <c r="AI70">
        <v>1767.6</v>
      </c>
      <c r="AJ70">
        <v>0</v>
      </c>
      <c r="AK70">
        <v>33</v>
      </c>
      <c r="AL70">
        <v>23797</v>
      </c>
      <c r="AM70" t="s">
        <v>298</v>
      </c>
      <c r="AN70" t="s">
        <v>487</v>
      </c>
      <c r="AO70">
        <v>2342.5070000000001</v>
      </c>
      <c r="AR70" t="s">
        <v>118</v>
      </c>
      <c r="AS70" t="s">
        <v>120</v>
      </c>
      <c r="AT70" t="s">
        <v>211</v>
      </c>
      <c r="AU70" t="s">
        <v>297</v>
      </c>
      <c r="AV70" t="s">
        <v>207</v>
      </c>
      <c r="AW70">
        <v>2</v>
      </c>
      <c r="BB70">
        <v>0.95625389295540375</v>
      </c>
      <c r="BC70" t="s">
        <v>66</v>
      </c>
      <c r="BF70" t="s">
        <v>118</v>
      </c>
      <c r="BG70" t="s">
        <v>120</v>
      </c>
      <c r="BH70" t="s">
        <v>297</v>
      </c>
      <c r="BI70">
        <v>7968</v>
      </c>
      <c r="BJ70">
        <v>2</v>
      </c>
      <c r="BK70" t="s">
        <v>211</v>
      </c>
      <c r="BL70" t="s">
        <v>224</v>
      </c>
      <c r="BM70">
        <v>0.95625389295540375</v>
      </c>
      <c r="BN70" t="s">
        <v>66</v>
      </c>
      <c r="BO70" t="s">
        <v>181</v>
      </c>
      <c r="BP70">
        <v>2526.393</v>
      </c>
    </row>
  </sheetData>
  <sortState xmlns:xlrd2="http://schemas.microsoft.com/office/spreadsheetml/2017/richdata2" ref="T4:AN70">
    <sortCondition ref="AB4:AB70"/>
    <sortCondition descending="1" ref="AD4:AD70"/>
  </sortState>
  <phoneticPr fontId="2" type="noConversion"/>
  <conditionalFormatting sqref="C5:D70">
    <cfRule type="containsText" dxfId="23" priority="1" operator="containsText" text="F">
      <formula>NOT(ISERROR(SEARCH("F",C5)))</formula>
    </cfRule>
    <cfRule type="containsText" dxfId="22" priority="2" operator="containsText" text="D">
      <formula>NOT(ISERROR(SEARCH("D",C5)))</formula>
    </cfRule>
    <cfRule type="containsText" dxfId="21" priority="3" operator="containsText" text="C">
      <formula>NOT(ISERROR(SEARCH("C",C5)))</formula>
    </cfRule>
    <cfRule type="containsText" dxfId="20" priority="4" operator="containsText" text="B">
      <formula>NOT(ISERROR(SEARCH("B",C5)))</formula>
    </cfRule>
    <cfRule type="containsText" dxfId="19" priority="5" operator="containsText" text="A">
      <formula>NOT(ISERROR(SEARCH("A",C5)))</formula>
    </cfRule>
    <cfRule type="containsText" dxfId="18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33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272" t="s">
        <v>488</v>
      </c>
      <c r="B2" s="273"/>
      <c r="C2" s="274"/>
      <c r="D2" s="275"/>
      <c r="E2" s="272"/>
      <c r="F2" s="276"/>
      <c r="G2" s="272"/>
      <c r="H2" s="272"/>
      <c r="I2" s="272"/>
      <c r="J2" s="272"/>
      <c r="K2" s="234"/>
      <c r="L2" s="234"/>
      <c r="M2" s="234"/>
      <c r="N2" s="234"/>
      <c r="O2" s="234"/>
      <c r="P2" s="234"/>
      <c r="Q2" s="234"/>
      <c r="R2" s="234"/>
    </row>
    <row r="3" spans="1:18">
      <c r="A3" s="234"/>
      <c r="B3" s="234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</row>
    <row r="4" spans="1:18" ht="26.25">
      <c r="A4" s="277" t="s">
        <v>489</v>
      </c>
      <c r="B4" s="278"/>
      <c r="C4" s="279"/>
      <c r="D4" s="280"/>
      <c r="E4" s="281"/>
      <c r="F4" s="282"/>
      <c r="G4" s="234"/>
      <c r="H4" s="281"/>
      <c r="I4" s="234"/>
      <c r="J4" s="234"/>
      <c r="K4" s="234"/>
      <c r="L4" s="234"/>
      <c r="M4" s="234"/>
      <c r="N4" s="234"/>
      <c r="O4" s="234"/>
      <c r="P4" s="234"/>
      <c r="Q4" s="234"/>
      <c r="R4" s="234"/>
    </row>
    <row r="5" spans="1:18" ht="26.25">
      <c r="A5" s="237" t="s">
        <v>490</v>
      </c>
      <c r="B5" s="234"/>
      <c r="C5" s="234"/>
      <c r="D5" s="234"/>
      <c r="E5" s="234"/>
      <c r="F5" s="234"/>
      <c r="G5" s="234"/>
      <c r="H5" s="234"/>
      <c r="I5" s="234"/>
      <c r="J5" s="234"/>
      <c r="K5" s="234"/>
      <c r="L5" s="234"/>
      <c r="M5" s="234"/>
      <c r="N5" s="234"/>
      <c r="O5" s="234"/>
      <c r="P5" s="234"/>
      <c r="Q5" s="234"/>
      <c r="R5" s="234"/>
    </row>
    <row r="6" spans="1:18" ht="17.25">
      <c r="A6" s="238" t="s">
        <v>491</v>
      </c>
      <c r="B6" s="234"/>
      <c r="C6" s="234"/>
      <c r="D6" s="234"/>
      <c r="E6" s="234"/>
      <c r="F6" s="234"/>
      <c r="G6" s="234"/>
      <c r="H6" s="234"/>
      <c r="I6" s="234"/>
      <c r="J6" s="234"/>
      <c r="K6" s="234"/>
      <c r="L6" s="234"/>
      <c r="M6" s="234"/>
      <c r="N6" s="234"/>
      <c r="O6" s="234"/>
      <c r="P6" s="234"/>
      <c r="Q6" s="234"/>
      <c r="R6" s="234"/>
    </row>
    <row r="7" spans="1:18" ht="17.25">
      <c r="A7" s="238"/>
      <c r="B7" s="234"/>
      <c r="C7" s="234"/>
      <c r="D7" s="234"/>
      <c r="E7" s="234"/>
      <c r="F7" s="234"/>
      <c r="G7" s="234"/>
      <c r="H7" s="234"/>
      <c r="I7" s="234"/>
      <c r="J7" s="234"/>
      <c r="K7" s="234"/>
      <c r="L7" s="234"/>
      <c r="M7" s="234"/>
      <c r="N7" s="234"/>
      <c r="O7" s="234"/>
      <c r="P7" s="234"/>
      <c r="Q7" s="234"/>
      <c r="R7" s="234"/>
    </row>
    <row r="8" spans="1:18" ht="17.25">
      <c r="A8" s="235" t="s">
        <v>195</v>
      </c>
      <c r="B8" s="236"/>
      <c r="C8" s="236"/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236"/>
      <c r="P8" s="236"/>
      <c r="Q8" s="236"/>
      <c r="R8" s="236"/>
    </row>
    <row r="9" spans="1:18">
      <c r="A9" s="236"/>
      <c r="B9" s="236"/>
      <c r="C9" s="236"/>
      <c r="D9" s="236"/>
      <c r="E9" s="236"/>
      <c r="F9" s="236"/>
      <c r="G9" s="236"/>
      <c r="H9" s="236"/>
      <c r="I9" s="236"/>
      <c r="J9" s="236"/>
      <c r="K9" s="236"/>
      <c r="L9" s="236"/>
      <c r="M9" s="236"/>
      <c r="N9" s="236"/>
      <c r="O9" s="236"/>
      <c r="P9" s="236"/>
      <c r="Q9" s="236"/>
      <c r="R9" s="236"/>
    </row>
    <row r="10" spans="1:18">
      <c r="A10" s="236" t="s">
        <v>492</v>
      </c>
      <c r="B10" s="236"/>
      <c r="C10" s="236"/>
      <c r="D10" s="236"/>
      <c r="E10" s="236"/>
      <c r="F10" s="236"/>
      <c r="G10" s="236"/>
      <c r="H10" s="236"/>
      <c r="I10" s="236"/>
      <c r="J10" s="236"/>
      <c r="K10" s="236"/>
      <c r="L10" s="236"/>
      <c r="M10" s="236"/>
      <c r="N10" s="236"/>
      <c r="O10" s="236"/>
      <c r="P10" s="236"/>
      <c r="Q10" s="236"/>
      <c r="R10" s="236"/>
    </row>
    <row r="11" spans="1:18">
      <c r="A11" s="236"/>
      <c r="B11" s="236"/>
      <c r="C11" s="236"/>
      <c r="D11" s="236"/>
      <c r="E11" s="236"/>
      <c r="F11" s="236"/>
      <c r="G11" s="236"/>
      <c r="H11" s="236"/>
      <c r="I11" s="236"/>
      <c r="J11" s="236"/>
      <c r="K11" s="236"/>
      <c r="L11" s="236"/>
      <c r="M11" s="236"/>
      <c r="N11" s="236"/>
      <c r="O11" s="236"/>
      <c r="P11" s="236"/>
      <c r="Q11" s="236"/>
      <c r="R11" s="236"/>
    </row>
    <row r="12" spans="1:18">
      <c r="A12" s="234"/>
      <c r="B12" s="234"/>
      <c r="C12" s="234"/>
      <c r="D12" s="234"/>
      <c r="E12" s="234"/>
      <c r="F12" s="234"/>
      <c r="G12" s="234"/>
      <c r="H12" s="234"/>
      <c r="I12" s="234"/>
      <c r="J12" s="234"/>
      <c r="K12" s="234"/>
      <c r="L12" s="234"/>
      <c r="M12" s="234"/>
      <c r="N12" s="234"/>
      <c r="O12" s="234"/>
      <c r="P12" s="234"/>
      <c r="Q12" s="234"/>
      <c r="R12" s="234"/>
    </row>
    <row r="13" spans="1:18" ht="37.5" customHeight="1">
      <c r="A13" s="283" t="s">
        <v>0</v>
      </c>
      <c r="B13" s="284" t="s">
        <v>74</v>
      </c>
      <c r="C13" s="285" t="s">
        <v>65</v>
      </c>
      <c r="D13" s="285" t="s">
        <v>161</v>
      </c>
      <c r="E13" s="286" t="s">
        <v>147</v>
      </c>
      <c r="F13" s="284" t="s">
        <v>152</v>
      </c>
      <c r="G13" s="286" t="s">
        <v>150</v>
      </c>
      <c r="H13" s="286" t="s">
        <v>154</v>
      </c>
      <c r="I13" s="241" t="s">
        <v>156</v>
      </c>
      <c r="J13" s="286" t="s">
        <v>11</v>
      </c>
      <c r="K13" s="286" t="s">
        <v>12</v>
      </c>
      <c r="L13" s="286" t="s">
        <v>13</v>
      </c>
      <c r="M13" s="286" t="s">
        <v>106</v>
      </c>
      <c r="N13" s="286" t="s">
        <v>6</v>
      </c>
      <c r="O13" s="286" t="s">
        <v>7</v>
      </c>
      <c r="P13" s="286" t="s">
        <v>183</v>
      </c>
      <c r="Q13" s="287" t="s">
        <v>185</v>
      </c>
      <c r="R13" s="287" t="s">
        <v>186</v>
      </c>
    </row>
    <row r="14" spans="1:18" ht="16.5">
      <c r="A14" s="288" t="s">
        <v>118</v>
      </c>
      <c r="B14" s="289" t="s">
        <v>387</v>
      </c>
      <c r="C14" s="290" t="s">
        <v>67</v>
      </c>
      <c r="D14" s="291">
        <v>0.84721791449271577</v>
      </c>
      <c r="E14" s="292">
        <v>968</v>
      </c>
      <c r="F14" s="244" t="s">
        <v>120</v>
      </c>
      <c r="G14" s="293" t="s">
        <v>212</v>
      </c>
      <c r="H14" s="294">
        <v>6</v>
      </c>
      <c r="I14" s="245">
        <v>911.86599999999999</v>
      </c>
      <c r="J14" s="295">
        <v>4.355866041783981E-2</v>
      </c>
      <c r="K14" s="295">
        <v>0.44436654201965586</v>
      </c>
      <c r="L14" s="295">
        <v>0.15682128733827119</v>
      </c>
      <c r="M14" s="296">
        <v>16.734000000000002</v>
      </c>
      <c r="N14" s="297">
        <v>0.10966523590088895</v>
      </c>
      <c r="O14" s="297">
        <v>17.107776800538677</v>
      </c>
      <c r="P14" s="298">
        <v>35</v>
      </c>
      <c r="Q14" s="299">
        <v>1</v>
      </c>
      <c r="R14" s="299">
        <v>156</v>
      </c>
    </row>
    <row r="15" spans="1:18" ht="16.5">
      <c r="A15" s="288" t="s">
        <v>118</v>
      </c>
      <c r="B15" s="289" t="s">
        <v>340</v>
      </c>
      <c r="C15" s="290" t="s">
        <v>67</v>
      </c>
      <c r="D15" s="291">
        <v>0.81380952380952376</v>
      </c>
      <c r="E15" s="292">
        <v>8480</v>
      </c>
      <c r="F15" s="244" t="s">
        <v>122</v>
      </c>
      <c r="G15" s="293" t="s">
        <v>341</v>
      </c>
      <c r="H15" s="294">
        <v>1</v>
      </c>
      <c r="I15" s="245">
        <v>3697.4360000000001</v>
      </c>
      <c r="J15" s="295">
        <v>3.2782516368195319E-2</v>
      </c>
      <c r="K15" s="295">
        <v>0.40651909369743511</v>
      </c>
      <c r="L15" s="295">
        <v>0.10412621070384991</v>
      </c>
      <c r="M15" s="296">
        <v>19.2</v>
      </c>
      <c r="N15" s="297">
        <v>0</v>
      </c>
      <c r="O15" s="297">
        <v>8.0866849351821095</v>
      </c>
      <c r="P15" s="298">
        <v>111</v>
      </c>
      <c r="Q15" s="299">
        <v>0</v>
      </c>
      <c r="R15" s="299">
        <v>299</v>
      </c>
    </row>
    <row r="16" spans="1:18" ht="16.5">
      <c r="A16" s="288" t="s">
        <v>118</v>
      </c>
      <c r="B16" s="289" t="s">
        <v>392</v>
      </c>
      <c r="C16" s="290" t="s">
        <v>70</v>
      </c>
      <c r="D16" s="291">
        <v>0.77666666666666662</v>
      </c>
      <c r="E16" s="292">
        <v>7573</v>
      </c>
      <c r="F16" s="244" t="s">
        <v>123</v>
      </c>
      <c r="G16" s="293" t="s">
        <v>384</v>
      </c>
      <c r="H16" s="294">
        <v>1</v>
      </c>
      <c r="I16" s="245">
        <v>489.66</v>
      </c>
      <c r="J16" s="295">
        <v>4.5448481104872823E-3</v>
      </c>
      <c r="K16" s="295">
        <v>0.45878197608233967</v>
      </c>
      <c r="L16" s="295">
        <v>0.23689907282604256</v>
      </c>
      <c r="M16" s="296">
        <v>17.864999999999998</v>
      </c>
      <c r="N16" s="297">
        <v>0</v>
      </c>
      <c r="O16" s="297">
        <v>8.5773802230118861</v>
      </c>
      <c r="P16" s="298">
        <v>20</v>
      </c>
      <c r="Q16" s="299">
        <v>0</v>
      </c>
      <c r="R16" s="299">
        <v>42</v>
      </c>
    </row>
    <row r="17" spans="1:18" ht="16.5">
      <c r="A17" s="288" t="s">
        <v>118</v>
      </c>
      <c r="B17" s="289" t="s">
        <v>318</v>
      </c>
      <c r="C17" s="290" t="s">
        <v>67</v>
      </c>
      <c r="D17" s="291">
        <v>0.8141155368548777</v>
      </c>
      <c r="E17" s="292">
        <v>5662</v>
      </c>
      <c r="F17" s="244" t="s">
        <v>91</v>
      </c>
      <c r="G17" s="293" t="s">
        <v>224</v>
      </c>
      <c r="H17" s="294">
        <v>2</v>
      </c>
      <c r="I17" s="245">
        <v>1307.9569999999999</v>
      </c>
      <c r="J17" s="295">
        <v>8.2579455184958947E-3</v>
      </c>
      <c r="K17" s="295">
        <v>0.45178905949449749</v>
      </c>
      <c r="L17" s="295">
        <v>0.13914830533419675</v>
      </c>
      <c r="M17" s="296">
        <v>13.109</v>
      </c>
      <c r="N17" s="297">
        <v>1.6820124820617193</v>
      </c>
      <c r="O17" s="297">
        <v>11.009536246222163</v>
      </c>
      <c r="P17" s="298">
        <v>76</v>
      </c>
      <c r="Q17" s="299">
        <v>22</v>
      </c>
      <c r="R17" s="299">
        <v>144</v>
      </c>
    </row>
    <row r="18" spans="1:18" ht="16.5">
      <c r="A18" s="288" t="s">
        <v>118</v>
      </c>
      <c r="B18" s="289" t="s">
        <v>404</v>
      </c>
      <c r="C18" s="290" t="s">
        <v>67</v>
      </c>
      <c r="D18" s="291">
        <v>0.84044085663401225</v>
      </c>
      <c r="E18" s="292">
        <v>7787</v>
      </c>
      <c r="F18" s="244" t="s">
        <v>121</v>
      </c>
      <c r="G18" s="293" t="s">
        <v>216</v>
      </c>
      <c r="H18" s="294">
        <v>3</v>
      </c>
      <c r="I18" s="245">
        <v>548.08900000000006</v>
      </c>
      <c r="J18" s="295">
        <v>5.6817399132533558E-2</v>
      </c>
      <c r="K18" s="295">
        <v>0.36227545518994675</v>
      </c>
      <c r="L18" s="295">
        <v>7.6629890401011508E-2</v>
      </c>
      <c r="M18" s="296">
        <v>16.864000000000001</v>
      </c>
      <c r="N18" s="297">
        <v>0.18245212000240835</v>
      </c>
      <c r="O18" s="297">
        <v>3.8314945200505752</v>
      </c>
      <c r="P18" s="298">
        <v>14</v>
      </c>
      <c r="Q18" s="299">
        <v>1</v>
      </c>
      <c r="R18" s="299">
        <v>21</v>
      </c>
    </row>
    <row r="19" spans="1:18" ht="16.5">
      <c r="A19" s="288" t="s">
        <v>118</v>
      </c>
      <c r="B19" s="289" t="s">
        <v>239</v>
      </c>
      <c r="C19" s="290" t="s">
        <v>67</v>
      </c>
      <c r="D19" s="291">
        <v>0.83566678055066501</v>
      </c>
      <c r="E19" s="292">
        <v>7866</v>
      </c>
      <c r="F19" s="244" t="s">
        <v>120</v>
      </c>
      <c r="G19" s="293" t="s">
        <v>206</v>
      </c>
      <c r="H19" s="294">
        <v>4</v>
      </c>
      <c r="I19" s="245">
        <v>1265.8509999999999</v>
      </c>
      <c r="J19" s="295">
        <v>1.4807427131167433E-2</v>
      </c>
      <c r="K19" s="295">
        <v>0.39819805339512643</v>
      </c>
      <c r="L19" s="295">
        <v>0.16229814168627768</v>
      </c>
      <c r="M19" s="296">
        <v>15.911</v>
      </c>
      <c r="N19" s="297">
        <v>0.15799647825849963</v>
      </c>
      <c r="O19" s="297">
        <v>16.352635499754712</v>
      </c>
      <c r="P19" s="298">
        <v>19</v>
      </c>
      <c r="Q19" s="299">
        <v>2</v>
      </c>
      <c r="R19" s="299">
        <v>215</v>
      </c>
    </row>
    <row r="20" spans="1:18" ht="16.5">
      <c r="A20" s="288" t="s">
        <v>118</v>
      </c>
      <c r="B20" s="289" t="s">
        <v>319</v>
      </c>
      <c r="C20" s="290" t="s">
        <v>67</v>
      </c>
      <c r="D20" s="291">
        <v>0.8418181818181818</v>
      </c>
      <c r="E20" s="292">
        <v>4298</v>
      </c>
      <c r="F20" s="244" t="s">
        <v>120</v>
      </c>
      <c r="G20" s="293" t="s">
        <v>212</v>
      </c>
      <c r="H20" s="294">
        <v>1</v>
      </c>
      <c r="I20" s="245">
        <v>2596.444</v>
      </c>
      <c r="J20" s="295">
        <v>3.5767322826247866E-2</v>
      </c>
      <c r="K20" s="295">
        <v>0.38699447644239671</v>
      </c>
      <c r="L20" s="295">
        <v>0.16869225756457679</v>
      </c>
      <c r="M20" s="296">
        <v>16.294</v>
      </c>
      <c r="N20" s="297">
        <v>0</v>
      </c>
      <c r="O20" s="297">
        <v>27.460634621813526</v>
      </c>
      <c r="P20" s="298">
        <v>44</v>
      </c>
      <c r="Q20" s="299">
        <v>0</v>
      </c>
      <c r="R20" s="299">
        <v>713</v>
      </c>
    </row>
    <row r="21" spans="1:18" ht="16.5">
      <c r="A21" s="288" t="s">
        <v>118</v>
      </c>
      <c r="B21" s="289" t="s">
        <v>423</v>
      </c>
      <c r="C21" s="290" t="s">
        <v>67</v>
      </c>
      <c r="D21" s="291">
        <v>0.84763471008761093</v>
      </c>
      <c r="E21" s="292">
        <v>1065</v>
      </c>
      <c r="F21" s="244" t="s">
        <v>120</v>
      </c>
      <c r="G21" s="293" t="s">
        <v>209</v>
      </c>
      <c r="H21" s="294">
        <v>3</v>
      </c>
      <c r="I21" s="245">
        <v>481.11400000000003</v>
      </c>
      <c r="J21" s="295">
        <v>1.7724983167110606E-2</v>
      </c>
      <c r="K21" s="295">
        <v>0.39208163112179117</v>
      </c>
      <c r="L21" s="295">
        <v>0.14757417161005501</v>
      </c>
      <c r="M21" s="296">
        <v>13.627000000000001</v>
      </c>
      <c r="N21" s="297">
        <v>0</v>
      </c>
      <c r="O21" s="297">
        <v>25.981368241206862</v>
      </c>
      <c r="P21" s="298">
        <v>8</v>
      </c>
      <c r="Q21" s="299">
        <v>0</v>
      </c>
      <c r="R21" s="299">
        <v>125</v>
      </c>
    </row>
    <row r="22" spans="1:18" ht="16.5">
      <c r="A22" s="288" t="s">
        <v>118</v>
      </c>
      <c r="B22" s="289" t="s">
        <v>241</v>
      </c>
      <c r="C22" s="290" t="s">
        <v>67</v>
      </c>
      <c r="D22" s="291">
        <v>0.80954545454545446</v>
      </c>
      <c r="E22" s="292">
        <v>6764</v>
      </c>
      <c r="F22" s="244" t="s">
        <v>120</v>
      </c>
      <c r="G22" s="293" t="s">
        <v>212</v>
      </c>
      <c r="H22" s="294">
        <v>1</v>
      </c>
      <c r="I22" s="245">
        <v>1800.7439999999999</v>
      </c>
      <c r="J22" s="295">
        <v>3.1626693224112101E-2</v>
      </c>
      <c r="K22" s="295">
        <v>0.39139298813027606</v>
      </c>
      <c r="L22" s="295">
        <v>0.17104041440648976</v>
      </c>
      <c r="M22" s="296">
        <v>19.241</v>
      </c>
      <c r="N22" s="297">
        <v>0.11106520416005829</v>
      </c>
      <c r="O22" s="297">
        <v>64.195688004513698</v>
      </c>
      <c r="P22" s="298">
        <v>38</v>
      </c>
      <c r="Q22" s="299">
        <v>2</v>
      </c>
      <c r="R22" s="299">
        <v>1156</v>
      </c>
    </row>
    <row r="23" spans="1:18" ht="16.5">
      <c r="A23" s="288" t="s">
        <v>118</v>
      </c>
      <c r="B23" s="289" t="s">
        <v>243</v>
      </c>
      <c r="C23" s="290" t="s">
        <v>67</v>
      </c>
      <c r="D23" s="291">
        <v>0.81265485646173952</v>
      </c>
      <c r="E23" s="292">
        <v>7938</v>
      </c>
      <c r="F23" s="244" t="s">
        <v>120</v>
      </c>
      <c r="G23" s="293" t="s">
        <v>213</v>
      </c>
      <c r="H23" s="294">
        <v>5</v>
      </c>
      <c r="I23" s="245">
        <v>1442.9560000000001</v>
      </c>
      <c r="J23" s="295">
        <v>2.419019674520935E-2</v>
      </c>
      <c r="K23" s="295">
        <v>0.37815417301236381</v>
      </c>
      <c r="L23" s="295">
        <v>0.18434380535511827</v>
      </c>
      <c r="M23" s="296">
        <v>19.184999999999999</v>
      </c>
      <c r="N23" s="297">
        <v>0</v>
      </c>
      <c r="O23" s="297">
        <v>54.610119781892166</v>
      </c>
      <c r="P23" s="298">
        <v>17</v>
      </c>
      <c r="Q23" s="299">
        <v>0</v>
      </c>
      <c r="R23" s="299">
        <v>788</v>
      </c>
    </row>
    <row r="24" spans="1:18" ht="16.5">
      <c r="A24" s="288" t="s">
        <v>118</v>
      </c>
      <c r="B24" s="289" t="s">
        <v>306</v>
      </c>
      <c r="C24" s="290" t="s">
        <v>70</v>
      </c>
      <c r="D24" s="291">
        <v>0.7985714285714286</v>
      </c>
      <c r="E24" s="292">
        <v>9974</v>
      </c>
      <c r="F24" s="244" t="s">
        <v>123</v>
      </c>
      <c r="G24" s="293" t="s">
        <v>305</v>
      </c>
      <c r="H24" s="294">
        <v>1</v>
      </c>
      <c r="I24" s="245">
        <v>1162.4359999999999</v>
      </c>
      <c r="J24" s="295">
        <v>5.8286967187411963E-2</v>
      </c>
      <c r="K24" s="295">
        <v>0.33620921730367603</v>
      </c>
      <c r="L24" s="295">
        <v>0.16431012115935847</v>
      </c>
      <c r="M24" s="296">
        <v>17.353999999999999</v>
      </c>
      <c r="N24" s="297">
        <v>0.51615744866814173</v>
      </c>
      <c r="O24" s="297">
        <v>12.559831250924782</v>
      </c>
      <c r="P24" s="298">
        <v>22</v>
      </c>
      <c r="Q24" s="299">
        <v>6</v>
      </c>
      <c r="R24" s="299">
        <v>146</v>
      </c>
    </row>
    <row r="25" spans="1:18" ht="16.5">
      <c r="A25" s="288" t="s">
        <v>118</v>
      </c>
      <c r="B25" s="289" t="s">
        <v>434</v>
      </c>
      <c r="C25" s="290" t="s">
        <v>67</v>
      </c>
      <c r="D25" s="291">
        <v>0.8180952380952381</v>
      </c>
      <c r="E25" s="292">
        <v>5465</v>
      </c>
      <c r="F25" s="244" t="s">
        <v>123</v>
      </c>
      <c r="G25" s="293" t="s">
        <v>223</v>
      </c>
      <c r="H25" s="294">
        <v>1</v>
      </c>
      <c r="I25" s="245">
        <v>696.95699999999999</v>
      </c>
      <c r="J25" s="295">
        <v>5.1662037495425632E-2</v>
      </c>
      <c r="K25" s="295">
        <v>0.3831374866392156</v>
      </c>
      <c r="L25" s="295">
        <v>0.13774163972813244</v>
      </c>
      <c r="M25" s="296">
        <v>19.62</v>
      </c>
      <c r="N25" s="297">
        <v>0</v>
      </c>
      <c r="O25" s="297">
        <v>16.213338842998922</v>
      </c>
      <c r="P25" s="298">
        <v>21</v>
      </c>
      <c r="Q25" s="299">
        <v>0</v>
      </c>
      <c r="R25" s="299">
        <v>113</v>
      </c>
    </row>
    <row r="26" spans="1:18" ht="16.5" customHeight="1">
      <c r="A26" s="288" t="s">
        <v>118</v>
      </c>
      <c r="B26" s="289" t="s">
        <v>441</v>
      </c>
      <c r="C26" s="290" t="s">
        <v>67</v>
      </c>
      <c r="D26" s="291">
        <v>0.84635719649466812</v>
      </c>
      <c r="E26" s="292">
        <v>418</v>
      </c>
      <c r="F26" s="244" t="s">
        <v>121</v>
      </c>
      <c r="G26" s="293" t="s">
        <v>214</v>
      </c>
      <c r="H26" s="294">
        <v>4</v>
      </c>
      <c r="I26" s="245">
        <v>507.37400000000002</v>
      </c>
      <c r="J26" s="295">
        <v>1.9241112383107377E-2</v>
      </c>
      <c r="K26" s="295">
        <v>0.35357126345454842</v>
      </c>
      <c r="L26" s="295">
        <v>0.19709326847650843</v>
      </c>
      <c r="M26" s="296">
        <v>16.872</v>
      </c>
      <c r="N26" s="297">
        <v>0.5912798054295253</v>
      </c>
      <c r="O26" s="297">
        <v>17.54130089440925</v>
      </c>
      <c r="P26" s="298">
        <v>10</v>
      </c>
      <c r="Q26" s="299">
        <v>3</v>
      </c>
      <c r="R26" s="299">
        <v>89</v>
      </c>
    </row>
    <row r="27" spans="1:18" ht="16.5">
      <c r="A27" s="288" t="s">
        <v>118</v>
      </c>
      <c r="B27" s="289" t="s">
        <v>312</v>
      </c>
      <c r="C27" s="290" t="s">
        <v>67</v>
      </c>
      <c r="D27" s="291">
        <v>0.82809523809523811</v>
      </c>
      <c r="E27" s="292">
        <v>1319</v>
      </c>
      <c r="F27" s="244" t="s">
        <v>122</v>
      </c>
      <c r="G27" s="293" t="s">
        <v>217</v>
      </c>
      <c r="H27" s="294">
        <v>1</v>
      </c>
      <c r="I27" s="245">
        <v>1116.607</v>
      </c>
      <c r="J27" s="295">
        <v>1.7159099557233028E-2</v>
      </c>
      <c r="K27" s="295">
        <v>0.43681486799859426</v>
      </c>
      <c r="L27" s="295">
        <v>6.7167768068801287E-2</v>
      </c>
      <c r="M27" s="296">
        <v>14.183</v>
      </c>
      <c r="N27" s="297">
        <v>0</v>
      </c>
      <c r="O27" s="297">
        <v>8.9557024091735049E-2</v>
      </c>
      <c r="P27" s="298">
        <v>50</v>
      </c>
      <c r="Q27" s="299">
        <v>0</v>
      </c>
      <c r="R27" s="299">
        <v>1</v>
      </c>
    </row>
    <row r="28" spans="1:18" ht="16.5">
      <c r="A28" s="288" t="s">
        <v>118</v>
      </c>
      <c r="B28" s="289" t="s">
        <v>271</v>
      </c>
      <c r="C28" s="290" t="s">
        <v>67</v>
      </c>
      <c r="D28" s="291">
        <v>0.80681818181818177</v>
      </c>
      <c r="E28" s="292">
        <v>2107</v>
      </c>
      <c r="F28" s="244" t="s">
        <v>120</v>
      </c>
      <c r="G28" s="293" t="s">
        <v>210</v>
      </c>
      <c r="H28" s="294">
        <v>1</v>
      </c>
      <c r="I28" s="245">
        <v>2062.0169999999998</v>
      </c>
      <c r="J28" s="295">
        <v>6.2956289100611101E-2</v>
      </c>
      <c r="K28" s="295">
        <v>0.34392095937842415</v>
      </c>
      <c r="L28" s="295">
        <v>0.18283069441231573</v>
      </c>
      <c r="M28" s="296">
        <v>15.439</v>
      </c>
      <c r="N28" s="297">
        <v>0</v>
      </c>
      <c r="O28" s="297">
        <v>15.276304705538317</v>
      </c>
      <c r="P28" s="298">
        <v>13</v>
      </c>
      <c r="Q28" s="299">
        <v>0</v>
      </c>
      <c r="R28" s="299">
        <v>315</v>
      </c>
    </row>
    <row r="29" spans="1:18" ht="16.5">
      <c r="A29" s="288" t="s">
        <v>118</v>
      </c>
      <c r="B29" s="289" t="s">
        <v>273</v>
      </c>
      <c r="C29" s="290" t="s">
        <v>67</v>
      </c>
      <c r="D29" s="291">
        <v>0.82436567048252418</v>
      </c>
      <c r="E29" s="292">
        <v>9099</v>
      </c>
      <c r="F29" s="244" t="s">
        <v>120</v>
      </c>
      <c r="G29" s="293" t="s">
        <v>208</v>
      </c>
      <c r="H29" s="294">
        <v>5</v>
      </c>
      <c r="I29" s="245">
        <v>1251.2560000000001</v>
      </c>
      <c r="J29" s="295">
        <v>3.0237482826445842E-2</v>
      </c>
      <c r="K29" s="295">
        <v>0.3879998267531059</v>
      </c>
      <c r="L29" s="295">
        <v>0.13026910560269042</v>
      </c>
      <c r="M29" s="296">
        <v>15.759</v>
      </c>
      <c r="N29" s="297">
        <v>0</v>
      </c>
      <c r="O29" s="297">
        <v>25.893981727160547</v>
      </c>
      <c r="P29" s="298">
        <v>26</v>
      </c>
      <c r="Q29" s="299">
        <v>0</v>
      </c>
      <c r="R29" s="299">
        <v>324</v>
      </c>
    </row>
    <row r="30" spans="1:18" ht="16.5">
      <c r="A30" s="288" t="s">
        <v>118</v>
      </c>
      <c r="B30" s="289" t="s">
        <v>279</v>
      </c>
      <c r="C30" s="290" t="s">
        <v>67</v>
      </c>
      <c r="D30" s="291">
        <v>0.83363636363636362</v>
      </c>
      <c r="E30" s="292">
        <v>6465</v>
      </c>
      <c r="F30" s="244" t="s">
        <v>120</v>
      </c>
      <c r="G30" s="293" t="s">
        <v>213</v>
      </c>
      <c r="H30" s="294">
        <v>1</v>
      </c>
      <c r="I30" s="245">
        <v>1816.576</v>
      </c>
      <c r="J30" s="295">
        <v>3.6895005721406242E-2</v>
      </c>
      <c r="K30" s="295">
        <v>0.36567979363266612</v>
      </c>
      <c r="L30" s="295">
        <v>0.20092745913190529</v>
      </c>
      <c r="M30" s="296">
        <v>19.372</v>
      </c>
      <c r="N30" s="297">
        <v>5.5048618940248026E-2</v>
      </c>
      <c r="O30" s="297">
        <v>17.120120490417136</v>
      </c>
      <c r="P30" s="298">
        <v>30</v>
      </c>
      <c r="Q30" s="299">
        <v>1</v>
      </c>
      <c r="R30" s="299">
        <v>311</v>
      </c>
    </row>
    <row r="31" spans="1:18" ht="16.5">
      <c r="A31" s="288" t="s">
        <v>118</v>
      </c>
      <c r="B31" s="289" t="s">
        <v>283</v>
      </c>
      <c r="C31" s="290" t="s">
        <v>67</v>
      </c>
      <c r="D31" s="291">
        <v>0.81</v>
      </c>
      <c r="E31" s="292">
        <v>467</v>
      </c>
      <c r="F31" s="244" t="s">
        <v>123</v>
      </c>
      <c r="G31" s="293" t="s">
        <v>223</v>
      </c>
      <c r="H31" s="294">
        <v>1</v>
      </c>
      <c r="I31" s="245">
        <v>1858.106</v>
      </c>
      <c r="J31" s="295">
        <v>1.1945113460803965E-2</v>
      </c>
      <c r="K31" s="295">
        <v>0.47459361012035894</v>
      </c>
      <c r="L31" s="295">
        <v>0.18029111363937256</v>
      </c>
      <c r="M31" s="296">
        <v>19.05</v>
      </c>
      <c r="N31" s="297">
        <v>0</v>
      </c>
      <c r="O31" s="297">
        <v>10.440739118220382</v>
      </c>
      <c r="P31" s="298">
        <v>79</v>
      </c>
      <c r="Q31" s="299">
        <v>0</v>
      </c>
      <c r="R31" s="299">
        <v>194</v>
      </c>
    </row>
    <row r="32" spans="1:18" ht="16.5">
      <c r="A32" s="288" t="s">
        <v>118</v>
      </c>
      <c r="B32" s="289" t="s">
        <v>469</v>
      </c>
      <c r="C32" s="290" t="s">
        <v>67</v>
      </c>
      <c r="D32" s="291">
        <v>0.83850000000000002</v>
      </c>
      <c r="E32" s="292">
        <v>6926</v>
      </c>
      <c r="F32" s="244" t="s">
        <v>122</v>
      </c>
      <c r="G32" s="293" t="s">
        <v>324</v>
      </c>
      <c r="H32" s="294">
        <v>1</v>
      </c>
      <c r="I32" s="245">
        <v>610.76</v>
      </c>
      <c r="J32" s="295">
        <v>4.5101058460563156E-2</v>
      </c>
      <c r="K32" s="295">
        <v>0.37983879788171854</v>
      </c>
      <c r="L32" s="295">
        <v>0.17421737085944666</v>
      </c>
      <c r="M32" s="296">
        <v>16.381</v>
      </c>
      <c r="N32" s="297">
        <v>0</v>
      </c>
      <c r="O32" s="297">
        <v>6.0580260658851266</v>
      </c>
      <c r="P32" s="298">
        <v>15</v>
      </c>
      <c r="Q32" s="299">
        <v>0</v>
      </c>
      <c r="R32" s="299">
        <v>39</v>
      </c>
    </row>
    <row r="33" spans="1:18" ht="16.5">
      <c r="A33" s="288" t="s">
        <v>118</v>
      </c>
      <c r="B33" s="289" t="s">
        <v>330</v>
      </c>
      <c r="C33" s="290" t="s">
        <v>70</v>
      </c>
      <c r="D33" s="291">
        <v>0.79904761904761901</v>
      </c>
      <c r="E33" s="292">
        <v>6413</v>
      </c>
      <c r="F33" s="244" t="s">
        <v>91</v>
      </c>
      <c r="G33" s="293" t="s">
        <v>224</v>
      </c>
      <c r="H33" s="294">
        <v>1</v>
      </c>
      <c r="I33" s="245">
        <v>652.75599999999997</v>
      </c>
      <c r="J33" s="295">
        <v>1.4328876610271884E-2</v>
      </c>
      <c r="K33" s="295">
        <v>0.45051527538203145</v>
      </c>
      <c r="L33" s="295">
        <v>0.12562121221405856</v>
      </c>
      <c r="M33" s="296">
        <v>13.648</v>
      </c>
      <c r="N33" s="297">
        <v>0.76598300130523511</v>
      </c>
      <c r="O33" s="297">
        <v>17.004822628976218</v>
      </c>
      <c r="P33" s="298">
        <v>31</v>
      </c>
      <c r="Q33" s="299">
        <v>5</v>
      </c>
      <c r="R33" s="299">
        <v>111</v>
      </c>
    </row>
  </sheetData>
  <phoneticPr fontId="2" type="noConversion"/>
  <conditionalFormatting sqref="C14:D33">
    <cfRule type="containsText" dxfId="17" priority="1" operator="containsText" text="F">
      <formula>NOT(ISERROR(SEARCH("F",C14)))</formula>
    </cfRule>
    <cfRule type="containsText" dxfId="16" priority="2" operator="containsText" text="D">
      <formula>NOT(ISERROR(SEARCH("D",C14)))</formula>
    </cfRule>
    <cfRule type="containsText" dxfId="15" priority="3" operator="containsText" text="C">
      <formula>NOT(ISERROR(SEARCH("C",C14)))</formula>
    </cfRule>
    <cfRule type="containsText" dxfId="14" priority="4" operator="containsText" text="B">
      <formula>NOT(ISERROR(SEARCH("B",C14)))</formula>
    </cfRule>
    <cfRule type="containsText" dxfId="13" priority="5" operator="containsText" text="A">
      <formula>NOT(ISERROR(SEARCH("A",C14)))</formula>
    </cfRule>
    <cfRule type="containsText" dxfId="12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E64F-18A5-4D9E-9427-44C32F90AF77}">
  <sheetPr codeName="Sheet9">
    <tabColor rgb="FFFF0000"/>
  </sheetPr>
  <dimension ref="A1:M22"/>
  <sheetViews>
    <sheetView showGridLines="0" workbookViewId="0">
      <selection activeCell="A2" sqref="A2:M2"/>
    </sheetView>
  </sheetViews>
  <sheetFormatPr defaultRowHeight="13.5"/>
  <cols>
    <col min="1" max="16384" width="9.140625" style="234"/>
  </cols>
  <sheetData>
    <row r="1" spans="1:13">
      <c r="A1" s="229"/>
      <c r="B1" s="230"/>
      <c r="C1" s="231"/>
      <c r="D1" s="232"/>
      <c r="E1" s="232"/>
      <c r="F1" s="233"/>
      <c r="G1" s="232"/>
      <c r="H1" s="232"/>
      <c r="I1" s="232"/>
      <c r="J1" s="232"/>
      <c r="K1" s="232"/>
      <c r="L1" s="232"/>
      <c r="M1" s="232"/>
    </row>
    <row r="2" spans="1:13" ht="41.25">
      <c r="A2" s="304" t="s">
        <v>493</v>
      </c>
      <c r="B2" s="304"/>
      <c r="C2" s="304"/>
      <c r="D2" s="304"/>
      <c r="E2" s="304"/>
      <c r="F2" s="304"/>
      <c r="G2" s="304"/>
      <c r="H2" s="304"/>
      <c r="I2" s="304"/>
      <c r="J2" s="304"/>
      <c r="K2" s="304"/>
      <c r="L2" s="304"/>
      <c r="M2" s="304"/>
    </row>
    <row r="4" spans="1:13" ht="17.25">
      <c r="A4" s="235" t="s">
        <v>299</v>
      </c>
      <c r="B4" s="236"/>
      <c r="C4" s="236"/>
      <c r="D4" s="236"/>
      <c r="E4" s="236"/>
      <c r="F4" s="236"/>
      <c r="G4" s="236"/>
      <c r="H4" s="236"/>
      <c r="I4" s="236"/>
      <c r="J4" s="236"/>
      <c r="K4" s="236"/>
      <c r="L4" s="236"/>
      <c r="M4" s="236"/>
    </row>
    <row r="5" spans="1:13" ht="26.25">
      <c r="A5" s="237" t="s">
        <v>300</v>
      </c>
    </row>
    <row r="6" spans="1:13" ht="26.25">
      <c r="A6" s="237" t="s">
        <v>301</v>
      </c>
    </row>
    <row r="7" spans="1:13" ht="26.25">
      <c r="A7" s="237"/>
    </row>
    <row r="8" spans="1:13" ht="17.25">
      <c r="A8" s="238" t="s">
        <v>302</v>
      </c>
    </row>
    <row r="9" spans="1:13" ht="40.5">
      <c r="A9" s="247" t="s">
        <v>0</v>
      </c>
      <c r="B9" s="248" t="s">
        <v>74</v>
      </c>
      <c r="C9" s="240" t="s">
        <v>65</v>
      </c>
      <c r="D9" s="240" t="s">
        <v>161</v>
      </c>
      <c r="E9" s="249" t="s">
        <v>147</v>
      </c>
      <c r="F9" s="248" t="s">
        <v>152</v>
      </c>
      <c r="G9" s="249" t="s">
        <v>150</v>
      </c>
      <c r="H9" s="249" t="s">
        <v>154</v>
      </c>
      <c r="I9" s="241" t="s">
        <v>156</v>
      </c>
      <c r="J9" s="249" t="s">
        <v>11</v>
      </c>
      <c r="K9" s="249" t="s">
        <v>12</v>
      </c>
      <c r="L9" s="249" t="s">
        <v>13</v>
      </c>
      <c r="M9" s="249" t="s">
        <v>183</v>
      </c>
    </row>
    <row r="10" spans="1:13" ht="16.5">
      <c r="A10" s="250" t="s">
        <v>118</v>
      </c>
      <c r="B10" s="251" t="s">
        <v>387</v>
      </c>
      <c r="C10" s="242" t="s">
        <v>67</v>
      </c>
      <c r="D10" s="243">
        <v>0.84721791449271577</v>
      </c>
      <c r="E10" s="252">
        <v>968</v>
      </c>
      <c r="F10" s="244" t="s">
        <v>120</v>
      </c>
      <c r="G10" s="253" t="s">
        <v>212</v>
      </c>
      <c r="H10" s="254">
        <v>6</v>
      </c>
      <c r="I10" s="245">
        <v>911.86599999999999</v>
      </c>
      <c r="J10" s="246">
        <v>4.355866041783981E-2</v>
      </c>
      <c r="K10" s="246">
        <v>0.44436654201965586</v>
      </c>
      <c r="L10" s="246">
        <v>0.15682128733827119</v>
      </c>
      <c r="M10" s="300">
        <v>35</v>
      </c>
    </row>
    <row r="11" spans="1:13" ht="16.5">
      <c r="A11" s="250" t="s">
        <v>118</v>
      </c>
      <c r="B11" s="251" t="s">
        <v>340</v>
      </c>
      <c r="C11" s="242" t="s">
        <v>67</v>
      </c>
      <c r="D11" s="243">
        <v>0.81380952380952376</v>
      </c>
      <c r="E11" s="252">
        <v>8480</v>
      </c>
      <c r="F11" s="244" t="s">
        <v>122</v>
      </c>
      <c r="G11" s="253" t="s">
        <v>341</v>
      </c>
      <c r="H11" s="254">
        <v>1</v>
      </c>
      <c r="I11" s="245">
        <v>3697.4360000000001</v>
      </c>
      <c r="J11" s="246">
        <v>3.2782516368195319E-2</v>
      </c>
      <c r="K11" s="246">
        <v>0.40651909369743511</v>
      </c>
      <c r="L11" s="246">
        <v>0.10412621070384991</v>
      </c>
      <c r="M11" s="300">
        <v>111</v>
      </c>
    </row>
    <row r="12" spans="1:13" ht="16.5">
      <c r="A12" s="250" t="s">
        <v>118</v>
      </c>
      <c r="B12" s="251" t="s">
        <v>318</v>
      </c>
      <c r="C12" s="242" t="s">
        <v>67</v>
      </c>
      <c r="D12" s="243">
        <v>0.8141155368548777</v>
      </c>
      <c r="E12" s="252">
        <v>5662</v>
      </c>
      <c r="F12" s="244" t="s">
        <v>91</v>
      </c>
      <c r="G12" s="253" t="s">
        <v>224</v>
      </c>
      <c r="H12" s="254">
        <v>2</v>
      </c>
      <c r="I12" s="245">
        <v>1307.9569999999999</v>
      </c>
      <c r="J12" s="246">
        <v>8.2579455184958947E-3</v>
      </c>
      <c r="K12" s="246">
        <v>0.45178905949449749</v>
      </c>
      <c r="L12" s="246">
        <v>0.13914830533419675</v>
      </c>
      <c r="M12" s="300">
        <v>76</v>
      </c>
    </row>
    <row r="13" spans="1:13" ht="16.5">
      <c r="A13" s="250" t="s">
        <v>118</v>
      </c>
      <c r="B13" s="251" t="s">
        <v>413</v>
      </c>
      <c r="C13" s="242" t="s">
        <v>69</v>
      </c>
      <c r="D13" s="243">
        <v>0.87125699948370039</v>
      </c>
      <c r="E13" s="252">
        <v>5618</v>
      </c>
      <c r="F13" s="244" t="s">
        <v>123</v>
      </c>
      <c r="G13" s="253" t="s">
        <v>385</v>
      </c>
      <c r="H13" s="254">
        <v>3</v>
      </c>
      <c r="I13" s="245">
        <v>1104.01</v>
      </c>
      <c r="J13" s="246">
        <v>3.7447732072305895E-2</v>
      </c>
      <c r="K13" s="246">
        <v>0.40844122476175926</v>
      </c>
      <c r="L13" s="246">
        <v>0.17360121930374339</v>
      </c>
      <c r="M13" s="300">
        <v>32</v>
      </c>
    </row>
    <row r="14" spans="1:13" ht="16.5">
      <c r="A14" s="250" t="s">
        <v>118</v>
      </c>
      <c r="B14" s="251" t="s">
        <v>319</v>
      </c>
      <c r="C14" s="242" t="s">
        <v>67</v>
      </c>
      <c r="D14" s="243">
        <v>0.8418181818181818</v>
      </c>
      <c r="E14" s="252">
        <v>4298</v>
      </c>
      <c r="F14" s="244" t="s">
        <v>120</v>
      </c>
      <c r="G14" s="253" t="s">
        <v>212</v>
      </c>
      <c r="H14" s="254">
        <v>1</v>
      </c>
      <c r="I14" s="245">
        <v>2596.444</v>
      </c>
      <c r="J14" s="246">
        <v>3.5767322826247866E-2</v>
      </c>
      <c r="K14" s="246">
        <v>0.38699447644239671</v>
      </c>
      <c r="L14" s="246">
        <v>0.16869225756457679</v>
      </c>
      <c r="M14" s="300">
        <v>44</v>
      </c>
    </row>
    <row r="15" spans="1:13" ht="16.5">
      <c r="A15" s="250" t="s">
        <v>118</v>
      </c>
      <c r="B15" s="251" t="s">
        <v>241</v>
      </c>
      <c r="C15" s="242" t="s">
        <v>67</v>
      </c>
      <c r="D15" s="243">
        <v>0.80954545454545446</v>
      </c>
      <c r="E15" s="252">
        <v>6764</v>
      </c>
      <c r="F15" s="244" t="s">
        <v>120</v>
      </c>
      <c r="G15" s="253" t="s">
        <v>212</v>
      </c>
      <c r="H15" s="254">
        <v>1</v>
      </c>
      <c r="I15" s="245">
        <v>1800.7439999999999</v>
      </c>
      <c r="J15" s="246">
        <v>3.1626693224112101E-2</v>
      </c>
      <c r="K15" s="246">
        <v>0.39139298813027606</v>
      </c>
      <c r="L15" s="246">
        <v>0.17104041440648976</v>
      </c>
      <c r="M15" s="300">
        <v>38</v>
      </c>
    </row>
    <row r="16" spans="1:13" ht="16.5">
      <c r="A16" s="250" t="s">
        <v>118</v>
      </c>
      <c r="B16" s="251" t="s">
        <v>253</v>
      </c>
      <c r="C16" s="242" t="s">
        <v>69</v>
      </c>
      <c r="D16" s="243">
        <v>0.85405371576177691</v>
      </c>
      <c r="E16" s="252">
        <v>3903</v>
      </c>
      <c r="F16" s="244" t="s">
        <v>122</v>
      </c>
      <c r="G16" s="253" t="s">
        <v>218</v>
      </c>
      <c r="H16" s="254">
        <v>5</v>
      </c>
      <c r="I16" s="245">
        <v>838.00800000000015</v>
      </c>
      <c r="J16" s="246">
        <v>4.8330776557735627E-2</v>
      </c>
      <c r="K16" s="246">
        <v>0.40758447709730083</v>
      </c>
      <c r="L16" s="246">
        <v>0.12174240434485113</v>
      </c>
      <c r="M16" s="300">
        <v>37</v>
      </c>
    </row>
    <row r="17" spans="1:13" ht="16.5">
      <c r="A17" s="250" t="s">
        <v>118</v>
      </c>
      <c r="B17" s="251" t="s">
        <v>362</v>
      </c>
      <c r="C17" s="242" t="s">
        <v>69</v>
      </c>
      <c r="D17" s="243">
        <v>0.877</v>
      </c>
      <c r="E17" s="252">
        <v>8288</v>
      </c>
      <c r="F17" s="244" t="s">
        <v>122</v>
      </c>
      <c r="G17" s="253" t="s">
        <v>324</v>
      </c>
      <c r="H17" s="254">
        <v>1</v>
      </c>
      <c r="I17" s="245">
        <v>1258.0609999999999</v>
      </c>
      <c r="J17" s="246">
        <v>4.1309820343919675E-2</v>
      </c>
      <c r="K17" s="246">
        <v>0.37799502565683668</v>
      </c>
      <c r="L17" s="246">
        <v>0.18838514189693506</v>
      </c>
      <c r="M17" s="300">
        <v>34</v>
      </c>
    </row>
    <row r="18" spans="1:13" ht="16.5">
      <c r="A18" s="250" t="s">
        <v>118</v>
      </c>
      <c r="B18" s="251" t="s">
        <v>312</v>
      </c>
      <c r="C18" s="242" t="s">
        <v>67</v>
      </c>
      <c r="D18" s="243">
        <v>0.82809523809523811</v>
      </c>
      <c r="E18" s="252">
        <v>1319</v>
      </c>
      <c r="F18" s="244" t="s">
        <v>122</v>
      </c>
      <c r="G18" s="253" t="s">
        <v>217</v>
      </c>
      <c r="H18" s="254">
        <v>1</v>
      </c>
      <c r="I18" s="245">
        <v>1116.607</v>
      </c>
      <c r="J18" s="246">
        <v>1.7159099557233028E-2</v>
      </c>
      <c r="K18" s="246">
        <v>0.43681486799859426</v>
      </c>
      <c r="L18" s="246">
        <v>6.7167768068801287E-2</v>
      </c>
      <c r="M18" s="300">
        <v>50</v>
      </c>
    </row>
    <row r="19" spans="1:13" ht="16.5">
      <c r="A19" s="250" t="s">
        <v>118</v>
      </c>
      <c r="B19" s="251" t="s">
        <v>279</v>
      </c>
      <c r="C19" s="242" t="s">
        <v>67</v>
      </c>
      <c r="D19" s="243">
        <v>0.83363636363636362</v>
      </c>
      <c r="E19" s="252">
        <v>6465</v>
      </c>
      <c r="F19" s="244" t="s">
        <v>120</v>
      </c>
      <c r="G19" s="253" t="s">
        <v>213</v>
      </c>
      <c r="H19" s="254">
        <v>1</v>
      </c>
      <c r="I19" s="245">
        <v>1816.576</v>
      </c>
      <c r="J19" s="246">
        <v>3.6895005721406242E-2</v>
      </c>
      <c r="K19" s="246">
        <v>0.36567979363266612</v>
      </c>
      <c r="L19" s="246">
        <v>0.20092745913190529</v>
      </c>
      <c r="M19" s="300">
        <v>30</v>
      </c>
    </row>
    <row r="20" spans="1:13" ht="16.5">
      <c r="A20" s="250" t="s">
        <v>118</v>
      </c>
      <c r="B20" s="251" t="s">
        <v>314</v>
      </c>
      <c r="C20" s="242" t="s">
        <v>69</v>
      </c>
      <c r="D20" s="243">
        <v>0.8705263157894737</v>
      </c>
      <c r="E20" s="252">
        <v>6868</v>
      </c>
      <c r="F20" s="244" t="s">
        <v>121</v>
      </c>
      <c r="G20" s="253" t="s">
        <v>303</v>
      </c>
      <c r="H20" s="254">
        <v>1</v>
      </c>
      <c r="I20" s="245">
        <v>912.81299999999999</v>
      </c>
      <c r="J20" s="246">
        <v>4.1646328728299674E-2</v>
      </c>
      <c r="K20" s="246">
        <v>0.43338455794677433</v>
      </c>
      <c r="L20" s="246">
        <v>0.16870925370256559</v>
      </c>
      <c r="M20" s="300">
        <v>34</v>
      </c>
    </row>
    <row r="21" spans="1:13" ht="16.5">
      <c r="A21" s="250" t="s">
        <v>118</v>
      </c>
      <c r="B21" s="251" t="s">
        <v>283</v>
      </c>
      <c r="C21" s="242" t="s">
        <v>67</v>
      </c>
      <c r="D21" s="243">
        <v>0.81</v>
      </c>
      <c r="E21" s="252">
        <v>467</v>
      </c>
      <c r="F21" s="244" t="s">
        <v>123</v>
      </c>
      <c r="G21" s="253" t="s">
        <v>223</v>
      </c>
      <c r="H21" s="254">
        <v>1</v>
      </c>
      <c r="I21" s="245">
        <v>1858.106</v>
      </c>
      <c r="J21" s="246">
        <v>1.1945113460803965E-2</v>
      </c>
      <c r="K21" s="246">
        <v>0.47459361012035894</v>
      </c>
      <c r="L21" s="246">
        <v>0.18029111363937256</v>
      </c>
      <c r="M21" s="300">
        <v>79</v>
      </c>
    </row>
    <row r="22" spans="1:13" ht="16.5">
      <c r="A22" s="250" t="s">
        <v>118</v>
      </c>
      <c r="B22" s="251" t="s">
        <v>330</v>
      </c>
      <c r="C22" s="242" t="s">
        <v>70</v>
      </c>
      <c r="D22" s="243">
        <v>0.79904761904761901</v>
      </c>
      <c r="E22" s="252">
        <v>6413</v>
      </c>
      <c r="F22" s="244" t="s">
        <v>91</v>
      </c>
      <c r="G22" s="253" t="s">
        <v>224</v>
      </c>
      <c r="H22" s="254">
        <v>1</v>
      </c>
      <c r="I22" s="245">
        <v>652.75599999999997</v>
      </c>
      <c r="J22" s="246">
        <v>1.4328876610271884E-2</v>
      </c>
      <c r="K22" s="246">
        <v>0.45051527538203145</v>
      </c>
      <c r="L22" s="246">
        <v>0.12562121221405856</v>
      </c>
      <c r="M22" s="300">
        <v>31</v>
      </c>
    </row>
  </sheetData>
  <mergeCells count="1">
    <mergeCell ref="A2:M2"/>
  </mergeCells>
  <phoneticPr fontId="2" type="noConversion"/>
  <conditionalFormatting sqref="C10:D22">
    <cfRule type="containsText" dxfId="11" priority="1" operator="containsText" text="F">
      <formula>NOT(ISERROR(SEARCH("F",C10)))</formula>
    </cfRule>
    <cfRule type="containsText" dxfId="10" priority="2" operator="containsText" text="D">
      <formula>NOT(ISERROR(SEARCH("D",C10)))</formula>
    </cfRule>
    <cfRule type="containsText" dxfId="9" priority="3" operator="containsText" text="C">
      <formula>NOT(ISERROR(SEARCH("C",C10)))</formula>
    </cfRule>
    <cfRule type="containsText" dxfId="8" priority="4" operator="containsText" text="B">
      <formula>NOT(ISERROR(SEARCH("B",C10)))</formula>
    </cfRule>
    <cfRule type="containsText" dxfId="7" priority="5" operator="containsText" text="A">
      <formula>NOT(ISERROR(SEARCH("A",C10)))</formula>
    </cfRule>
    <cfRule type="containsText" dxfId="6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2024-10-02T06:21:22Z</dcterms:modified>
</cp:coreProperties>
</file>