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93AEA379-6D1C-40FA-B591-01C155E35F2C}" xr6:coauthVersionLast="47" xr6:coauthVersionMax="47" xr10:uidLastSave="{00000000-0000-0000-0000-000000000000}"/>
  <bookViews>
    <workbookView xWindow="15" yWindow="0" windowWidth="17790" windowHeight="15585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70" r:id="rId8"/>
  </sheets>
  <definedNames>
    <definedName name="_xlnm._FilterDatabase" localSheetId="6" hidden="1">'D,F등급 명단'!$A$13:$R$53</definedName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운전자별!$A$1:$R$133</definedName>
    <definedName name="_xlnm.Print_Area" localSheetId="1">종합!$A$1:$L$103</definedName>
    <definedName name="_xlnm.Print_Area" localSheetId="3">차량별!$A$1:$T$58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9" i="7" l="1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26" i="60" l="1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B6" i="60"/>
  <c r="B7" i="60"/>
  <c r="B8" i="60"/>
  <c r="B9" i="60"/>
  <c r="B10" i="60"/>
  <c r="B11" i="60"/>
  <c r="B12" i="60"/>
  <c r="B13" i="60"/>
  <c r="B14" i="60"/>
  <c r="B15" i="60"/>
  <c r="B16" i="60"/>
  <c r="B17" i="60"/>
  <c r="B18" i="60"/>
  <c r="B19" i="60"/>
  <c r="B20" i="60"/>
  <c r="B21" i="60"/>
  <c r="B22" i="60"/>
  <c r="B23" i="60"/>
  <c r="B24" i="60"/>
  <c r="B25" i="60"/>
  <c r="B5" i="60"/>
  <c r="F54" i="60" l="1"/>
  <c r="F30" i="60"/>
  <c r="F53" i="60"/>
  <c r="F36" i="60"/>
  <c r="F43" i="60"/>
  <c r="F35" i="60"/>
  <c r="F27" i="60"/>
  <c r="F45" i="60"/>
  <c r="F37" i="60"/>
  <c r="F29" i="60"/>
  <c r="F28" i="60"/>
  <c r="F49" i="60"/>
  <c r="F33" i="60"/>
  <c r="F48" i="60"/>
  <c r="F40" i="60"/>
  <c r="F32" i="60"/>
  <c r="F58" i="60"/>
  <c r="F55" i="60"/>
  <c r="F50" i="60"/>
  <c r="F47" i="60"/>
  <c r="F42" i="60"/>
  <c r="F34" i="60"/>
  <c r="F26" i="60"/>
  <c r="F39" i="60"/>
  <c r="F31" i="60"/>
  <c r="F57" i="60"/>
  <c r="F52" i="60"/>
  <c r="F44" i="60"/>
  <c r="F41" i="60"/>
  <c r="F56" i="60"/>
  <c r="F51" i="60"/>
  <c r="F46" i="60"/>
  <c r="F38" i="60"/>
  <c r="J51" i="12" a="1"/>
  <c r="J51" i="12" l="1"/>
  <c r="A7" i="7" l="1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B10" i="7" s="1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B12" i="7" s="1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F13" i="60" l="1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27" i="12" l="1"/>
  <c r="B94" i="12" l="1"/>
  <c r="I94" i="12" s="1"/>
  <c r="B95" i="12"/>
  <c r="E95" i="12" l="1"/>
  <c r="H95" i="12"/>
  <c r="D95" i="12"/>
  <c r="J95" i="12"/>
  <c r="E94" i="12"/>
  <c r="F94" i="12"/>
  <c r="J94" i="12"/>
  <c r="G94" i="12"/>
  <c r="H94" i="12"/>
  <c r="D94" i="12"/>
  <c r="J10" i="12"/>
  <c r="J31" i="12" s="1"/>
  <c r="N25" i="12"/>
  <c r="K27" i="12"/>
  <c r="F95" i="12" l="1"/>
  <c r="I95" i="12"/>
  <c r="G95" i="12"/>
  <c r="D27" i="12"/>
  <c r="D51" i="12" a="1"/>
  <c r="H51" i="12" a="1"/>
  <c r="I51" i="12" a="1"/>
  <c r="E51" i="12" a="1"/>
  <c r="F51" i="12" a="1"/>
  <c r="G51" i="12" a="1"/>
  <c r="F51" i="12" l="1"/>
  <c r="E51" i="12"/>
  <c r="D51" i="12"/>
  <c r="I51" i="12"/>
  <c r="H51" i="12"/>
  <c r="G51" i="12"/>
  <c r="N51" i="12" a="1"/>
  <c r="N51" i="12" l="1"/>
  <c r="K51" i="12" s="1" a="1"/>
  <c r="K51" i="12" s="1"/>
  <c r="E27" i="12"/>
  <c r="F27" i="12" l="1"/>
  <c r="G27" i="12" l="1"/>
  <c r="H27" i="12" l="1"/>
  <c r="I27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<sst xmlns="http://schemas.openxmlformats.org/spreadsheetml/2006/main" count="3554" uniqueCount="708">
  <si>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</si>
  <si>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</si>
  <si>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</si>
  <si>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</si>
  <si>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</si>
  <si>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</si>
  <si>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</si>
  <si>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</si>
  <si>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</si>
  <si>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</si>
  <si>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</si>
  <si>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</si>
  <si>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</si>
  <si>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</si>
  <si>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</si>
  <si>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</si>
  <si>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</si>
  <si>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</si>
  <si>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</si>
  <si>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</si>
  <si>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</si>
  <si>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</si>
  <si>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</si>
  <si>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</si>
  <si>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</si>
  <si>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</si>
  <si>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</si>
  <si>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</si>
  <si>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</si>
  <si>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</si>
  <si>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</si>
  <si>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</si>
  <si>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</si>
  <si>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</si>
  <si>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</si>
  <si>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</si>
  <si>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</si>
  <si>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</si>
  <si>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</si>
  <si>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</si>
  <si>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</si>
  <si>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</si>
  <si>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</si>
  <si>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</si>
  <si>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</si>
  <si>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</si>
  <si>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</si>
  <si>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</si>
  <si>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</si>
  <si>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</si>
  <si>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</si>
  <si>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</si>
  <si>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</si>
  <si>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</si>
  <si>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</si>
  <si>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</si>
  <si>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</si>
  <si>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</si>
  <si>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</si>
  <si>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</si>
  <si>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</si>
  <si>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</si>
  <si>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</si>
  <si>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</si>
  <si>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</si>
  <si>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</si>
  <si>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</si>
  <si>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</si>
  <si>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</si>
  <si>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</si>
  <si>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</si>
  <si>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</si>
  <si>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</si>
  <si>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</si>
  <si>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</si>
  <si>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</si>
  <si>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</si>
  <si>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</si>
  <si>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</si>
  <si>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</si>
  <si>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</si>
  <si>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</si>
  <si>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</si>
  <si>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</si>
  <si>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</si>
  <si>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</si>
  <si>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</si>
  <si>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</si>
  <si>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</si>
  <si>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</si>
  <si>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</si>
  <si>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</si>
  <si>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</si>
  <si>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</si>
  <si>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</si>
  <si>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</si>
  <si>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</si>
  <si>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</si>
  <si>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</si>
  <si>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</si>
  <si>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</si>
  <si>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</si>
  <si>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</si>
  <si>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</si>
  <si>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</si>
  <si>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</si>
  <si>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</si>
  <si>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</si>
  <si>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</si>
  <si>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</si>
  <si>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</si>
  <si>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</si>
  <si>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</si>
  <si>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</si>
  <si>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</si>
  <si>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</si>
  <si>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송도버스</t>
  </si>
  <si>
    <t>16-1</t>
  </si>
  <si>
    <t>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</si>
  <si>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</si>
  <si>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</si>
  <si>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</si>
  <si>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</si>
  <si>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</si>
  <si>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</si>
  <si>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</si>
  <si>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</si>
  <si>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</si>
  <si>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</si>
  <si>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</si>
  <si>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</si>
  <si>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</si>
  <si>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</si>
  <si>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</si>
  <si>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</si>
  <si>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</si>
  <si>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</si>
  <si>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</si>
  <si>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</si>
  <si>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</si>
  <si>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</si>
  <si>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</si>
  <si>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</si>
  <si>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</si>
  <si>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</si>
  <si>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</si>
  <si>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</si>
  <si>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</si>
  <si>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</si>
  <si>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</si>
  <si>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</si>
  <si>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</si>
  <si>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</si>
  <si>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</si>
  <si>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</si>
  <si>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</si>
  <si>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</si>
  <si>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</si>
  <si>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</si>
  <si>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</si>
  <si>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</si>
  <si>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</si>
  <si>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</si>
  <si>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</si>
  <si>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</si>
  <si>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</si>
  <si>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</si>
  <si>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</si>
  <si>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</si>
  <si>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</si>
  <si>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</si>
  <si>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</si>
  <si>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</si>
  <si>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</si>
  <si>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</si>
  <si>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</si>
  <si>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</si>
  <si>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</si>
  <si>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</si>
  <si>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</si>
  <si>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</si>
  <si>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운전자코드</t>
  </si>
  <si>
    <t>맥스거리코드</t>
  </si>
  <si>
    <t>최대주행거리</t>
  </si>
  <si>
    <t>(경  고)</t>
  </si>
  <si>
    <t>[TIP!!] 특별관리 운행사원 관리하려면?</t>
  </si>
  <si>
    <t>이영수</t>
  </si>
  <si>
    <t>송도버스</t>
    <phoneticPr fontId="2" type="noConversion"/>
  </si>
  <si>
    <t>A</t>
    <phoneticPr fontId="2" type="noConversion"/>
  </si>
  <si>
    <t>70바2215</t>
  </si>
  <si>
    <t>70바2225</t>
  </si>
  <si>
    <t>70바2227</t>
  </si>
  <si>
    <t>70바2229</t>
  </si>
  <si>
    <t>70바2231</t>
  </si>
  <si>
    <t>70바2233</t>
  </si>
  <si>
    <t>70바2236</t>
  </si>
  <si>
    <t>70바2243</t>
  </si>
  <si>
    <t>70바2248</t>
  </si>
  <si>
    <t>70바2249</t>
  </si>
  <si>
    <t>70바2279</t>
  </si>
  <si>
    <t>70바2280</t>
  </si>
  <si>
    <t>70바2281</t>
  </si>
  <si>
    <t>70바2283</t>
  </si>
  <si>
    <t>70바2286</t>
  </si>
  <si>
    <t>70바2294</t>
  </si>
  <si>
    <t>70바2299</t>
  </si>
  <si>
    <t>70바2314</t>
  </si>
  <si>
    <t>70바2315</t>
  </si>
  <si>
    <t>70바2320</t>
  </si>
  <si>
    <t>70바2324</t>
  </si>
  <si>
    <t>88</t>
  </si>
  <si>
    <t>70바2217</t>
  </si>
  <si>
    <t>70바2221</t>
  </si>
  <si>
    <t>70바2222</t>
  </si>
  <si>
    <t>70바2223</t>
  </si>
  <si>
    <t>70바2232</t>
  </si>
  <si>
    <t>70바2234</t>
  </si>
  <si>
    <t>70바2235</t>
  </si>
  <si>
    <t>송도버스8C6</t>
  </si>
  <si>
    <t>70바2238</t>
  </si>
  <si>
    <t>70바2240</t>
  </si>
  <si>
    <t>70바2241</t>
  </si>
  <si>
    <t>70바2242</t>
  </si>
  <si>
    <t>70바2246</t>
  </si>
  <si>
    <t>70바2247</t>
  </si>
  <si>
    <t>70바2251</t>
  </si>
  <si>
    <t>송도버스8C7</t>
  </si>
  <si>
    <t>70바2253</t>
  </si>
  <si>
    <t>70바2255</t>
  </si>
  <si>
    <t>70바2256</t>
  </si>
  <si>
    <t>70바2264</t>
  </si>
  <si>
    <t>70바2265</t>
  </si>
  <si>
    <t>송도버스8C2</t>
  </si>
  <si>
    <t>70바2271</t>
  </si>
  <si>
    <t>70바2276</t>
  </si>
  <si>
    <t>70바2282</t>
  </si>
  <si>
    <t>70바2287</t>
  </si>
  <si>
    <t>70바2289</t>
  </si>
  <si>
    <t>70바2291</t>
  </si>
  <si>
    <t>송도버스8B2</t>
  </si>
  <si>
    <t>70바2293</t>
  </si>
  <si>
    <t>70바2295</t>
  </si>
  <si>
    <t>70바2296</t>
  </si>
  <si>
    <t>70바2307</t>
  </si>
  <si>
    <t>70바2308</t>
  </si>
  <si>
    <t>70바2309</t>
  </si>
  <si>
    <t>송도버스8C5</t>
  </si>
  <si>
    <t>70바2313</t>
  </si>
  <si>
    <t>70바2319</t>
  </si>
  <si>
    <t>송도버스8C4</t>
  </si>
  <si>
    <t>강지훈</t>
  </si>
  <si>
    <t>5218055</t>
  </si>
  <si>
    <t>경득환</t>
  </si>
  <si>
    <t>5217265</t>
  </si>
  <si>
    <t>곽창환</t>
  </si>
  <si>
    <t>5219210</t>
  </si>
  <si>
    <t>권복수</t>
  </si>
  <si>
    <t>5219410</t>
  </si>
  <si>
    <t>권오선</t>
  </si>
  <si>
    <t>5213855</t>
  </si>
  <si>
    <t>길기덕</t>
  </si>
  <si>
    <t>5216882</t>
  </si>
  <si>
    <t>김광식</t>
  </si>
  <si>
    <t>5219997</t>
  </si>
  <si>
    <t>김상민</t>
  </si>
  <si>
    <t>5219244</t>
  </si>
  <si>
    <t>김상훈</t>
  </si>
  <si>
    <t>5214795</t>
  </si>
  <si>
    <t>김성태</t>
  </si>
  <si>
    <t>5214501</t>
  </si>
  <si>
    <t>김영민</t>
  </si>
  <si>
    <t>5215154</t>
  </si>
  <si>
    <t>김옥구</t>
  </si>
  <si>
    <t>5217983</t>
  </si>
  <si>
    <t>김용남</t>
  </si>
  <si>
    <t>5217917</t>
  </si>
  <si>
    <t>김장권</t>
  </si>
  <si>
    <t>5217096</t>
  </si>
  <si>
    <t>김정식</t>
  </si>
  <si>
    <t>5219490</t>
  </si>
  <si>
    <t>김정웅</t>
  </si>
  <si>
    <t>5215720</t>
  </si>
  <si>
    <t>김종만</t>
  </si>
  <si>
    <t>5212404</t>
  </si>
  <si>
    <t>김종진</t>
  </si>
  <si>
    <t>521929</t>
  </si>
  <si>
    <t>김준수</t>
  </si>
  <si>
    <t>5211778</t>
  </si>
  <si>
    <t>김철희</t>
  </si>
  <si>
    <t>5219415</t>
  </si>
  <si>
    <t>김춘식</t>
  </si>
  <si>
    <t>5213215</t>
  </si>
  <si>
    <t>김충규</t>
  </si>
  <si>
    <t>5217253</t>
  </si>
  <si>
    <t>김태연</t>
  </si>
  <si>
    <t>5213625</t>
  </si>
  <si>
    <t>김택문</t>
  </si>
  <si>
    <t>5216518</t>
  </si>
  <si>
    <t>김평환</t>
  </si>
  <si>
    <t>5215010</t>
  </si>
  <si>
    <t>김학길</t>
  </si>
  <si>
    <t>521539</t>
  </si>
  <si>
    <t>김현식</t>
  </si>
  <si>
    <t>5217218</t>
  </si>
  <si>
    <t>김형규</t>
  </si>
  <si>
    <t>5217145</t>
  </si>
  <si>
    <t>김환석</t>
  </si>
  <si>
    <t>5217641</t>
  </si>
  <si>
    <t>나경구</t>
  </si>
  <si>
    <t>5213121</t>
  </si>
  <si>
    <t>남기경</t>
  </si>
  <si>
    <t>5213575</t>
  </si>
  <si>
    <t>노진환</t>
  </si>
  <si>
    <t>5213074</t>
  </si>
  <si>
    <t>박규준</t>
  </si>
  <si>
    <t>5213069</t>
  </si>
  <si>
    <t>박명식</t>
  </si>
  <si>
    <t>5212533</t>
  </si>
  <si>
    <t>박삼규</t>
  </si>
  <si>
    <t>5212831</t>
  </si>
  <si>
    <t>박영식</t>
  </si>
  <si>
    <t>5214060</t>
  </si>
  <si>
    <t>박요섭</t>
  </si>
  <si>
    <t>521672</t>
  </si>
  <si>
    <t>박정구</t>
  </si>
  <si>
    <t>5213111</t>
  </si>
  <si>
    <t>박종대</t>
  </si>
  <si>
    <t>5212242</t>
  </si>
  <si>
    <t>박종수</t>
  </si>
  <si>
    <t>5215535</t>
  </si>
  <si>
    <t>박찬두</t>
  </si>
  <si>
    <t>5218331</t>
  </si>
  <si>
    <t>박해숙</t>
  </si>
  <si>
    <t>5217149</t>
  </si>
  <si>
    <t>박환우</t>
  </si>
  <si>
    <t>5212713</t>
  </si>
  <si>
    <t>박훈</t>
  </si>
  <si>
    <t>5215772</t>
  </si>
  <si>
    <t>서대원</t>
  </si>
  <si>
    <t>521699</t>
  </si>
  <si>
    <t>서은석</t>
  </si>
  <si>
    <t>5219352</t>
  </si>
  <si>
    <t>서현국</t>
  </si>
  <si>
    <t>5213375</t>
  </si>
  <si>
    <t>석승우</t>
  </si>
  <si>
    <t>5215079</t>
  </si>
  <si>
    <t>송상봉</t>
  </si>
  <si>
    <t>5217897</t>
  </si>
  <si>
    <t>송일용</t>
  </si>
  <si>
    <t>521939</t>
  </si>
  <si>
    <t>신정은</t>
  </si>
  <si>
    <t>5219189</t>
  </si>
  <si>
    <t>신철순</t>
  </si>
  <si>
    <t>5214920</t>
  </si>
  <si>
    <t>양현세</t>
  </si>
  <si>
    <t>5215027</t>
  </si>
  <si>
    <t>여종수</t>
  </si>
  <si>
    <t>5212598</t>
  </si>
  <si>
    <t>오병찬</t>
  </si>
  <si>
    <t>5217800</t>
  </si>
  <si>
    <t>오승근</t>
  </si>
  <si>
    <t>5219933</t>
  </si>
  <si>
    <t>유영욱</t>
  </si>
  <si>
    <t>5218199</t>
  </si>
  <si>
    <t>유주현</t>
  </si>
  <si>
    <t>5218628</t>
  </si>
  <si>
    <t>윤석훈</t>
  </si>
  <si>
    <t>5215886</t>
  </si>
  <si>
    <t>이경국</t>
  </si>
  <si>
    <t>5212740</t>
  </si>
  <si>
    <t>이경섭</t>
  </si>
  <si>
    <t>5213748</t>
  </si>
  <si>
    <t>이만규</t>
  </si>
  <si>
    <t>5218511</t>
  </si>
  <si>
    <t>이상용</t>
  </si>
  <si>
    <t>5216185</t>
  </si>
  <si>
    <t>5215152</t>
  </si>
  <si>
    <t>이우석</t>
  </si>
  <si>
    <t>5218114</t>
  </si>
  <si>
    <t>이인호</t>
  </si>
  <si>
    <t>5217290</t>
  </si>
  <si>
    <t>이재원</t>
  </si>
  <si>
    <t>5218004</t>
  </si>
  <si>
    <t>이종수</t>
  </si>
  <si>
    <t>5218949</t>
  </si>
  <si>
    <t>이창신</t>
  </si>
  <si>
    <t>5214520</t>
  </si>
  <si>
    <t>임병옥</t>
  </si>
  <si>
    <t>5216511</t>
  </si>
  <si>
    <t>임상준</t>
  </si>
  <si>
    <t>5218591</t>
  </si>
  <si>
    <t>임숙주</t>
  </si>
  <si>
    <t>5215565</t>
  </si>
  <si>
    <t>임하수</t>
  </si>
  <si>
    <t>5215062</t>
  </si>
  <si>
    <t>장수봉</t>
  </si>
  <si>
    <t>521431</t>
  </si>
  <si>
    <t>장태순</t>
  </si>
  <si>
    <t>5218532</t>
  </si>
  <si>
    <t>전금석</t>
  </si>
  <si>
    <t>5216802</t>
  </si>
  <si>
    <t>전동환</t>
  </si>
  <si>
    <t>5211635</t>
  </si>
  <si>
    <t>정길환</t>
  </si>
  <si>
    <t>521303</t>
  </si>
  <si>
    <t>정웅태</t>
  </si>
  <si>
    <t>5218497</t>
  </si>
  <si>
    <t>정태교</t>
  </si>
  <si>
    <t>5213234</t>
  </si>
  <si>
    <t>조남흥</t>
  </si>
  <si>
    <t>5211194</t>
  </si>
  <si>
    <t>조정근</t>
  </si>
  <si>
    <t>521411</t>
  </si>
  <si>
    <t>조태진</t>
  </si>
  <si>
    <t>5211213</t>
  </si>
  <si>
    <t>좌경자</t>
  </si>
  <si>
    <t>5215603</t>
  </si>
  <si>
    <t>주병화</t>
  </si>
  <si>
    <t>5215364</t>
  </si>
  <si>
    <t>차명진</t>
  </si>
  <si>
    <t>5211462</t>
  </si>
  <si>
    <t>차진만</t>
  </si>
  <si>
    <t>5216716</t>
  </si>
  <si>
    <t>최덕기</t>
  </si>
  <si>
    <t>521977</t>
  </si>
  <si>
    <t>최상균</t>
  </si>
  <si>
    <t>52123</t>
  </si>
  <si>
    <t>최송식</t>
  </si>
  <si>
    <t>5218548</t>
  </si>
  <si>
    <t>최종섭</t>
  </si>
  <si>
    <t>5218</t>
  </si>
  <si>
    <t>최창열</t>
  </si>
  <si>
    <t>5212900</t>
  </si>
  <si>
    <t>추경도</t>
  </si>
  <si>
    <t>5217287</t>
  </si>
  <si>
    <t>하경화</t>
  </si>
  <si>
    <t>5217601</t>
  </si>
  <si>
    <t>한상해</t>
  </si>
  <si>
    <t>5218795</t>
  </si>
  <si>
    <t>허원강</t>
  </si>
  <si>
    <t>5218262</t>
  </si>
  <si>
    <t>홍광표</t>
  </si>
  <si>
    <t>5215696</t>
  </si>
  <si>
    <t>홍병국</t>
  </si>
  <si>
    <t>5216792</t>
  </si>
  <si>
    <t>홍완선</t>
  </si>
  <si>
    <t>5212241</t>
  </si>
  <si>
    <t>홍용남</t>
  </si>
  <si>
    <t>5216119</t>
  </si>
  <si>
    <t>홍춘기</t>
  </si>
  <si>
    <t>5218817</t>
  </si>
  <si>
    <t>황오현</t>
  </si>
  <si>
    <t>5211587</t>
  </si>
  <si>
    <t>황인철</t>
  </si>
  <si>
    <t>5212189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</si>
  <si>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</si>
  <si>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</si>
  <si>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</si>
  <si>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이종협</t>
  </si>
  <si>
    <t>5211047</t>
  </si>
  <si>
    <t>주형선</t>
  </si>
  <si>
    <t>5218287</t>
  </si>
  <si>
    <t>문태수</t>
  </si>
  <si>
    <t>5212955</t>
  </si>
  <si>
    <t>=</t>
  </si>
  <si>
    <t>▽</t>
  </si>
  <si>
    <t>▲</t>
  </si>
  <si>
    <t>송도버스8C17</t>
  </si>
  <si>
    <t>송도버스8B5</t>
  </si>
  <si>
    <t>송도버스8C14</t>
  </si>
  <si>
    <t>박정혁</t>
  </si>
  <si>
    <t>5215143</t>
  </si>
  <si>
    <t>우관석</t>
  </si>
  <si>
    <t>5213323</t>
  </si>
  <si>
    <t>장지희</t>
  </si>
  <si>
    <t>5213021</t>
  </si>
  <si>
    <t>조성연</t>
  </si>
  <si>
    <t>5219009</t>
  </si>
  <si>
    <t>최주영</t>
  </si>
  <si>
    <t>5213878</t>
  </si>
  <si>
    <t>개선율(유카전)</t>
  </si>
  <si>
    <t>인천전체</t>
  </si>
  <si>
    <t>0%(0명)</t>
  </si>
  <si>
    <t>19%(4명)</t>
  </si>
  <si>
    <t>16-116-1</t>
  </si>
  <si>
    <t>송도버스16-1D4</t>
  </si>
  <si>
    <t>송도버스16-1D1</t>
  </si>
  <si>
    <t>송도버스16-1C1</t>
  </si>
  <si>
    <t>송도버스16-1F1</t>
  </si>
  <si>
    <t>송도버스16-1F2</t>
  </si>
  <si>
    <t>송도버스16-1F3</t>
  </si>
  <si>
    <t>송도버스16-1D2</t>
  </si>
  <si>
    <t>송도버스16-1F7</t>
  </si>
  <si>
    <t>송도버스16-1F5</t>
  </si>
  <si>
    <t>송도버스16-1B2</t>
  </si>
  <si>
    <t>송도버스16-1D3</t>
  </si>
  <si>
    <t>송도버스16-1F8</t>
  </si>
  <si>
    <t>송도버스16-1C2</t>
  </si>
  <si>
    <t>송도버스16-1B1</t>
  </si>
  <si>
    <t>송도버스16-1F9</t>
  </si>
  <si>
    <t>송도버스16-1C3</t>
  </si>
  <si>
    <t>송도버스16-1F4</t>
  </si>
  <si>
    <t>송도버스8C11</t>
  </si>
  <si>
    <t>송도버스8C8</t>
  </si>
  <si>
    <t>송도버스8C1</t>
  </si>
  <si>
    <t>송도버스8C9</t>
  </si>
  <si>
    <t>송도버스8C10</t>
  </si>
  <si>
    <t>송도버스8C18</t>
  </si>
  <si>
    <t>송도버스8C19</t>
  </si>
  <si>
    <t>송도버스8B4</t>
  </si>
  <si>
    <t>송도버스8D3</t>
  </si>
  <si>
    <t>송도버스8B1</t>
  </si>
  <si>
    <t>송도버스8C15</t>
  </si>
  <si>
    <t>송도버스8C13</t>
  </si>
  <si>
    <t>송도버스8C3</t>
  </si>
  <si>
    <t>송도버스8B3</t>
  </si>
  <si>
    <t>송도버스8B6</t>
  </si>
  <si>
    <t>송도버스8D1</t>
  </si>
  <si>
    <t>송도버스8D2</t>
  </si>
  <si>
    <t>NULL</t>
  </si>
  <si>
    <t>521541</t>
  </si>
  <si>
    <t>521968</t>
  </si>
  <si>
    <t>5216210</t>
  </si>
  <si>
    <t>5216459</t>
  </si>
  <si>
    <t>5219411</t>
  </si>
  <si>
    <t>강성아</t>
  </si>
  <si>
    <t>5214622</t>
  </si>
  <si>
    <t>김동균</t>
  </si>
  <si>
    <t>5217185</t>
  </si>
  <si>
    <t>순위</t>
  </si>
  <si>
    <t>24'09</t>
    <phoneticPr fontId="2" type="noConversion"/>
  </si>
  <si>
    <t>[24년 10월] 급감속관리 명단</t>
    <phoneticPr fontId="2" type="noConversion"/>
  </si>
  <si>
    <t>장도현</t>
  </si>
  <si>
    <t>홍광의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</si>
  <si>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</si>
  <si>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</si>
  <si>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</si>
  <si>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</si>
  <si>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</si>
  <si>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김현식B</t>
  </si>
  <si>
    <t>조완기</t>
  </si>
  <si>
    <t>송도버스16-1B3</t>
  </si>
  <si>
    <t>송도버스16-1A1</t>
  </si>
  <si>
    <t>송도버스16-1F10</t>
  </si>
  <si>
    <t>송도버스8C20</t>
  </si>
  <si>
    <t>송도버스8A2</t>
  </si>
  <si>
    <t>송도버스8A1</t>
  </si>
  <si>
    <t>송도버스8A3</t>
  </si>
  <si>
    <t>송도버스8C12</t>
  </si>
  <si>
    <t>521541486.681</t>
  </si>
  <si>
    <t>521968173.437</t>
  </si>
  <si>
    <t>5213049</t>
  </si>
  <si>
    <t>5213049151.41</t>
  </si>
  <si>
    <t>5216210179.143</t>
  </si>
  <si>
    <t>5216459238.724</t>
  </si>
  <si>
    <t>5217691</t>
  </si>
  <si>
    <t>5217691314.371</t>
  </si>
  <si>
    <t>5218568</t>
  </si>
  <si>
    <t>5218568337.813</t>
  </si>
  <si>
    <t>5219411305.937</t>
  </si>
  <si>
    <t>52146222457.563</t>
  </si>
  <si>
    <t>5218055833.803</t>
  </si>
  <si>
    <t>52172652598.451</t>
  </si>
  <si>
    <t>52192101800.33</t>
  </si>
  <si>
    <t>52194102434.484</t>
  </si>
  <si>
    <t>52138552693.598</t>
  </si>
  <si>
    <t>5216882771.901</t>
  </si>
  <si>
    <t>52199972152.332</t>
  </si>
  <si>
    <t>52171853056.832</t>
  </si>
  <si>
    <t>52192441444.07</t>
  </si>
  <si>
    <t>52147952894.621</t>
  </si>
  <si>
    <t>52145013073.534</t>
  </si>
  <si>
    <t>52151541282.337</t>
  </si>
  <si>
    <t>52179831624.374</t>
  </si>
  <si>
    <t>52179172244.949</t>
  </si>
  <si>
    <t>52170962072.352</t>
  </si>
  <si>
    <t>5219490341.755</t>
  </si>
  <si>
    <t>52157202091.717</t>
  </si>
  <si>
    <t>52124042984.983</t>
  </si>
  <si>
    <t>5219292783.047</t>
  </si>
  <si>
    <t>52117781188.371</t>
  </si>
  <si>
    <t>5219415683.068</t>
  </si>
  <si>
    <t>52132152956.148</t>
  </si>
  <si>
    <t>5217253987.497</t>
  </si>
  <si>
    <t>52136251251.538</t>
  </si>
  <si>
    <t>52165181940.829</t>
  </si>
  <si>
    <t>52150102568.967</t>
  </si>
  <si>
    <t>5215392352.262</t>
  </si>
  <si>
    <t>52172181036.317</t>
  </si>
  <si>
    <t>5218333</t>
  </si>
  <si>
    <t>5218333261.141</t>
  </si>
  <si>
    <t>52171451617.304</t>
  </si>
  <si>
    <t>52176411298.324</t>
  </si>
  <si>
    <t>52131212133.656</t>
  </si>
  <si>
    <t>52135752625.326</t>
  </si>
  <si>
    <t>52130741221.071</t>
  </si>
  <si>
    <t>5212955187.981</t>
  </si>
  <si>
    <t>52130692159.243</t>
  </si>
  <si>
    <t>52125332814.534</t>
  </si>
  <si>
    <t>52128311087.707</t>
  </si>
  <si>
    <t>52140601520.843</t>
  </si>
  <si>
    <t>521672301.703</t>
  </si>
  <si>
    <t>52131112126.438</t>
  </si>
  <si>
    <t>5215143499.585</t>
  </si>
  <si>
    <t>52122422563.5</t>
  </si>
  <si>
    <t>5215535936.718</t>
  </si>
  <si>
    <t>52183311986.613</t>
  </si>
  <si>
    <t>52171491909.155</t>
  </si>
  <si>
    <t>52127132327.462</t>
  </si>
  <si>
    <t>52157721939.735</t>
  </si>
  <si>
    <t>배성호</t>
  </si>
  <si>
    <t>5215850</t>
  </si>
  <si>
    <t>5215850857.494</t>
  </si>
  <si>
    <t>521699290.194</t>
  </si>
  <si>
    <t>52193521927.479</t>
  </si>
  <si>
    <t>5213375230.714</t>
  </si>
  <si>
    <t>5215079306.822</t>
  </si>
  <si>
    <t>52178972806.047</t>
  </si>
  <si>
    <t>5219392086.201</t>
  </si>
  <si>
    <t>52191892775.467</t>
  </si>
  <si>
    <t>5214920953.357</t>
  </si>
  <si>
    <t>52150271591.592</t>
  </si>
  <si>
    <t>5212598871.949</t>
  </si>
  <si>
    <t>52178002043.231</t>
  </si>
  <si>
    <t>52199331655.333</t>
  </si>
  <si>
    <t>5213323310.059</t>
  </si>
  <si>
    <t>52181991802.444</t>
  </si>
  <si>
    <t>5218628192.337</t>
  </si>
  <si>
    <t>52158861639.936</t>
  </si>
  <si>
    <t>5212740155.9</t>
  </si>
  <si>
    <t>5213748655.679</t>
  </si>
  <si>
    <t>5218511291.24</t>
  </si>
  <si>
    <t>52161852370.257</t>
  </si>
  <si>
    <t>이상운</t>
  </si>
  <si>
    <t>5211881</t>
  </si>
  <si>
    <t>52118811034.469</t>
  </si>
  <si>
    <t>52151521810.926</t>
  </si>
  <si>
    <t>52181141300.746</t>
  </si>
  <si>
    <t>52172902542.662</t>
  </si>
  <si>
    <t>5218004895.722</t>
  </si>
  <si>
    <t>52189491081.171</t>
  </si>
  <si>
    <t>52110472307.557</t>
  </si>
  <si>
    <t>52145203639.712</t>
  </si>
  <si>
    <t>52165112831.785</t>
  </si>
  <si>
    <t>52185911028.781</t>
  </si>
  <si>
    <t>52155652600.752</t>
  </si>
  <si>
    <t>5215062300.612</t>
  </si>
  <si>
    <t>5219199</t>
  </si>
  <si>
    <t>5219199487.605</t>
  </si>
  <si>
    <t>5214312570.928</t>
  </si>
  <si>
    <t>5213021443.596</t>
  </si>
  <si>
    <t>52185322085.754</t>
  </si>
  <si>
    <t>52168022171.065</t>
  </si>
  <si>
    <t>5211635174.847</t>
  </si>
  <si>
    <t>521303498.691</t>
  </si>
  <si>
    <t>5218497792.383</t>
  </si>
  <si>
    <t>52132341645.197</t>
  </si>
  <si>
    <t>5211194603.272</t>
  </si>
  <si>
    <t>52190092136.472</t>
  </si>
  <si>
    <t>5219924</t>
  </si>
  <si>
    <t>5219924979.951</t>
  </si>
  <si>
    <t>521411470.921</t>
  </si>
  <si>
    <t>5211213163.68</t>
  </si>
  <si>
    <t>5215603378.742</t>
  </si>
  <si>
    <t>52153642302.252</t>
  </si>
  <si>
    <t>5218287340.692</t>
  </si>
  <si>
    <t>지종학</t>
  </si>
  <si>
    <t>5215125</t>
  </si>
  <si>
    <t>5215125509.517</t>
  </si>
  <si>
    <t>5211462715.564</t>
  </si>
  <si>
    <t>52167162712.645</t>
  </si>
  <si>
    <t>5219772392.372</t>
  </si>
  <si>
    <t>521232594.054</t>
  </si>
  <si>
    <t>최선철</t>
  </si>
  <si>
    <t>5212703</t>
  </si>
  <si>
    <t>5212703223.563</t>
  </si>
  <si>
    <t>5218548243.165</t>
  </si>
  <si>
    <t>52182421.484</t>
  </si>
  <si>
    <t>5213878340.54</t>
  </si>
  <si>
    <t>52129002660.476</t>
  </si>
  <si>
    <t>5217287307.996</t>
  </si>
  <si>
    <t>52176012687.754</t>
  </si>
  <si>
    <t>52187951018.882</t>
  </si>
  <si>
    <t>5218262841.293</t>
  </si>
  <si>
    <t>5217769</t>
  </si>
  <si>
    <t>52177692134.044</t>
  </si>
  <si>
    <t>5215696268.622</t>
  </si>
  <si>
    <t>52167922535.998</t>
  </si>
  <si>
    <t>52122412372.326</t>
  </si>
  <si>
    <t>52161191215.03</t>
  </si>
  <si>
    <t>52188171436.215</t>
  </si>
  <si>
    <t>5211587228.658</t>
  </si>
  <si>
    <t>52121891144.284</t>
  </si>
  <si>
    <t>C</t>
    <phoneticPr fontId="2" type="noConversion"/>
  </si>
  <si>
    <t>분석기간: 24.09.01-24.09.30</t>
    <phoneticPr fontId="2" type="noConversion"/>
  </si>
  <si>
    <t>8위/(32개사)</t>
  </si>
  <si>
    <t>2%(2명)</t>
  </si>
  <si>
    <t>8%(10명)</t>
  </si>
  <si>
    <t>15%(19명)</t>
  </si>
  <si>
    <t>40%(51명)</t>
  </si>
  <si>
    <t>19%(25명)</t>
  </si>
  <si>
    <t>17%(22명)</t>
  </si>
  <si>
    <t>9%(3명)</t>
  </si>
  <si>
    <t>5%(1명)</t>
  </si>
  <si>
    <t>18%(6명)</t>
  </si>
  <si>
    <t>14%(3명)</t>
  </si>
  <si>
    <t>64%(21명)</t>
  </si>
  <si>
    <t>48%(10명)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</si>
</sst>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9" fontId="29" fillId="0" borderId="0" xfId="2" applyFont="1" applyFill="1" applyBorder="1">
      <alignment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180" fontId="38" fillId="13" borderId="0" xfId="0" applyNumberFormat="1" applyFont="1" applyFill="1" applyAlignment="1">
      <alignment horizontal="center" vertical="center"/>
    </xf>
    <xf numFmtId="180" fontId="38" fillId="6" borderId="0" xfId="0" applyNumberFormat="1" applyFont="1" applyFill="1" applyAlignment="1">
      <alignment horizontal="center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0" fontId="76" fillId="0" borderId="0" xfId="0" applyFont="1">
      <alignment vertical="center"/>
    </xf>
    <xf numFmtId="9" fontId="76" fillId="0" borderId="0" xfId="2" applyFont="1" applyFill="1" applyBorder="1">
      <alignment vertical="center"/>
    </xf>
    <xf numFmtId="184" fontId="10" fillId="0" borderId="0" xfId="1" applyNumberFormat="1" applyFont="1" applyFill="1" applyBorder="1">
      <alignment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49" fontId="75" fillId="15" borderId="0" xfId="562" applyNumberFormat="1" applyFont="1" applyFill="1" applyAlignment="1">
      <alignment horizontal="center" vertical="center" wrapText="1"/>
    </xf>
    <xf numFmtId="191" fontId="75" fillId="16" borderId="0" xfId="562" applyNumberFormat="1" applyFont="1" applyFill="1" applyAlignment="1">
      <alignment horizontal="right" vertical="center"/>
    </xf>
    <xf numFmtId="185" fontId="36" fillId="0" borderId="0" xfId="0" applyNumberFormat="1" applyFont="1" applyAlignment="1">
      <alignment horizontal="center"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91" fontId="6" fillId="16" borderId="0" xfId="568" applyNumberFormat="1" applyFont="1" applyFill="1" applyAlignment="1">
      <alignment horizontal="right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8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9" fontId="65" fillId="15" borderId="0" xfId="569" applyFont="1" applyFill="1" applyBorder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3" fontId="79" fillId="17" borderId="42" xfId="562" applyNumberFormat="1" applyFont="1" applyFill="1" applyBorder="1" applyAlignment="1">
      <alignment horizontal="center" vertical="center"/>
    </xf>
    <xf numFmtId="177" fontId="80" fillId="0" borderId="43" xfId="4" applyNumberFormat="1" applyFont="1" applyFill="1" applyBorder="1" applyAlignment="1">
      <alignment horizontal="center" vertical="center" wrapText="1"/>
    </xf>
    <xf numFmtId="177" fontId="77" fillId="18" borderId="43" xfId="4" applyNumberFormat="1" applyFont="1" applyFill="1" applyBorder="1" applyAlignment="1">
      <alignment horizontal="center" vertical="center" wrapText="1"/>
    </xf>
    <xf numFmtId="9" fontId="77" fillId="0" borderId="44" xfId="563" applyFont="1" applyFill="1" applyBorder="1" applyAlignment="1">
      <alignment horizontal="center" vertical="center"/>
    </xf>
    <xf numFmtId="194" fontId="79" fillId="17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80" fillId="0" borderId="47" xfId="563" applyNumberFormat="1" applyFont="1" applyFill="1" applyBorder="1" applyAlignment="1">
      <alignment horizontal="right" vertical="center" wrapText="1"/>
    </xf>
    <xf numFmtId="10" fontId="77" fillId="18" borderId="47" xfId="563" applyNumberFormat="1" applyFont="1" applyFill="1" applyBorder="1" applyAlignment="1">
      <alignment horizontal="center" vertical="center" wrapText="1"/>
    </xf>
    <xf numFmtId="178" fontId="77" fillId="0" borderId="46" xfId="563" applyNumberFormat="1" applyFont="1" applyFill="1" applyBorder="1" applyAlignment="1">
      <alignment horizontal="right" vertical="center"/>
    </xf>
    <xf numFmtId="0" fontId="79" fillId="17" borderId="48" xfId="562" applyNumberFormat="1" applyFont="1" applyFill="1" applyBorder="1" applyAlignment="1">
      <alignment horizontal="center" vertical="center"/>
    </xf>
    <xf numFmtId="10" fontId="80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41" fontId="29" fillId="0" borderId="0" xfId="1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188" fontId="29" fillId="0" borderId="0" xfId="2" applyNumberFormat="1" applyFont="1">
      <alignment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CDCFB460-EE1E-428D-8D7C-24988E6F1675}"/>
    <cellStyle name="백분율" xfId="2" builtinId="5"/>
    <cellStyle name="백분율 2" xfId="563" xr:uid="{D6A3D204-8C70-4A7D-BF58-53F115410276}"/>
    <cellStyle name="백분율 2 2" xfId="569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3582918E-83F1-4860-9CC6-0DD1CBD1E030}"/>
    <cellStyle name="표준 2 4" xfId="3" xr:uid="{F025CCA9-607F-40C4-B9F4-A4606A80B63C}"/>
    <cellStyle name="표준 3" xfId="565" xr:uid="{60C4FBB4-F171-472B-9713-681973E66964}"/>
  </cellStyles>
  <dxfs count="69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송도버스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318-435E-9F94-06044EA98C13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A0E-404E-BF81-A082D2021086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C58-4A1D-A965-1B9540C6A5B0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E26D-4B6B-9A7F-A4C0110FE22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DF1F-47DA-9A7C-13C2A581C227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F1F-47DA-9A7C-13C2A581C2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1.8094563791853695</c:v>
                </c:pt>
                <c:pt idx="1">
                  <c:v>2.1864809343698557</c:v>
                </c:pt>
                <c:pt idx="2">
                  <c:v>2.1173347981424948</c:v>
                </c:pt>
                <c:pt idx="3">
                  <c:v>2.0718807292445893</c:v>
                </c:pt>
                <c:pt idx="4">
                  <c:v>2.0353488708410286</c:v>
                </c:pt>
                <c:pt idx="5">
                  <c:v>1.9669250709233395</c:v>
                </c:pt>
                <c:pt idx="6">
                  <c:v>1.9282859997365682</c:v>
                </c:pt>
                <c:pt idx="7">
                  <c:v>1.9072682262962852</c:v>
                </c:pt>
                <c:pt idx="8">
                  <c:v>1.928437775696352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3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1.5267175572519083E-2</c:v>
                </c:pt>
                <c:pt idx="1">
                  <c:v>7.6335877862595422E-2</c:v>
                </c:pt>
                <c:pt idx="2">
                  <c:v>0.14503816793893129</c:v>
                </c:pt>
                <c:pt idx="3">
                  <c:v>0.40458015267175573</c:v>
                </c:pt>
                <c:pt idx="4">
                  <c:v>0.19083969465648856</c:v>
                </c:pt>
                <c:pt idx="5">
                  <c:v>0.16793893129770993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종합!$M$65:$N$65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종합!$M$72:$N$72</c:f>
              <c:numCache>
                <c:formatCode>0%</c:formatCode>
                <c:ptCount val="2"/>
                <c:pt idx="0">
                  <c:v>0</c:v>
                </c:pt>
                <c:pt idx="1">
                  <c:v>0.47619047619047616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종합!$M$65:$N$65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종합!$M$71:$N$71</c:f>
              <c:numCache>
                <c:formatCode>0%</c:formatCode>
                <c:ptCount val="2"/>
                <c:pt idx="0">
                  <c:v>9.0909090909090912E-2</c:v>
                </c:pt>
                <c:pt idx="1">
                  <c:v>0.19047619047619047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종합!$M$65:$N$65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종합!$M$70:$N$70</c:f>
              <c:numCache>
                <c:formatCode>0%</c:formatCode>
                <c:ptCount val="2"/>
                <c:pt idx="0">
                  <c:v>0.63636363636363635</c:v>
                </c:pt>
                <c:pt idx="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종합!$M$65:$N$65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종합!$M$69:$N$69</c:f>
              <c:numCache>
                <c:formatCode>0%</c:formatCode>
                <c:ptCount val="2"/>
                <c:pt idx="0">
                  <c:v>0.18181818181818182</c:v>
                </c:pt>
                <c:pt idx="1">
                  <c:v>0.14285714285714285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종합!$M$65:$N$65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종합!$M$68:$N$68</c:f>
              <c:numCache>
                <c:formatCode>0%</c:formatCode>
                <c:ptCount val="2"/>
                <c:pt idx="0">
                  <c:v>9.0909090909090912E-2</c:v>
                </c:pt>
                <c:pt idx="1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종합!$M$65:$N$65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종합!$M$67:$N$67</c:f>
              <c:numCache>
                <c:formatCode>0%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종합!$M$65:$N$65</c:f>
              <c:strCache>
                <c:ptCount val="2"/>
                <c:pt idx="0">
                  <c:v> 8 </c:v>
                </c:pt>
                <c:pt idx="1">
                  <c:v> 16-1 </c:v>
                </c:pt>
              </c:strCache>
            </c:strRef>
          </c:cat>
          <c:val>
            <c:numRef>
              <c:f>종합!$M$66:$P$66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101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941295</xdr:colOff>
      <xdr:row>21</xdr:row>
      <xdr:rowOff>33618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728382</xdr:colOff>
      <xdr:row>8</xdr:row>
      <xdr:rowOff>313765</xdr:rowOff>
    </xdr:from>
    <xdr:to>
      <xdr:col>2</xdr:col>
      <xdr:colOff>134471</xdr:colOff>
      <xdr:row>16</xdr:row>
      <xdr:rowOff>78442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29235" y="2498912"/>
          <a:ext cx="336177" cy="2678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179293</xdr:colOff>
      <xdr:row>10</xdr:row>
      <xdr:rowOff>257737</xdr:rowOff>
    </xdr:from>
    <xdr:to>
      <xdr:col>2</xdr:col>
      <xdr:colOff>280150</xdr:colOff>
      <xdr:row>12</xdr:row>
      <xdr:rowOff>156885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80146" y="360829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53</xdr:row>
      <xdr:rowOff>303679</xdr:rowOff>
    </xdr:from>
    <xdr:to>
      <xdr:col>10</xdr:col>
      <xdr:colOff>829235</xdr:colOff>
      <xdr:row>62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55</xdr:row>
      <xdr:rowOff>145773</xdr:rowOff>
    </xdr:from>
    <xdr:to>
      <xdr:col>10</xdr:col>
      <xdr:colOff>794931</xdr:colOff>
      <xdr:row>60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309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515471</xdr:colOff>
      <xdr:row>13</xdr:row>
      <xdr:rowOff>190500</xdr:rowOff>
    </xdr:from>
    <xdr:to>
      <xdr:col>5</xdr:col>
      <xdr:colOff>739589</xdr:colOff>
      <xdr:row>14</xdr:row>
      <xdr:rowOff>44823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233DE321-55DB-42B0-88C6-BF0B2D35DF2D}"/>
            </a:ext>
          </a:extLst>
        </xdr:cNvPr>
        <xdr:cNvCxnSpPr/>
      </xdr:nvCxnSpPr>
      <xdr:spPr>
        <a:xfrm>
          <a:off x="4168589" y="4415118"/>
          <a:ext cx="224118" cy="14567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192743</xdr:colOff>
      <xdr:row>12</xdr:row>
      <xdr:rowOff>103094</xdr:rowOff>
    </xdr:from>
    <xdr:to>
      <xdr:col>6</xdr:col>
      <xdr:colOff>349630</xdr:colOff>
      <xdr:row>14</xdr:row>
      <xdr:rowOff>2242</xdr:rowOff>
    </xdr:to>
    <xdr:sp macro="" textlink="$K$18">
      <xdr:nvSpPr>
        <xdr:cNvPr id="18" name="TextBox 17">
          <a:extLst>
            <a:ext uri="{FF2B5EF4-FFF2-40B4-BE49-F238E27FC236}">
              <a16:creationId xmlns:a16="http://schemas.microsoft.com/office/drawing/2014/main" id="{1F77E351-9F43-42FC-867C-084DDB223EAC}"/>
            </a:ext>
          </a:extLst>
        </xdr:cNvPr>
        <xdr:cNvSpPr txBox="1"/>
      </xdr:nvSpPr>
      <xdr:spPr>
        <a:xfrm>
          <a:off x="3845861" y="403635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220D295-5D1D-4AD8-8F5D-C5D219EACAC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174811</xdr:colOff>
      <xdr:row>13</xdr:row>
      <xdr:rowOff>212911</xdr:rowOff>
    </xdr:from>
    <xdr:to>
      <xdr:col>6</xdr:col>
      <xdr:colOff>403412</xdr:colOff>
      <xdr:row>14</xdr:row>
      <xdr:rowOff>29135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5DE56B87-CB91-4466-8022-E57CF9AE344A}"/>
            </a:ext>
          </a:extLst>
        </xdr:cNvPr>
        <xdr:cNvCxnSpPr/>
      </xdr:nvCxnSpPr>
      <xdr:spPr>
        <a:xfrm flipV="1">
          <a:off x="4701987" y="4437529"/>
          <a:ext cx="228601" cy="1075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871817</xdr:colOff>
      <xdr:row>12</xdr:row>
      <xdr:rowOff>20170</xdr:rowOff>
    </xdr:from>
    <xdr:to>
      <xdr:col>6</xdr:col>
      <xdr:colOff>1028704</xdr:colOff>
      <xdr:row>13</xdr:row>
      <xdr:rowOff>210670</xdr:rowOff>
    </xdr:to>
    <xdr:sp macro="" textlink="$K$19">
      <xdr:nvSpPr>
        <xdr:cNvPr id="16" name="TextBox 15">
          <a:extLst>
            <a:ext uri="{FF2B5EF4-FFF2-40B4-BE49-F238E27FC236}">
              <a16:creationId xmlns:a16="http://schemas.microsoft.com/office/drawing/2014/main" id="{13D3F62A-500E-456F-8A89-DB60B61100CC}"/>
            </a:ext>
          </a:extLst>
        </xdr:cNvPr>
        <xdr:cNvSpPr txBox="1"/>
      </xdr:nvSpPr>
      <xdr:spPr>
        <a:xfrm>
          <a:off x="4524935" y="3953435"/>
          <a:ext cx="1030945" cy="48185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C00D4A5-9AE3-4D4F-B5EB-CD8846E002E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F94202A-9E29-4D3F-8669-FF21F11AF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937CE920-372A-4C99-8E2D-46F6274FFEA4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CDF76BB-2CB9-4A8A-8654-84E0ED8D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5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425781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27" width="9.140625" style="4"/>
    <col min="28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110</v>
      </c>
      <c r="C2" s="56"/>
      <c r="D2" s="56"/>
      <c r="E2" s="56"/>
      <c r="F2" s="56"/>
      <c r="G2" s="56"/>
      <c r="H2" s="56"/>
      <c r="I2" s="56"/>
      <c r="J2" s="56"/>
      <c r="K2" s="64" t="s">
        <v>694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112</v>
      </c>
      <c r="C4" s="302" t="s">
        <v>38</v>
      </c>
      <c r="D4" s="302"/>
      <c r="E4" s="61" t="s">
        <v>111</v>
      </c>
      <c r="F4" s="61" t="s">
        <v>64</v>
      </c>
      <c r="G4" s="93" t="s">
        <v>114</v>
      </c>
      <c r="H4" s="38"/>
      <c r="I4" s="38"/>
      <c r="J4" s="96" t="s">
        <v>35</v>
      </c>
      <c r="K4" s="96" t="s">
        <v>36</v>
      </c>
    </row>
    <row r="5" spans="1:28" ht="48.75" customHeight="1">
      <c r="B5" s="63" t="s">
        <v>530</v>
      </c>
      <c r="C5" s="303" t="s">
        <v>187</v>
      </c>
      <c r="D5" s="303"/>
      <c r="E5" s="62">
        <v>2</v>
      </c>
      <c r="F5" s="63">
        <v>54</v>
      </c>
      <c r="G5" s="255" t="s">
        <v>693</v>
      </c>
      <c r="H5" s="38"/>
      <c r="I5" s="38"/>
      <c r="J5" s="95" t="s">
        <v>50</v>
      </c>
      <c r="K5" s="94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99"/>
    </row>
    <row r="7" spans="1:28" ht="16.5" customHeight="1">
      <c r="B7" s="51" t="s">
        <v>123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5"/>
      <c r="P9" s="305"/>
    </row>
    <row r="10" spans="1:28" ht="23.25" customHeight="1" thickBot="1">
      <c r="G10" s="6"/>
      <c r="H10" s="188" t="s">
        <v>91</v>
      </c>
      <c r="I10" s="189" t="s">
        <v>92</v>
      </c>
      <c r="J10" s="190" t="str">
        <f>C5</f>
        <v>송도버스</v>
      </c>
      <c r="K10" s="191" t="s">
        <v>93</v>
      </c>
      <c r="X10" s="299"/>
      <c r="Z10" s="39"/>
      <c r="AA10" s="235"/>
      <c r="AB10" s="39"/>
    </row>
    <row r="11" spans="1:28" ht="23.25" customHeight="1" thickTop="1">
      <c r="G11" s="6"/>
      <c r="H11" s="284">
        <v>1</v>
      </c>
      <c r="I11" s="285">
        <v>2.0099999999999998</v>
      </c>
      <c r="J11" s="286">
        <v>1.8094563791853695</v>
      </c>
      <c r="K11" s="287"/>
      <c r="M11" s="2"/>
      <c r="Y11" s="301"/>
      <c r="Z11" s="306"/>
      <c r="AA11" s="236"/>
      <c r="AB11" s="39"/>
    </row>
    <row r="12" spans="1:28" ht="23.25" customHeight="1">
      <c r="G12" s="6"/>
      <c r="H12" s="288">
        <v>2</v>
      </c>
      <c r="I12" s="285">
        <v>2.3662575846193561</v>
      </c>
      <c r="J12" s="286">
        <v>2.1864809343698557</v>
      </c>
      <c r="K12" s="289">
        <v>0.20836343971675375</v>
      </c>
      <c r="M12" s="220"/>
      <c r="Y12" s="301"/>
      <c r="Z12" s="306"/>
      <c r="AA12" s="236"/>
      <c r="AB12" s="39"/>
    </row>
    <row r="13" spans="1:28" ht="23.25" customHeight="1">
      <c r="G13" s="6"/>
      <c r="H13" s="288">
        <v>3</v>
      </c>
      <c r="I13" s="285">
        <v>2.37</v>
      </c>
      <c r="J13" s="286">
        <v>2.1173347981424948</v>
      </c>
      <c r="K13" s="290">
        <v>-3.1624394770809583E-2</v>
      </c>
      <c r="M13" s="220"/>
      <c r="Y13" s="301"/>
      <c r="Z13" s="306"/>
      <c r="AA13" s="236"/>
      <c r="AB13" s="39"/>
    </row>
    <row r="14" spans="1:28" ht="23.25" customHeight="1">
      <c r="G14" s="6"/>
      <c r="H14" s="288">
        <v>4</v>
      </c>
      <c r="I14" s="285">
        <v>2.33</v>
      </c>
      <c r="J14" s="286">
        <v>2.0718807292445893</v>
      </c>
      <c r="K14" s="290">
        <v>-2.1467586957802598E-2</v>
      </c>
      <c r="M14" s="220"/>
      <c r="Y14" s="301"/>
      <c r="Z14" s="306"/>
      <c r="AA14" s="236"/>
      <c r="AB14" s="39"/>
    </row>
    <row r="15" spans="1:28" ht="23.25" customHeight="1">
      <c r="G15" s="6"/>
      <c r="H15" s="288">
        <v>5</v>
      </c>
      <c r="I15" s="285">
        <v>2.2850259626150282</v>
      </c>
      <c r="J15" s="286">
        <v>2.0353488708410286</v>
      </c>
      <c r="K15" s="290">
        <v>-1.7632220758614925E-2</v>
      </c>
      <c r="M15" s="220"/>
      <c r="Y15" s="301"/>
      <c r="Z15" s="306"/>
      <c r="AA15" s="236"/>
      <c r="AB15" s="39"/>
    </row>
    <row r="16" spans="1:28" ht="23.25" customHeight="1">
      <c r="G16" s="6"/>
      <c r="H16" s="288">
        <v>6</v>
      </c>
      <c r="I16" s="285">
        <v>2.0664933427553414</v>
      </c>
      <c r="J16" s="286">
        <v>1.9669250709233395</v>
      </c>
      <c r="K16" s="290">
        <v>-3.3617725638069862E-2</v>
      </c>
      <c r="M16" s="220"/>
      <c r="Y16" s="301"/>
      <c r="Z16" s="306"/>
      <c r="AA16" s="236"/>
      <c r="AB16" s="39"/>
    </row>
    <row r="17" spans="2:28" ht="23.25" customHeight="1">
      <c r="G17" s="6"/>
      <c r="H17" s="288">
        <v>7</v>
      </c>
      <c r="I17" s="285">
        <v>2.13</v>
      </c>
      <c r="J17" s="286">
        <v>1.9282859997365682</v>
      </c>
      <c r="K17" s="290">
        <v>-1.9644404231744739E-2</v>
      </c>
      <c r="M17" s="220"/>
      <c r="Y17" s="301"/>
      <c r="Z17" s="306"/>
      <c r="AA17" s="236"/>
      <c r="AB17" s="39"/>
    </row>
    <row r="18" spans="2:28" ht="23.25" customHeight="1">
      <c r="G18" s="6"/>
      <c r="H18" s="288">
        <v>8</v>
      </c>
      <c r="I18" s="285">
        <v>2.08</v>
      </c>
      <c r="J18" s="286">
        <v>1.9072682262962852</v>
      </c>
      <c r="K18" s="290">
        <v>-1.089971790655242E-2</v>
      </c>
      <c r="M18" s="220"/>
      <c r="Y18" s="301"/>
      <c r="Z18" s="306"/>
      <c r="AA18" s="236"/>
      <c r="AB18" s="39"/>
    </row>
    <row r="19" spans="2:28" ht="23.25" customHeight="1">
      <c r="G19" s="6"/>
      <c r="H19" s="288">
        <v>9</v>
      </c>
      <c r="I19" s="285">
        <v>2.13</v>
      </c>
      <c r="J19" s="286">
        <v>1.928437775696352</v>
      </c>
      <c r="K19" s="290">
        <v>1.109940862443648E-2</v>
      </c>
      <c r="M19" s="220"/>
      <c r="Y19" s="301"/>
      <c r="Z19" s="306"/>
      <c r="AA19" s="236"/>
      <c r="AB19" s="39"/>
    </row>
    <row r="20" spans="2:28" ht="23.25" customHeight="1">
      <c r="G20" s="6"/>
      <c r="H20" s="291" t="s">
        <v>480</v>
      </c>
      <c r="I20" s="292">
        <v>5.9701492537313383E-2</v>
      </c>
      <c r="J20" s="293">
        <v>6.5755327334582558E-2</v>
      </c>
      <c r="K20" s="294">
        <v>6.0538347972691753E-3</v>
      </c>
      <c r="M20" s="220"/>
      <c r="Y20" s="301"/>
      <c r="Z20" s="306"/>
      <c r="AA20" s="236"/>
      <c r="AB20" s="39"/>
    </row>
    <row r="21" spans="2:28" ht="23.25" customHeight="1">
      <c r="H21" s="295" t="s">
        <v>529</v>
      </c>
      <c r="I21" s="296"/>
      <c r="J21" s="297" t="s">
        <v>695</v>
      </c>
      <c r="K21" s="298"/>
      <c r="M21" s="220"/>
      <c r="X21" s="2"/>
      <c r="Y21" s="2"/>
      <c r="AB21" s="39"/>
    </row>
    <row r="22" spans="2:28" ht="9" customHeight="1">
      <c r="M22" s="220"/>
      <c r="X22" s="2"/>
      <c r="Y22" s="2"/>
      <c r="AB22" s="220"/>
    </row>
    <row r="23" spans="2:28" ht="16.5" customHeight="1">
      <c r="B23" s="51" t="s">
        <v>124</v>
      </c>
      <c r="C23" s="51"/>
      <c r="D23" s="50"/>
      <c r="E23" s="50"/>
      <c r="F23" s="50"/>
      <c r="G23" s="50"/>
      <c r="H23" s="50"/>
      <c r="I23" s="50"/>
      <c r="J23" s="50"/>
      <c r="K23" s="50"/>
      <c r="M23" s="220"/>
      <c r="X23" s="2"/>
      <c r="Y23" s="2"/>
      <c r="AB23" s="220"/>
    </row>
    <row r="24" spans="2:28" ht="27.75" customHeight="1">
      <c r="B24" s="55" t="s">
        <v>62</v>
      </c>
      <c r="C24" s="55" t="s">
        <v>100</v>
      </c>
      <c r="D24" s="55" t="s">
        <v>102</v>
      </c>
      <c r="E24" s="55" t="s">
        <v>103</v>
      </c>
      <c r="F24" s="55" t="s">
        <v>104</v>
      </c>
      <c r="G24" s="55" t="s">
        <v>105</v>
      </c>
      <c r="H24" s="55" t="s">
        <v>6</v>
      </c>
      <c r="I24" s="55" t="s">
        <v>7</v>
      </c>
      <c r="J24" s="55" t="s">
        <v>106</v>
      </c>
      <c r="K24" s="55" t="s">
        <v>72</v>
      </c>
      <c r="M24" s="220"/>
      <c r="X24" s="2"/>
      <c r="Y24" s="2"/>
      <c r="AB24" s="220"/>
    </row>
    <row r="25" spans="2:28" ht="23.25" customHeight="1">
      <c r="B25" s="75" t="s">
        <v>481</v>
      </c>
      <c r="C25" s="76">
        <v>9</v>
      </c>
      <c r="D25" s="77">
        <v>2.1929773979701906E-2</v>
      </c>
      <c r="E25" s="77">
        <v>0.35443444266069357</v>
      </c>
      <c r="F25" s="77">
        <v>0.17354309130607254</v>
      </c>
      <c r="G25" s="78">
        <v>14.094085500311389</v>
      </c>
      <c r="H25" s="79">
        <v>0.2233632246242625</v>
      </c>
      <c r="I25" s="79">
        <v>15.78444596090093</v>
      </c>
      <c r="J25" s="80">
        <v>2.130414149109618</v>
      </c>
      <c r="K25" s="81" t="s">
        <v>67</v>
      </c>
      <c r="M25" s="220"/>
      <c r="N25" s="307" t="str">
        <f>C5</f>
        <v>송도버스</v>
      </c>
      <c r="Y25" s="2"/>
    </row>
    <row r="26" spans="2:28" ht="22.5" customHeight="1">
      <c r="B26" s="221" t="s">
        <v>116</v>
      </c>
      <c r="C26" s="68">
        <v>9</v>
      </c>
      <c r="D26" s="69">
        <v>2.1284207329449474E-2</v>
      </c>
      <c r="E26" s="69">
        <v>0.34740779484714723</v>
      </c>
      <c r="F26" s="69">
        <v>0.17778093367510542</v>
      </c>
      <c r="G26" s="70">
        <v>14.398333333333333</v>
      </c>
      <c r="H26" s="71">
        <v>8.0525844717520292E-2</v>
      </c>
      <c r="I26" s="71">
        <v>21.345388288496693</v>
      </c>
      <c r="J26" s="72">
        <v>1.928437775696352</v>
      </c>
      <c r="K26" s="73" t="s">
        <v>69</v>
      </c>
      <c r="M26" s="220"/>
      <c r="N26" s="39" t="s">
        <v>69</v>
      </c>
      <c r="O26" s="39">
        <v>129</v>
      </c>
      <c r="Y26" s="2"/>
    </row>
    <row r="27" spans="2:28" ht="22.5" customHeight="1">
      <c r="B27" s="52" t="s">
        <v>107</v>
      </c>
      <c r="C27" s="52"/>
      <c r="D27" s="66">
        <f t="shared" ref="D27:I27" si="0">D26/D25-1</f>
        <v>-2.9437907150797193E-2</v>
      </c>
      <c r="E27" s="66">
        <f t="shared" si="0"/>
        <v>-1.9824957644630103E-2</v>
      </c>
      <c r="F27" s="66">
        <f t="shared" si="0"/>
        <v>2.4419539476559837E-2</v>
      </c>
      <c r="G27" s="66">
        <f t="shared" si="0"/>
        <v>2.1586915519649974E-2</v>
      </c>
      <c r="H27" s="66">
        <f t="shared" si="0"/>
        <v>-0.63948476812608979</v>
      </c>
      <c r="I27" s="66">
        <f t="shared" si="0"/>
        <v>0.35230519597397136</v>
      </c>
      <c r="J27" s="66">
        <f>J26/J25-1</f>
        <v>-9.4806154708313217E-2</v>
      </c>
      <c r="K27" s="67" t="str">
        <f>J21</f>
        <v>8위/(32개사)</v>
      </c>
      <c r="M27" s="2"/>
      <c r="N27" s="308">
        <v>1.5267175572519083E-2</v>
      </c>
      <c r="O27" s="39">
        <v>2</v>
      </c>
      <c r="X27" s="2"/>
      <c r="Y27" s="2"/>
    </row>
    <row r="28" spans="2:28" ht="22.5" customHeight="1">
      <c r="M28" s="2"/>
      <c r="N28" s="308">
        <v>7.6335877862595422E-2</v>
      </c>
      <c r="O28" s="39">
        <v>10</v>
      </c>
      <c r="X28" s="2"/>
      <c r="Y28" s="2"/>
    </row>
    <row r="29" spans="2:28" ht="17.25" customHeight="1">
      <c r="B29" s="51" t="s">
        <v>125</v>
      </c>
      <c r="C29" s="51"/>
      <c r="D29" s="50"/>
      <c r="E29" s="50"/>
      <c r="F29" s="50"/>
      <c r="G29" s="50"/>
      <c r="H29" s="50"/>
      <c r="I29" s="50"/>
      <c r="J29" s="50"/>
      <c r="K29" s="50"/>
      <c r="M29" s="2"/>
      <c r="N29" s="308">
        <v>0.14503816793893129</v>
      </c>
      <c r="O29" s="39">
        <v>19</v>
      </c>
      <c r="X29" s="2"/>
      <c r="Y29" s="2"/>
    </row>
    <row r="30" spans="2:28" ht="22.5" customHeight="1">
      <c r="B30" s="59"/>
      <c r="C30" s="59"/>
      <c r="M30" s="2"/>
      <c r="N30" s="308">
        <v>0.40458015267175573</v>
      </c>
      <c r="O30" s="39">
        <v>51</v>
      </c>
      <c r="X30" s="2"/>
      <c r="Y30" s="2"/>
    </row>
    <row r="31" spans="2:28" ht="22.5" customHeight="1" thickBot="1">
      <c r="H31" s="192" t="s">
        <v>91</v>
      </c>
      <c r="I31" s="193" t="s">
        <v>92</v>
      </c>
      <c r="J31" s="194" t="str">
        <f>J10</f>
        <v>송도버스</v>
      </c>
      <c r="K31" s="195" t="s">
        <v>115</v>
      </c>
      <c r="M31" s="2"/>
      <c r="N31" s="308">
        <v>0.19083969465648856</v>
      </c>
      <c r="O31" s="39">
        <v>25</v>
      </c>
      <c r="X31" s="2"/>
      <c r="Y31" s="2"/>
    </row>
    <row r="32" spans="2:28" ht="22.5" customHeight="1" thickTop="1">
      <c r="H32" s="200" t="s">
        <v>109</v>
      </c>
      <c r="I32" s="201" t="s">
        <v>67</v>
      </c>
      <c r="J32" s="202" t="s">
        <v>69</v>
      </c>
      <c r="K32" s="203"/>
      <c r="M32" s="2"/>
      <c r="N32" s="308">
        <v>0.16793893129770993</v>
      </c>
      <c r="O32" s="39">
        <v>22</v>
      </c>
      <c r="X32" s="2"/>
      <c r="Z32" s="39"/>
      <c r="AA32" s="235"/>
      <c r="AB32" s="39"/>
    </row>
    <row r="33" spans="2:28" ht="21" customHeight="1">
      <c r="H33" s="196" t="s">
        <v>94</v>
      </c>
      <c r="I33" s="197">
        <v>4.0834575260804772E-2</v>
      </c>
      <c r="J33" s="198" t="s">
        <v>696</v>
      </c>
      <c r="K33" s="199">
        <v>-2.556739968828569E-2</v>
      </c>
      <c r="M33" s="2"/>
      <c r="X33" s="2"/>
      <c r="Z33" s="39"/>
      <c r="AA33" s="235"/>
      <c r="AB33" s="39"/>
    </row>
    <row r="34" spans="2:28" ht="21" customHeight="1">
      <c r="H34" s="180" t="s">
        <v>95</v>
      </c>
      <c r="I34" s="172">
        <v>6.9448584202682559E-2</v>
      </c>
      <c r="J34" s="181" t="s">
        <v>697</v>
      </c>
      <c r="K34" s="182">
        <v>6.8872936599128631E-3</v>
      </c>
      <c r="L34" s="4"/>
      <c r="M34" s="2"/>
      <c r="X34" s="2"/>
      <c r="Z34" s="39"/>
      <c r="AA34" s="235"/>
      <c r="AB34" s="39"/>
    </row>
    <row r="35" spans="2:28" ht="21" customHeight="1">
      <c r="H35" s="179" t="s">
        <v>96</v>
      </c>
      <c r="I35" s="172">
        <v>0.12071535022354694</v>
      </c>
      <c r="J35" s="181" t="s">
        <v>698</v>
      </c>
      <c r="K35" s="182">
        <v>2.4322817715384346E-2</v>
      </c>
      <c r="L35" s="4"/>
      <c r="M35" s="2"/>
      <c r="X35" s="2"/>
      <c r="Z35" s="39"/>
      <c r="AA35" s="235"/>
      <c r="AB35" s="39"/>
    </row>
    <row r="36" spans="2:28" ht="21" customHeight="1">
      <c r="H36" s="179" t="s">
        <v>99</v>
      </c>
      <c r="I36" s="172">
        <v>0.21818181818181817</v>
      </c>
      <c r="J36" s="181" t="s">
        <v>699</v>
      </c>
      <c r="K36" s="182">
        <v>0.18639833448993756</v>
      </c>
      <c r="L36" s="4"/>
      <c r="M36" s="2"/>
      <c r="X36" s="2"/>
      <c r="Z36" s="39"/>
      <c r="AA36" s="235"/>
      <c r="AB36" s="39"/>
    </row>
    <row r="37" spans="2:28" ht="21" customHeight="1">
      <c r="H37" s="183" t="s">
        <v>97</v>
      </c>
      <c r="I37" s="172">
        <v>0.23487332339791356</v>
      </c>
      <c r="J37" s="181" t="s">
        <v>700</v>
      </c>
      <c r="K37" s="182">
        <v>-4.4033628741424996E-2</v>
      </c>
      <c r="L37" s="4"/>
      <c r="M37" s="2"/>
      <c r="X37" s="2"/>
      <c r="Z37" s="39"/>
      <c r="AA37" s="235"/>
      <c r="AB37" s="39"/>
    </row>
    <row r="38" spans="2:28" ht="21" customHeight="1">
      <c r="H38" s="184" t="s">
        <v>98</v>
      </c>
      <c r="I38" s="185">
        <v>0.31594634873323396</v>
      </c>
      <c r="J38" s="186" t="s">
        <v>701</v>
      </c>
      <c r="K38" s="187">
        <v>-0.14800741743552404</v>
      </c>
      <c r="L38" s="4"/>
      <c r="M38" s="2"/>
      <c r="X38" s="2"/>
      <c r="Z38" s="39"/>
      <c r="AA38" s="235"/>
      <c r="AB38" s="39"/>
    </row>
    <row r="39" spans="2:28" ht="22.5" customHeight="1">
      <c r="L39" s="4"/>
      <c r="M39" s="2"/>
      <c r="X39" s="2"/>
      <c r="Z39" s="39"/>
      <c r="AA39" s="235"/>
      <c r="AB39" s="39"/>
    </row>
    <row r="40" spans="2:28" ht="18" customHeight="1">
      <c r="B40" s="51" t="s">
        <v>126</v>
      </c>
      <c r="C40" s="51"/>
      <c r="D40" s="50"/>
      <c r="E40" s="50"/>
      <c r="F40" s="50"/>
      <c r="G40" s="50"/>
      <c r="H40" s="50"/>
      <c r="I40" s="50"/>
      <c r="J40" s="50"/>
      <c r="K40" s="50"/>
      <c r="L40" s="4"/>
      <c r="M40" s="2"/>
      <c r="X40" s="2"/>
      <c r="Z40" s="39"/>
      <c r="AA40" s="235"/>
      <c r="AB40" s="39"/>
    </row>
    <row r="41" spans="2:28" ht="30.75" customHeight="1">
      <c r="B41" s="55" t="s">
        <v>62</v>
      </c>
      <c r="C41" s="55" t="s">
        <v>101</v>
      </c>
      <c r="D41" s="55" t="s">
        <v>102</v>
      </c>
      <c r="E41" s="55" t="s">
        <v>103</v>
      </c>
      <c r="F41" s="55" t="s">
        <v>104</v>
      </c>
      <c r="G41" s="55" t="s">
        <v>105</v>
      </c>
      <c r="H41" s="55" t="s">
        <v>6</v>
      </c>
      <c r="I41" s="55" t="s">
        <v>7</v>
      </c>
      <c r="J41" s="55" t="s">
        <v>106</v>
      </c>
      <c r="K41" s="55" t="s">
        <v>72</v>
      </c>
      <c r="L41" s="4"/>
      <c r="M41" s="2"/>
      <c r="N41" s="39" t="s">
        <v>119</v>
      </c>
      <c r="X41" s="2"/>
      <c r="Z41" s="39"/>
      <c r="AA41" s="235"/>
      <c r="AB41" s="39"/>
    </row>
    <row r="42" spans="2:28" ht="22.5" customHeight="1">
      <c r="B42" s="222" t="s">
        <v>116</v>
      </c>
      <c r="C42" s="76">
        <v>1</v>
      </c>
      <c r="D42" s="77">
        <v>4.1766808348811919E-2</v>
      </c>
      <c r="E42" s="77">
        <v>0.42461929765650197</v>
      </c>
      <c r="F42" s="77">
        <v>0.20088566674542882</v>
      </c>
      <c r="G42" s="78">
        <v>15.209259259259261</v>
      </c>
      <c r="H42" s="79">
        <v>2.6181550899179609</v>
      </c>
      <c r="I42" s="79">
        <v>48.267172410737871</v>
      </c>
      <c r="J42" s="80">
        <v>1.8374338094753773</v>
      </c>
      <c r="K42" s="82" t="s">
        <v>76</v>
      </c>
      <c r="L42" s="4"/>
      <c r="M42" s="2"/>
      <c r="N42" s="39">
        <v>1</v>
      </c>
      <c r="X42" s="2"/>
      <c r="Z42" s="39"/>
      <c r="AA42" s="235"/>
      <c r="AB42" s="39"/>
    </row>
    <row r="43" spans="2:28" ht="22.5" customHeight="1">
      <c r="B43" s="221" t="s">
        <v>116</v>
      </c>
      <c r="C43" s="68">
        <v>2</v>
      </c>
      <c r="D43" s="69">
        <v>4.4536502303360516E-2</v>
      </c>
      <c r="E43" s="69">
        <v>0.33857159506042267</v>
      </c>
      <c r="F43" s="69">
        <v>0.1823840893143773</v>
      </c>
      <c r="G43" s="70">
        <v>10.960228070175434</v>
      </c>
      <c r="H43" s="71">
        <v>0.17484915342109264</v>
      </c>
      <c r="I43" s="71">
        <v>14.908788381414796</v>
      </c>
      <c r="J43" s="72">
        <v>2.1634671164093122</v>
      </c>
      <c r="K43" s="73" t="s">
        <v>188</v>
      </c>
      <c r="M43" s="2"/>
      <c r="N43" s="39">
        <v>5</v>
      </c>
      <c r="X43" s="2"/>
      <c r="Z43" s="39"/>
      <c r="AA43" s="235"/>
      <c r="AB43" s="39"/>
    </row>
    <row r="44" spans="2:28" ht="22.5" customHeight="1">
      <c r="B44" s="221" t="s">
        <v>116</v>
      </c>
      <c r="C44" s="68">
        <v>3</v>
      </c>
      <c r="D44" s="69">
        <v>1.7744729756250573E-2</v>
      </c>
      <c r="E44" s="69">
        <v>0.348754506094135</v>
      </c>
      <c r="F44" s="69">
        <v>0.19196288360838792</v>
      </c>
      <c r="G44" s="70">
        <v>11.776934426229511</v>
      </c>
      <c r="H44" s="71">
        <v>0.17606186335137766</v>
      </c>
      <c r="I44" s="71">
        <v>19.928493144251544</v>
      </c>
      <c r="J44" s="72">
        <v>2.1170612036187832</v>
      </c>
      <c r="K44" s="73" t="s">
        <v>69</v>
      </c>
      <c r="M44" s="2"/>
      <c r="N44" s="39">
        <v>3</v>
      </c>
      <c r="X44" s="2"/>
      <c r="Z44" s="39"/>
      <c r="AA44" s="235"/>
      <c r="AB44" s="39"/>
    </row>
    <row r="45" spans="2:28" ht="22.5" customHeight="1">
      <c r="B45" s="221" t="s">
        <v>116</v>
      </c>
      <c r="C45" s="68">
        <v>4</v>
      </c>
      <c r="D45" s="69">
        <v>1.7329068772259273E-2</v>
      </c>
      <c r="E45" s="69">
        <v>0.34899401728350155</v>
      </c>
      <c r="F45" s="69">
        <v>0.20065665338515842</v>
      </c>
      <c r="G45" s="70">
        <v>12.143616666666665</v>
      </c>
      <c r="H45" s="71">
        <v>0.15435127183473724</v>
      </c>
      <c r="I45" s="71">
        <v>20.678968066470478</v>
      </c>
      <c r="J45" s="72">
        <v>2.0718807292445893</v>
      </c>
      <c r="K45" s="73" t="s">
        <v>69</v>
      </c>
      <c r="M45" s="2"/>
      <c r="N45" s="39">
        <v>3</v>
      </c>
      <c r="X45" s="2"/>
      <c r="Z45" s="39"/>
      <c r="AA45" s="235"/>
      <c r="AB45" s="39"/>
    </row>
    <row r="46" spans="2:28" ht="22.5" customHeight="1">
      <c r="B46" s="221" t="s">
        <v>116</v>
      </c>
      <c r="C46" s="68">
        <v>5</v>
      </c>
      <c r="D46" s="69">
        <v>1.7942244840920423E-2</v>
      </c>
      <c r="E46" s="69">
        <v>0.34550236017067637</v>
      </c>
      <c r="F46" s="69">
        <v>0.19690668349014642</v>
      </c>
      <c r="G46" s="70">
        <v>12.517333333333333</v>
      </c>
      <c r="H46" s="71">
        <v>0.16141656204788482</v>
      </c>
      <c r="I46" s="71">
        <v>20.758976962168227</v>
      </c>
      <c r="J46" s="72">
        <v>2.0418294398155967</v>
      </c>
      <c r="K46" s="73" t="s">
        <v>68</v>
      </c>
      <c r="M46" s="2"/>
      <c r="N46" s="39">
        <v>4</v>
      </c>
      <c r="X46" s="2"/>
      <c r="Z46" s="39"/>
      <c r="AA46" s="235"/>
      <c r="AB46" s="39"/>
    </row>
    <row r="47" spans="2:28" ht="22.5" customHeight="1">
      <c r="B47" s="221" t="s">
        <v>116</v>
      </c>
      <c r="C47" s="68">
        <v>6</v>
      </c>
      <c r="D47" s="69">
        <v>1.9465988645741762E-2</v>
      </c>
      <c r="E47" s="69">
        <v>0.34404001527323214</v>
      </c>
      <c r="F47" s="69">
        <v>0.18633428270888416</v>
      </c>
      <c r="G47" s="70">
        <v>13.593633333333331</v>
      </c>
      <c r="H47" s="71">
        <v>8.7344195019789461E-2</v>
      </c>
      <c r="I47" s="71">
        <v>21.699264449539015</v>
      </c>
      <c r="J47" s="72">
        <v>1.9669250709233395</v>
      </c>
      <c r="K47" s="73" t="s">
        <v>69</v>
      </c>
      <c r="M47" s="2"/>
      <c r="N47" s="39">
        <v>3</v>
      </c>
      <c r="X47" s="2"/>
      <c r="Z47" s="39"/>
      <c r="AA47" s="235"/>
      <c r="AB47" s="39"/>
    </row>
    <row r="48" spans="2:28" ht="22.5" customHeight="1">
      <c r="B48" s="221" t="s">
        <v>116</v>
      </c>
      <c r="C48" s="68">
        <v>7</v>
      </c>
      <c r="D48" s="69">
        <v>2.0083470267237898E-2</v>
      </c>
      <c r="E48" s="69">
        <v>0.34483569744134962</v>
      </c>
      <c r="F48" s="69">
        <v>0.17908731405120215</v>
      </c>
      <c r="G48" s="70">
        <v>13.978736842105263</v>
      </c>
      <c r="H48" s="71">
        <v>5.2547381294976672E-2</v>
      </c>
      <c r="I48" s="71">
        <v>20.243294784097596</v>
      </c>
      <c r="J48" s="72">
        <v>1.9292363832087516</v>
      </c>
      <c r="K48" s="73" t="s">
        <v>69</v>
      </c>
      <c r="M48" s="2"/>
      <c r="N48" s="39">
        <v>3</v>
      </c>
      <c r="X48" s="2"/>
      <c r="Z48" s="39"/>
      <c r="AA48" s="235"/>
      <c r="AB48" s="39"/>
    </row>
    <row r="49" spans="2:28" ht="22.5" customHeight="1">
      <c r="B49" s="221" t="s">
        <v>116</v>
      </c>
      <c r="C49" s="68">
        <v>8</v>
      </c>
      <c r="D49" s="69">
        <v>2.3395773363620878E-2</v>
      </c>
      <c r="E49" s="69">
        <v>0.34639993612813241</v>
      </c>
      <c r="F49" s="69">
        <v>0.16804329126519482</v>
      </c>
      <c r="G49" s="70">
        <v>14.80953703703703</v>
      </c>
      <c r="H49" s="71">
        <v>5.0308859739632235E-2</v>
      </c>
      <c r="I49" s="71">
        <v>21.290397448883745</v>
      </c>
      <c r="J49" s="72">
        <v>1.9072682262962852</v>
      </c>
      <c r="K49" s="73" t="s">
        <v>67</v>
      </c>
      <c r="M49" s="2"/>
      <c r="N49" s="39">
        <v>2</v>
      </c>
      <c r="X49" s="2"/>
      <c r="Z49" s="39"/>
      <c r="AA49" s="235"/>
      <c r="AB49" s="39"/>
    </row>
    <row r="50" spans="2:28" ht="22.5" customHeight="1">
      <c r="B50" s="221" t="s">
        <v>116</v>
      </c>
      <c r="C50" s="68">
        <v>9</v>
      </c>
      <c r="D50" s="69">
        <v>2.1284207329449474E-2</v>
      </c>
      <c r="E50" s="69">
        <v>0.34740779484714723</v>
      </c>
      <c r="F50" s="69">
        <v>0.17778093367510542</v>
      </c>
      <c r="G50" s="70">
        <v>14.398333333333333</v>
      </c>
      <c r="H50" s="71">
        <v>8.0525844717520292E-2</v>
      </c>
      <c r="I50" s="71">
        <v>21.345388288496693</v>
      </c>
      <c r="J50" s="72">
        <v>1.928437775696352</v>
      </c>
      <c r="K50" s="73" t="s">
        <v>69</v>
      </c>
      <c r="M50" s="2"/>
      <c r="N50" s="39">
        <v>3</v>
      </c>
      <c r="X50" s="2"/>
      <c r="Z50" s="39"/>
      <c r="AA50" s="235"/>
      <c r="AB50" s="39"/>
    </row>
    <row r="51" spans="2:28" ht="25.5" customHeight="1">
      <c r="B51" s="52" t="s">
        <v>107</v>
      </c>
      <c r="C51" s="52"/>
      <c r="D51" s="66" cm="1">
        <f t="array" aca="1" ref="D51" ca="1">(INDIRECT(ADDRESS(ROW()-1,COLUMN()))/INDIRECT(ADDRESS(ROW()-2,COLUMN())))-1</f>
        <v>-9.0254166910967437E-2</v>
      </c>
      <c r="E51" s="66" cm="1">
        <f t="array" aca="1" ref="E51" ca="1">(INDIRECT(ADDRESS(ROW()-1,COLUMN()))/INDIRECT(ADDRESS(ROW()-2,COLUMN())))-1</f>
        <v>2.9095233973772672E-3</v>
      </c>
      <c r="F51" s="66" cm="1">
        <f t="array" aca="1" ref="F51" ca="1">(INDIRECT(ADDRESS(ROW()-1,COLUMN()))/INDIRECT(ADDRESS(ROW()-2,COLUMN())))-1</f>
        <v>5.7947225007294545E-2</v>
      </c>
      <c r="G51" s="66" cm="1">
        <f t="array" aca="1" ref="G51" ca="1">(INDIRECT(ADDRESS(ROW()-1,COLUMN()))/INDIRECT(ADDRESS(ROW()-2,COLUMN())))-1</f>
        <v>-2.7766141687975865E-2</v>
      </c>
      <c r="H51" s="66" cm="1">
        <f t="array" aca="1" ref="H51" ca="1">(INDIRECT(ADDRESS(ROW()-1,COLUMN()))/INDIRECT(ADDRESS(ROW()-2,COLUMN())))-1</f>
        <v>0.60062949417404043</v>
      </c>
      <c r="I51" s="66" cm="1">
        <f t="array" aca="1" ref="I51" ca="1">(INDIRECT(ADDRESS(ROW()-1,COLUMN()))/INDIRECT(ADDRESS(ROW()-2,COLUMN())))-1</f>
        <v>2.582893989883317E-3</v>
      </c>
      <c r="J51" s="66" cm="1">
        <f t="array" aca="1" ref="J51" ca="1">(INDIRECT(ADDRESS(ROW()-1,COLUMN()))/INDIRECT(ADDRESS(ROW()-2,COLUMN())))-1</f>
        <v>1.109940862443648E-2</v>
      </c>
      <c r="K51" s="74" t="str" cm="1">
        <f t="array" aca="1" ref="K51" ca="1">_xlfn.IFS(N51=0,"등급유지",N51&gt;0,N51&amp;"등급 상승",N51&lt;0,N51&amp;"등급 하락")</f>
        <v>1등급 상승</v>
      </c>
      <c r="M51" s="309"/>
      <c r="N51" s="39" cm="1">
        <f t="array" aca="1" ref="N51" ca="1">(INDIRECT(ADDRESS(ROW()-1,COLUMN()))-INDIRECT(ADDRESS(ROW()-2,COLUMN())))</f>
        <v>1</v>
      </c>
      <c r="O51" s="39" t="s">
        <v>120</v>
      </c>
      <c r="X51" s="300"/>
      <c r="Z51" s="310"/>
      <c r="AA51" s="235"/>
      <c r="AB51" s="39"/>
    </row>
    <row r="52" spans="2:28" ht="25.5" customHeight="1">
      <c r="B52" s="47"/>
      <c r="C52" s="47"/>
      <c r="D52" s="48"/>
      <c r="E52" s="48"/>
      <c r="F52" s="48"/>
      <c r="G52" s="48"/>
      <c r="H52" s="48"/>
      <c r="I52" s="48"/>
      <c r="J52" s="48"/>
      <c r="K52" s="48"/>
      <c r="M52" s="309"/>
      <c r="X52" s="300"/>
      <c r="Z52" s="310"/>
      <c r="AA52" s="235"/>
      <c r="AB52" s="39"/>
    </row>
    <row r="53" spans="2:28" ht="18" customHeight="1">
      <c r="B53" s="51" t="s">
        <v>127</v>
      </c>
      <c r="C53" s="51"/>
      <c r="D53" s="50"/>
      <c r="E53" s="50"/>
      <c r="F53" s="50"/>
      <c r="G53" s="50"/>
      <c r="H53" s="50"/>
      <c r="I53" s="50"/>
      <c r="J53" s="50"/>
      <c r="K53" s="50"/>
      <c r="M53" s="309"/>
      <c r="X53" s="300"/>
      <c r="Z53" s="310"/>
      <c r="AA53" s="235"/>
      <c r="AB53" s="39"/>
    </row>
    <row r="54" spans="2:28" ht="21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309"/>
      <c r="X54" s="300"/>
      <c r="Z54" s="310"/>
      <c r="AA54" s="235"/>
      <c r="AB54" s="39"/>
    </row>
    <row r="55" spans="2:28" ht="25.5" customHeight="1">
      <c r="B55" s="47"/>
      <c r="C55" s="47"/>
      <c r="D55" s="48"/>
      <c r="E55" s="48"/>
      <c r="F55" s="48"/>
      <c r="G55" s="48"/>
      <c r="H55" s="48"/>
      <c r="I55" s="48"/>
      <c r="J55" s="48"/>
      <c r="K55" s="48"/>
      <c r="M55" s="309"/>
      <c r="N55" s="300"/>
      <c r="P55" s="310"/>
      <c r="AA55" s="237"/>
    </row>
    <row r="56" spans="2:28" ht="25.5" customHeight="1">
      <c r="B56" s="47"/>
      <c r="C56" s="47"/>
      <c r="D56" s="48"/>
      <c r="M56" s="309"/>
      <c r="N56" s="300"/>
      <c r="P56" s="310"/>
      <c r="AA56" s="237"/>
    </row>
    <row r="57" spans="2:28" ht="25.5" customHeight="1">
      <c r="B57" s="47"/>
      <c r="C57" s="47"/>
      <c r="D57" s="48"/>
      <c r="M57" s="309"/>
      <c r="N57" s="300"/>
      <c r="P57" s="310"/>
      <c r="AA57" s="237"/>
    </row>
    <row r="58" spans="2:28" ht="25.5" customHeight="1">
      <c r="B58" s="47"/>
      <c r="C58" s="47"/>
      <c r="D58" s="48"/>
      <c r="M58" s="309"/>
      <c r="N58" s="300"/>
      <c r="P58" s="310"/>
      <c r="AA58" s="237"/>
    </row>
    <row r="59" spans="2:28" ht="25.5" customHeight="1">
      <c r="B59" s="47"/>
      <c r="C59" s="47"/>
      <c r="D59" s="48"/>
      <c r="M59" s="309"/>
      <c r="N59" s="300"/>
      <c r="P59" s="310"/>
      <c r="AA59" s="237"/>
    </row>
    <row r="60" spans="2:28" ht="25.5" customHeight="1">
      <c r="B60" s="47"/>
      <c r="C60" s="47"/>
      <c r="D60" s="48"/>
      <c r="M60" s="309"/>
      <c r="N60" s="300"/>
      <c r="P60" s="310"/>
      <c r="AA60" s="237"/>
    </row>
    <row r="61" spans="2:28" ht="25.5" customHeight="1">
      <c r="B61" s="47"/>
      <c r="C61" s="47"/>
      <c r="D61" s="48"/>
      <c r="M61" s="309"/>
      <c r="N61" s="300"/>
      <c r="P61" s="310"/>
      <c r="AA61" s="237"/>
    </row>
    <row r="62" spans="2:28" ht="25.5" customHeight="1">
      <c r="B62" s="47"/>
      <c r="C62" s="47"/>
      <c r="D62" s="48"/>
      <c r="E62" s="48"/>
      <c r="F62" s="48"/>
      <c r="G62" s="48"/>
      <c r="H62" s="48"/>
      <c r="I62" s="48"/>
      <c r="J62" s="48"/>
      <c r="K62" s="48"/>
      <c r="M62" s="309"/>
      <c r="N62" s="300"/>
      <c r="P62" s="310"/>
      <c r="AA62" s="237"/>
    </row>
    <row r="63" spans="2:28" ht="25.5" customHeight="1">
      <c r="B63" s="47"/>
      <c r="C63" s="47"/>
      <c r="D63" s="48"/>
      <c r="E63" s="48"/>
      <c r="F63" s="48"/>
      <c r="G63" s="48"/>
      <c r="H63" s="48"/>
      <c r="I63" s="48"/>
      <c r="J63" s="48"/>
      <c r="K63" s="48"/>
      <c r="M63" s="309"/>
      <c r="N63" s="300"/>
      <c r="P63" s="310"/>
      <c r="AA63" s="237"/>
    </row>
    <row r="64" spans="2:28" ht="25.5" customHeight="1" thickBot="1">
      <c r="B64" s="204" t="s">
        <v>91</v>
      </c>
      <c r="C64" s="205" t="s">
        <v>118</v>
      </c>
      <c r="D64" s="205" t="s">
        <v>117</v>
      </c>
      <c r="E64" s="205" t="s">
        <v>171</v>
      </c>
      <c r="F64" s="205" t="s">
        <v>171</v>
      </c>
      <c r="G64" s="205" t="s">
        <v>171</v>
      </c>
      <c r="H64" s="205" t="s">
        <v>171</v>
      </c>
      <c r="I64" s="205" t="s">
        <v>171</v>
      </c>
      <c r="J64" s="205" t="s">
        <v>171</v>
      </c>
      <c r="K64" s="206" t="s">
        <v>171</v>
      </c>
      <c r="M64" s="311">
        <v>1</v>
      </c>
      <c r="N64" s="312">
        <v>2</v>
      </c>
      <c r="O64" s="312"/>
      <c r="P64" s="311"/>
      <c r="Q64" s="312"/>
      <c r="R64" s="312"/>
      <c r="S64" s="311"/>
      <c r="T64" s="312"/>
      <c r="U64" s="313"/>
      <c r="AA64" s="237"/>
    </row>
    <row r="65" spans="2:27" ht="25.5" customHeight="1" thickTop="1">
      <c r="B65" s="209" t="s">
        <v>109</v>
      </c>
      <c r="C65" s="210" t="s">
        <v>69</v>
      </c>
      <c r="D65" s="211" t="s">
        <v>67</v>
      </c>
      <c r="E65" s="211" t="s">
        <v>171</v>
      </c>
      <c r="F65" s="211" t="s">
        <v>171</v>
      </c>
      <c r="G65" s="211" t="s">
        <v>171</v>
      </c>
      <c r="H65" s="211" t="s">
        <v>171</v>
      </c>
      <c r="I65" s="211" t="s">
        <v>171</v>
      </c>
      <c r="J65" s="211" t="s">
        <v>171</v>
      </c>
      <c r="K65" s="211" t="s">
        <v>171</v>
      </c>
      <c r="M65" s="311" t="s">
        <v>118</v>
      </c>
      <c r="N65" s="311" t="s">
        <v>117</v>
      </c>
      <c r="O65" s="311"/>
      <c r="P65" s="311"/>
      <c r="Q65" s="311"/>
      <c r="R65" s="311"/>
      <c r="S65" s="311"/>
      <c r="T65" s="311"/>
      <c r="U65" s="309"/>
      <c r="AA65" s="237"/>
    </row>
    <row r="66" spans="2:27" ht="25.5" customHeight="1">
      <c r="B66" s="207" t="s">
        <v>94</v>
      </c>
      <c r="C66" s="197" t="s">
        <v>482</v>
      </c>
      <c r="D66" s="197" t="s">
        <v>482</v>
      </c>
      <c r="E66" s="197" t="s">
        <v>171</v>
      </c>
      <c r="F66" s="197" t="s">
        <v>171</v>
      </c>
      <c r="G66" s="197" t="s">
        <v>171</v>
      </c>
      <c r="H66" s="197" t="s">
        <v>171</v>
      </c>
      <c r="I66" s="197" t="s">
        <v>171</v>
      </c>
      <c r="J66" s="197" t="s">
        <v>171</v>
      </c>
      <c r="K66" s="208" t="s">
        <v>171</v>
      </c>
      <c r="M66" s="309"/>
      <c r="N66" s="300"/>
      <c r="P66" s="310"/>
      <c r="AA66" s="237"/>
    </row>
    <row r="67" spans="2:27" ht="25.5" customHeight="1">
      <c r="B67" s="171" t="s">
        <v>95</v>
      </c>
      <c r="C67" s="173" t="s">
        <v>702</v>
      </c>
      <c r="D67" s="173" t="s">
        <v>703</v>
      </c>
      <c r="E67" s="173" t="s">
        <v>171</v>
      </c>
      <c r="F67" s="173" t="s">
        <v>171</v>
      </c>
      <c r="G67" s="173" t="s">
        <v>171</v>
      </c>
      <c r="H67" s="173" t="s">
        <v>171</v>
      </c>
      <c r="I67" s="173" t="s">
        <v>171</v>
      </c>
      <c r="J67" s="173" t="s">
        <v>171</v>
      </c>
      <c r="K67" s="174" t="s">
        <v>171</v>
      </c>
      <c r="M67" s="314">
        <v>0</v>
      </c>
      <c r="N67" s="314">
        <v>0</v>
      </c>
      <c r="O67" s="314"/>
      <c r="P67" s="314"/>
      <c r="Q67" s="314"/>
      <c r="R67" s="314"/>
      <c r="S67" s="314"/>
      <c r="T67" s="314"/>
      <c r="AA67" s="237"/>
    </row>
    <row r="68" spans="2:27" ht="25.5" customHeight="1">
      <c r="B68" s="170" t="s">
        <v>96</v>
      </c>
      <c r="C68" s="173" t="s">
        <v>704</v>
      </c>
      <c r="D68" s="173" t="s">
        <v>705</v>
      </c>
      <c r="E68" s="173" t="s">
        <v>171</v>
      </c>
      <c r="F68" s="173" t="s">
        <v>171</v>
      </c>
      <c r="G68" s="173" t="s">
        <v>171</v>
      </c>
      <c r="H68" s="173" t="s">
        <v>171</v>
      </c>
      <c r="I68" s="173" t="s">
        <v>171</v>
      </c>
      <c r="J68" s="173" t="s">
        <v>171</v>
      </c>
      <c r="K68" s="174" t="s">
        <v>171</v>
      </c>
      <c r="M68" s="314">
        <v>9.0909090909090912E-2</v>
      </c>
      <c r="N68" s="314">
        <v>4.7619047619047616E-2</v>
      </c>
      <c r="O68" s="314"/>
      <c r="P68" s="314"/>
      <c r="Q68" s="314"/>
      <c r="R68" s="314"/>
      <c r="S68" s="314"/>
      <c r="T68" s="314"/>
      <c r="AA68" s="237"/>
    </row>
    <row r="69" spans="2:27" ht="25.5" customHeight="1">
      <c r="B69" s="170" t="s">
        <v>99</v>
      </c>
      <c r="C69" s="173" t="s">
        <v>706</v>
      </c>
      <c r="D69" s="173" t="s">
        <v>705</v>
      </c>
      <c r="E69" s="173" t="s">
        <v>171</v>
      </c>
      <c r="F69" s="173" t="s">
        <v>171</v>
      </c>
      <c r="G69" s="173" t="s">
        <v>171</v>
      </c>
      <c r="H69" s="173" t="s">
        <v>171</v>
      </c>
      <c r="I69" s="173" t="s">
        <v>171</v>
      </c>
      <c r="J69" s="173" t="s">
        <v>171</v>
      </c>
      <c r="K69" s="174" t="s">
        <v>171</v>
      </c>
      <c r="M69" s="314">
        <v>0.18181818181818182</v>
      </c>
      <c r="N69" s="314">
        <v>0.14285714285714285</v>
      </c>
      <c r="O69" s="314"/>
      <c r="P69" s="314"/>
      <c r="Q69" s="314"/>
      <c r="R69" s="314"/>
      <c r="S69" s="314"/>
      <c r="T69" s="314"/>
      <c r="AA69" s="237"/>
    </row>
    <row r="70" spans="2:27" ht="25.5" customHeight="1">
      <c r="B70" s="175" t="s">
        <v>97</v>
      </c>
      <c r="C70" s="173" t="s">
        <v>702</v>
      </c>
      <c r="D70" s="173" t="s">
        <v>483</v>
      </c>
      <c r="E70" s="173" t="s">
        <v>171</v>
      </c>
      <c r="F70" s="173" t="s">
        <v>171</v>
      </c>
      <c r="G70" s="173" t="s">
        <v>171</v>
      </c>
      <c r="H70" s="173" t="s">
        <v>171</v>
      </c>
      <c r="I70" s="173" t="s">
        <v>171</v>
      </c>
      <c r="J70" s="173" t="s">
        <v>171</v>
      </c>
      <c r="K70" s="174" t="s">
        <v>171</v>
      </c>
      <c r="M70" s="314">
        <v>0.63636363636363635</v>
      </c>
      <c r="N70" s="314">
        <v>0.14285714285714285</v>
      </c>
      <c r="O70" s="314"/>
      <c r="P70" s="314"/>
      <c r="Q70" s="314"/>
      <c r="R70" s="314"/>
      <c r="S70" s="314"/>
      <c r="T70" s="314"/>
      <c r="AA70" s="237"/>
    </row>
    <row r="71" spans="2:27" ht="25.5" customHeight="1">
      <c r="B71" s="176" t="s">
        <v>98</v>
      </c>
      <c r="C71" s="177" t="s">
        <v>482</v>
      </c>
      <c r="D71" s="177" t="s">
        <v>707</v>
      </c>
      <c r="E71" s="177" t="s">
        <v>171</v>
      </c>
      <c r="F71" s="177" t="s">
        <v>171</v>
      </c>
      <c r="G71" s="177" t="s">
        <v>171</v>
      </c>
      <c r="H71" s="177" t="s">
        <v>171</v>
      </c>
      <c r="I71" s="177" t="s">
        <v>171</v>
      </c>
      <c r="J71" s="177" t="s">
        <v>171</v>
      </c>
      <c r="K71" s="178" t="s">
        <v>171</v>
      </c>
      <c r="M71" s="314">
        <v>9.0909090909090912E-2</v>
      </c>
      <c r="N71" s="314">
        <v>0.19047619047619047</v>
      </c>
      <c r="O71" s="314"/>
      <c r="P71" s="314"/>
      <c r="Q71" s="314"/>
      <c r="R71" s="314"/>
      <c r="S71" s="314"/>
      <c r="T71" s="314"/>
      <c r="AA71" s="237"/>
    </row>
    <row r="72" spans="2:27" ht="15.75" customHeight="1">
      <c r="B72" s="47"/>
      <c r="C72" s="47"/>
      <c r="D72" s="48"/>
      <c r="E72" s="48"/>
      <c r="F72" s="48"/>
      <c r="G72" s="48"/>
      <c r="H72" s="48"/>
      <c r="I72" s="48"/>
      <c r="J72" s="48"/>
      <c r="K72" s="48"/>
      <c r="M72" s="314">
        <v>0</v>
      </c>
      <c r="N72" s="314">
        <v>0.47619047619047616</v>
      </c>
      <c r="O72" s="314"/>
      <c r="P72" s="314"/>
      <c r="Q72" s="314"/>
      <c r="R72" s="314"/>
      <c r="S72" s="314"/>
      <c r="T72" s="314"/>
      <c r="AA72" s="237"/>
    </row>
    <row r="73" spans="2:27" ht="17.25" customHeight="1">
      <c r="B73" s="51" t="s">
        <v>128</v>
      </c>
      <c r="C73" s="51"/>
      <c r="D73" s="50"/>
      <c r="E73" s="50"/>
      <c r="F73" s="50"/>
      <c r="G73" s="50"/>
      <c r="H73" s="50"/>
      <c r="I73" s="50"/>
      <c r="J73" s="50"/>
      <c r="K73" s="50"/>
      <c r="M73" s="309"/>
      <c r="N73" s="300"/>
      <c r="P73" s="310"/>
      <c r="AA73" s="237"/>
    </row>
    <row r="74" spans="2:27" ht="30.75" customHeight="1">
      <c r="B74" s="55" t="s">
        <v>75</v>
      </c>
      <c r="C74" s="55" t="s">
        <v>101</v>
      </c>
      <c r="D74" s="55" t="s">
        <v>102</v>
      </c>
      <c r="E74" s="55" t="s">
        <v>103</v>
      </c>
      <c r="F74" s="55" t="s">
        <v>104</v>
      </c>
      <c r="G74" s="55" t="s">
        <v>105</v>
      </c>
      <c r="H74" s="55" t="s">
        <v>6</v>
      </c>
      <c r="I74" s="55" t="s">
        <v>7</v>
      </c>
      <c r="J74" s="55" t="s">
        <v>106</v>
      </c>
      <c r="K74" s="55" t="s">
        <v>108</v>
      </c>
      <c r="M74" s="309"/>
      <c r="N74" s="300"/>
      <c r="P74" s="310"/>
      <c r="AA74" s="237"/>
    </row>
    <row r="75" spans="2:27" ht="27" customHeight="1">
      <c r="B75" s="86" t="s">
        <v>118</v>
      </c>
      <c r="C75" s="65">
        <v>1</v>
      </c>
      <c r="D75" s="87">
        <v>3.7953908378146758E-2</v>
      </c>
      <c r="E75" s="87">
        <v>0.44084813422683605</v>
      </c>
      <c r="F75" s="87">
        <v>0.21194822273428926</v>
      </c>
      <c r="G75" s="88">
        <v>15.677857142857146</v>
      </c>
      <c r="H75" s="89">
        <v>3.2106268733597867</v>
      </c>
      <c r="I75" s="89">
        <v>47.674807799401776</v>
      </c>
      <c r="J75" s="90">
        <v>1.7264003977086162</v>
      </c>
      <c r="K75" s="73"/>
      <c r="M75" s="309"/>
      <c r="N75" s="300"/>
      <c r="P75" s="310"/>
      <c r="AA75" s="237"/>
    </row>
    <row r="76" spans="2:27" ht="20.25" customHeight="1">
      <c r="B76" s="86" t="s">
        <v>118</v>
      </c>
      <c r="C76" s="65">
        <v>2</v>
      </c>
      <c r="D76" s="87">
        <v>4.7338238662998369E-2</v>
      </c>
      <c r="E76" s="87">
        <v>0.35147955642461581</v>
      </c>
      <c r="F76" s="87">
        <v>0.19268522290292797</v>
      </c>
      <c r="G76" s="88">
        <v>11.421567567567569</v>
      </c>
      <c r="H76" s="89">
        <v>0.25179433373135346</v>
      </c>
      <c r="I76" s="89">
        <v>15.124081393472384</v>
      </c>
      <c r="J76" s="90">
        <v>2.0313859264743401</v>
      </c>
      <c r="K76" s="73"/>
      <c r="M76" s="309"/>
      <c r="N76" s="300"/>
      <c r="P76" s="310"/>
      <c r="AA76" s="237"/>
    </row>
    <row r="77" spans="2:27" ht="20.25" customHeight="1">
      <c r="B77" s="86" t="s">
        <v>118</v>
      </c>
      <c r="C77" s="65">
        <v>3</v>
      </c>
      <c r="D77" s="87">
        <v>1.7541044141641884E-2</v>
      </c>
      <c r="E77" s="87">
        <v>0.36526443034866579</v>
      </c>
      <c r="F77" s="87">
        <v>0.20533129334870179</v>
      </c>
      <c r="G77" s="88">
        <v>12.580175000000001</v>
      </c>
      <c r="H77" s="89">
        <v>0.26214613339254178</v>
      </c>
      <c r="I77" s="89">
        <v>22.173828826713617</v>
      </c>
      <c r="J77" s="90">
        <v>1.9711647690327549</v>
      </c>
      <c r="K77" s="73"/>
      <c r="M77" s="309"/>
      <c r="N77" s="300"/>
      <c r="P77" s="310"/>
      <c r="AA77" s="237"/>
    </row>
    <row r="78" spans="2:27" ht="20.25" customHeight="1">
      <c r="B78" s="86" t="s">
        <v>118</v>
      </c>
      <c r="C78" s="65">
        <v>4</v>
      </c>
      <c r="D78" s="87">
        <v>1.7990079109725037E-2</v>
      </c>
      <c r="E78" s="87">
        <v>0.36335272405362845</v>
      </c>
      <c r="F78" s="87">
        <v>0.2120314140150141</v>
      </c>
      <c r="G78" s="88">
        <v>12.926333333333332</v>
      </c>
      <c r="H78" s="89">
        <v>0.21665509876579497</v>
      </c>
      <c r="I78" s="89">
        <v>24.066236395053338</v>
      </c>
      <c r="J78" s="90">
        <v>1.9217669582198307</v>
      </c>
      <c r="K78" s="73"/>
      <c r="M78" s="309"/>
      <c r="N78" s="300"/>
      <c r="P78" s="310"/>
      <c r="AA78" s="237"/>
    </row>
    <row r="79" spans="2:27" ht="20.25" customHeight="1">
      <c r="B79" s="86" t="s">
        <v>118</v>
      </c>
      <c r="C79" s="65">
        <v>5</v>
      </c>
      <c r="D79" s="87">
        <v>1.9270951125821018E-2</v>
      </c>
      <c r="E79" s="87">
        <v>0.35804234879495966</v>
      </c>
      <c r="F79" s="87">
        <v>0.20537678165452505</v>
      </c>
      <c r="G79" s="88">
        <v>13.203461538461537</v>
      </c>
      <c r="H79" s="89">
        <v>0.22067193783133673</v>
      </c>
      <c r="I79" s="89">
        <v>24.146155723755214</v>
      </c>
      <c r="J79" s="90">
        <v>1.9092856625459849</v>
      </c>
      <c r="K79" s="73"/>
      <c r="M79" s="309"/>
      <c r="N79" s="300"/>
      <c r="P79" s="310"/>
      <c r="AA79" s="237"/>
    </row>
    <row r="80" spans="2:27" ht="20.25" customHeight="1">
      <c r="B80" s="86" t="s">
        <v>118</v>
      </c>
      <c r="C80" s="65">
        <v>6</v>
      </c>
      <c r="D80" s="87">
        <v>2.1533464590711551E-2</v>
      </c>
      <c r="E80" s="87">
        <v>0.35636792515988003</v>
      </c>
      <c r="F80" s="87">
        <v>0.19462913025485734</v>
      </c>
      <c r="G80" s="88">
        <v>14.148000000000001</v>
      </c>
      <c r="H80" s="89">
        <v>0.1219431670108688</v>
      </c>
      <c r="I80" s="89">
        <v>23.132961594077905</v>
      </c>
      <c r="J80" s="90">
        <v>1.8500309360050977</v>
      </c>
      <c r="K80" s="73"/>
      <c r="M80" s="309"/>
      <c r="N80" s="300"/>
      <c r="P80" s="310"/>
      <c r="AA80" s="237"/>
    </row>
    <row r="81" spans="2:27" ht="20.25" customHeight="1">
      <c r="B81" s="86" t="s">
        <v>118</v>
      </c>
      <c r="C81" s="65">
        <v>7</v>
      </c>
      <c r="D81" s="87">
        <v>2.1987490380637027E-2</v>
      </c>
      <c r="E81" s="87">
        <v>0.35971973310166372</v>
      </c>
      <c r="F81" s="87">
        <v>0.18461015641219816</v>
      </c>
      <c r="G81" s="88">
        <v>14.394666666666669</v>
      </c>
      <c r="H81" s="89">
        <v>5.823664240132434E-2</v>
      </c>
      <c r="I81" s="89">
        <v>21.418765113948616</v>
      </c>
      <c r="J81" s="90">
        <v>1.8088769113991305</v>
      </c>
      <c r="K81" s="73"/>
      <c r="M81" s="309"/>
      <c r="N81" s="300"/>
      <c r="P81" s="310"/>
      <c r="AA81" s="237"/>
    </row>
    <row r="82" spans="2:27" ht="20.25" customHeight="1">
      <c r="B82" s="86" t="s">
        <v>118</v>
      </c>
      <c r="C82" s="65">
        <v>8</v>
      </c>
      <c r="D82" s="87">
        <v>2.3293508430671191E-2</v>
      </c>
      <c r="E82" s="87">
        <v>0.36805761718118557</v>
      </c>
      <c r="F82" s="87">
        <v>0.17056053087409762</v>
      </c>
      <c r="G82" s="88">
        <v>15.310878787878785</v>
      </c>
      <c r="H82" s="89">
        <v>5.7275238415018748E-2</v>
      </c>
      <c r="I82" s="89">
        <v>23.164841948808629</v>
      </c>
      <c r="J82" s="90">
        <v>1.7830704712129504</v>
      </c>
      <c r="K82" s="73"/>
      <c r="M82" s="309"/>
      <c r="N82" s="300"/>
      <c r="P82" s="310"/>
      <c r="AA82" s="237"/>
    </row>
    <row r="83" spans="2:27" ht="20.25" customHeight="1">
      <c r="B83" s="86" t="s">
        <v>118</v>
      </c>
      <c r="C83" s="65">
        <v>9</v>
      </c>
      <c r="D83" s="87">
        <v>2.3688207351938193E-2</v>
      </c>
      <c r="E83" s="87">
        <v>0.36695929488712214</v>
      </c>
      <c r="F83" s="87">
        <v>0.18334958802041315</v>
      </c>
      <c r="G83" s="88">
        <v>14.951090909090912</v>
      </c>
      <c r="H83" s="89">
        <v>0.11769649427647334</v>
      </c>
      <c r="I83" s="89">
        <v>24.273658671695763</v>
      </c>
      <c r="J83" s="90">
        <v>1.8107650446215457</v>
      </c>
      <c r="K83" s="73" t="s">
        <v>69</v>
      </c>
      <c r="M83" s="309"/>
      <c r="N83" s="300"/>
      <c r="P83" s="310"/>
      <c r="AA83" s="237"/>
    </row>
    <row r="84" spans="2:27" ht="20.25" customHeight="1">
      <c r="B84" s="86" t="s">
        <v>117</v>
      </c>
      <c r="C84" s="65">
        <v>1</v>
      </c>
      <c r="D84" s="87">
        <v>4.9640163813918829E-2</v>
      </c>
      <c r="E84" s="87">
        <v>0.39110795456163489</v>
      </c>
      <c r="F84" s="87">
        <v>0.18186659537150454</v>
      </c>
      <c r="G84" s="88">
        <v>14.346052631578949</v>
      </c>
      <c r="H84" s="89">
        <v>1.599560187649175</v>
      </c>
      <c r="I84" s="89">
        <v>49.285583059572772</v>
      </c>
      <c r="J84" s="90">
        <v>2.0658605757195008</v>
      </c>
      <c r="K84" s="73"/>
      <c r="M84" s="309"/>
      <c r="N84" s="300"/>
      <c r="P84" s="310"/>
      <c r="AA84" s="237"/>
    </row>
    <row r="85" spans="2:27" ht="20.25" customHeight="1">
      <c r="B85" s="86" t="s">
        <v>117</v>
      </c>
      <c r="C85" s="65">
        <v>2</v>
      </c>
      <c r="D85" s="87">
        <v>3.912061655448261E-2</v>
      </c>
      <c r="E85" s="87">
        <v>0.31361990973895421</v>
      </c>
      <c r="F85" s="87">
        <v>0.16574134068295551</v>
      </c>
      <c r="G85" s="88">
        <v>10.10675</v>
      </c>
      <c r="H85" s="89">
        <v>5.0534748283544637E-2</v>
      </c>
      <c r="I85" s="89">
        <v>14.560956033549843</v>
      </c>
      <c r="J85" s="90">
        <v>2.4174118526131556</v>
      </c>
      <c r="K85" s="73"/>
      <c r="M85" s="309"/>
      <c r="N85" s="300"/>
      <c r="P85" s="310"/>
      <c r="AA85" s="237"/>
    </row>
    <row r="86" spans="2:27" ht="20.25" customHeight="1">
      <c r="B86" s="86" t="s">
        <v>117</v>
      </c>
      <c r="C86" s="65">
        <v>3</v>
      </c>
      <c r="D86" s="87">
        <v>1.8112159171587254E-2</v>
      </c>
      <c r="E86" s="87">
        <v>0.31897217793242771</v>
      </c>
      <c r="F86" s="87">
        <v>0.17136730617633</v>
      </c>
      <c r="G86" s="88">
        <v>10.246952380952381</v>
      </c>
      <c r="H86" s="89">
        <v>4.3439114366623573E-2</v>
      </c>
      <c r="I86" s="89">
        <v>16.469294495540417</v>
      </c>
      <c r="J86" s="90">
        <v>2.3895382774271963</v>
      </c>
      <c r="K86" s="73"/>
      <c r="M86" s="309"/>
      <c r="N86" s="300"/>
      <c r="P86" s="310"/>
      <c r="AA86" s="237"/>
    </row>
    <row r="87" spans="2:27" ht="20.25" customHeight="1">
      <c r="B87" s="86" t="s">
        <v>117</v>
      </c>
      <c r="C87" s="65">
        <v>4</v>
      </c>
      <c r="D87" s="87">
        <v>1.6178128314403788E-2</v>
      </c>
      <c r="E87" s="87">
        <v>0.32399287039133379</v>
      </c>
      <c r="F87" s="87">
        <v>0.18359436355432535</v>
      </c>
      <c r="G87" s="88">
        <v>10.69</v>
      </c>
      <c r="H87" s="89">
        <v>6.0894715933457536E-2</v>
      </c>
      <c r="I87" s="89">
        <v>15.598021237102692</v>
      </c>
      <c r="J87" s="90">
        <v>2.3468614980163216</v>
      </c>
      <c r="K87" s="73"/>
    </row>
    <row r="88" spans="2:27" ht="20.25" customHeight="1">
      <c r="B88" s="86" t="s">
        <v>117</v>
      </c>
      <c r="C88" s="65">
        <v>5</v>
      </c>
      <c r="D88" s="87">
        <v>1.5620540297539388E-2</v>
      </c>
      <c r="E88" s="87">
        <v>0.32359070904521853</v>
      </c>
      <c r="F88" s="87">
        <v>0.1840817610342376</v>
      </c>
      <c r="G88" s="88">
        <v>11.24309523809524</v>
      </c>
      <c r="H88" s="89">
        <v>7.1695571243493475E-2</v>
      </c>
      <c r="I88" s="89">
        <v>15.630310904395195</v>
      </c>
      <c r="J88" s="90">
        <v>2.2816607053320821</v>
      </c>
      <c r="K88" s="73"/>
    </row>
    <row r="89" spans="2:27" ht="20.25" customHeight="1">
      <c r="B89" s="86" t="s">
        <v>117</v>
      </c>
      <c r="C89" s="65">
        <v>6</v>
      </c>
      <c r="D89" s="87">
        <v>1.6442156710712683E-2</v>
      </c>
      <c r="E89" s="87">
        <v>0.32600956239270257</v>
      </c>
      <c r="F89" s="87">
        <v>0.17574059951974744</v>
      </c>
      <c r="G89" s="88">
        <v>12.564095238095236</v>
      </c>
      <c r="H89" s="89">
        <v>4.3156457281167959E-2</v>
      </c>
      <c r="I89" s="89">
        <v>19.868232202805526</v>
      </c>
      <c r="J89" s="90">
        <v>2.1395808006249997</v>
      </c>
      <c r="K89" s="73"/>
    </row>
    <row r="90" spans="2:27" ht="20.25" customHeight="1">
      <c r="B90" s="86" t="s">
        <v>117</v>
      </c>
      <c r="C90" s="65">
        <v>7</v>
      </c>
      <c r="D90" s="87">
        <v>1.7687147077365944E-2</v>
      </c>
      <c r="E90" s="87">
        <v>0.32610324836652471</v>
      </c>
      <c r="F90" s="87">
        <v>0.17307218230354438</v>
      </c>
      <c r="G90" s="88">
        <v>13.265714285714287</v>
      </c>
      <c r="H90" s="89">
        <v>4.6350996740677185E-2</v>
      </c>
      <c r="I90" s="89">
        <v>18.963046600761523</v>
      </c>
      <c r="J90" s="90">
        <v>2.0799702640065849</v>
      </c>
      <c r="K90" s="73"/>
    </row>
    <row r="91" spans="2:27" ht="20.25" customHeight="1">
      <c r="B91" s="86" t="s">
        <v>117</v>
      </c>
      <c r="C91" s="65">
        <v>8</v>
      </c>
      <c r="D91" s="87">
        <v>2.3494563807839503E-2</v>
      </c>
      <c r="E91" s="87">
        <v>0.32547808275901358</v>
      </c>
      <c r="F91" s="87">
        <v>0.165931484360651</v>
      </c>
      <c r="G91" s="88">
        <v>14.021714285714284</v>
      </c>
      <c r="H91" s="89">
        <v>4.4464502875741718E-2</v>
      </c>
      <c r="I91" s="89">
        <v>19.71785551718779</v>
      </c>
      <c r="J91" s="90">
        <v>2.0256368146017429</v>
      </c>
      <c r="K91" s="73"/>
    </row>
    <row r="92" spans="2:27" ht="20.25" customHeight="1">
      <c r="B92" s="86" t="s">
        <v>117</v>
      </c>
      <c r="C92" s="65">
        <v>9</v>
      </c>
      <c r="D92" s="87">
        <v>1.8665702571645269E-2</v>
      </c>
      <c r="E92" s="87">
        <v>0.32611174850856034</v>
      </c>
      <c r="F92" s="87">
        <v>0.1725204895093895</v>
      </c>
      <c r="G92" s="88">
        <v>13.529714285714284</v>
      </c>
      <c r="H92" s="89">
        <v>4.541249156551054E-2</v>
      </c>
      <c r="I92" s="89">
        <v>18.579189868241372</v>
      </c>
      <c r="J92" s="90">
        <v>2.0545640507731711</v>
      </c>
      <c r="K92" s="73" t="s">
        <v>67</v>
      </c>
    </row>
    <row r="93" spans="2:27" ht="20.25" customHeight="1">
      <c r="B93" s="84" t="s">
        <v>122</v>
      </c>
      <c r="C93" s="83"/>
      <c r="D93" s="84"/>
      <c r="E93" s="84"/>
      <c r="F93" s="84"/>
      <c r="G93" s="84"/>
      <c r="H93" s="84"/>
      <c r="I93" s="84"/>
      <c r="J93" s="84"/>
      <c r="K93" s="83"/>
    </row>
    <row r="94" spans="2:27" ht="20.25" customHeight="1">
      <c r="B94" s="41" t="str">
        <f>C64</f>
        <v>8</v>
      </c>
      <c r="C94" s="53"/>
      <c r="D94" s="66">
        <f t="shared" ref="D94:J95" si="1">(SUMIFS(D$75:D$92,$B$75:$B$92,$B94,$C$75:$C$92,MAX($C$75:$C$92))/SUMIFS(D$75:D$92,$B$75:$B$92,$B94,$C$75:$C$92,MAX($C$75:$C$92)-1))-1</f>
        <v>1.6944588765653412E-2</v>
      </c>
      <c r="E94" s="66">
        <f t="shared" si="1"/>
        <v>-2.9841042347528157E-3</v>
      </c>
      <c r="F94" s="66">
        <f t="shared" si="1"/>
        <v>7.4982512547149716E-2</v>
      </c>
      <c r="G94" s="66">
        <f t="shared" si="1"/>
        <v>-2.3498839209197264E-2</v>
      </c>
      <c r="H94" s="66">
        <f t="shared" si="1"/>
        <v>1.054928055011132</v>
      </c>
      <c r="I94" s="66">
        <f>(SUMIFS(I$75:I$92,$B$75:$B$92,$B94,$C$75:$C$92,MAX($C$75:$C$92))/SUMIFS(I$75:I$92,$B$75:$B$92,$B94,$C$75:$C$92,MAX($C$75:$C$92)-1))-1</f>
        <v>4.7866362539294549E-2</v>
      </c>
      <c r="J94" s="85">
        <f t="shared" si="1"/>
        <v>1.553195673178065E-2</v>
      </c>
      <c r="K94" s="54"/>
    </row>
    <row r="95" spans="2:27" ht="20.25" customHeight="1">
      <c r="B95" s="41" t="str">
        <f>D64</f>
        <v>16-1</v>
      </c>
      <c r="C95" s="53"/>
      <c r="D95" s="66">
        <f t="shared" si="1"/>
        <v>-0.2055310017963804</v>
      </c>
      <c r="E95" s="66">
        <f t="shared" si="1"/>
        <v>1.9468768654875568E-3</v>
      </c>
      <c r="F95" s="66">
        <f t="shared" si="1"/>
        <v>3.9709191863898097E-2</v>
      </c>
      <c r="G95" s="66">
        <f t="shared" si="1"/>
        <v>-3.5088434265221236E-2</v>
      </c>
      <c r="H95" s="66">
        <f t="shared" si="1"/>
        <v>2.1320123434597438E-2</v>
      </c>
      <c r="I95" s="66">
        <f>(SUMIFS(I$75:I$92,$B$75:$B$92,$B95,$C$75:$C$92,MAX($C$75:$C$92))/SUMIFS(I$75:I$92,$B$75:$B$92,$B95,$C$75:$C$92,MAX($C$75:$C$92)-1))-1</f>
        <v>-5.7747945660412081E-2</v>
      </c>
      <c r="J95" s="85">
        <f t="shared" si="1"/>
        <v>1.4280563999877538E-2</v>
      </c>
      <c r="K95" s="54"/>
    </row>
    <row r="96" spans="2:27" ht="20.25" customHeight="1" thickBot="1"/>
    <row r="97" spans="2:9" ht="17.25" thickTop="1">
      <c r="B97" s="25" t="s">
        <v>51</v>
      </c>
      <c r="C97" s="25"/>
      <c r="D97" s="25"/>
      <c r="E97" s="25"/>
      <c r="F97" s="169" t="s">
        <v>77</v>
      </c>
      <c r="G97" s="42"/>
      <c r="H97" s="25"/>
      <c r="I97" s="25"/>
    </row>
    <row r="98" spans="2:9">
      <c r="B98" s="26" t="s">
        <v>33</v>
      </c>
      <c r="C98" s="26" t="s">
        <v>52</v>
      </c>
      <c r="D98" s="26"/>
      <c r="E98" s="26"/>
      <c r="F98" s="91" t="s">
        <v>78</v>
      </c>
      <c r="G98" s="43"/>
      <c r="H98" s="45" t="s">
        <v>81</v>
      </c>
      <c r="I98" s="45"/>
    </row>
    <row r="99" spans="2:9">
      <c r="B99" s="26" t="s">
        <v>34</v>
      </c>
      <c r="C99" s="26" t="s">
        <v>53</v>
      </c>
      <c r="D99" s="26"/>
      <c r="E99" s="26"/>
      <c r="F99" s="91" t="s">
        <v>79</v>
      </c>
      <c r="G99" s="43"/>
      <c r="H99" s="45" t="s">
        <v>82</v>
      </c>
      <c r="I99" s="45"/>
    </row>
    <row r="100" spans="2:9">
      <c r="B100" s="26" t="s">
        <v>4</v>
      </c>
      <c r="C100" s="26" t="s">
        <v>54</v>
      </c>
      <c r="D100" s="26"/>
      <c r="E100" s="26"/>
      <c r="F100" s="91" t="s">
        <v>80</v>
      </c>
      <c r="G100" s="43"/>
      <c r="H100" s="45" t="s">
        <v>83</v>
      </c>
      <c r="I100" s="45"/>
    </row>
    <row r="101" spans="2:9">
      <c r="B101" s="26" t="s">
        <v>5</v>
      </c>
      <c r="C101" s="26" t="s">
        <v>55</v>
      </c>
      <c r="D101" s="26"/>
      <c r="E101" s="26"/>
      <c r="F101" s="91" t="s">
        <v>87</v>
      </c>
      <c r="G101" s="43"/>
      <c r="H101" s="45" t="s">
        <v>84</v>
      </c>
      <c r="I101" s="45"/>
    </row>
    <row r="102" spans="2:9">
      <c r="B102" s="26" t="s">
        <v>56</v>
      </c>
      <c r="C102" s="26" t="s">
        <v>57</v>
      </c>
      <c r="D102" s="26"/>
      <c r="E102" s="26"/>
      <c r="F102" s="91" t="s">
        <v>88</v>
      </c>
      <c r="G102" s="43"/>
      <c r="H102" s="45" t="s">
        <v>85</v>
      </c>
      <c r="I102" s="45"/>
    </row>
    <row r="103" spans="2:9" ht="17.25" thickBot="1">
      <c r="B103" s="27" t="s">
        <v>58</v>
      </c>
      <c r="C103" s="27" t="s">
        <v>59</v>
      </c>
      <c r="D103" s="27"/>
      <c r="E103" s="27"/>
      <c r="F103" s="92" t="s">
        <v>89</v>
      </c>
      <c r="G103" s="44"/>
      <c r="H103" s="46" t="s">
        <v>86</v>
      </c>
      <c r="I103" s="46"/>
    </row>
    <row r="104" spans="2:9" ht="17.25" thickTop="1"/>
    <row r="105" spans="2:9" ht="6.75" customHeight="1"/>
  </sheetData>
  <mergeCells count="3">
    <mergeCell ref="O9:P9"/>
    <mergeCell ref="C4:D4"/>
    <mergeCell ref="C5:D5"/>
  </mergeCells>
  <phoneticPr fontId="2" type="noConversion"/>
  <conditionalFormatting sqref="B75:K76 B80:K92">
    <cfRule type="expression" dxfId="68" priority="11">
      <formula>$B75&lt;&gt;$B76</formula>
    </cfRule>
  </conditionalFormatting>
  <conditionalFormatting sqref="B77:K79">
    <cfRule type="expression" dxfId="67" priority="79">
      <formula>$B77&lt;&gt;$B80</formula>
    </cfRule>
  </conditionalFormatting>
  <conditionalFormatting sqref="C65:K65">
    <cfRule type="containsText" dxfId="66" priority="12" operator="containsText" text="F">
      <formula>NOT(ISERROR(SEARCH("F",C65)))</formula>
    </cfRule>
    <cfRule type="containsText" dxfId="65" priority="13" operator="containsText" text="D">
      <formula>NOT(ISERROR(SEARCH("D",C65)))</formula>
    </cfRule>
    <cfRule type="containsText" dxfId="64" priority="14" operator="containsText" text="S">
      <formula>NOT(ISERROR(SEARCH("S",C65)))</formula>
    </cfRule>
    <cfRule type="containsText" dxfId="63" priority="15" operator="containsText" text="A">
      <formula>NOT(ISERROR(SEARCH("A",C65)))</formula>
    </cfRule>
  </conditionalFormatting>
  <conditionalFormatting sqref="D52:K52 D54:K55 D56:D61 D62:K63 D72:K72 D93:K93 K94:K95">
    <cfRule type="containsText" dxfId="62" priority="70" operator="containsText" text="악화">
      <formula>NOT(ISERROR(SEARCH("악화",D52)))</formula>
    </cfRule>
  </conditionalFormatting>
  <conditionalFormatting sqref="D52:K52 D54:K55 D62:K63 D72:K72 D93:K93 K94:K95 D56:D61">
    <cfRule type="containsText" dxfId="61" priority="69" operator="containsText" text="개선">
      <formula>NOT(ISERROR(SEARCH("개선",D52)))</formula>
    </cfRule>
  </conditionalFormatting>
  <conditionalFormatting sqref="G4:G5">
    <cfRule type="containsText" dxfId="60" priority="20" operator="containsText" text="S">
      <formula>NOT(ISERROR(SEARCH("S",G4)))</formula>
    </cfRule>
    <cfRule type="containsText" dxfId="59" priority="21" operator="containsText" text="A">
      <formula>NOT(ISERROR(SEARCH("A",G4)))</formula>
    </cfRule>
  </conditionalFormatting>
  <conditionalFormatting sqref="G5">
    <cfRule type="containsText" dxfId="58" priority="16" operator="containsText" text="F">
      <formula>NOT(ISERROR(SEARCH("F",G5)))</formula>
    </cfRule>
    <cfRule type="containsText" dxfId="57" priority="17" operator="containsText" text="D">
      <formula>NOT(ISERROR(SEARCH("D",G5)))</formula>
    </cfRule>
  </conditionalFormatting>
  <conditionalFormatting sqref="K1:K20 J21">
    <cfRule type="containsText" dxfId="56" priority="1" operator="containsText" text="D">
      <formula>NOT(ISERROR(SEARCH("D",J1)))</formula>
    </cfRule>
    <cfRule type="containsText" dxfId="55" priority="2" operator="containsText" text="F">
      <formula>NOT(ISERROR(SEARCH("F",J1)))</formula>
    </cfRule>
    <cfRule type="containsText" dxfId="54" priority="3" operator="containsText" text="S">
      <formula>NOT(ISERROR(SEARCH("S",J1)))</formula>
    </cfRule>
    <cfRule type="containsText" dxfId="53" priority="4" operator="containsText" text="A">
      <formula>NOT(ISERROR(SEARCH("A",J1)))</formula>
    </cfRule>
  </conditionalFormatting>
  <conditionalFormatting sqref="K23:K27 K29:K64 K66:K1048576">
    <cfRule type="containsText" dxfId="52" priority="22" operator="containsText" text="D">
      <formula>NOT(ISERROR(SEARCH("D",K23)))</formula>
    </cfRule>
    <cfRule type="containsText" dxfId="51" priority="23" operator="containsText" text="F">
      <formula>NOT(ISERROR(SEARCH("F",K23)))</formula>
    </cfRule>
    <cfRule type="containsText" dxfId="50" priority="24" operator="containsText" text="S">
      <formula>NOT(ISERROR(SEARCH("S",K23)))</formula>
    </cfRule>
    <cfRule type="containsText" dxfId="49" priority="25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5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D51:J51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D94:J95</xm:sqref>
        </x14:conditionalFormatting>
        <x14:conditionalFormatting xmlns:xm="http://schemas.microsoft.com/office/excel/2006/main">
          <x14:cfRule type="iconSet" priority="5" id="{2929F4F8-A1FA-40D3-96CE-1546292D5B8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3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68" bestFit="1" customWidth="1"/>
    <col min="10" max="13" width="9.28515625" style="168" customWidth="1"/>
    <col min="14" max="16" width="10.42578125" style="168" customWidth="1"/>
    <col min="17" max="20" width="9.28515625" style="16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0"/>
    </row>
    <row r="3" spans="1:66" s="17" customFormat="1" ht="21.75" customHeight="1">
      <c r="A3" s="40" t="s">
        <v>152</v>
      </c>
      <c r="B3" s="40"/>
      <c r="C3" s="19"/>
      <c r="D3" s="19"/>
      <c r="E3" s="103"/>
      <c r="F3" s="4"/>
      <c r="G3" s="4"/>
      <c r="H3" s="4"/>
      <c r="I3" s="144"/>
      <c r="J3" s="144"/>
      <c r="K3" s="144"/>
      <c r="L3" s="144"/>
      <c r="M3" s="144"/>
      <c r="N3" s="144"/>
      <c r="O3" s="144"/>
      <c r="P3" s="144"/>
      <c r="Q3" s="144"/>
      <c r="R3" s="144"/>
      <c r="S3" s="144"/>
      <c r="T3" s="14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5" t="s">
        <v>38</v>
      </c>
      <c r="B4" s="135" t="s">
        <v>138</v>
      </c>
      <c r="C4" s="135" t="s">
        <v>1</v>
      </c>
      <c r="D4" s="135" t="s">
        <v>10</v>
      </c>
      <c r="E4" s="136" t="s">
        <v>137</v>
      </c>
      <c r="F4" s="123" t="s">
        <v>45</v>
      </c>
      <c r="G4" s="146" t="s">
        <v>142</v>
      </c>
      <c r="H4" s="123" t="s">
        <v>63</v>
      </c>
      <c r="I4" s="123" t="s">
        <v>3</v>
      </c>
      <c r="J4" s="122" t="s">
        <v>11</v>
      </c>
      <c r="K4" s="122" t="s">
        <v>12</v>
      </c>
      <c r="L4" s="122" t="s">
        <v>13</v>
      </c>
      <c r="M4" s="122" t="s">
        <v>15</v>
      </c>
      <c r="N4" s="122" t="s">
        <v>6</v>
      </c>
      <c r="O4" s="122" t="s">
        <v>7</v>
      </c>
      <c r="P4" s="122" t="s">
        <v>26</v>
      </c>
      <c r="Q4" s="122" t="s">
        <v>14</v>
      </c>
      <c r="R4" s="122" t="s">
        <v>46</v>
      </c>
      <c r="S4" s="147" t="s">
        <v>43</v>
      </c>
      <c r="T4" s="147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121</v>
      </c>
      <c r="BB4" t="s">
        <v>129</v>
      </c>
      <c r="BC4" t="s">
        <v>130</v>
      </c>
      <c r="BD4" t="s">
        <v>113</v>
      </c>
      <c r="BE4" t="s">
        <v>131</v>
      </c>
      <c r="BF4" t="s">
        <v>132</v>
      </c>
      <c r="BG4" t="s">
        <v>90</v>
      </c>
      <c r="BH4" t="s">
        <v>131</v>
      </c>
      <c r="BI4" t="s">
        <v>132</v>
      </c>
      <c r="BJ4" t="s">
        <v>90</v>
      </c>
      <c r="BL4" t="s">
        <v>133</v>
      </c>
      <c r="BM4" t="s">
        <v>134</v>
      </c>
      <c r="BN4" t="s">
        <v>135</v>
      </c>
    </row>
    <row r="5" spans="1:66">
      <c r="A5" s="140" t="str">
        <f>W5</f>
        <v>송도버스</v>
      </c>
      <c r="B5" s="140" t="str">
        <f>X5</f>
        <v>16-1</v>
      </c>
      <c r="C5" s="141" t="str">
        <f>Y5</f>
        <v>70바2215</v>
      </c>
      <c r="D5" s="129" t="str">
        <f>Z5</f>
        <v>대형</v>
      </c>
      <c r="E5" s="125" t="str">
        <f>AZ5</f>
        <v>D</v>
      </c>
      <c r="F5" s="148">
        <f>G5/H5</f>
        <v>0.84416666666666662</v>
      </c>
      <c r="G5" s="149">
        <f>AE5</f>
        <v>2.0259999999999998</v>
      </c>
      <c r="H5" s="150">
        <f>AF5</f>
        <v>2.4</v>
      </c>
      <c r="I5" s="151">
        <f>AC5</f>
        <v>6684.6660000000002</v>
      </c>
      <c r="J5" s="152">
        <f>AI5/AH5</f>
        <v>2.9285250285698058E-2</v>
      </c>
      <c r="K5" s="152">
        <f>AJ5/AH5</f>
        <v>0.32015003948502457</v>
      </c>
      <c r="L5" s="152">
        <f>AK5/AC5</f>
        <v>0.17009077192488001</v>
      </c>
      <c r="M5" s="153">
        <f>AG5</f>
        <v>14.519</v>
      </c>
      <c r="N5" s="154">
        <f>IF(AW5=0,AT5,"속도계이상")</f>
        <v>0.06</v>
      </c>
      <c r="O5" s="154">
        <f>IF(AW5=0,AU5,"속도계이상")</f>
        <v>33.689</v>
      </c>
      <c r="P5" s="155">
        <f>AQ5/60</f>
        <v>0.25666666666666665</v>
      </c>
      <c r="Q5" s="156">
        <f>AN5</f>
        <v>85</v>
      </c>
      <c r="R5" s="157">
        <f>AC5/(AH5-AI5-AJ5)</f>
        <v>29.662012413353754</v>
      </c>
      <c r="S5" s="142">
        <f>IF(AW5=0,AL5,"속도계이상")</f>
        <v>4</v>
      </c>
      <c r="T5" s="142">
        <f>IF(AW5=0,AM5,"속도계이상")</f>
        <v>2252</v>
      </c>
      <c r="U5" t="s">
        <v>116</v>
      </c>
      <c r="V5" s="5" t="s">
        <v>117</v>
      </c>
      <c r="W5" t="s">
        <v>116</v>
      </c>
      <c r="X5" s="5" t="s">
        <v>117</v>
      </c>
      <c r="Y5" t="s">
        <v>189</v>
      </c>
      <c r="Z5" t="s">
        <v>136</v>
      </c>
      <c r="AA5" t="s">
        <v>48</v>
      </c>
      <c r="AB5">
        <v>521</v>
      </c>
      <c r="AC5" s="1">
        <v>6684.6660000000002</v>
      </c>
      <c r="AD5" s="1">
        <v>3299.0340000000001</v>
      </c>
      <c r="AE5" s="28">
        <v>2.0259999999999998</v>
      </c>
      <c r="AF5">
        <v>2.4</v>
      </c>
      <c r="AG5">
        <v>14.519</v>
      </c>
      <c r="AH5">
        <v>346.408547</v>
      </c>
      <c r="AI5">
        <v>10.144660999999999</v>
      </c>
      <c r="AJ5">
        <v>110.90271</v>
      </c>
      <c r="AK5">
        <v>1137</v>
      </c>
      <c r="AL5">
        <v>4</v>
      </c>
      <c r="AM5">
        <v>2252</v>
      </c>
      <c r="AN5">
        <v>85</v>
      </c>
      <c r="AO5">
        <v>19.297058</v>
      </c>
      <c r="AP5">
        <v>1937.8</v>
      </c>
      <c r="AQ5">
        <v>15.4</v>
      </c>
      <c r="AR5">
        <v>42</v>
      </c>
      <c r="AS5">
        <v>10992</v>
      </c>
      <c r="AT5">
        <v>0.06</v>
      </c>
      <c r="AU5">
        <v>33.689</v>
      </c>
      <c r="AV5">
        <v>63329</v>
      </c>
      <c r="AW5">
        <v>0</v>
      </c>
      <c r="AX5" s="29">
        <v>0.49</v>
      </c>
      <c r="AY5">
        <v>0.84416666666666662</v>
      </c>
      <c r="AZ5" t="s">
        <v>67</v>
      </c>
      <c r="BA5" t="s">
        <v>484</v>
      </c>
      <c r="BB5">
        <v>1</v>
      </c>
      <c r="BC5" t="s">
        <v>486</v>
      </c>
      <c r="BD5">
        <v>12</v>
      </c>
      <c r="BE5">
        <v>127718.163</v>
      </c>
      <c r="BF5">
        <v>5.2339196266078462E-2</v>
      </c>
      <c r="BG5">
        <v>4.4183004847947897E-2</v>
      </c>
      <c r="BH5">
        <v>248367.46599999999</v>
      </c>
      <c r="BI5">
        <v>2.6914418815224377E-2</v>
      </c>
      <c r="BJ5">
        <v>2.2720255216518576E-2</v>
      </c>
      <c r="BK5">
        <v>1</v>
      </c>
      <c r="BL5" t="s">
        <v>70</v>
      </c>
      <c r="BM5">
        <v>1</v>
      </c>
      <c r="BN5" t="s">
        <v>466</v>
      </c>
    </row>
    <row r="6" spans="1:66">
      <c r="A6" s="137" t="str">
        <f t="shared" ref="A6:A7" si="0">W6</f>
        <v>송도버스</v>
      </c>
      <c r="B6" s="137" t="str">
        <f t="shared" ref="B6:B58" si="1">X6</f>
        <v>16-1</v>
      </c>
      <c r="C6" s="138" t="str">
        <f t="shared" ref="C6:C7" si="2">Y6</f>
        <v>70바2225</v>
      </c>
      <c r="D6" s="113" t="str">
        <f t="shared" ref="D6:D7" si="3">Z6</f>
        <v>대형</v>
      </c>
      <c r="E6" s="109" t="str">
        <f>AZ6</f>
        <v>D</v>
      </c>
      <c r="F6" s="158">
        <f>G6/H6</f>
        <v>0.83679999999999999</v>
      </c>
      <c r="G6" s="159">
        <f>AE6</f>
        <v>2.0920000000000001</v>
      </c>
      <c r="H6" s="160">
        <f>AF6</f>
        <v>2.5</v>
      </c>
      <c r="I6" s="161">
        <f t="shared" ref="I6:I7" si="4">AC6</f>
        <v>6883.0259999999998</v>
      </c>
      <c r="J6" s="162">
        <f t="shared" ref="J6:J7" si="5">AI6/AH6</f>
        <v>2.2104730868237502E-2</v>
      </c>
      <c r="K6" s="162">
        <f t="shared" ref="K6:K7" si="6">AJ6/AH6</f>
        <v>0.32668583246955751</v>
      </c>
      <c r="L6" s="162">
        <f t="shared" ref="L6:L7" si="7">AK6/AC6</f>
        <v>0.16417197901039457</v>
      </c>
      <c r="M6" s="163">
        <f t="shared" ref="M6:M7" si="8">AG6</f>
        <v>15.481</v>
      </c>
      <c r="N6" s="164">
        <f t="shared" ref="N6:N7" si="9">IF(AW6=0,AT6,"속도계이상")</f>
        <v>5.8000000000000003E-2</v>
      </c>
      <c r="O6" s="164">
        <f t="shared" ref="O6:O7" si="10">IF(AW6=0,AU6,"속도계이상")</f>
        <v>15.007999999999999</v>
      </c>
      <c r="P6" s="165">
        <f t="shared" ref="P6:P7" si="11">AQ6/60</f>
        <v>5.5E-2</v>
      </c>
      <c r="Q6" s="166">
        <f t="shared" ref="Q6:Q7" si="12">AN6</f>
        <v>86</v>
      </c>
      <c r="R6" s="167">
        <f t="shared" ref="R6:R7" si="13">AC6/(AH6-AI6-AJ6)</f>
        <v>29.581996874720893</v>
      </c>
      <c r="S6" s="139">
        <f t="shared" ref="S6:S7" si="14">IF(AW6=0,AL6,"속도계이상")</f>
        <v>4</v>
      </c>
      <c r="T6" s="139">
        <f t="shared" ref="T6:T7" si="15">IF(AW6=0,AM6,"속도계이상")</f>
        <v>1033</v>
      </c>
      <c r="U6" t="s">
        <v>116</v>
      </c>
      <c r="V6" s="5" t="s">
        <v>117</v>
      </c>
      <c r="W6" t="s">
        <v>116</v>
      </c>
      <c r="X6" s="5" t="s">
        <v>117</v>
      </c>
      <c r="Y6" t="s">
        <v>190</v>
      </c>
      <c r="Z6" t="s">
        <v>136</v>
      </c>
      <c r="AA6" t="s">
        <v>48</v>
      </c>
      <c r="AB6">
        <v>521</v>
      </c>
      <c r="AC6" s="1">
        <v>6883.0259999999998</v>
      </c>
      <c r="AD6" s="1">
        <v>3289.5059999999999</v>
      </c>
      <c r="AE6" s="28">
        <v>2.0920000000000001</v>
      </c>
      <c r="AF6">
        <v>2.5</v>
      </c>
      <c r="AG6">
        <v>15.481</v>
      </c>
      <c r="AH6">
        <v>357.29853700000001</v>
      </c>
      <c r="AI6">
        <v>7.8979879999999998</v>
      </c>
      <c r="AJ6">
        <v>116.72436999999999</v>
      </c>
      <c r="AK6">
        <v>1130</v>
      </c>
      <c r="AL6">
        <v>4</v>
      </c>
      <c r="AM6">
        <v>1033</v>
      </c>
      <c r="AN6">
        <v>86</v>
      </c>
      <c r="AO6">
        <v>19.264074999999998</v>
      </c>
      <c r="AP6">
        <v>964.5</v>
      </c>
      <c r="AQ6">
        <v>3.3</v>
      </c>
      <c r="AR6">
        <v>43</v>
      </c>
      <c r="AS6">
        <v>5449</v>
      </c>
      <c r="AT6">
        <v>5.8000000000000003E-2</v>
      </c>
      <c r="AU6">
        <v>15.007999999999999</v>
      </c>
      <c r="AV6">
        <v>61708</v>
      </c>
      <c r="AW6">
        <v>0</v>
      </c>
      <c r="AX6" s="29">
        <v>0.53</v>
      </c>
      <c r="AY6">
        <v>0.83679999999999999</v>
      </c>
      <c r="AZ6" t="s">
        <v>67</v>
      </c>
      <c r="BA6" t="s">
        <v>484</v>
      </c>
      <c r="BB6">
        <v>3</v>
      </c>
      <c r="BC6" t="s">
        <v>495</v>
      </c>
      <c r="BD6">
        <v>13</v>
      </c>
      <c r="BE6">
        <v>127718.163</v>
      </c>
      <c r="BF6">
        <v>5.3892303477618919E-2</v>
      </c>
      <c r="BG6">
        <v>4.5097079550071514E-2</v>
      </c>
      <c r="BH6">
        <v>248367.46599999999</v>
      </c>
      <c r="BI6">
        <v>2.7713074143132743E-2</v>
      </c>
      <c r="BJ6">
        <v>2.3190300442973478E-2</v>
      </c>
      <c r="BK6">
        <v>1</v>
      </c>
      <c r="BL6" t="s">
        <v>67</v>
      </c>
      <c r="BM6">
        <v>0</v>
      </c>
      <c r="BN6" t="s">
        <v>464</v>
      </c>
    </row>
    <row r="7" spans="1:66">
      <c r="A7" s="140" t="str">
        <f t="shared" si="0"/>
        <v>송도버스</v>
      </c>
      <c r="B7" s="140" t="str">
        <f t="shared" si="1"/>
        <v>16-1</v>
      </c>
      <c r="C7" s="141" t="str">
        <f t="shared" si="2"/>
        <v>70바2227</v>
      </c>
      <c r="D7" s="129" t="str">
        <f t="shared" si="3"/>
        <v>대형</v>
      </c>
      <c r="E7" s="125" t="str">
        <f t="shared" ref="E7:E26" si="16">AZ7</f>
        <v>D</v>
      </c>
      <c r="F7" s="148">
        <f t="shared" ref="F7:F26" si="17">G7/H7</f>
        <v>0.83719999999999994</v>
      </c>
      <c r="G7" s="149">
        <f t="shared" ref="G7:G26" si="18">AE7</f>
        <v>2.093</v>
      </c>
      <c r="H7" s="150">
        <f t="shared" ref="H7:H26" si="19">AF7</f>
        <v>2.5</v>
      </c>
      <c r="I7" s="151">
        <f t="shared" si="4"/>
        <v>6953.6369999999997</v>
      </c>
      <c r="J7" s="152">
        <f t="shared" si="5"/>
        <v>1.3942911960662489E-2</v>
      </c>
      <c r="K7" s="152">
        <f t="shared" si="6"/>
        <v>0.341343062822965</v>
      </c>
      <c r="L7" s="152">
        <f t="shared" si="7"/>
        <v>0.17516013562399074</v>
      </c>
      <c r="M7" s="153">
        <f t="shared" si="8"/>
        <v>16.359000000000002</v>
      </c>
      <c r="N7" s="154">
        <f t="shared" si="9"/>
        <v>8.5999999999999993E-2</v>
      </c>
      <c r="O7" s="154">
        <f t="shared" si="10"/>
        <v>21.658000000000001</v>
      </c>
      <c r="P7" s="155">
        <f t="shared" si="11"/>
        <v>0</v>
      </c>
      <c r="Q7" s="156">
        <f t="shared" si="12"/>
        <v>76</v>
      </c>
      <c r="R7" s="157">
        <f t="shared" si="13"/>
        <v>29.629232791368739</v>
      </c>
      <c r="S7" s="142">
        <f t="shared" si="14"/>
        <v>6</v>
      </c>
      <c r="T7" s="142">
        <f t="shared" si="15"/>
        <v>1506</v>
      </c>
      <c r="U7" t="s">
        <v>116</v>
      </c>
      <c r="V7" t="s">
        <v>117</v>
      </c>
      <c r="W7" s="4" t="s">
        <v>116</v>
      </c>
      <c r="X7" s="4" t="s">
        <v>117</v>
      </c>
      <c r="Y7" s="4" t="s">
        <v>191</v>
      </c>
      <c r="Z7" s="4" t="s">
        <v>136</v>
      </c>
      <c r="AA7" s="4" t="s">
        <v>48</v>
      </c>
      <c r="AB7" s="4">
        <v>521</v>
      </c>
      <c r="AC7" s="4">
        <v>6953.6369999999997</v>
      </c>
      <c r="AD7" s="4">
        <v>3321.6950000000002</v>
      </c>
      <c r="AE7" s="4">
        <v>2.093</v>
      </c>
      <c r="AF7" s="4">
        <v>2.5</v>
      </c>
      <c r="AG7" s="4">
        <v>16.359000000000002</v>
      </c>
      <c r="AH7" s="4">
        <v>364.01936799999999</v>
      </c>
      <c r="AI7" s="4">
        <v>5.0754900000000003</v>
      </c>
      <c r="AJ7" s="4">
        <v>124.255486</v>
      </c>
      <c r="AK7" s="4">
        <v>1218</v>
      </c>
      <c r="AL7" s="4">
        <v>6</v>
      </c>
      <c r="AM7" s="4">
        <v>1506</v>
      </c>
      <c r="AN7" s="4">
        <v>76</v>
      </c>
      <c r="AO7" s="4">
        <v>19.102381000000001</v>
      </c>
      <c r="AP7" s="4">
        <v>1146.5999999999999</v>
      </c>
      <c r="AQ7" s="4">
        <v>0</v>
      </c>
      <c r="AR7" s="4">
        <v>32</v>
      </c>
      <c r="AS7" s="4">
        <v>4203</v>
      </c>
      <c r="AT7" s="4">
        <v>8.5999999999999993E-2</v>
      </c>
      <c r="AU7" s="4">
        <v>21.658000000000001</v>
      </c>
      <c r="AV7" s="4">
        <v>66499</v>
      </c>
      <c r="AW7" s="4">
        <v>0</v>
      </c>
      <c r="AX7" s="30">
        <v>0.55000000000000004</v>
      </c>
      <c r="AY7">
        <v>0.83719999999999994</v>
      </c>
      <c r="AZ7" t="s">
        <v>67</v>
      </c>
      <c r="BA7" t="s">
        <v>484</v>
      </c>
      <c r="BB7">
        <v>2</v>
      </c>
      <c r="BC7" t="s">
        <v>491</v>
      </c>
      <c r="BD7">
        <v>12</v>
      </c>
      <c r="BE7">
        <v>127718.163</v>
      </c>
      <c r="BF7">
        <v>5.4445169243469309E-2</v>
      </c>
      <c r="BG7">
        <v>4.5581495690632502E-2</v>
      </c>
      <c r="BH7">
        <v>248367.46599999999</v>
      </c>
      <c r="BI7">
        <v>2.7997374664200183E-2</v>
      </c>
      <c r="BJ7">
        <v>2.3439402068868392E-2</v>
      </c>
      <c r="BK7">
        <v>1</v>
      </c>
      <c r="BL7" t="s">
        <v>69</v>
      </c>
      <c r="BM7">
        <v>-1</v>
      </c>
      <c r="BN7" t="s">
        <v>465</v>
      </c>
    </row>
    <row r="8" spans="1:66">
      <c r="A8" s="137" t="str">
        <f t="shared" ref="A8:A26" si="20">W8</f>
        <v>송도버스</v>
      </c>
      <c r="B8" s="137" t="str">
        <f t="shared" si="1"/>
        <v>16-1</v>
      </c>
      <c r="C8" s="138" t="str">
        <f t="shared" ref="C8:C26" si="21">Y8</f>
        <v>70바2229</v>
      </c>
      <c r="D8" s="113" t="str">
        <f t="shared" ref="D8:D26" si="22">Z8</f>
        <v>대형</v>
      </c>
      <c r="E8" s="109" t="str">
        <f t="shared" si="16"/>
        <v>B</v>
      </c>
      <c r="F8" s="158">
        <f t="shared" si="17"/>
        <v>0.90346153846153854</v>
      </c>
      <c r="G8" s="159">
        <f t="shared" si="18"/>
        <v>2.3490000000000002</v>
      </c>
      <c r="H8" s="160">
        <f t="shared" si="19"/>
        <v>2.6</v>
      </c>
      <c r="I8" s="161">
        <f t="shared" ref="I8:I26" si="23">AC8</f>
        <v>6383.6229999999996</v>
      </c>
      <c r="J8" s="162">
        <f t="shared" ref="J8:J26" si="24">AI8/AH8</f>
        <v>1.1931238842387263E-2</v>
      </c>
      <c r="K8" s="162">
        <f t="shared" ref="K8:K26" si="25">AJ8/AH8</f>
        <v>0.31289344732143809</v>
      </c>
      <c r="L8" s="162">
        <f t="shared" ref="L8:L26" si="26">AK8/AC8</f>
        <v>0.13534633859173703</v>
      </c>
      <c r="M8" s="163">
        <f t="shared" ref="M8:M26" si="27">AG8</f>
        <v>12.52</v>
      </c>
      <c r="N8" s="164">
        <f t="shared" ref="N8:N26" si="28">IF(AW8=0,AT8,"속도계이상")</f>
        <v>1.6E-2</v>
      </c>
      <c r="O8" s="164">
        <f t="shared" ref="O8:O26" si="29">IF(AW8=0,AU8,"속도계이상")</f>
        <v>26.050999999999998</v>
      </c>
      <c r="P8" s="165">
        <f t="shared" ref="P8:P26" si="30">AQ8/60</f>
        <v>0.36666666666666664</v>
      </c>
      <c r="Q8" s="166">
        <f t="shared" ref="Q8:Q26" si="31">AN8</f>
        <v>89</v>
      </c>
      <c r="R8" s="167">
        <f t="shared" ref="R8:R26" si="32">AC8/(AH8-AI8-AJ8)</f>
        <v>28.840940904521403</v>
      </c>
      <c r="S8" s="139">
        <f t="shared" ref="S8:S26" si="33">IF(AW8=0,AL8,"속도계이상")</f>
        <v>1</v>
      </c>
      <c r="T8" s="139">
        <f t="shared" ref="T8:T26" si="34">IF(AW8=0,AM8,"속도계이상")</f>
        <v>1663</v>
      </c>
      <c r="U8" t="s">
        <v>116</v>
      </c>
      <c r="V8" s="5" t="s">
        <v>117</v>
      </c>
      <c r="W8" t="s">
        <v>116</v>
      </c>
      <c r="X8" s="5" t="s">
        <v>117</v>
      </c>
      <c r="Y8" t="s">
        <v>192</v>
      </c>
      <c r="Z8" t="s">
        <v>136</v>
      </c>
      <c r="AA8" t="s">
        <v>48</v>
      </c>
      <c r="AB8">
        <v>521</v>
      </c>
      <c r="AC8" s="1">
        <v>6383.6229999999996</v>
      </c>
      <c r="AD8" s="1">
        <v>2717.2710000000002</v>
      </c>
      <c r="AE8" s="28">
        <v>2.3490000000000002</v>
      </c>
      <c r="AF8">
        <v>2.6</v>
      </c>
      <c r="AG8">
        <v>12.52</v>
      </c>
      <c r="AH8">
        <v>327.82438200000001</v>
      </c>
      <c r="AI8">
        <v>3.9113509999999998</v>
      </c>
      <c r="AJ8">
        <v>102.574101</v>
      </c>
      <c r="AK8">
        <v>864</v>
      </c>
      <c r="AL8">
        <v>1</v>
      </c>
      <c r="AM8">
        <v>1663</v>
      </c>
      <c r="AN8">
        <v>89</v>
      </c>
      <c r="AO8">
        <v>19.472691000000001</v>
      </c>
      <c r="AP8">
        <v>1728.2</v>
      </c>
      <c r="AQ8">
        <v>22</v>
      </c>
      <c r="AR8">
        <v>25</v>
      </c>
      <c r="AS8">
        <v>4528</v>
      </c>
      <c r="AT8">
        <v>1.6E-2</v>
      </c>
      <c r="AU8">
        <v>26.050999999999998</v>
      </c>
      <c r="AV8">
        <v>58961</v>
      </c>
      <c r="AW8">
        <v>0</v>
      </c>
      <c r="AX8" s="29">
        <v>0.53</v>
      </c>
      <c r="AY8">
        <v>0.90346153846153854</v>
      </c>
      <c r="AZ8" t="s">
        <v>68</v>
      </c>
      <c r="BA8" t="s">
        <v>484</v>
      </c>
      <c r="BB8">
        <v>3</v>
      </c>
      <c r="BC8" t="s">
        <v>541</v>
      </c>
      <c r="BD8">
        <v>10</v>
      </c>
      <c r="BE8">
        <v>127718.163</v>
      </c>
      <c r="BF8">
        <v>4.998210786981018E-2</v>
      </c>
      <c r="BG8">
        <v>4.5156912071609281E-2</v>
      </c>
      <c r="BH8">
        <v>248367.46599999999</v>
      </c>
      <c r="BI8">
        <v>2.570233172165955E-2</v>
      </c>
      <c r="BJ8">
        <v>2.3221068159299342E-2</v>
      </c>
      <c r="BK8">
        <v>1</v>
      </c>
      <c r="BL8" t="s">
        <v>69</v>
      </c>
      <c r="BM8">
        <v>1</v>
      </c>
      <c r="BN8" t="s">
        <v>466</v>
      </c>
    </row>
    <row r="9" spans="1:66">
      <c r="A9" s="140" t="str">
        <f t="shared" si="20"/>
        <v>송도버스</v>
      </c>
      <c r="B9" s="140" t="str">
        <f t="shared" si="1"/>
        <v>16-1</v>
      </c>
      <c r="C9" s="141" t="str">
        <f t="shared" si="21"/>
        <v>70바2231</v>
      </c>
      <c r="D9" s="129" t="str">
        <f t="shared" si="22"/>
        <v>대형</v>
      </c>
      <c r="E9" s="125" t="str">
        <f t="shared" si="16"/>
        <v>F</v>
      </c>
      <c r="F9" s="148">
        <f t="shared" si="17"/>
        <v>0.78583333333333327</v>
      </c>
      <c r="G9" s="149">
        <f t="shared" si="18"/>
        <v>1.8859999999999999</v>
      </c>
      <c r="H9" s="150">
        <f t="shared" si="19"/>
        <v>2.4</v>
      </c>
      <c r="I9" s="151">
        <f t="shared" si="23"/>
        <v>6125.75</v>
      </c>
      <c r="J9" s="152">
        <f t="shared" si="24"/>
        <v>1.5552985944589048E-2</v>
      </c>
      <c r="K9" s="152">
        <f t="shared" si="25"/>
        <v>0.32891111466063699</v>
      </c>
      <c r="L9" s="152">
        <f t="shared" si="26"/>
        <v>0.18365098151246786</v>
      </c>
      <c r="M9" s="153">
        <f t="shared" si="27"/>
        <v>13.507</v>
      </c>
      <c r="N9" s="154">
        <f t="shared" si="28"/>
        <v>4.9000000000000002E-2</v>
      </c>
      <c r="O9" s="154">
        <f t="shared" si="29"/>
        <v>10.725</v>
      </c>
      <c r="P9" s="155">
        <f t="shared" si="30"/>
        <v>2.5000000000000001E-2</v>
      </c>
      <c r="Q9" s="156">
        <f t="shared" si="31"/>
        <v>87</v>
      </c>
      <c r="R9" s="157">
        <f t="shared" si="32"/>
        <v>29.297262235110868</v>
      </c>
      <c r="S9" s="142">
        <f t="shared" si="33"/>
        <v>3</v>
      </c>
      <c r="T9" s="142">
        <f t="shared" si="34"/>
        <v>657</v>
      </c>
      <c r="U9" t="s">
        <v>116</v>
      </c>
      <c r="V9" s="5" t="s">
        <v>117</v>
      </c>
      <c r="W9" t="s">
        <v>116</v>
      </c>
      <c r="X9" s="5" t="s">
        <v>117</v>
      </c>
      <c r="Y9" t="s">
        <v>193</v>
      </c>
      <c r="Z9" t="s">
        <v>136</v>
      </c>
      <c r="AA9" t="s">
        <v>48</v>
      </c>
      <c r="AB9">
        <v>521</v>
      </c>
      <c r="AC9" s="1">
        <v>6125.75</v>
      </c>
      <c r="AD9" s="1">
        <v>3248.462</v>
      </c>
      <c r="AE9" s="28">
        <v>1.8859999999999999</v>
      </c>
      <c r="AF9">
        <v>2.4</v>
      </c>
      <c r="AG9">
        <v>13.507</v>
      </c>
      <c r="AH9">
        <v>318.959653</v>
      </c>
      <c r="AI9">
        <v>4.9607749999999999</v>
      </c>
      <c r="AJ9">
        <v>104.909375</v>
      </c>
      <c r="AK9">
        <v>1125</v>
      </c>
      <c r="AL9">
        <v>3</v>
      </c>
      <c r="AM9">
        <v>657</v>
      </c>
      <c r="AN9">
        <v>87</v>
      </c>
      <c r="AO9">
        <v>19.205407000000001</v>
      </c>
      <c r="AP9">
        <v>1362.3</v>
      </c>
      <c r="AQ9">
        <v>1.5</v>
      </c>
      <c r="AR9">
        <v>12</v>
      </c>
      <c r="AS9">
        <v>1648</v>
      </c>
      <c r="AT9">
        <v>4.9000000000000002E-2</v>
      </c>
      <c r="AU9">
        <v>10.725</v>
      </c>
      <c r="AV9">
        <v>56121</v>
      </c>
      <c r="AW9">
        <v>0</v>
      </c>
      <c r="AX9" s="29">
        <v>0.44</v>
      </c>
      <c r="AY9">
        <v>0.78583333333333327</v>
      </c>
      <c r="AZ9" t="s">
        <v>70</v>
      </c>
      <c r="BA9" t="s">
        <v>484</v>
      </c>
      <c r="BB9">
        <v>3</v>
      </c>
      <c r="BC9" t="s">
        <v>490</v>
      </c>
      <c r="BD9">
        <v>7</v>
      </c>
      <c r="BE9">
        <v>127718.163</v>
      </c>
      <c r="BF9">
        <v>4.7963029346107959E-2</v>
      </c>
      <c r="BG9">
        <v>3.7690947227816504E-2</v>
      </c>
      <c r="BH9">
        <v>248367.46599999999</v>
      </c>
      <c r="BI9">
        <v>2.4664059663917496E-2</v>
      </c>
      <c r="BJ9">
        <v>1.9381840219228497E-2</v>
      </c>
      <c r="BK9">
        <v>1</v>
      </c>
      <c r="BL9" t="s">
        <v>70</v>
      </c>
      <c r="BM9">
        <v>0</v>
      </c>
      <c r="BN9" t="s">
        <v>464</v>
      </c>
    </row>
    <row r="10" spans="1:66">
      <c r="A10" s="137" t="str">
        <f t="shared" si="20"/>
        <v>송도버스</v>
      </c>
      <c r="B10" s="137" t="str">
        <f t="shared" si="1"/>
        <v>16-1</v>
      </c>
      <c r="C10" s="138" t="str">
        <f t="shared" si="21"/>
        <v>70바2233</v>
      </c>
      <c r="D10" s="113" t="str">
        <f t="shared" si="22"/>
        <v>대형</v>
      </c>
      <c r="E10" s="109" t="str">
        <f t="shared" si="16"/>
        <v>F</v>
      </c>
      <c r="F10" s="158">
        <f t="shared" si="17"/>
        <v>0.76250000000000007</v>
      </c>
      <c r="G10" s="159">
        <f t="shared" si="18"/>
        <v>1.83</v>
      </c>
      <c r="H10" s="160">
        <f t="shared" si="19"/>
        <v>2.4</v>
      </c>
      <c r="I10" s="161">
        <f t="shared" si="23"/>
        <v>4983.259</v>
      </c>
      <c r="J10" s="162">
        <f t="shared" si="24"/>
        <v>2.4711697260127227E-2</v>
      </c>
      <c r="K10" s="162">
        <f t="shared" si="25"/>
        <v>0.32362989660052005</v>
      </c>
      <c r="L10" s="162">
        <f t="shared" si="26"/>
        <v>0.15572138634576288</v>
      </c>
      <c r="M10" s="163">
        <f t="shared" si="27"/>
        <v>15.281000000000001</v>
      </c>
      <c r="N10" s="164">
        <f t="shared" si="28"/>
        <v>0.04</v>
      </c>
      <c r="O10" s="164">
        <f t="shared" si="29"/>
        <v>26.649000000000001</v>
      </c>
      <c r="P10" s="165">
        <f t="shared" si="30"/>
        <v>0.27166666666666667</v>
      </c>
      <c r="Q10" s="166">
        <f t="shared" si="31"/>
        <v>86</v>
      </c>
      <c r="R10" s="167">
        <f t="shared" si="32"/>
        <v>30.192716094693782</v>
      </c>
      <c r="S10" s="139">
        <f t="shared" si="33"/>
        <v>2</v>
      </c>
      <c r="T10" s="139">
        <f t="shared" si="34"/>
        <v>1328</v>
      </c>
      <c r="U10" t="s">
        <v>116</v>
      </c>
      <c r="V10" t="s">
        <v>117</v>
      </c>
      <c r="W10" s="4" t="s">
        <v>116</v>
      </c>
      <c r="X10" s="4" t="s">
        <v>117</v>
      </c>
      <c r="Y10" s="4" t="s">
        <v>194</v>
      </c>
      <c r="Z10" s="4" t="s">
        <v>136</v>
      </c>
      <c r="AA10" s="4" t="s">
        <v>48</v>
      </c>
      <c r="AB10" s="4">
        <v>521</v>
      </c>
      <c r="AC10" s="4">
        <v>4983.259</v>
      </c>
      <c r="AD10" s="4">
        <v>2723.4459999999999</v>
      </c>
      <c r="AE10" s="4">
        <v>1.83</v>
      </c>
      <c r="AF10" s="4">
        <v>2.4</v>
      </c>
      <c r="AG10" s="4">
        <v>15.281000000000001</v>
      </c>
      <c r="AH10" s="4">
        <v>253.27438799999999</v>
      </c>
      <c r="AI10" s="4">
        <v>6.2588400000000002</v>
      </c>
      <c r="AJ10" s="4">
        <v>81.967163999999997</v>
      </c>
      <c r="AK10" s="4">
        <v>776</v>
      </c>
      <c r="AL10" s="4">
        <v>2</v>
      </c>
      <c r="AM10" s="4">
        <v>1328</v>
      </c>
      <c r="AN10" s="4">
        <v>86</v>
      </c>
      <c r="AO10" s="4">
        <v>19.675336999999999</v>
      </c>
      <c r="AP10" s="4">
        <v>1386.4</v>
      </c>
      <c r="AQ10" s="4">
        <v>16.3</v>
      </c>
      <c r="AR10" s="4">
        <v>55</v>
      </c>
      <c r="AS10" s="4">
        <v>15037</v>
      </c>
      <c r="AT10" s="4">
        <v>0.04</v>
      </c>
      <c r="AU10" s="4">
        <v>26.649000000000001</v>
      </c>
      <c r="AV10" s="4">
        <v>46180</v>
      </c>
      <c r="AW10" s="4">
        <v>0</v>
      </c>
      <c r="AX10" s="30">
        <v>0.45</v>
      </c>
      <c r="AY10">
        <v>0.76250000000000007</v>
      </c>
      <c r="AZ10" t="s">
        <v>70</v>
      </c>
      <c r="BA10" t="s">
        <v>484</v>
      </c>
      <c r="BB10">
        <v>5</v>
      </c>
      <c r="BC10" t="s">
        <v>493</v>
      </c>
      <c r="BD10">
        <v>9</v>
      </c>
      <c r="BE10">
        <v>127718.163</v>
      </c>
      <c r="BF10">
        <v>3.9017621949354223E-2</v>
      </c>
      <c r="BG10">
        <v>2.9750936736382596E-2</v>
      </c>
      <c r="BH10">
        <v>248367.46599999999</v>
      </c>
      <c r="BI10">
        <v>2.0064057021059272E-2</v>
      </c>
      <c r="BJ10">
        <v>1.5298843478557696E-2</v>
      </c>
      <c r="BK10">
        <v>2</v>
      </c>
      <c r="BL10" t="s">
        <v>70</v>
      </c>
      <c r="BM10">
        <v>0</v>
      </c>
      <c r="BN10" t="s">
        <v>464</v>
      </c>
    </row>
    <row r="11" spans="1:66">
      <c r="A11" s="140" t="str">
        <f t="shared" si="20"/>
        <v>송도버스</v>
      </c>
      <c r="B11" s="140" t="str">
        <f t="shared" si="1"/>
        <v>16-1</v>
      </c>
      <c r="C11" s="141" t="str">
        <f t="shared" si="21"/>
        <v>70바2236</v>
      </c>
      <c r="D11" s="129" t="str">
        <f t="shared" si="22"/>
        <v>대형</v>
      </c>
      <c r="E11" s="125" t="str">
        <f t="shared" si="16"/>
        <v>F</v>
      </c>
      <c r="F11" s="148">
        <f t="shared" si="17"/>
        <v>0.76250000000000007</v>
      </c>
      <c r="G11" s="149">
        <f t="shared" si="18"/>
        <v>1.83</v>
      </c>
      <c r="H11" s="150">
        <f t="shared" si="19"/>
        <v>2.4</v>
      </c>
      <c r="I11" s="151">
        <f t="shared" si="23"/>
        <v>5309.9560000000001</v>
      </c>
      <c r="J11" s="152">
        <f t="shared" si="24"/>
        <v>1.0580818152480697E-2</v>
      </c>
      <c r="K11" s="152">
        <f t="shared" si="25"/>
        <v>0.31830504016840139</v>
      </c>
      <c r="L11" s="152">
        <f t="shared" si="26"/>
        <v>0.14331568849158072</v>
      </c>
      <c r="M11" s="153">
        <f t="shared" si="27"/>
        <v>11.099</v>
      </c>
      <c r="N11" s="154">
        <f t="shared" si="28"/>
        <v>3.7999999999999999E-2</v>
      </c>
      <c r="O11" s="154">
        <f t="shared" si="29"/>
        <v>10.565</v>
      </c>
      <c r="P11" s="155">
        <f t="shared" si="30"/>
        <v>0</v>
      </c>
      <c r="Q11" s="156">
        <f t="shared" si="31"/>
        <v>69</v>
      </c>
      <c r="R11" s="157">
        <f t="shared" si="32"/>
        <v>28.304494492464752</v>
      </c>
      <c r="S11" s="142">
        <f t="shared" si="33"/>
        <v>2</v>
      </c>
      <c r="T11" s="142">
        <f t="shared" si="34"/>
        <v>561</v>
      </c>
      <c r="U11" t="s">
        <v>116</v>
      </c>
      <c r="V11" s="5" t="s">
        <v>117</v>
      </c>
      <c r="W11" t="s">
        <v>116</v>
      </c>
      <c r="X11" s="5" t="s">
        <v>117</v>
      </c>
      <c r="Y11" t="s">
        <v>195</v>
      </c>
      <c r="Z11" t="s">
        <v>136</v>
      </c>
      <c r="AA11" t="s">
        <v>48</v>
      </c>
      <c r="AB11">
        <v>521</v>
      </c>
      <c r="AC11" s="1">
        <v>5309.9560000000001</v>
      </c>
      <c r="AD11" s="1">
        <v>2902.1840000000002</v>
      </c>
      <c r="AE11" s="28">
        <v>1.83</v>
      </c>
      <c r="AF11">
        <v>2.4</v>
      </c>
      <c r="AG11">
        <v>11.099</v>
      </c>
      <c r="AH11">
        <v>279.53689000000003</v>
      </c>
      <c r="AI11">
        <v>2.9577290000000001</v>
      </c>
      <c r="AJ11">
        <v>88.978001000000006</v>
      </c>
      <c r="AK11">
        <v>761</v>
      </c>
      <c r="AL11">
        <v>2</v>
      </c>
      <c r="AM11">
        <v>561</v>
      </c>
      <c r="AN11">
        <v>69</v>
      </c>
      <c r="AO11">
        <v>18.995546000000001</v>
      </c>
      <c r="AP11">
        <v>1194.7</v>
      </c>
      <c r="AQ11">
        <v>0</v>
      </c>
      <c r="AR11">
        <v>20</v>
      </c>
      <c r="AS11">
        <v>5738</v>
      </c>
      <c r="AT11">
        <v>3.7999999999999999E-2</v>
      </c>
      <c r="AU11">
        <v>10.565</v>
      </c>
      <c r="AV11">
        <v>49036</v>
      </c>
      <c r="AW11">
        <v>0</v>
      </c>
      <c r="AX11" s="29">
        <v>0.39</v>
      </c>
      <c r="AY11">
        <v>0.76250000000000007</v>
      </c>
      <c r="AZ11" t="s">
        <v>70</v>
      </c>
      <c r="BA11" t="s">
        <v>484</v>
      </c>
      <c r="BB11">
        <v>5</v>
      </c>
      <c r="BC11" t="s">
        <v>493</v>
      </c>
      <c r="BD11">
        <v>9</v>
      </c>
      <c r="BE11">
        <v>127718.163</v>
      </c>
      <c r="BF11">
        <v>4.15755744936607E-2</v>
      </c>
      <c r="BG11">
        <v>3.1701375551416285E-2</v>
      </c>
      <c r="BH11">
        <v>248367.46599999999</v>
      </c>
      <c r="BI11">
        <v>2.1379434615643261E-2</v>
      </c>
      <c r="BJ11">
        <v>1.6301818894427989E-2</v>
      </c>
      <c r="BK11">
        <v>2</v>
      </c>
      <c r="BL11" t="s">
        <v>70</v>
      </c>
      <c r="BM11">
        <v>0</v>
      </c>
      <c r="BN11" t="s">
        <v>464</v>
      </c>
    </row>
    <row r="12" spans="1:66" s="2" customFormat="1">
      <c r="A12" s="137" t="str">
        <f t="shared" si="20"/>
        <v>송도버스</v>
      </c>
      <c r="B12" s="137" t="str">
        <f t="shared" si="1"/>
        <v>16-1</v>
      </c>
      <c r="C12" s="138" t="str">
        <f t="shared" si="21"/>
        <v>70바2243</v>
      </c>
      <c r="D12" s="113" t="str">
        <f t="shared" si="22"/>
        <v>대형</v>
      </c>
      <c r="E12" s="109" t="str">
        <f t="shared" si="16"/>
        <v>D</v>
      </c>
      <c r="F12" s="158">
        <f t="shared" si="17"/>
        <v>0.8103999999999999</v>
      </c>
      <c r="G12" s="159">
        <f t="shared" si="18"/>
        <v>2.0259999999999998</v>
      </c>
      <c r="H12" s="160">
        <f t="shared" si="19"/>
        <v>2.5</v>
      </c>
      <c r="I12" s="161">
        <f t="shared" si="23"/>
        <v>6438.1509999999998</v>
      </c>
      <c r="J12" s="162">
        <f t="shared" si="24"/>
        <v>2.1842614490416638E-2</v>
      </c>
      <c r="K12" s="162">
        <f t="shared" si="25"/>
        <v>0.31367361655871834</v>
      </c>
      <c r="L12" s="162">
        <f t="shared" si="26"/>
        <v>0.13420002109301257</v>
      </c>
      <c r="M12" s="163">
        <f t="shared" si="27"/>
        <v>11.927</v>
      </c>
      <c r="N12" s="164">
        <f t="shared" si="28"/>
        <v>4.7E-2</v>
      </c>
      <c r="O12" s="164">
        <f t="shared" si="29"/>
        <v>20.347000000000001</v>
      </c>
      <c r="P12" s="165">
        <f t="shared" si="30"/>
        <v>0.33833333333333332</v>
      </c>
      <c r="Q12" s="166">
        <f t="shared" si="31"/>
        <v>87</v>
      </c>
      <c r="R12" s="167">
        <f t="shared" si="32"/>
        <v>28.407220584298194</v>
      </c>
      <c r="S12" s="139">
        <f t="shared" si="33"/>
        <v>3</v>
      </c>
      <c r="T12" s="139">
        <f t="shared" si="34"/>
        <v>1310</v>
      </c>
      <c r="U12" t="s">
        <v>116</v>
      </c>
      <c r="V12" s="5" t="s">
        <v>117</v>
      </c>
      <c r="W12" t="s">
        <v>116</v>
      </c>
      <c r="X12" s="5" t="s">
        <v>117</v>
      </c>
      <c r="Y12" t="s">
        <v>196</v>
      </c>
      <c r="Z12" t="s">
        <v>136</v>
      </c>
      <c r="AA12" t="s">
        <v>48</v>
      </c>
      <c r="AB12">
        <v>521</v>
      </c>
      <c r="AC12" s="1">
        <v>6438.1509999999998</v>
      </c>
      <c r="AD12" s="1">
        <v>3177.5329999999999</v>
      </c>
      <c r="AE12" s="28">
        <v>2.0259999999999998</v>
      </c>
      <c r="AF12">
        <v>2.5</v>
      </c>
      <c r="AG12">
        <v>11.927</v>
      </c>
      <c r="AH12">
        <v>341.07354700000002</v>
      </c>
      <c r="AI12">
        <v>7.4499380000000004</v>
      </c>
      <c r="AJ12">
        <v>106.98577299999999</v>
      </c>
      <c r="AK12">
        <v>864</v>
      </c>
      <c r="AL12">
        <v>3</v>
      </c>
      <c r="AM12">
        <v>1310</v>
      </c>
      <c r="AN12">
        <v>87</v>
      </c>
      <c r="AO12">
        <v>18.876135999999999</v>
      </c>
      <c r="AP12">
        <v>2127.9</v>
      </c>
      <c r="AQ12">
        <v>20.3</v>
      </c>
      <c r="AR12">
        <v>36</v>
      </c>
      <c r="AS12">
        <v>7433</v>
      </c>
      <c r="AT12">
        <v>4.7E-2</v>
      </c>
      <c r="AU12">
        <v>20.347000000000001</v>
      </c>
      <c r="AV12">
        <v>57984</v>
      </c>
      <c r="AW12">
        <v>0</v>
      </c>
      <c r="AX12" s="29">
        <v>0.45</v>
      </c>
      <c r="AY12" s="2">
        <v>0.8103999999999999</v>
      </c>
      <c r="AZ12" s="2" t="s">
        <v>67</v>
      </c>
      <c r="BA12" s="2" t="s">
        <v>484</v>
      </c>
      <c r="BB12" s="2">
        <v>4</v>
      </c>
      <c r="BC12" s="2" t="s">
        <v>485</v>
      </c>
      <c r="BD12" s="2">
        <v>12</v>
      </c>
      <c r="BE12" s="2">
        <v>127718.163</v>
      </c>
      <c r="BF12" s="2">
        <v>5.0409047928445382E-2</v>
      </c>
      <c r="BG12" s="2">
        <v>4.0851492441212132E-2</v>
      </c>
      <c r="BH12" s="2">
        <v>248367.46599999999</v>
      </c>
      <c r="BI12" s="2">
        <v>2.5921877384697398E-2</v>
      </c>
      <c r="BJ12" s="2">
        <v>2.100708943255877E-2</v>
      </c>
      <c r="BK12" s="2">
        <v>1</v>
      </c>
      <c r="BL12" s="2" t="s">
        <v>67</v>
      </c>
      <c r="BM12" s="2">
        <v>0</v>
      </c>
      <c r="BN12" s="2" t="s">
        <v>464</v>
      </c>
    </row>
    <row r="13" spans="1:66">
      <c r="A13" s="140" t="str">
        <f t="shared" si="20"/>
        <v>송도버스</v>
      </c>
      <c r="B13" s="140" t="str">
        <f t="shared" si="1"/>
        <v>16-1</v>
      </c>
      <c r="C13" s="141" t="str">
        <f t="shared" si="21"/>
        <v>70바2248</v>
      </c>
      <c r="D13" s="129" t="str">
        <f t="shared" si="22"/>
        <v>대형</v>
      </c>
      <c r="E13" s="125" t="str">
        <f t="shared" si="16"/>
        <v>F</v>
      </c>
      <c r="F13" s="148">
        <f t="shared" si="17"/>
        <v>0.75039999999999996</v>
      </c>
      <c r="G13" s="149">
        <f t="shared" si="18"/>
        <v>1.8759999999999999</v>
      </c>
      <c r="H13" s="150">
        <f t="shared" si="19"/>
        <v>2.5</v>
      </c>
      <c r="I13" s="151">
        <f t="shared" si="23"/>
        <v>6108.6779999999999</v>
      </c>
      <c r="J13" s="152">
        <f t="shared" si="24"/>
        <v>1.8869852106565787E-2</v>
      </c>
      <c r="K13" s="152">
        <f t="shared" si="25"/>
        <v>0.32319905167686164</v>
      </c>
      <c r="L13" s="152">
        <f t="shared" si="26"/>
        <v>0.23769463703930704</v>
      </c>
      <c r="M13" s="153">
        <f t="shared" si="27"/>
        <v>13.734</v>
      </c>
      <c r="N13" s="154">
        <f t="shared" si="28"/>
        <v>3.3000000000000002E-2</v>
      </c>
      <c r="O13" s="154">
        <f t="shared" si="29"/>
        <v>7.4649999999999999</v>
      </c>
      <c r="P13" s="155">
        <f t="shared" si="30"/>
        <v>0.05</v>
      </c>
      <c r="Q13" s="156">
        <f t="shared" si="31"/>
        <v>86</v>
      </c>
      <c r="R13" s="157">
        <f t="shared" si="32"/>
        <v>29.467766856548813</v>
      </c>
      <c r="S13" s="142">
        <f t="shared" si="33"/>
        <v>2</v>
      </c>
      <c r="T13" s="142">
        <f t="shared" si="34"/>
        <v>456</v>
      </c>
      <c r="U13" t="s">
        <v>116</v>
      </c>
      <c r="V13" t="s">
        <v>117</v>
      </c>
      <c r="W13" s="4" t="s">
        <v>116</v>
      </c>
      <c r="X13" s="4" t="s">
        <v>117</v>
      </c>
      <c r="Y13" s="4" t="s">
        <v>197</v>
      </c>
      <c r="Z13" s="4" t="s">
        <v>136</v>
      </c>
      <c r="AA13" s="4" t="s">
        <v>48</v>
      </c>
      <c r="AB13" s="4">
        <v>521</v>
      </c>
      <c r="AC13" s="4">
        <v>6108.6779999999999</v>
      </c>
      <c r="AD13" s="4">
        <v>3256.19</v>
      </c>
      <c r="AE13" s="4">
        <v>1.8759999999999999</v>
      </c>
      <c r="AF13" s="4">
        <v>2.5</v>
      </c>
      <c r="AG13" s="4">
        <v>13.734</v>
      </c>
      <c r="AH13" s="4">
        <v>315.07909899999999</v>
      </c>
      <c r="AI13" s="4">
        <v>5.9454960000000003</v>
      </c>
      <c r="AJ13" s="4">
        <v>101.83326599999999</v>
      </c>
      <c r="AK13" s="4">
        <v>1452</v>
      </c>
      <c r="AL13" s="4">
        <v>2</v>
      </c>
      <c r="AM13" s="4">
        <v>456</v>
      </c>
      <c r="AN13" s="4">
        <v>86</v>
      </c>
      <c r="AO13" s="4">
        <v>19.38776</v>
      </c>
      <c r="AP13" s="4">
        <v>1142.8</v>
      </c>
      <c r="AQ13" s="4">
        <v>3</v>
      </c>
      <c r="AR13" s="4">
        <v>16</v>
      </c>
      <c r="AS13" s="4">
        <v>1599</v>
      </c>
      <c r="AT13" s="4">
        <v>3.3000000000000002E-2</v>
      </c>
      <c r="AU13" s="4">
        <v>7.4649999999999999</v>
      </c>
      <c r="AV13" s="4">
        <v>57934</v>
      </c>
      <c r="AW13" s="4">
        <v>0</v>
      </c>
      <c r="AX13" s="30">
        <v>0.44</v>
      </c>
      <c r="AY13">
        <v>0.75039999999999996</v>
      </c>
      <c r="AZ13" t="s">
        <v>70</v>
      </c>
      <c r="BA13" t="s">
        <v>484</v>
      </c>
      <c r="BB13">
        <v>7</v>
      </c>
      <c r="BC13" t="s">
        <v>492</v>
      </c>
      <c r="BD13">
        <v>7</v>
      </c>
      <c r="BE13">
        <v>127718.163</v>
      </c>
      <c r="BF13">
        <v>4.7829360026106854E-2</v>
      </c>
      <c r="BG13">
        <v>3.5891151763590583E-2</v>
      </c>
      <c r="BH13">
        <v>248367.46599999999</v>
      </c>
      <c r="BI13">
        <v>2.459532280286662E-2</v>
      </c>
      <c r="BJ13">
        <v>1.845633023127111E-2</v>
      </c>
      <c r="BK13">
        <v>1</v>
      </c>
      <c r="BL13" t="s">
        <v>70</v>
      </c>
      <c r="BM13">
        <v>0</v>
      </c>
      <c r="BN13" t="s">
        <v>464</v>
      </c>
    </row>
    <row r="14" spans="1:66">
      <c r="A14" s="137" t="str">
        <f t="shared" si="20"/>
        <v>송도버스</v>
      </c>
      <c r="B14" s="137" t="str">
        <f t="shared" si="1"/>
        <v>16-1</v>
      </c>
      <c r="C14" s="138" t="str">
        <f t="shared" si="21"/>
        <v>70바2249</v>
      </c>
      <c r="D14" s="113" t="str">
        <f t="shared" si="22"/>
        <v>대형</v>
      </c>
      <c r="E14" s="109" t="str">
        <f t="shared" si="16"/>
        <v>F</v>
      </c>
      <c r="F14" s="158">
        <f t="shared" si="17"/>
        <v>0.78839999999999999</v>
      </c>
      <c r="G14" s="159">
        <f t="shared" si="18"/>
        <v>1.9710000000000001</v>
      </c>
      <c r="H14" s="160">
        <f t="shared" si="19"/>
        <v>2.5</v>
      </c>
      <c r="I14" s="161">
        <f t="shared" si="23"/>
        <v>5901.2179999999998</v>
      </c>
      <c r="J14" s="162">
        <f t="shared" si="24"/>
        <v>1.7292154632480867E-2</v>
      </c>
      <c r="K14" s="162">
        <f t="shared" si="25"/>
        <v>0.33247164294878767</v>
      </c>
      <c r="L14" s="162">
        <f t="shared" si="26"/>
        <v>0.17725154366437573</v>
      </c>
      <c r="M14" s="163">
        <f t="shared" si="27"/>
        <v>14.182</v>
      </c>
      <c r="N14" s="164">
        <f t="shared" si="28"/>
        <v>3.4000000000000002E-2</v>
      </c>
      <c r="O14" s="164">
        <f t="shared" si="29"/>
        <v>24.248999999999999</v>
      </c>
      <c r="P14" s="165">
        <f t="shared" si="30"/>
        <v>2.6666666666666668E-2</v>
      </c>
      <c r="Q14" s="166">
        <f t="shared" si="31"/>
        <v>87</v>
      </c>
      <c r="R14" s="167">
        <f t="shared" si="32"/>
        <v>28.989266743463521</v>
      </c>
      <c r="S14" s="139">
        <f t="shared" si="33"/>
        <v>2</v>
      </c>
      <c r="T14" s="139">
        <f t="shared" si="34"/>
        <v>1431</v>
      </c>
      <c r="U14" t="s">
        <v>116</v>
      </c>
      <c r="V14" s="5" t="s">
        <v>117</v>
      </c>
      <c r="W14" t="s">
        <v>116</v>
      </c>
      <c r="X14" s="5" t="s">
        <v>117</v>
      </c>
      <c r="Y14" t="s">
        <v>198</v>
      </c>
      <c r="Z14" t="s">
        <v>136</v>
      </c>
      <c r="AA14" t="s">
        <v>48</v>
      </c>
      <c r="AB14">
        <v>521</v>
      </c>
      <c r="AC14" s="1">
        <v>5901.2179999999998</v>
      </c>
      <c r="AD14" s="1">
        <v>2994.5050000000001</v>
      </c>
      <c r="AE14" s="28">
        <v>1.9710000000000001</v>
      </c>
      <c r="AF14">
        <v>2.5</v>
      </c>
      <c r="AG14">
        <v>14.182</v>
      </c>
      <c r="AH14">
        <v>313.06411000000003</v>
      </c>
      <c r="AI14">
        <v>5.4135530000000003</v>
      </c>
      <c r="AJ14">
        <v>104.08493900000001</v>
      </c>
      <c r="AK14">
        <v>1046</v>
      </c>
      <c r="AL14">
        <v>2</v>
      </c>
      <c r="AM14">
        <v>1431</v>
      </c>
      <c r="AN14">
        <v>87</v>
      </c>
      <c r="AO14">
        <v>18.849869999999999</v>
      </c>
      <c r="AP14">
        <v>1200.0999999999999</v>
      </c>
      <c r="AQ14">
        <v>1.6</v>
      </c>
      <c r="AR14">
        <v>44</v>
      </c>
      <c r="AS14">
        <v>10134</v>
      </c>
      <c r="AT14">
        <v>3.4000000000000002E-2</v>
      </c>
      <c r="AU14">
        <v>24.248999999999999</v>
      </c>
      <c r="AV14">
        <v>53822</v>
      </c>
      <c r="AW14">
        <v>0</v>
      </c>
      <c r="AX14" s="29">
        <v>0.48</v>
      </c>
      <c r="AY14">
        <v>0.78839999999999999</v>
      </c>
      <c r="AZ14" t="s">
        <v>70</v>
      </c>
      <c r="BA14" t="s">
        <v>484</v>
      </c>
      <c r="BB14">
        <v>2</v>
      </c>
      <c r="BC14" t="s">
        <v>489</v>
      </c>
      <c r="BD14">
        <v>9</v>
      </c>
      <c r="BE14">
        <v>127718.163</v>
      </c>
      <c r="BF14">
        <v>4.6205002181248095E-2</v>
      </c>
      <c r="BG14">
        <v>3.6428023719695994E-2</v>
      </c>
      <c r="BH14">
        <v>248367.46599999999</v>
      </c>
      <c r="BI14">
        <v>2.3760028215611784E-2</v>
      </c>
      <c r="BJ14">
        <v>1.8732406245188332E-2</v>
      </c>
      <c r="BK14">
        <v>1</v>
      </c>
      <c r="BL14" t="s">
        <v>70</v>
      </c>
      <c r="BM14">
        <v>0</v>
      </c>
      <c r="BN14" t="s">
        <v>464</v>
      </c>
    </row>
    <row r="15" spans="1:66">
      <c r="A15" s="140" t="str">
        <f t="shared" si="20"/>
        <v>송도버스</v>
      </c>
      <c r="B15" s="140" t="str">
        <f t="shared" si="1"/>
        <v>16-1</v>
      </c>
      <c r="C15" s="141" t="str">
        <f t="shared" si="21"/>
        <v>70바2279</v>
      </c>
      <c r="D15" s="129" t="str">
        <f t="shared" si="22"/>
        <v>대형</v>
      </c>
      <c r="E15" s="125" t="str">
        <f t="shared" si="16"/>
        <v>B</v>
      </c>
      <c r="F15" s="148">
        <f t="shared" si="17"/>
        <v>0.94199999999999995</v>
      </c>
      <c r="G15" s="149">
        <f t="shared" si="18"/>
        <v>2.355</v>
      </c>
      <c r="H15" s="150">
        <f t="shared" si="19"/>
        <v>2.5</v>
      </c>
      <c r="I15" s="151">
        <f t="shared" si="23"/>
        <v>7128.6289999999999</v>
      </c>
      <c r="J15" s="152">
        <f t="shared" si="24"/>
        <v>1.5365928193858628E-2</v>
      </c>
      <c r="K15" s="152">
        <f t="shared" si="25"/>
        <v>0.34852443454244281</v>
      </c>
      <c r="L15" s="152">
        <f t="shared" si="26"/>
        <v>0.21013858344991723</v>
      </c>
      <c r="M15" s="153">
        <f t="shared" si="27"/>
        <v>14.226000000000001</v>
      </c>
      <c r="N15" s="154">
        <f t="shared" si="28"/>
        <v>2.8000000000000001E-2</v>
      </c>
      <c r="O15" s="154">
        <f t="shared" si="29"/>
        <v>17.367000000000001</v>
      </c>
      <c r="P15" s="155">
        <f t="shared" si="30"/>
        <v>2.6666666666666668E-2</v>
      </c>
      <c r="Q15" s="156">
        <f t="shared" si="31"/>
        <v>88</v>
      </c>
      <c r="R15" s="157">
        <f t="shared" si="32"/>
        <v>30.281714590211156</v>
      </c>
      <c r="S15" s="142">
        <f t="shared" si="33"/>
        <v>2</v>
      </c>
      <c r="T15" s="142">
        <f t="shared" si="34"/>
        <v>1238</v>
      </c>
      <c r="U15" t="s">
        <v>116</v>
      </c>
      <c r="V15" s="5" t="s">
        <v>117</v>
      </c>
      <c r="W15" t="s">
        <v>116</v>
      </c>
      <c r="X15" s="5" t="s">
        <v>117</v>
      </c>
      <c r="Y15" t="s">
        <v>199</v>
      </c>
      <c r="Z15" t="s">
        <v>136</v>
      </c>
      <c r="AA15" t="s">
        <v>48</v>
      </c>
      <c r="AB15">
        <v>521</v>
      </c>
      <c r="AC15" s="1">
        <v>7128.6289999999999</v>
      </c>
      <c r="AD15" s="1">
        <v>3027.5639999999999</v>
      </c>
      <c r="AE15" s="28">
        <v>2.355</v>
      </c>
      <c r="AF15">
        <v>2.5</v>
      </c>
      <c r="AG15">
        <v>14.226000000000001</v>
      </c>
      <c r="AH15">
        <v>370.078262</v>
      </c>
      <c r="AI15">
        <v>5.6865959999999998</v>
      </c>
      <c r="AJ15">
        <v>128.98131699999999</v>
      </c>
      <c r="AK15">
        <v>1498</v>
      </c>
      <c r="AL15">
        <v>2</v>
      </c>
      <c r="AM15">
        <v>1238</v>
      </c>
      <c r="AN15">
        <v>88</v>
      </c>
      <c r="AO15">
        <v>19.26249</v>
      </c>
      <c r="AP15">
        <v>1488</v>
      </c>
      <c r="AQ15">
        <v>1.6</v>
      </c>
      <c r="AR15">
        <v>43</v>
      </c>
      <c r="AS15">
        <v>5393</v>
      </c>
      <c r="AT15">
        <v>2.8000000000000001E-2</v>
      </c>
      <c r="AU15">
        <v>17.367000000000001</v>
      </c>
      <c r="AV15">
        <v>67511</v>
      </c>
      <c r="AW15">
        <v>0</v>
      </c>
      <c r="AX15" s="29">
        <v>0.55000000000000004</v>
      </c>
      <c r="AY15">
        <v>0.94199999999999995</v>
      </c>
      <c r="AZ15" t="s">
        <v>68</v>
      </c>
      <c r="BA15" t="s">
        <v>484</v>
      </c>
      <c r="BB15">
        <v>1</v>
      </c>
      <c r="BC15" t="s">
        <v>498</v>
      </c>
      <c r="BD15">
        <v>11</v>
      </c>
      <c r="BE15">
        <v>127718.163</v>
      </c>
      <c r="BF15">
        <v>5.5815311092440312E-2</v>
      </c>
      <c r="BG15">
        <v>5.257802304907877E-2</v>
      </c>
      <c r="BH15">
        <v>248367.46599999999</v>
      </c>
      <c r="BI15">
        <v>2.8701943595140597E-2</v>
      </c>
      <c r="BJ15">
        <v>2.7037230866622439E-2</v>
      </c>
      <c r="BK15">
        <v>1</v>
      </c>
      <c r="BL15" t="s">
        <v>69</v>
      </c>
      <c r="BM15">
        <v>1</v>
      </c>
      <c r="BN15" t="s">
        <v>466</v>
      </c>
    </row>
    <row r="16" spans="1:66">
      <c r="A16" s="137" t="str">
        <f t="shared" si="20"/>
        <v>송도버스</v>
      </c>
      <c r="B16" s="137" t="str">
        <f t="shared" si="1"/>
        <v>16-1</v>
      </c>
      <c r="C16" s="138" t="str">
        <f t="shared" si="21"/>
        <v>70바2280</v>
      </c>
      <c r="D16" s="113" t="str">
        <f t="shared" si="22"/>
        <v>대형</v>
      </c>
      <c r="E16" s="109" t="str">
        <f t="shared" si="16"/>
        <v>F</v>
      </c>
      <c r="F16" s="158">
        <f t="shared" si="17"/>
        <v>0.79920000000000002</v>
      </c>
      <c r="G16" s="159">
        <f t="shared" si="18"/>
        <v>1.998</v>
      </c>
      <c r="H16" s="160">
        <f t="shared" si="19"/>
        <v>2.5</v>
      </c>
      <c r="I16" s="161">
        <f t="shared" si="23"/>
        <v>6537.0829999999996</v>
      </c>
      <c r="J16" s="162">
        <f t="shared" si="24"/>
        <v>2.4081423269557079E-2</v>
      </c>
      <c r="K16" s="162">
        <f t="shared" si="25"/>
        <v>0.33477844937171852</v>
      </c>
      <c r="L16" s="162">
        <f t="shared" si="26"/>
        <v>0.22119957785452626</v>
      </c>
      <c r="M16" s="163">
        <f t="shared" si="27"/>
        <v>14.741</v>
      </c>
      <c r="N16" s="164">
        <f t="shared" si="28"/>
        <v>3.1E-2</v>
      </c>
      <c r="O16" s="164">
        <f t="shared" si="29"/>
        <v>22.166</v>
      </c>
      <c r="P16" s="165">
        <f t="shared" si="30"/>
        <v>0.14333333333333334</v>
      </c>
      <c r="Q16" s="166">
        <f t="shared" si="31"/>
        <v>87</v>
      </c>
      <c r="R16" s="167">
        <f t="shared" si="32"/>
        <v>29.548097175745372</v>
      </c>
      <c r="S16" s="139">
        <f t="shared" si="33"/>
        <v>2</v>
      </c>
      <c r="T16" s="139">
        <f t="shared" si="34"/>
        <v>1449</v>
      </c>
      <c r="U16" t="s">
        <v>116</v>
      </c>
      <c r="V16" t="s">
        <v>117</v>
      </c>
      <c r="W16" s="4" t="s">
        <v>116</v>
      </c>
      <c r="X16" s="4" t="s">
        <v>117</v>
      </c>
      <c r="Y16" s="4" t="s">
        <v>200</v>
      </c>
      <c r="Z16" s="4" t="s">
        <v>136</v>
      </c>
      <c r="AA16" s="4" t="s">
        <v>48</v>
      </c>
      <c r="AB16" s="4">
        <v>521</v>
      </c>
      <c r="AC16" s="4">
        <v>6537.0829999999996</v>
      </c>
      <c r="AD16" s="4">
        <v>3272.2510000000002</v>
      </c>
      <c r="AE16" s="4">
        <v>1.998</v>
      </c>
      <c r="AF16" s="4">
        <v>2.5</v>
      </c>
      <c r="AG16" s="4">
        <v>14.741</v>
      </c>
      <c r="AH16" s="4">
        <v>345.06548500000002</v>
      </c>
      <c r="AI16" s="4">
        <v>8.3096680000000003</v>
      </c>
      <c r="AJ16" s="4">
        <v>115.520488</v>
      </c>
      <c r="AK16" s="4">
        <v>1446</v>
      </c>
      <c r="AL16" s="4">
        <v>2</v>
      </c>
      <c r="AM16" s="4">
        <v>1449</v>
      </c>
      <c r="AN16" s="4">
        <v>87</v>
      </c>
      <c r="AO16" s="4">
        <v>18.944469999999999</v>
      </c>
      <c r="AP16" s="4">
        <v>1432.8</v>
      </c>
      <c r="AQ16" s="4">
        <v>8.6</v>
      </c>
      <c r="AR16" s="4">
        <v>43</v>
      </c>
      <c r="AS16" s="4">
        <v>7862</v>
      </c>
      <c r="AT16" s="4">
        <v>3.1E-2</v>
      </c>
      <c r="AU16" s="4">
        <v>22.166</v>
      </c>
      <c r="AV16" s="4">
        <v>62826</v>
      </c>
      <c r="AW16" s="4">
        <v>0</v>
      </c>
      <c r="AX16" s="30">
        <v>0.49</v>
      </c>
      <c r="AY16">
        <v>0.79920000000000002</v>
      </c>
      <c r="AZ16" t="s">
        <v>70</v>
      </c>
      <c r="BA16" t="s">
        <v>484</v>
      </c>
      <c r="BB16">
        <v>1</v>
      </c>
      <c r="BC16" t="s">
        <v>488</v>
      </c>
      <c r="BD16">
        <v>10</v>
      </c>
      <c r="BE16">
        <v>127718.163</v>
      </c>
      <c r="BF16">
        <v>5.1183659758714188E-2</v>
      </c>
      <c r="BG16">
        <v>4.0905980879164382E-2</v>
      </c>
      <c r="BH16">
        <v>248367.46599999999</v>
      </c>
      <c r="BI16">
        <v>2.6320206528177084E-2</v>
      </c>
      <c r="BJ16">
        <v>2.1035109057319125E-2</v>
      </c>
      <c r="BK16">
        <v>1</v>
      </c>
      <c r="BL16" t="s">
        <v>70</v>
      </c>
      <c r="BM16">
        <v>0</v>
      </c>
      <c r="BN16" t="s">
        <v>464</v>
      </c>
    </row>
    <row r="17" spans="1:66">
      <c r="A17" s="140" t="str">
        <f t="shared" si="20"/>
        <v>송도버스</v>
      </c>
      <c r="B17" s="140" t="str">
        <f t="shared" si="1"/>
        <v>16-1</v>
      </c>
      <c r="C17" s="141" t="str">
        <f t="shared" si="21"/>
        <v>70바2281</v>
      </c>
      <c r="D17" s="129" t="str">
        <f t="shared" si="22"/>
        <v>대형</v>
      </c>
      <c r="E17" s="125" t="str">
        <f t="shared" si="16"/>
        <v>F</v>
      </c>
      <c r="F17" s="148">
        <f t="shared" si="17"/>
        <v>0.74160000000000004</v>
      </c>
      <c r="G17" s="149">
        <f t="shared" si="18"/>
        <v>1.8540000000000001</v>
      </c>
      <c r="H17" s="150">
        <f t="shared" si="19"/>
        <v>2.5</v>
      </c>
      <c r="I17" s="151">
        <f t="shared" si="23"/>
        <v>4535.9120000000003</v>
      </c>
      <c r="J17" s="152">
        <f t="shared" si="24"/>
        <v>2.2338526726414426E-2</v>
      </c>
      <c r="K17" s="152">
        <f t="shared" si="25"/>
        <v>0.34467850519836118</v>
      </c>
      <c r="L17" s="152">
        <f t="shared" si="26"/>
        <v>0.17394517353952191</v>
      </c>
      <c r="M17" s="153">
        <f t="shared" si="27"/>
        <v>16.018999999999998</v>
      </c>
      <c r="N17" s="154">
        <f t="shared" si="28"/>
        <v>6.6000000000000003E-2</v>
      </c>
      <c r="O17" s="154">
        <f t="shared" si="29"/>
        <v>24.89</v>
      </c>
      <c r="P17" s="155">
        <f t="shared" si="30"/>
        <v>0</v>
      </c>
      <c r="Q17" s="156">
        <f t="shared" si="31"/>
        <v>79</v>
      </c>
      <c r="R17" s="157">
        <f t="shared" si="32"/>
        <v>29.034629325599596</v>
      </c>
      <c r="S17" s="142">
        <f t="shared" si="33"/>
        <v>3</v>
      </c>
      <c r="T17" s="142">
        <f t="shared" si="34"/>
        <v>1129</v>
      </c>
      <c r="U17" t="s">
        <v>116</v>
      </c>
      <c r="V17" s="5" t="s">
        <v>117</v>
      </c>
      <c r="W17" t="s">
        <v>116</v>
      </c>
      <c r="X17" s="5" t="s">
        <v>117</v>
      </c>
      <c r="Y17" t="s">
        <v>201</v>
      </c>
      <c r="Z17" t="s">
        <v>136</v>
      </c>
      <c r="AA17" t="s">
        <v>48</v>
      </c>
      <c r="AB17">
        <v>521</v>
      </c>
      <c r="AC17" s="1">
        <v>4535.9120000000003</v>
      </c>
      <c r="AD17" s="1">
        <v>2446.1640000000002</v>
      </c>
      <c r="AE17" s="28">
        <v>1.8540000000000001</v>
      </c>
      <c r="AF17">
        <v>2.5</v>
      </c>
      <c r="AG17">
        <v>16.018999999999998</v>
      </c>
      <c r="AH17">
        <v>246.80633900000001</v>
      </c>
      <c r="AI17">
        <v>5.5132899999999996</v>
      </c>
      <c r="AJ17">
        <v>85.068839999999994</v>
      </c>
      <c r="AK17">
        <v>789</v>
      </c>
      <c r="AL17">
        <v>3</v>
      </c>
      <c r="AM17">
        <v>1129</v>
      </c>
      <c r="AN17">
        <v>79</v>
      </c>
      <c r="AO17">
        <v>18.378425</v>
      </c>
      <c r="AP17">
        <v>1022.1</v>
      </c>
      <c r="AQ17">
        <v>0</v>
      </c>
      <c r="AR17">
        <v>33</v>
      </c>
      <c r="AS17">
        <v>9578</v>
      </c>
      <c r="AT17">
        <v>6.6000000000000003E-2</v>
      </c>
      <c r="AU17">
        <v>24.89</v>
      </c>
      <c r="AV17">
        <v>41322</v>
      </c>
      <c r="AW17">
        <v>0</v>
      </c>
      <c r="AX17" s="29">
        <v>0.49</v>
      </c>
      <c r="AY17">
        <v>0.74160000000000004</v>
      </c>
      <c r="AZ17" t="s">
        <v>70</v>
      </c>
      <c r="BA17" t="s">
        <v>484</v>
      </c>
      <c r="BB17">
        <v>8</v>
      </c>
      <c r="BC17" t="s">
        <v>496</v>
      </c>
      <c r="BD17">
        <v>14</v>
      </c>
      <c r="BE17">
        <v>127718.163</v>
      </c>
      <c r="BF17">
        <v>3.5515011283085866E-2</v>
      </c>
      <c r="BG17">
        <v>2.6337932367536478E-2</v>
      </c>
      <c r="BH17">
        <v>248367.46599999999</v>
      </c>
      <c r="BI17">
        <v>1.8262907268216846E-2</v>
      </c>
      <c r="BJ17">
        <v>1.3543772030109614E-2</v>
      </c>
      <c r="BK17">
        <v>1</v>
      </c>
      <c r="BL17" t="s">
        <v>67</v>
      </c>
      <c r="BM17">
        <v>-1</v>
      </c>
      <c r="BN17" t="s">
        <v>465</v>
      </c>
    </row>
    <row r="18" spans="1:66">
      <c r="A18" s="137" t="str">
        <f t="shared" si="20"/>
        <v>송도버스</v>
      </c>
      <c r="B18" s="137" t="str">
        <f t="shared" si="1"/>
        <v>16-1</v>
      </c>
      <c r="C18" s="138" t="str">
        <f t="shared" si="21"/>
        <v>70바2283</v>
      </c>
      <c r="D18" s="113" t="str">
        <f t="shared" si="22"/>
        <v>대형</v>
      </c>
      <c r="E18" s="109" t="str">
        <f t="shared" si="16"/>
        <v>F</v>
      </c>
      <c r="F18" s="158">
        <f t="shared" si="17"/>
        <v>0.74041666666666661</v>
      </c>
      <c r="G18" s="159">
        <f t="shared" si="18"/>
        <v>1.7769999999999999</v>
      </c>
      <c r="H18" s="160">
        <f t="shared" si="19"/>
        <v>2.4</v>
      </c>
      <c r="I18" s="161">
        <f t="shared" si="23"/>
        <v>5071.7879999999996</v>
      </c>
      <c r="J18" s="162">
        <f t="shared" si="24"/>
        <v>2.0120592948335576E-2</v>
      </c>
      <c r="K18" s="162">
        <f t="shared" si="25"/>
        <v>0.29208416803384168</v>
      </c>
      <c r="L18" s="162">
        <f t="shared" si="26"/>
        <v>0.15674945403869406</v>
      </c>
      <c r="M18" s="163">
        <f t="shared" si="27"/>
        <v>12.797000000000001</v>
      </c>
      <c r="N18" s="164">
        <f t="shared" si="28"/>
        <v>5.8999999999999997E-2</v>
      </c>
      <c r="O18" s="164">
        <f t="shared" si="29"/>
        <v>10.489000000000001</v>
      </c>
      <c r="P18" s="165">
        <f t="shared" si="30"/>
        <v>0.56000000000000005</v>
      </c>
      <c r="Q18" s="166">
        <f t="shared" si="31"/>
        <v>92</v>
      </c>
      <c r="R18" s="167">
        <f t="shared" si="32"/>
        <v>29.323794406909212</v>
      </c>
      <c r="S18" s="139">
        <f t="shared" si="33"/>
        <v>3</v>
      </c>
      <c r="T18" s="139">
        <f t="shared" si="34"/>
        <v>532</v>
      </c>
      <c r="U18" t="s">
        <v>116</v>
      </c>
      <c r="V18" s="5" t="s">
        <v>117</v>
      </c>
      <c r="W18" t="s">
        <v>116</v>
      </c>
      <c r="X18" s="5" t="s">
        <v>117</v>
      </c>
      <c r="Y18" t="s">
        <v>202</v>
      </c>
      <c r="Z18" t="s">
        <v>136</v>
      </c>
      <c r="AA18" t="s">
        <v>48</v>
      </c>
      <c r="AB18">
        <v>521</v>
      </c>
      <c r="AC18" s="1">
        <v>5071.7879999999996</v>
      </c>
      <c r="AD18" s="1">
        <v>2853.692</v>
      </c>
      <c r="AE18" s="28">
        <v>1.7769999999999999</v>
      </c>
      <c r="AF18">
        <v>2.4</v>
      </c>
      <c r="AG18">
        <v>12.797000000000001</v>
      </c>
      <c r="AH18">
        <v>251.46744000000001</v>
      </c>
      <c r="AI18">
        <v>5.0596740000000002</v>
      </c>
      <c r="AJ18">
        <v>73.449657999999999</v>
      </c>
      <c r="AK18">
        <v>795</v>
      </c>
      <c r="AL18">
        <v>3</v>
      </c>
      <c r="AM18">
        <v>532</v>
      </c>
      <c r="AN18">
        <v>92</v>
      </c>
      <c r="AO18">
        <v>20.168766000000002</v>
      </c>
      <c r="AP18">
        <v>1316.9</v>
      </c>
      <c r="AQ18">
        <v>33.6</v>
      </c>
      <c r="AR18">
        <v>41</v>
      </c>
      <c r="AS18">
        <v>7281</v>
      </c>
      <c r="AT18">
        <v>5.8999999999999997E-2</v>
      </c>
      <c r="AU18">
        <v>10.489000000000001</v>
      </c>
      <c r="AV18">
        <v>48074</v>
      </c>
      <c r="AW18">
        <v>0</v>
      </c>
      <c r="AX18" s="29">
        <v>0.4</v>
      </c>
      <c r="AY18">
        <v>0.74041666666666661</v>
      </c>
      <c r="AZ18" t="s">
        <v>70</v>
      </c>
      <c r="BA18" t="s">
        <v>484</v>
      </c>
      <c r="BB18">
        <v>9</v>
      </c>
      <c r="BC18" t="s">
        <v>499</v>
      </c>
      <c r="BD18">
        <v>9</v>
      </c>
      <c r="BE18">
        <v>127718.163</v>
      </c>
      <c r="BF18">
        <v>3.9710780995182333E-2</v>
      </c>
      <c r="BG18">
        <v>2.9402524095182916E-2</v>
      </c>
      <c r="BH18">
        <v>248367.46599999999</v>
      </c>
      <c r="BI18">
        <v>2.0420500646409139E-2</v>
      </c>
      <c r="BJ18">
        <v>1.5119679020278765E-2</v>
      </c>
      <c r="BK18">
        <v>1</v>
      </c>
      <c r="BL18" t="s">
        <v>70</v>
      </c>
      <c r="BM18">
        <v>0</v>
      </c>
      <c r="BN18" t="s">
        <v>464</v>
      </c>
    </row>
    <row r="19" spans="1:66">
      <c r="A19" s="140" t="str">
        <f t="shared" si="20"/>
        <v>송도버스</v>
      </c>
      <c r="B19" s="140" t="str">
        <f t="shared" si="1"/>
        <v>16-1</v>
      </c>
      <c r="C19" s="141" t="str">
        <f t="shared" si="21"/>
        <v>70바2286</v>
      </c>
      <c r="D19" s="129" t="str">
        <f t="shared" si="22"/>
        <v>대형</v>
      </c>
      <c r="E19" s="125" t="str">
        <f t="shared" si="16"/>
        <v>C</v>
      </c>
      <c r="F19" s="148">
        <f t="shared" si="17"/>
        <v>0.89039999999999997</v>
      </c>
      <c r="G19" s="149">
        <f t="shared" si="18"/>
        <v>2.226</v>
      </c>
      <c r="H19" s="150">
        <f t="shared" si="19"/>
        <v>2.5</v>
      </c>
      <c r="I19" s="151">
        <f t="shared" si="23"/>
        <v>7403.2240000000002</v>
      </c>
      <c r="J19" s="152">
        <f t="shared" si="24"/>
        <v>1.5774327141632644E-2</v>
      </c>
      <c r="K19" s="152">
        <f t="shared" si="25"/>
        <v>0.3250089107768242</v>
      </c>
      <c r="L19" s="152">
        <f t="shared" si="26"/>
        <v>0.15331158425032121</v>
      </c>
      <c r="M19" s="153">
        <f t="shared" si="27"/>
        <v>13.712</v>
      </c>
      <c r="N19" s="154">
        <f t="shared" si="28"/>
        <v>2.7E-2</v>
      </c>
      <c r="O19" s="154">
        <f t="shared" si="29"/>
        <v>15.993</v>
      </c>
      <c r="P19" s="155">
        <f t="shared" si="30"/>
        <v>3.1666666666666662E-2</v>
      </c>
      <c r="Q19" s="156">
        <f t="shared" si="31"/>
        <v>87</v>
      </c>
      <c r="R19" s="157">
        <f t="shared" si="32"/>
        <v>29.547358658411863</v>
      </c>
      <c r="S19" s="142">
        <f t="shared" si="33"/>
        <v>2</v>
      </c>
      <c r="T19" s="142">
        <f t="shared" si="34"/>
        <v>1184</v>
      </c>
      <c r="U19" t="s">
        <v>116</v>
      </c>
      <c r="V19" t="s">
        <v>117</v>
      </c>
      <c r="W19" s="4" t="s">
        <v>116</v>
      </c>
      <c r="X19" s="4" t="s">
        <v>117</v>
      </c>
      <c r="Y19" s="4" t="s">
        <v>203</v>
      </c>
      <c r="Z19" s="4" t="s">
        <v>136</v>
      </c>
      <c r="AA19" s="4" t="s">
        <v>48</v>
      </c>
      <c r="AB19" s="4">
        <v>521</v>
      </c>
      <c r="AC19" s="4">
        <v>7403.2240000000002</v>
      </c>
      <c r="AD19" s="4">
        <v>3326.2719999999999</v>
      </c>
      <c r="AE19" s="4">
        <v>2.226</v>
      </c>
      <c r="AF19" s="4">
        <v>2.5</v>
      </c>
      <c r="AG19" s="4">
        <v>13.712</v>
      </c>
      <c r="AH19" s="4">
        <v>380.07909599999999</v>
      </c>
      <c r="AI19" s="4">
        <v>5.9954919999999996</v>
      </c>
      <c r="AJ19" s="4">
        <v>123.529093</v>
      </c>
      <c r="AK19" s="4">
        <v>1135</v>
      </c>
      <c r="AL19" s="4">
        <v>2</v>
      </c>
      <c r="AM19" s="4">
        <v>1184</v>
      </c>
      <c r="AN19" s="4">
        <v>87</v>
      </c>
      <c r="AO19" s="4">
        <v>19.478114000000001</v>
      </c>
      <c r="AP19" s="4">
        <v>1540.6</v>
      </c>
      <c r="AQ19" s="4">
        <v>1.9</v>
      </c>
      <c r="AR19" s="4">
        <v>30</v>
      </c>
      <c r="AS19" s="4">
        <v>6504</v>
      </c>
      <c r="AT19" s="4">
        <v>2.7E-2</v>
      </c>
      <c r="AU19" s="4">
        <v>15.993</v>
      </c>
      <c r="AV19" s="4">
        <v>69360</v>
      </c>
      <c r="AW19" s="4">
        <v>0</v>
      </c>
      <c r="AX19" s="30">
        <v>0.52</v>
      </c>
      <c r="AY19">
        <v>0.89039999999999997</v>
      </c>
      <c r="AZ19" t="s">
        <v>69</v>
      </c>
      <c r="BA19" t="s">
        <v>484</v>
      </c>
      <c r="BB19">
        <v>1</v>
      </c>
      <c r="BC19" t="s">
        <v>487</v>
      </c>
      <c r="BD19">
        <v>13</v>
      </c>
      <c r="BE19">
        <v>127718.163</v>
      </c>
      <c r="BF19">
        <v>5.7965318527169858E-2</v>
      </c>
      <c r="BG19">
        <v>5.1612319616592038E-2</v>
      </c>
      <c r="BH19">
        <v>248367.46599999999</v>
      </c>
      <c r="BI19">
        <v>2.9807543311650975E-2</v>
      </c>
      <c r="BJ19">
        <v>2.6540636564694027E-2</v>
      </c>
      <c r="BK19">
        <v>1</v>
      </c>
      <c r="BL19" t="s">
        <v>69</v>
      </c>
      <c r="BM19">
        <v>0</v>
      </c>
      <c r="BN19" t="s">
        <v>464</v>
      </c>
    </row>
    <row r="20" spans="1:66">
      <c r="A20" s="137" t="str">
        <f t="shared" si="20"/>
        <v>송도버스</v>
      </c>
      <c r="B20" s="137" t="str">
        <f t="shared" si="1"/>
        <v>16-1</v>
      </c>
      <c r="C20" s="138" t="str">
        <f t="shared" si="21"/>
        <v>70바2294</v>
      </c>
      <c r="D20" s="113" t="str">
        <f t="shared" si="22"/>
        <v>대형</v>
      </c>
      <c r="E20" s="109" t="str">
        <f t="shared" si="16"/>
        <v>B</v>
      </c>
      <c r="F20" s="158">
        <f t="shared" si="17"/>
        <v>0.91639999999999999</v>
      </c>
      <c r="G20" s="159">
        <f t="shared" si="18"/>
        <v>2.2909999999999999</v>
      </c>
      <c r="H20" s="160">
        <f t="shared" si="19"/>
        <v>2.5</v>
      </c>
      <c r="I20" s="161">
        <f t="shared" si="23"/>
        <v>6125.2740000000003</v>
      </c>
      <c r="J20" s="162">
        <f t="shared" si="24"/>
        <v>1.5869933732697811E-2</v>
      </c>
      <c r="K20" s="162">
        <f t="shared" si="25"/>
        <v>0.33191604894704918</v>
      </c>
      <c r="L20" s="162">
        <f t="shared" si="26"/>
        <v>0.17925728710258512</v>
      </c>
      <c r="M20" s="163">
        <f t="shared" si="27"/>
        <v>10.47</v>
      </c>
      <c r="N20" s="164">
        <f t="shared" si="28"/>
        <v>3.3000000000000002E-2</v>
      </c>
      <c r="O20" s="164">
        <f t="shared" si="29"/>
        <v>24.047999999999998</v>
      </c>
      <c r="P20" s="165">
        <f t="shared" si="30"/>
        <v>3.0000000000000002E-2</v>
      </c>
      <c r="Q20" s="166">
        <f t="shared" si="31"/>
        <v>92</v>
      </c>
      <c r="R20" s="167">
        <f t="shared" si="32"/>
        <v>29.649055592759758</v>
      </c>
      <c r="S20" s="139">
        <f t="shared" si="33"/>
        <v>2</v>
      </c>
      <c r="T20" s="139">
        <f t="shared" si="34"/>
        <v>1473</v>
      </c>
      <c r="U20" t="s">
        <v>116</v>
      </c>
      <c r="V20" s="5" t="s">
        <v>117</v>
      </c>
      <c r="W20" t="s">
        <v>116</v>
      </c>
      <c r="X20" s="5" t="s">
        <v>117</v>
      </c>
      <c r="Y20" t="s">
        <v>204</v>
      </c>
      <c r="Z20" t="s">
        <v>136</v>
      </c>
      <c r="AA20" t="s">
        <v>48</v>
      </c>
      <c r="AB20">
        <v>521</v>
      </c>
      <c r="AC20" s="1">
        <v>6125.2740000000003</v>
      </c>
      <c r="AD20" s="1">
        <v>2673.3760000000002</v>
      </c>
      <c r="AE20" s="28">
        <v>2.2909999999999999</v>
      </c>
      <c r="AF20">
        <v>2.5</v>
      </c>
      <c r="AG20">
        <v>10.47</v>
      </c>
      <c r="AH20">
        <v>316.755765</v>
      </c>
      <c r="AI20">
        <v>5.0268930000000003</v>
      </c>
      <c r="AJ20">
        <v>105.13632200000001</v>
      </c>
      <c r="AK20">
        <v>1098</v>
      </c>
      <c r="AL20">
        <v>2</v>
      </c>
      <c r="AM20">
        <v>1473</v>
      </c>
      <c r="AN20">
        <v>92</v>
      </c>
      <c r="AO20">
        <v>19.337529</v>
      </c>
      <c r="AP20">
        <v>1263.7</v>
      </c>
      <c r="AQ20">
        <v>1.8</v>
      </c>
      <c r="AR20">
        <v>25</v>
      </c>
      <c r="AS20">
        <v>9638</v>
      </c>
      <c r="AT20">
        <v>3.3000000000000002E-2</v>
      </c>
      <c r="AU20">
        <v>24.047999999999998</v>
      </c>
      <c r="AV20">
        <v>51180</v>
      </c>
      <c r="AW20">
        <v>0</v>
      </c>
      <c r="AX20" s="29">
        <v>0.45</v>
      </c>
      <c r="AY20">
        <v>0.91639999999999999</v>
      </c>
      <c r="AZ20" t="s">
        <v>68</v>
      </c>
      <c r="BA20" t="s">
        <v>484</v>
      </c>
      <c r="BB20">
        <v>2</v>
      </c>
      <c r="BC20" t="s">
        <v>494</v>
      </c>
      <c r="BD20">
        <v>9</v>
      </c>
      <c r="BE20">
        <v>127718.163</v>
      </c>
      <c r="BF20">
        <v>4.7959302389903619E-2</v>
      </c>
      <c r="BG20">
        <v>4.3949904710107679E-2</v>
      </c>
      <c r="BH20">
        <v>248367.46599999999</v>
      </c>
      <c r="BI20">
        <v>2.466214314881322E-2</v>
      </c>
      <c r="BJ20">
        <v>2.2600387981572434E-2</v>
      </c>
      <c r="BK20">
        <v>1</v>
      </c>
      <c r="BL20" t="s">
        <v>69</v>
      </c>
      <c r="BM20">
        <v>1</v>
      </c>
      <c r="BN20" t="s">
        <v>466</v>
      </c>
    </row>
    <row r="21" spans="1:66">
      <c r="A21" s="140" t="str">
        <f t="shared" si="20"/>
        <v>송도버스</v>
      </c>
      <c r="B21" s="140" t="str">
        <f t="shared" si="1"/>
        <v>16-1</v>
      </c>
      <c r="C21" s="141" t="str">
        <f t="shared" si="21"/>
        <v>70바2299</v>
      </c>
      <c r="D21" s="129" t="str">
        <f t="shared" si="22"/>
        <v>대형</v>
      </c>
      <c r="E21" s="125" t="str">
        <f t="shared" si="16"/>
        <v>A</v>
      </c>
      <c r="F21" s="148">
        <f t="shared" si="17"/>
        <v>0.9966666666666667</v>
      </c>
      <c r="G21" s="149">
        <f t="shared" si="18"/>
        <v>2.3919999999999999</v>
      </c>
      <c r="H21" s="150">
        <f t="shared" si="19"/>
        <v>2.4</v>
      </c>
      <c r="I21" s="151">
        <f t="shared" si="23"/>
        <v>6448.8559999999998</v>
      </c>
      <c r="J21" s="152">
        <f t="shared" si="24"/>
        <v>1.6741392350400501E-2</v>
      </c>
      <c r="K21" s="152">
        <f t="shared" si="25"/>
        <v>0.31839794357332657</v>
      </c>
      <c r="L21" s="152">
        <f t="shared" si="26"/>
        <v>0.1787914011415358</v>
      </c>
      <c r="M21" s="153">
        <f t="shared" si="27"/>
        <v>12.048999999999999</v>
      </c>
      <c r="N21" s="154">
        <f t="shared" si="28"/>
        <v>1.6E-2</v>
      </c>
      <c r="O21" s="154">
        <f t="shared" si="29"/>
        <v>9.6300000000000008</v>
      </c>
      <c r="P21" s="155">
        <f t="shared" si="30"/>
        <v>0.155</v>
      </c>
      <c r="Q21" s="156">
        <f t="shared" si="31"/>
        <v>83</v>
      </c>
      <c r="R21" s="157">
        <f t="shared" si="32"/>
        <v>28.66051464989653</v>
      </c>
      <c r="S21" s="142">
        <f t="shared" si="33"/>
        <v>1</v>
      </c>
      <c r="T21" s="142">
        <f t="shared" si="34"/>
        <v>621</v>
      </c>
      <c r="U21" t="s">
        <v>116</v>
      </c>
      <c r="V21" s="5" t="s">
        <v>117</v>
      </c>
      <c r="W21" t="s">
        <v>116</v>
      </c>
      <c r="X21" s="5" t="s">
        <v>117</v>
      </c>
      <c r="Y21" t="s">
        <v>205</v>
      </c>
      <c r="Z21" t="s">
        <v>136</v>
      </c>
      <c r="AA21" t="s">
        <v>48</v>
      </c>
      <c r="AB21">
        <v>521</v>
      </c>
      <c r="AC21" s="1">
        <v>6448.8559999999998</v>
      </c>
      <c r="AD21" s="1">
        <v>2695.7359999999999</v>
      </c>
      <c r="AE21" s="28">
        <v>2.3919999999999999</v>
      </c>
      <c r="AF21">
        <v>2.4</v>
      </c>
      <c r="AG21">
        <v>12.048999999999999</v>
      </c>
      <c r="AH21">
        <v>338.42937799999999</v>
      </c>
      <c r="AI21">
        <v>5.6657789999999997</v>
      </c>
      <c r="AJ21">
        <v>107.755218</v>
      </c>
      <c r="AK21">
        <v>1153</v>
      </c>
      <c r="AL21">
        <v>1</v>
      </c>
      <c r="AM21">
        <v>621</v>
      </c>
      <c r="AN21">
        <v>83</v>
      </c>
      <c r="AO21">
        <v>19.055247999999999</v>
      </c>
      <c r="AP21">
        <v>1787.8</v>
      </c>
      <c r="AQ21">
        <v>9.3000000000000007</v>
      </c>
      <c r="AR21">
        <v>38</v>
      </c>
      <c r="AS21">
        <v>8899</v>
      </c>
      <c r="AT21">
        <v>1.6E-2</v>
      </c>
      <c r="AU21">
        <v>9.6300000000000008</v>
      </c>
      <c r="AV21">
        <v>56519</v>
      </c>
      <c r="AW21">
        <v>0</v>
      </c>
      <c r="AX21" s="29">
        <v>0.53</v>
      </c>
      <c r="AY21">
        <v>0.9966666666666667</v>
      </c>
      <c r="AZ21" t="s">
        <v>66</v>
      </c>
      <c r="BA21" t="s">
        <v>484</v>
      </c>
      <c r="BB21">
        <v>1</v>
      </c>
      <c r="BC21" t="s">
        <v>542</v>
      </c>
      <c r="BD21">
        <v>7</v>
      </c>
      <c r="BE21">
        <v>127718.163</v>
      </c>
      <c r="BF21">
        <v>5.049286529434345E-2</v>
      </c>
      <c r="BG21">
        <v>5.0324555743362309E-2</v>
      </c>
      <c r="BH21">
        <v>248367.46599999999</v>
      </c>
      <c r="BI21">
        <v>2.5964978843082451E-2</v>
      </c>
      <c r="BJ21">
        <v>2.5878428913605509E-2</v>
      </c>
      <c r="BK21">
        <v>1</v>
      </c>
      <c r="BL21" t="s">
        <v>68</v>
      </c>
      <c r="BM21">
        <v>1</v>
      </c>
      <c r="BN21" t="s">
        <v>466</v>
      </c>
    </row>
    <row r="22" spans="1:66">
      <c r="A22" s="137" t="str">
        <f t="shared" si="20"/>
        <v>송도버스</v>
      </c>
      <c r="B22" s="137" t="str">
        <f t="shared" si="1"/>
        <v>16-1</v>
      </c>
      <c r="C22" s="138" t="str">
        <f t="shared" si="21"/>
        <v>70바2314</v>
      </c>
      <c r="D22" s="113" t="str">
        <f t="shared" si="22"/>
        <v>대형</v>
      </c>
      <c r="E22" s="109" t="str">
        <f t="shared" si="16"/>
        <v>F</v>
      </c>
      <c r="F22" s="158">
        <f t="shared" si="17"/>
        <v>0.73520000000000008</v>
      </c>
      <c r="G22" s="159">
        <f t="shared" si="18"/>
        <v>1.8380000000000001</v>
      </c>
      <c r="H22" s="160">
        <f t="shared" si="19"/>
        <v>2.5</v>
      </c>
      <c r="I22" s="161">
        <f t="shared" si="23"/>
        <v>1708.239</v>
      </c>
      <c r="J22" s="162">
        <f t="shared" si="24"/>
        <v>1.5259893664502262E-2</v>
      </c>
      <c r="K22" s="162">
        <f t="shared" si="25"/>
        <v>0.33040938389494168</v>
      </c>
      <c r="L22" s="162">
        <f t="shared" si="26"/>
        <v>0.15161812837664987</v>
      </c>
      <c r="M22" s="163">
        <f t="shared" si="27"/>
        <v>13.494</v>
      </c>
      <c r="N22" s="164">
        <f t="shared" si="28"/>
        <v>5.8999999999999997E-2</v>
      </c>
      <c r="O22" s="164">
        <f t="shared" si="29"/>
        <v>16.917999999999999</v>
      </c>
      <c r="P22" s="165">
        <f t="shared" si="30"/>
        <v>2.6666666666666668E-2</v>
      </c>
      <c r="Q22" s="166">
        <f t="shared" si="31"/>
        <v>86</v>
      </c>
      <c r="R22" s="167">
        <f t="shared" si="32"/>
        <v>29.191927551671586</v>
      </c>
      <c r="S22" s="139">
        <f t="shared" si="33"/>
        <v>1</v>
      </c>
      <c r="T22" s="139">
        <f t="shared" si="34"/>
        <v>289</v>
      </c>
      <c r="U22" t="s">
        <v>116</v>
      </c>
      <c r="V22" t="s">
        <v>117</v>
      </c>
      <c r="W22" s="4" t="s">
        <v>116</v>
      </c>
      <c r="X22" s="4" t="s">
        <v>117</v>
      </c>
      <c r="Y22" s="4" t="s">
        <v>206</v>
      </c>
      <c r="Z22" s="4" t="s">
        <v>136</v>
      </c>
      <c r="AA22" s="4" t="s">
        <v>48</v>
      </c>
      <c r="AB22" s="4">
        <v>521</v>
      </c>
      <c r="AC22" s="4">
        <v>1708.239</v>
      </c>
      <c r="AD22" s="4">
        <v>929.61699999999996</v>
      </c>
      <c r="AE22" s="4">
        <v>1.8380000000000001</v>
      </c>
      <c r="AF22" s="4">
        <v>2.5</v>
      </c>
      <c r="AG22" s="4">
        <v>13.494</v>
      </c>
      <c r="AH22" s="4">
        <v>89.431094999999999</v>
      </c>
      <c r="AI22" s="4">
        <v>1.3647089999999999</v>
      </c>
      <c r="AJ22" s="4">
        <v>29.548873</v>
      </c>
      <c r="AK22" s="4">
        <v>259</v>
      </c>
      <c r="AL22" s="4">
        <v>1</v>
      </c>
      <c r="AM22" s="4">
        <v>289</v>
      </c>
      <c r="AN22" s="4">
        <v>86</v>
      </c>
      <c r="AO22" s="4">
        <v>19.101175000000001</v>
      </c>
      <c r="AP22" s="4">
        <v>294.89999999999998</v>
      </c>
      <c r="AQ22" s="4">
        <v>1.6</v>
      </c>
      <c r="AR22" s="4">
        <v>11</v>
      </c>
      <c r="AS22" s="4">
        <v>2200</v>
      </c>
      <c r="AT22" s="4">
        <v>5.8999999999999997E-2</v>
      </c>
      <c r="AU22" s="4">
        <v>16.917999999999999</v>
      </c>
      <c r="AV22" s="4">
        <v>15968</v>
      </c>
      <c r="AW22" s="4">
        <v>0</v>
      </c>
      <c r="AX22" s="30">
        <v>0.43</v>
      </c>
      <c r="AY22">
        <v>0.73520000000000008</v>
      </c>
      <c r="AZ22" t="s">
        <v>70</v>
      </c>
      <c r="BA22" t="s">
        <v>484</v>
      </c>
      <c r="BB22">
        <v>10</v>
      </c>
      <c r="BC22" t="s">
        <v>543</v>
      </c>
      <c r="BD22">
        <v>13</v>
      </c>
      <c r="BE22">
        <v>127718.163</v>
      </c>
      <c r="BF22">
        <v>1.3375067099892441E-2</v>
      </c>
      <c r="BG22">
        <v>9.8333493318409227E-3</v>
      </c>
      <c r="BH22">
        <v>248367.46599999999</v>
      </c>
      <c r="BI22">
        <v>6.8778694227206076E-3</v>
      </c>
      <c r="BJ22">
        <v>5.0566095995841914E-3</v>
      </c>
      <c r="BK22">
        <v>1</v>
      </c>
      <c r="BL22" t="s">
        <v>70</v>
      </c>
      <c r="BM22">
        <v>0</v>
      </c>
      <c r="BN22" t="s">
        <v>464</v>
      </c>
    </row>
    <row r="23" spans="1:66">
      <c r="A23" s="140" t="str">
        <f t="shared" si="20"/>
        <v>송도버스</v>
      </c>
      <c r="B23" s="140" t="str">
        <f t="shared" si="1"/>
        <v>16-1</v>
      </c>
      <c r="C23" s="141" t="str">
        <f t="shared" si="21"/>
        <v>70바2315</v>
      </c>
      <c r="D23" s="129" t="str">
        <f t="shared" si="22"/>
        <v>대형</v>
      </c>
      <c r="E23" s="125" t="str">
        <f t="shared" si="16"/>
        <v>C</v>
      </c>
      <c r="F23" s="148">
        <f t="shared" si="17"/>
        <v>0.86599999999999999</v>
      </c>
      <c r="G23" s="149">
        <f t="shared" si="18"/>
        <v>2.165</v>
      </c>
      <c r="H23" s="150">
        <f t="shared" si="19"/>
        <v>2.5</v>
      </c>
      <c r="I23" s="151">
        <f t="shared" si="23"/>
        <v>7054.482</v>
      </c>
      <c r="J23" s="152">
        <f t="shared" si="24"/>
        <v>1.4176312081839013E-2</v>
      </c>
      <c r="K23" s="152">
        <f t="shared" si="25"/>
        <v>0.31959534699291881</v>
      </c>
      <c r="L23" s="152">
        <f t="shared" si="26"/>
        <v>0.13225634426453992</v>
      </c>
      <c r="M23" s="153">
        <f t="shared" si="27"/>
        <v>12.268000000000001</v>
      </c>
      <c r="N23" s="154">
        <f t="shared" si="28"/>
        <v>5.7000000000000002E-2</v>
      </c>
      <c r="O23" s="154">
        <f t="shared" si="29"/>
        <v>13.311</v>
      </c>
      <c r="P23" s="155">
        <f t="shared" si="30"/>
        <v>0.89</v>
      </c>
      <c r="Q23" s="156">
        <f t="shared" si="31"/>
        <v>88</v>
      </c>
      <c r="R23" s="157">
        <f t="shared" si="32"/>
        <v>29.592975179855959</v>
      </c>
      <c r="S23" s="142">
        <f t="shared" si="33"/>
        <v>4</v>
      </c>
      <c r="T23" s="142">
        <f t="shared" si="34"/>
        <v>939</v>
      </c>
      <c r="U23" t="s">
        <v>116</v>
      </c>
      <c r="V23" s="5" t="s">
        <v>117</v>
      </c>
      <c r="W23" t="s">
        <v>116</v>
      </c>
      <c r="X23" s="5" t="s">
        <v>117</v>
      </c>
      <c r="Y23" t="s">
        <v>207</v>
      </c>
      <c r="Z23" t="s">
        <v>136</v>
      </c>
      <c r="AA23" t="s">
        <v>48</v>
      </c>
      <c r="AB23">
        <v>521</v>
      </c>
      <c r="AC23" s="1">
        <v>7054.482</v>
      </c>
      <c r="AD23" s="1">
        <v>3257.8890000000001</v>
      </c>
      <c r="AE23" s="28">
        <v>2.165</v>
      </c>
      <c r="AF23">
        <v>2.5</v>
      </c>
      <c r="AG23">
        <v>12.268000000000001</v>
      </c>
      <c r="AH23">
        <v>357.81076000000002</v>
      </c>
      <c r="AI23">
        <v>5.0724369999999999</v>
      </c>
      <c r="AJ23">
        <v>114.354654</v>
      </c>
      <c r="AK23">
        <v>933</v>
      </c>
      <c r="AL23">
        <v>4</v>
      </c>
      <c r="AM23">
        <v>939</v>
      </c>
      <c r="AN23">
        <v>88</v>
      </c>
      <c r="AO23">
        <v>19.715678</v>
      </c>
      <c r="AP23">
        <v>2760.1</v>
      </c>
      <c r="AQ23">
        <v>53.4</v>
      </c>
      <c r="AR23">
        <v>26</v>
      </c>
      <c r="AS23">
        <v>5088</v>
      </c>
      <c r="AT23">
        <v>5.7000000000000002E-2</v>
      </c>
      <c r="AU23">
        <v>13.311</v>
      </c>
      <c r="AV23">
        <v>68161</v>
      </c>
      <c r="AW23">
        <v>0</v>
      </c>
      <c r="AX23" s="29">
        <v>0.47</v>
      </c>
      <c r="AY23">
        <v>0.86599999999999999</v>
      </c>
      <c r="AZ23" t="s">
        <v>69</v>
      </c>
      <c r="BA23" t="s">
        <v>484</v>
      </c>
      <c r="BB23">
        <v>3</v>
      </c>
      <c r="BC23" t="s">
        <v>500</v>
      </c>
      <c r="BD23">
        <v>11</v>
      </c>
      <c r="BE23">
        <v>127718.163</v>
      </c>
      <c r="BF23">
        <v>5.523475936621481E-2</v>
      </c>
      <c r="BG23">
        <v>4.7833301611142028E-2</v>
      </c>
      <c r="BH23">
        <v>248367.46599999999</v>
      </c>
      <c r="BI23">
        <v>2.8403406104727101E-2</v>
      </c>
      <c r="BJ23">
        <v>2.4597349686693668E-2</v>
      </c>
      <c r="BK23">
        <v>1</v>
      </c>
      <c r="BL23" t="s">
        <v>69</v>
      </c>
      <c r="BM23">
        <v>0</v>
      </c>
      <c r="BN23" t="s">
        <v>464</v>
      </c>
    </row>
    <row r="24" spans="1:66">
      <c r="A24" s="137" t="str">
        <f t="shared" si="20"/>
        <v>송도버스</v>
      </c>
      <c r="B24" s="137" t="str">
        <f t="shared" si="1"/>
        <v>16-1</v>
      </c>
      <c r="C24" s="138" t="str">
        <f t="shared" si="21"/>
        <v>70바2320</v>
      </c>
      <c r="D24" s="113" t="str">
        <f t="shared" si="22"/>
        <v>대형</v>
      </c>
      <c r="E24" s="109" t="str">
        <f t="shared" si="16"/>
        <v>C</v>
      </c>
      <c r="F24" s="158">
        <f t="shared" si="17"/>
        <v>0.88000000000000012</v>
      </c>
      <c r="G24" s="159">
        <f t="shared" si="18"/>
        <v>2.2000000000000002</v>
      </c>
      <c r="H24" s="160">
        <f t="shared" si="19"/>
        <v>2.5</v>
      </c>
      <c r="I24" s="161">
        <f t="shared" si="23"/>
        <v>7212.7349999999997</v>
      </c>
      <c r="J24" s="162">
        <f t="shared" si="24"/>
        <v>2.2785917795652907E-2</v>
      </c>
      <c r="K24" s="162">
        <f t="shared" si="25"/>
        <v>0.33989886675802622</v>
      </c>
      <c r="L24" s="162">
        <f t="shared" si="26"/>
        <v>0.17538423358129754</v>
      </c>
      <c r="M24" s="163">
        <f t="shared" si="27"/>
        <v>13.137</v>
      </c>
      <c r="N24" s="164">
        <f t="shared" si="28"/>
        <v>4.2000000000000003E-2</v>
      </c>
      <c r="O24" s="164">
        <f t="shared" si="29"/>
        <v>14.932</v>
      </c>
      <c r="P24" s="165">
        <f t="shared" si="30"/>
        <v>8.3333333333333329E-2</v>
      </c>
      <c r="Q24" s="166">
        <f t="shared" si="31"/>
        <v>87</v>
      </c>
      <c r="R24" s="167">
        <f t="shared" si="32"/>
        <v>29.536539919842348</v>
      </c>
      <c r="S24" s="139">
        <f t="shared" si="33"/>
        <v>3</v>
      </c>
      <c r="T24" s="139">
        <f t="shared" si="34"/>
        <v>1077</v>
      </c>
      <c r="U24" t="s">
        <v>116</v>
      </c>
      <c r="V24" s="5" t="s">
        <v>117</v>
      </c>
      <c r="W24" t="s">
        <v>116</v>
      </c>
      <c r="X24" s="5" t="s">
        <v>117</v>
      </c>
      <c r="Y24" t="s">
        <v>208</v>
      </c>
      <c r="Z24" t="s">
        <v>136</v>
      </c>
      <c r="AA24" t="s">
        <v>48</v>
      </c>
      <c r="AB24">
        <v>521</v>
      </c>
      <c r="AC24" s="1">
        <v>7212.7349999999997</v>
      </c>
      <c r="AD24" s="1">
        <v>3278.5520000000001</v>
      </c>
      <c r="AE24" s="28">
        <v>2.2000000000000002</v>
      </c>
      <c r="AF24">
        <v>2.5</v>
      </c>
      <c r="AG24">
        <v>13.137</v>
      </c>
      <c r="AH24">
        <v>383.165211</v>
      </c>
      <c r="AI24">
        <v>8.7307710000000007</v>
      </c>
      <c r="AJ24">
        <v>130.23742100000001</v>
      </c>
      <c r="AK24">
        <v>1265</v>
      </c>
      <c r="AL24">
        <v>3</v>
      </c>
      <c r="AM24">
        <v>1077</v>
      </c>
      <c r="AN24">
        <v>87</v>
      </c>
      <c r="AO24">
        <v>18.824086000000001</v>
      </c>
      <c r="AP24">
        <v>1477.1</v>
      </c>
      <c r="AQ24">
        <v>5</v>
      </c>
      <c r="AR24">
        <v>62</v>
      </c>
      <c r="AS24">
        <v>8276</v>
      </c>
      <c r="AT24">
        <v>4.2000000000000003E-2</v>
      </c>
      <c r="AU24">
        <v>14.932</v>
      </c>
      <c r="AV24">
        <v>67626</v>
      </c>
      <c r="AW24">
        <v>0</v>
      </c>
      <c r="AX24" s="29">
        <v>0.5</v>
      </c>
      <c r="AY24">
        <v>0.88000000000000012</v>
      </c>
      <c r="AZ24" t="s">
        <v>69</v>
      </c>
      <c r="BA24" t="s">
        <v>484</v>
      </c>
      <c r="BB24">
        <v>2</v>
      </c>
      <c r="BC24" t="s">
        <v>497</v>
      </c>
      <c r="BD24">
        <v>13</v>
      </c>
      <c r="BE24">
        <v>127718.163</v>
      </c>
      <c r="BF24">
        <v>5.6473839198579762E-2</v>
      </c>
      <c r="BG24">
        <v>4.9696978494750195E-2</v>
      </c>
      <c r="BH24">
        <v>248367.46599999999</v>
      </c>
      <c r="BI24">
        <v>2.9040578929931185E-2</v>
      </c>
      <c r="BJ24">
        <v>2.5555709458339446E-2</v>
      </c>
      <c r="BK24">
        <v>1</v>
      </c>
      <c r="BL24" t="s">
        <v>69</v>
      </c>
      <c r="BM24">
        <v>0</v>
      </c>
      <c r="BN24" t="s">
        <v>464</v>
      </c>
    </row>
    <row r="25" spans="1:66">
      <c r="A25" s="140" t="str">
        <f t="shared" si="20"/>
        <v>송도버스</v>
      </c>
      <c r="B25" s="140" t="str">
        <f t="shared" si="1"/>
        <v>16-1</v>
      </c>
      <c r="C25" s="141" t="str">
        <f t="shared" si="21"/>
        <v>70바2324</v>
      </c>
      <c r="D25" s="129" t="str">
        <f t="shared" si="22"/>
        <v>대형</v>
      </c>
      <c r="E25" s="125" t="str">
        <f t="shared" si="16"/>
        <v>F</v>
      </c>
      <c r="F25" s="148">
        <f t="shared" si="17"/>
        <v>0.77400000000000002</v>
      </c>
      <c r="G25" s="149">
        <f t="shared" si="18"/>
        <v>1.9350000000000001</v>
      </c>
      <c r="H25" s="150">
        <f t="shared" si="19"/>
        <v>2.5</v>
      </c>
      <c r="I25" s="151">
        <f t="shared" si="23"/>
        <v>6719.9769999999999</v>
      </c>
      <c r="J25" s="152">
        <f t="shared" si="24"/>
        <v>2.1773416011878838E-2</v>
      </c>
      <c r="K25" s="152">
        <f t="shared" si="25"/>
        <v>0.31532206782084904</v>
      </c>
      <c r="L25" s="152">
        <f t="shared" si="26"/>
        <v>0.1919649427371552</v>
      </c>
      <c r="M25" s="153">
        <f t="shared" si="27"/>
        <v>12.602</v>
      </c>
      <c r="N25" s="154">
        <f t="shared" si="28"/>
        <v>8.8999999999999996E-2</v>
      </c>
      <c r="O25" s="154">
        <f t="shared" si="29"/>
        <v>23.824000000000002</v>
      </c>
      <c r="P25" s="155">
        <f t="shared" si="30"/>
        <v>2.5000000000000001E-2</v>
      </c>
      <c r="Q25" s="156">
        <f t="shared" si="31"/>
        <v>85</v>
      </c>
      <c r="R25" s="157">
        <f t="shared" si="32"/>
        <v>29.410084381322093</v>
      </c>
      <c r="S25" s="142">
        <f t="shared" si="33"/>
        <v>6</v>
      </c>
      <c r="T25" s="142">
        <f t="shared" si="34"/>
        <v>1601</v>
      </c>
      <c r="U25" t="s">
        <v>116</v>
      </c>
      <c r="V25" t="s">
        <v>117</v>
      </c>
      <c r="W25" s="4" t="s">
        <v>116</v>
      </c>
      <c r="X25" s="4" t="s">
        <v>117</v>
      </c>
      <c r="Y25" s="4" t="s">
        <v>209</v>
      </c>
      <c r="Z25" s="4" t="s">
        <v>136</v>
      </c>
      <c r="AA25" s="4" t="s">
        <v>48</v>
      </c>
      <c r="AB25" s="4">
        <v>521</v>
      </c>
      <c r="AC25" s="4">
        <v>6719.9769999999999</v>
      </c>
      <c r="AD25" s="4">
        <v>3472.2060000000001</v>
      </c>
      <c r="AE25" s="4">
        <v>1.9350000000000001</v>
      </c>
      <c r="AF25" s="4">
        <v>2.5</v>
      </c>
      <c r="AG25" s="4">
        <v>12.602</v>
      </c>
      <c r="AH25" s="4">
        <v>344.68353500000001</v>
      </c>
      <c r="AI25" s="4">
        <v>7.5049380000000001</v>
      </c>
      <c r="AJ25" s="4">
        <v>108.686325</v>
      </c>
      <c r="AK25" s="4">
        <v>1290</v>
      </c>
      <c r="AL25" s="4">
        <v>6</v>
      </c>
      <c r="AM25" s="4">
        <v>1601</v>
      </c>
      <c r="AN25" s="4">
        <v>85</v>
      </c>
      <c r="AO25" s="4">
        <v>19.496077</v>
      </c>
      <c r="AP25" s="4">
        <v>1110.5999999999999</v>
      </c>
      <c r="AQ25" s="4">
        <v>1.5</v>
      </c>
      <c r="AR25" s="4">
        <v>36</v>
      </c>
      <c r="AS25" s="4">
        <v>5563</v>
      </c>
      <c r="AT25" s="4">
        <v>8.8999999999999996E-2</v>
      </c>
      <c r="AU25" s="4">
        <v>23.824000000000002</v>
      </c>
      <c r="AV25" s="4">
        <v>62601</v>
      </c>
      <c r="AW25" s="4">
        <v>0</v>
      </c>
      <c r="AX25" s="30">
        <v>0.43</v>
      </c>
      <c r="AY25">
        <v>0.77400000000000002</v>
      </c>
      <c r="AZ25" t="s">
        <v>70</v>
      </c>
      <c r="BA25" t="s">
        <v>484</v>
      </c>
      <c r="BB25">
        <v>4</v>
      </c>
      <c r="BC25" t="s">
        <v>501</v>
      </c>
      <c r="BD25">
        <v>8</v>
      </c>
      <c r="BE25">
        <v>127718.163</v>
      </c>
      <c r="BF25">
        <v>5.2615672212573239E-2</v>
      </c>
      <c r="BG25">
        <v>4.0724530292531688E-2</v>
      </c>
      <c r="BH25">
        <v>248367.46599999999</v>
      </c>
      <c r="BI25">
        <v>2.7056591220365394E-2</v>
      </c>
      <c r="BJ25">
        <v>2.0941801604562816E-2</v>
      </c>
      <c r="BK25">
        <v>1</v>
      </c>
      <c r="BL25" t="s">
        <v>70</v>
      </c>
      <c r="BM25">
        <v>0</v>
      </c>
      <c r="BN25" t="s">
        <v>464</v>
      </c>
    </row>
    <row r="26" spans="1:66">
      <c r="A26" s="137" t="str">
        <f t="shared" si="20"/>
        <v>송도버스</v>
      </c>
      <c r="B26" s="137" t="str">
        <f t="shared" si="1"/>
        <v>8</v>
      </c>
      <c r="C26" s="138" t="str">
        <f t="shared" si="21"/>
        <v>70바2217</v>
      </c>
      <c r="D26" s="113" t="str">
        <f t="shared" si="22"/>
        <v>대형</v>
      </c>
      <c r="E26" s="109" t="str">
        <f t="shared" si="16"/>
        <v>B</v>
      </c>
      <c r="F26" s="158">
        <f t="shared" si="17"/>
        <v>0.9</v>
      </c>
      <c r="G26" s="159">
        <f t="shared" si="18"/>
        <v>1.8</v>
      </c>
      <c r="H26" s="160">
        <f t="shared" si="19"/>
        <v>2</v>
      </c>
      <c r="I26" s="161">
        <f t="shared" si="23"/>
        <v>2486.8580000000002</v>
      </c>
      <c r="J26" s="162">
        <f t="shared" si="24"/>
        <v>2.9579145765126706E-2</v>
      </c>
      <c r="K26" s="162">
        <f t="shared" si="25"/>
        <v>0.37855815692502914</v>
      </c>
      <c r="L26" s="162">
        <f t="shared" si="26"/>
        <v>0.21714146927568842</v>
      </c>
      <c r="M26" s="163">
        <f t="shared" si="27"/>
        <v>14.183</v>
      </c>
      <c r="N26" s="164">
        <f t="shared" si="28"/>
        <v>0.121</v>
      </c>
      <c r="O26" s="164">
        <f t="shared" si="29"/>
        <v>22.599</v>
      </c>
      <c r="P26" s="165">
        <f t="shared" si="30"/>
        <v>0.14000000000000001</v>
      </c>
      <c r="Q26" s="166">
        <f t="shared" si="31"/>
        <v>88</v>
      </c>
      <c r="R26" s="167">
        <f t="shared" si="32"/>
        <v>28.881032200833381</v>
      </c>
      <c r="S26" s="139">
        <f t="shared" si="33"/>
        <v>3</v>
      </c>
      <c r="T26" s="139">
        <f t="shared" si="34"/>
        <v>562</v>
      </c>
      <c r="U26" t="s">
        <v>116</v>
      </c>
      <c r="V26" s="5" t="s">
        <v>118</v>
      </c>
      <c r="W26" t="s">
        <v>116</v>
      </c>
      <c r="X26" s="5" t="s">
        <v>118</v>
      </c>
      <c r="Y26" t="s">
        <v>211</v>
      </c>
      <c r="Z26" t="s">
        <v>136</v>
      </c>
      <c r="AA26" t="s">
        <v>48</v>
      </c>
      <c r="AB26">
        <v>521</v>
      </c>
      <c r="AC26" s="1">
        <v>2486.8580000000002</v>
      </c>
      <c r="AD26" s="1">
        <v>1381.7619999999999</v>
      </c>
      <c r="AE26" s="28">
        <v>1.8</v>
      </c>
      <c r="AF26">
        <v>2</v>
      </c>
      <c r="AG26">
        <v>14.183</v>
      </c>
      <c r="AH26">
        <v>145.48469499999999</v>
      </c>
      <c r="AI26">
        <v>4.3033130000000002</v>
      </c>
      <c r="AJ26">
        <v>55.074418000000001</v>
      </c>
      <c r="AK26">
        <v>540</v>
      </c>
      <c r="AL26">
        <v>3</v>
      </c>
      <c r="AM26">
        <v>562</v>
      </c>
      <c r="AN26">
        <v>88</v>
      </c>
      <c r="AO26">
        <v>17.093605</v>
      </c>
      <c r="AP26">
        <v>1095.5999999999999</v>
      </c>
      <c r="AQ26">
        <v>8.4</v>
      </c>
      <c r="AR26">
        <v>44</v>
      </c>
      <c r="AS26">
        <v>20852</v>
      </c>
      <c r="AT26">
        <v>0.121</v>
      </c>
      <c r="AU26">
        <v>22.599</v>
      </c>
      <c r="AV26">
        <v>22434</v>
      </c>
      <c r="AW26">
        <v>0</v>
      </c>
      <c r="AX26" s="29">
        <v>0.44</v>
      </c>
      <c r="AY26">
        <v>0.9</v>
      </c>
      <c r="AZ26" t="s">
        <v>68</v>
      </c>
      <c r="BA26" t="s">
        <v>210</v>
      </c>
      <c r="BB26">
        <v>6</v>
      </c>
      <c r="BC26" t="s">
        <v>516</v>
      </c>
      <c r="BD26">
        <v>12</v>
      </c>
      <c r="BE26">
        <v>120649.30300000001</v>
      </c>
      <c r="BF26">
        <v>2.0612286504464929E-2</v>
      </c>
      <c r="BG26">
        <v>1.8551057854018435E-2</v>
      </c>
      <c r="BH26">
        <v>248367.46599999999</v>
      </c>
      <c r="BI26">
        <v>1.0012817057126155E-2</v>
      </c>
      <c r="BJ26">
        <v>9.01153535141354E-3</v>
      </c>
      <c r="BK26">
        <v>1</v>
      </c>
      <c r="BL26" t="s">
        <v>69</v>
      </c>
      <c r="BM26">
        <v>1</v>
      </c>
      <c r="BN26" t="s">
        <v>466</v>
      </c>
    </row>
    <row r="27" spans="1:66">
      <c r="A27" s="140" t="str">
        <f t="shared" ref="A27:A48" si="35">W27</f>
        <v>송도버스</v>
      </c>
      <c r="B27" s="140" t="str">
        <f t="shared" si="1"/>
        <v>8</v>
      </c>
      <c r="C27" s="141" t="str">
        <f t="shared" ref="C27:C48" si="36">Y27</f>
        <v>70바2221</v>
      </c>
      <c r="D27" s="129" t="str">
        <f t="shared" ref="D27:D48" si="37">Z27</f>
        <v>대형</v>
      </c>
      <c r="E27" s="125" t="str">
        <f t="shared" ref="E27:E48" si="38">AZ27</f>
        <v>B</v>
      </c>
      <c r="F27" s="148">
        <f t="shared" ref="F27:F48" si="39">G27/H27</f>
        <v>0.92949999999999999</v>
      </c>
      <c r="G27" s="149">
        <f t="shared" ref="G27:G48" si="40">AE27</f>
        <v>1.859</v>
      </c>
      <c r="H27" s="150">
        <f t="shared" ref="H27:H48" si="41">AF27</f>
        <v>2</v>
      </c>
      <c r="I27" s="151">
        <f t="shared" ref="I27:I48" si="42">AC27</f>
        <v>4339.259</v>
      </c>
      <c r="J27" s="152">
        <f t="shared" ref="J27:J48" si="43">AI27/AH27</f>
        <v>1.6562135842942031E-2</v>
      </c>
      <c r="K27" s="152">
        <f t="shared" ref="K27:K48" si="44">AJ27/AH27</f>
        <v>0.35827815194477136</v>
      </c>
      <c r="L27" s="152">
        <f t="shared" ref="L27:L48" si="45">AK27/AC27</f>
        <v>0.13781154800854248</v>
      </c>
      <c r="M27" s="153">
        <f t="shared" ref="M27:M48" si="46">AG27</f>
        <v>17.283999999999999</v>
      </c>
      <c r="N27" s="154">
        <f t="shared" ref="N27:N48" si="47">IF(AW27=0,AT27,"속도계이상")</f>
        <v>0</v>
      </c>
      <c r="O27" s="154">
        <f t="shared" ref="O27:O48" si="48">IF(AW27=0,AU27,"속도계이상")</f>
        <v>34.798999999999999</v>
      </c>
      <c r="P27" s="155">
        <f t="shared" ref="P27:P48" si="49">AQ27/60</f>
        <v>0</v>
      </c>
      <c r="Q27" s="156">
        <f t="shared" ref="Q27:Q48" si="50">AN27</f>
        <v>78</v>
      </c>
      <c r="R27" s="157">
        <f t="shared" ref="R27:R48" si="51">AC27/(AH27-AI27-AJ27)</f>
        <v>26.877249747494975</v>
      </c>
      <c r="S27" s="142">
        <f t="shared" ref="S27:S48" si="52">IF(AW27=0,AL27,"속도계이상")</f>
        <v>0</v>
      </c>
      <c r="T27" s="142">
        <f t="shared" ref="T27:T48" si="53">IF(AW27=0,AM27,"속도계이상")</f>
        <v>1510</v>
      </c>
      <c r="U27" t="s">
        <v>116</v>
      </c>
      <c r="V27" t="s">
        <v>118</v>
      </c>
      <c r="W27" t="s">
        <v>116</v>
      </c>
      <c r="X27" s="4" t="s">
        <v>118</v>
      </c>
      <c r="Y27" s="4" t="s">
        <v>212</v>
      </c>
      <c r="Z27" s="4" t="s">
        <v>136</v>
      </c>
      <c r="AA27" s="4" t="s">
        <v>48</v>
      </c>
      <c r="AB27" s="4">
        <v>521</v>
      </c>
      <c r="AC27" s="4">
        <v>4339.259</v>
      </c>
      <c r="AD27" s="4">
        <v>2334.1469999999999</v>
      </c>
      <c r="AE27" s="4">
        <v>1.859</v>
      </c>
      <c r="AF27" s="4">
        <v>2</v>
      </c>
      <c r="AG27" s="4">
        <v>17.283999999999999</v>
      </c>
      <c r="AH27" s="4">
        <v>258.249663</v>
      </c>
      <c r="AI27" s="4">
        <v>4.2771660000000002</v>
      </c>
      <c r="AJ27" s="4">
        <v>92.525211999999996</v>
      </c>
      <c r="AK27" s="4">
        <v>598</v>
      </c>
      <c r="AL27" s="4">
        <v>0</v>
      </c>
      <c r="AM27" s="4">
        <v>1510</v>
      </c>
      <c r="AN27" s="4">
        <v>78</v>
      </c>
      <c r="AO27" s="4">
        <v>16.802572999999999</v>
      </c>
      <c r="AP27" s="4">
        <v>822.8</v>
      </c>
      <c r="AQ27" s="4">
        <v>0</v>
      </c>
      <c r="AR27" s="4">
        <v>50</v>
      </c>
      <c r="AS27" s="4">
        <v>16099</v>
      </c>
      <c r="AT27" s="4">
        <v>0</v>
      </c>
      <c r="AU27" s="4">
        <v>34.798999999999999</v>
      </c>
      <c r="AV27" s="4">
        <v>40378</v>
      </c>
      <c r="AW27" s="4">
        <v>0</v>
      </c>
      <c r="AX27" s="4">
        <v>0.56000000000000005</v>
      </c>
      <c r="AY27">
        <v>0.92949999999999999</v>
      </c>
      <c r="AZ27" t="s">
        <v>68</v>
      </c>
      <c r="BA27" t="s">
        <v>210</v>
      </c>
      <c r="BB27">
        <v>2</v>
      </c>
      <c r="BC27" t="s">
        <v>239</v>
      </c>
      <c r="BD27">
        <v>10</v>
      </c>
      <c r="BE27">
        <v>120649.30300000001</v>
      </c>
      <c r="BF27">
        <v>3.5965885356171512E-2</v>
      </c>
      <c r="BG27">
        <v>3.3430290438561418E-2</v>
      </c>
      <c r="BH27">
        <v>248367.46599999999</v>
      </c>
      <c r="BI27">
        <v>1.7471124821155121E-2</v>
      </c>
      <c r="BJ27">
        <v>1.6239410521263684E-2</v>
      </c>
      <c r="BK27">
        <v>1</v>
      </c>
      <c r="BL27" t="s">
        <v>68</v>
      </c>
      <c r="BM27">
        <v>0</v>
      </c>
      <c r="BN27" t="s">
        <v>464</v>
      </c>
    </row>
    <row r="28" spans="1:66">
      <c r="A28" s="137" t="str">
        <f t="shared" si="35"/>
        <v>송도버스</v>
      </c>
      <c r="B28" s="137" t="str">
        <f t="shared" si="1"/>
        <v>8</v>
      </c>
      <c r="C28" s="138" t="str">
        <f t="shared" si="36"/>
        <v>70바2222</v>
      </c>
      <c r="D28" s="113" t="str">
        <f t="shared" si="37"/>
        <v>대형</v>
      </c>
      <c r="E28" s="109" t="str">
        <f t="shared" si="38"/>
        <v>C</v>
      </c>
      <c r="F28" s="158">
        <f t="shared" si="39"/>
        <v>0.89149999999999996</v>
      </c>
      <c r="G28" s="159">
        <f t="shared" si="40"/>
        <v>1.7829999999999999</v>
      </c>
      <c r="H28" s="160">
        <f t="shared" si="41"/>
        <v>2</v>
      </c>
      <c r="I28" s="161">
        <f t="shared" si="42"/>
        <v>3145.8829999999998</v>
      </c>
      <c r="J28" s="162">
        <f t="shared" si="43"/>
        <v>1.8133211215414446E-2</v>
      </c>
      <c r="K28" s="162">
        <f t="shared" si="44"/>
        <v>0.3660034581145552</v>
      </c>
      <c r="L28" s="162">
        <f t="shared" si="45"/>
        <v>0.18436795011130422</v>
      </c>
      <c r="M28" s="163">
        <f t="shared" si="46"/>
        <v>17.257999999999999</v>
      </c>
      <c r="N28" s="164">
        <f t="shared" si="47"/>
        <v>0</v>
      </c>
      <c r="O28" s="164">
        <f t="shared" si="48"/>
        <v>32.073999999999998</v>
      </c>
      <c r="P28" s="165">
        <f t="shared" si="49"/>
        <v>2.8333333333333332E-2</v>
      </c>
      <c r="Q28" s="166">
        <f t="shared" si="50"/>
        <v>84</v>
      </c>
      <c r="R28" s="167">
        <f t="shared" si="51"/>
        <v>28.27589480468993</v>
      </c>
      <c r="S28" s="139">
        <f t="shared" si="52"/>
        <v>0</v>
      </c>
      <c r="T28" s="139">
        <f t="shared" si="53"/>
        <v>1009</v>
      </c>
      <c r="U28" t="s">
        <v>116</v>
      </c>
      <c r="V28" t="s">
        <v>118</v>
      </c>
      <c r="W28" t="s">
        <v>116</v>
      </c>
      <c r="X28" s="4" t="s">
        <v>118</v>
      </c>
      <c r="Y28" s="4" t="s">
        <v>213</v>
      </c>
      <c r="Z28" s="4" t="s">
        <v>136</v>
      </c>
      <c r="AA28" s="4" t="s">
        <v>48</v>
      </c>
      <c r="AB28" s="4">
        <v>521</v>
      </c>
      <c r="AC28" s="4">
        <v>3145.8829999999998</v>
      </c>
      <c r="AD28" s="4">
        <v>1764.2339999999999</v>
      </c>
      <c r="AE28" s="4">
        <v>1.7829999999999999</v>
      </c>
      <c r="AF28" s="4">
        <v>2</v>
      </c>
      <c r="AG28" s="4">
        <v>17.257999999999999</v>
      </c>
      <c r="AH28" s="4">
        <v>180.65162100000001</v>
      </c>
      <c r="AI28" s="4">
        <v>3.2757939999999999</v>
      </c>
      <c r="AJ28" s="4">
        <v>66.119118</v>
      </c>
      <c r="AK28" s="4">
        <v>580</v>
      </c>
      <c r="AL28" s="4">
        <v>0</v>
      </c>
      <c r="AM28" s="4">
        <v>1009</v>
      </c>
      <c r="AN28" s="4">
        <v>84</v>
      </c>
      <c r="AO28" s="4">
        <v>17.414086000000001</v>
      </c>
      <c r="AP28" s="4">
        <v>873.5</v>
      </c>
      <c r="AQ28" s="4">
        <v>1.7</v>
      </c>
      <c r="AR28" s="4">
        <v>49</v>
      </c>
      <c r="AS28" s="4">
        <v>18427</v>
      </c>
      <c r="AT28" s="4">
        <v>0</v>
      </c>
      <c r="AU28" s="4">
        <v>32.073999999999998</v>
      </c>
      <c r="AV28" s="4">
        <v>0</v>
      </c>
      <c r="AW28" s="4">
        <v>0</v>
      </c>
      <c r="AX28" s="4">
        <v>0.51</v>
      </c>
      <c r="AY28">
        <v>0.89149999999999996</v>
      </c>
      <c r="AZ28" t="s">
        <v>69</v>
      </c>
      <c r="BA28" t="s">
        <v>210</v>
      </c>
      <c r="BB28">
        <v>6</v>
      </c>
      <c r="BC28" t="s">
        <v>218</v>
      </c>
      <c r="BD28">
        <v>14</v>
      </c>
      <c r="BE28">
        <v>120649.30300000001</v>
      </c>
      <c r="BF28">
        <v>2.6074605669292591E-2</v>
      </c>
      <c r="BG28">
        <v>2.3245510954174344E-2</v>
      </c>
      <c r="BH28">
        <v>248367.46599999999</v>
      </c>
      <c r="BI28">
        <v>1.2666244297874343E-2</v>
      </c>
      <c r="BJ28">
        <v>1.1291956791554977E-2</v>
      </c>
      <c r="BK28">
        <v>1</v>
      </c>
      <c r="BL28" t="s">
        <v>69</v>
      </c>
      <c r="BM28">
        <v>0</v>
      </c>
      <c r="BN28" t="s">
        <v>464</v>
      </c>
    </row>
    <row r="29" spans="1:66">
      <c r="A29" s="140" t="str">
        <f t="shared" si="35"/>
        <v>송도버스</v>
      </c>
      <c r="B29" s="140" t="str">
        <f t="shared" si="1"/>
        <v>8</v>
      </c>
      <c r="C29" s="141" t="str">
        <f t="shared" si="36"/>
        <v>70바2223</v>
      </c>
      <c r="D29" s="129" t="str">
        <f t="shared" si="37"/>
        <v>대형</v>
      </c>
      <c r="E29" s="125" t="str">
        <f t="shared" si="38"/>
        <v>C</v>
      </c>
      <c r="F29" s="148">
        <f t="shared" si="39"/>
        <v>0.86550000000000005</v>
      </c>
      <c r="G29" s="149">
        <f t="shared" si="40"/>
        <v>1.7310000000000001</v>
      </c>
      <c r="H29" s="150">
        <f t="shared" si="41"/>
        <v>2</v>
      </c>
      <c r="I29" s="151">
        <f t="shared" si="42"/>
        <v>4501.8590000000004</v>
      </c>
      <c r="J29" s="152">
        <f t="shared" si="43"/>
        <v>1.0970035922909415E-2</v>
      </c>
      <c r="K29" s="152">
        <f t="shared" si="44"/>
        <v>0.39013722146168839</v>
      </c>
      <c r="L29" s="152">
        <f t="shared" si="45"/>
        <v>0.11084309837336086</v>
      </c>
      <c r="M29" s="153">
        <f t="shared" si="46"/>
        <v>17.785</v>
      </c>
      <c r="N29" s="154">
        <f t="shared" si="47"/>
        <v>2.1999999999999999E-2</v>
      </c>
      <c r="O29" s="154">
        <f t="shared" si="48"/>
        <v>26.456</v>
      </c>
      <c r="P29" s="155">
        <f t="shared" si="49"/>
        <v>0.375</v>
      </c>
      <c r="Q29" s="156">
        <f t="shared" si="50"/>
        <v>87</v>
      </c>
      <c r="R29" s="157">
        <f t="shared" si="51"/>
        <v>26.980346167963962</v>
      </c>
      <c r="S29" s="142">
        <f t="shared" si="52"/>
        <v>1</v>
      </c>
      <c r="T29" s="142">
        <f t="shared" si="53"/>
        <v>1191</v>
      </c>
      <c r="U29" t="s">
        <v>116</v>
      </c>
      <c r="V29" t="s">
        <v>118</v>
      </c>
      <c r="W29" t="s">
        <v>116</v>
      </c>
      <c r="X29" s="4" t="s">
        <v>118</v>
      </c>
      <c r="Y29" s="4" t="s">
        <v>214</v>
      </c>
      <c r="Z29" s="4" t="s">
        <v>136</v>
      </c>
      <c r="AA29" s="4" t="s">
        <v>48</v>
      </c>
      <c r="AB29" s="4">
        <v>521</v>
      </c>
      <c r="AC29" s="4">
        <v>4501.8590000000004</v>
      </c>
      <c r="AD29" s="4">
        <v>2600.8240000000001</v>
      </c>
      <c r="AE29" s="4">
        <v>1.7310000000000001</v>
      </c>
      <c r="AF29" s="4">
        <v>2</v>
      </c>
      <c r="AG29" s="4">
        <v>17.785</v>
      </c>
      <c r="AH29" s="4">
        <v>278.60911499999997</v>
      </c>
      <c r="AI29" s="4">
        <v>3.056352</v>
      </c>
      <c r="AJ29" s="4">
        <v>108.695786</v>
      </c>
      <c r="AK29" s="4">
        <v>499</v>
      </c>
      <c r="AL29" s="4">
        <v>1</v>
      </c>
      <c r="AM29" s="4">
        <v>1191</v>
      </c>
      <c r="AN29" s="4">
        <v>87</v>
      </c>
      <c r="AO29" s="4">
        <v>16.158332999999999</v>
      </c>
      <c r="AP29" s="4">
        <v>979.6</v>
      </c>
      <c r="AQ29" s="4">
        <v>22.5</v>
      </c>
      <c r="AR29" s="4">
        <v>89</v>
      </c>
      <c r="AS29" s="4">
        <v>51023</v>
      </c>
      <c r="AT29" s="4">
        <v>2.1999999999999999E-2</v>
      </c>
      <c r="AU29" s="4">
        <v>26.456</v>
      </c>
      <c r="AV29" s="4">
        <v>39651</v>
      </c>
      <c r="AW29" s="4">
        <v>0</v>
      </c>
      <c r="AX29" s="4">
        <v>0.53</v>
      </c>
      <c r="AY29">
        <v>0.86550000000000005</v>
      </c>
      <c r="AZ29" t="s">
        <v>69</v>
      </c>
      <c r="BA29" t="s">
        <v>210</v>
      </c>
      <c r="BB29">
        <v>18</v>
      </c>
      <c r="BC29" t="s">
        <v>507</v>
      </c>
      <c r="BD29">
        <v>14</v>
      </c>
      <c r="BE29">
        <v>120649.30300000001</v>
      </c>
      <c r="BF29">
        <v>3.7313593100492259E-2</v>
      </c>
      <c r="BG29">
        <v>3.2294914828476053E-2</v>
      </c>
      <c r="BH29">
        <v>248367.46599999999</v>
      </c>
      <c r="BI29">
        <v>1.812579993870856E-2</v>
      </c>
      <c r="BJ29">
        <v>1.568787984695226E-2</v>
      </c>
      <c r="BK29">
        <v>1</v>
      </c>
      <c r="BL29" t="s">
        <v>69</v>
      </c>
      <c r="BM29">
        <v>0</v>
      </c>
      <c r="BN29" t="s">
        <v>464</v>
      </c>
    </row>
    <row r="30" spans="1:66">
      <c r="A30" s="137" t="str">
        <f t="shared" si="35"/>
        <v>송도버스</v>
      </c>
      <c r="B30" s="137" t="str">
        <f t="shared" si="1"/>
        <v>8</v>
      </c>
      <c r="C30" s="138" t="str">
        <f t="shared" si="36"/>
        <v>70바2232</v>
      </c>
      <c r="D30" s="113" t="str">
        <f t="shared" si="37"/>
        <v>대형</v>
      </c>
      <c r="E30" s="109" t="str">
        <f t="shared" si="38"/>
        <v>C</v>
      </c>
      <c r="F30" s="158">
        <f t="shared" si="39"/>
        <v>0.85</v>
      </c>
      <c r="G30" s="159">
        <f t="shared" si="40"/>
        <v>1.7849999999999999</v>
      </c>
      <c r="H30" s="160">
        <f t="shared" si="41"/>
        <v>2.1</v>
      </c>
      <c r="I30" s="161">
        <f t="shared" si="42"/>
        <v>2041.538</v>
      </c>
      <c r="J30" s="162">
        <f t="shared" si="43"/>
        <v>1.2392831378844659E-2</v>
      </c>
      <c r="K30" s="162">
        <f t="shared" si="44"/>
        <v>0.3734185931082924</v>
      </c>
      <c r="L30" s="162">
        <f t="shared" si="45"/>
        <v>0.19642054176801998</v>
      </c>
      <c r="M30" s="163">
        <f t="shared" si="46"/>
        <v>12.722</v>
      </c>
      <c r="N30" s="164">
        <f t="shared" si="47"/>
        <v>0</v>
      </c>
      <c r="O30" s="164">
        <f t="shared" si="48"/>
        <v>19.25</v>
      </c>
      <c r="P30" s="165">
        <f t="shared" si="49"/>
        <v>0.92666666666666664</v>
      </c>
      <c r="Q30" s="166">
        <f t="shared" si="50"/>
        <v>88</v>
      </c>
      <c r="R30" s="167">
        <f t="shared" si="51"/>
        <v>27.943725300239233</v>
      </c>
      <c r="S30" s="139">
        <f t="shared" si="52"/>
        <v>0</v>
      </c>
      <c r="T30" s="139">
        <f t="shared" si="53"/>
        <v>393</v>
      </c>
      <c r="U30" t="s">
        <v>116</v>
      </c>
      <c r="V30" t="s">
        <v>118</v>
      </c>
      <c r="W30" t="s">
        <v>116</v>
      </c>
      <c r="X30" s="4" t="s">
        <v>118</v>
      </c>
      <c r="Y30" s="4" t="s">
        <v>215</v>
      </c>
      <c r="Z30" s="4" t="s">
        <v>136</v>
      </c>
      <c r="AA30" s="4" t="s">
        <v>48</v>
      </c>
      <c r="AB30" s="4">
        <v>521</v>
      </c>
      <c r="AC30" s="4">
        <v>2041.538</v>
      </c>
      <c r="AD30" s="4">
        <v>1143.9000000000001</v>
      </c>
      <c r="AE30" s="4">
        <v>1.7849999999999999</v>
      </c>
      <c r="AF30" s="4">
        <v>2.1</v>
      </c>
      <c r="AG30" s="4">
        <v>12.722</v>
      </c>
      <c r="AH30" s="4">
        <v>118.951913</v>
      </c>
      <c r="AI30" s="4">
        <v>1.474151</v>
      </c>
      <c r="AJ30" s="4">
        <v>44.418855999999998</v>
      </c>
      <c r="AK30" s="4">
        <v>401</v>
      </c>
      <c r="AL30" s="4">
        <v>0</v>
      </c>
      <c r="AM30" s="4">
        <v>393</v>
      </c>
      <c r="AN30" s="4">
        <v>88</v>
      </c>
      <c r="AO30" s="4">
        <v>17.162716</v>
      </c>
      <c r="AP30" s="4">
        <v>875</v>
      </c>
      <c r="AQ30" s="4">
        <v>55.6</v>
      </c>
      <c r="AR30" s="4">
        <v>44</v>
      </c>
      <c r="AS30" s="4">
        <v>17295</v>
      </c>
      <c r="AT30" s="4">
        <v>0</v>
      </c>
      <c r="AU30" s="4">
        <v>19.25</v>
      </c>
      <c r="AV30" s="4">
        <v>19259</v>
      </c>
      <c r="AW30" s="4">
        <v>0</v>
      </c>
      <c r="AX30" s="4">
        <v>0.42</v>
      </c>
      <c r="AY30">
        <v>0.85</v>
      </c>
      <c r="AZ30" t="s">
        <v>69</v>
      </c>
      <c r="BA30" t="s">
        <v>210</v>
      </c>
      <c r="BB30">
        <v>20</v>
      </c>
      <c r="BC30" t="s">
        <v>544</v>
      </c>
      <c r="BD30">
        <v>6</v>
      </c>
      <c r="BE30">
        <v>120649.30300000001</v>
      </c>
      <c r="BF30">
        <v>1.6921258136070622E-2</v>
      </c>
      <c r="BG30">
        <v>1.4383069415660027E-2</v>
      </c>
      <c r="BH30">
        <v>248367.46599999999</v>
      </c>
      <c r="BI30">
        <v>8.2198285986458466E-3</v>
      </c>
      <c r="BJ30">
        <v>6.9868543088489696E-3</v>
      </c>
      <c r="BK30">
        <v>2</v>
      </c>
      <c r="BL30" t="s">
        <v>67</v>
      </c>
      <c r="BM30">
        <v>1</v>
      </c>
      <c r="BN30" t="s">
        <v>466</v>
      </c>
    </row>
    <row r="31" spans="1:66">
      <c r="A31" s="140" t="str">
        <f t="shared" si="35"/>
        <v>송도버스</v>
      </c>
      <c r="B31" s="140" t="str">
        <f t="shared" si="1"/>
        <v>8</v>
      </c>
      <c r="C31" s="141" t="str">
        <f t="shared" si="36"/>
        <v>70바2234</v>
      </c>
      <c r="D31" s="129" t="str">
        <f t="shared" si="37"/>
        <v>대형</v>
      </c>
      <c r="E31" s="125" t="str">
        <f t="shared" si="38"/>
        <v>A</v>
      </c>
      <c r="F31" s="148">
        <f t="shared" si="39"/>
        <v>0.95299999999999996</v>
      </c>
      <c r="G31" s="149">
        <f t="shared" si="40"/>
        <v>1.9059999999999999</v>
      </c>
      <c r="H31" s="150">
        <f t="shared" si="41"/>
        <v>2</v>
      </c>
      <c r="I31" s="151">
        <f t="shared" si="42"/>
        <v>3226.3649999999998</v>
      </c>
      <c r="J31" s="152">
        <f t="shared" si="43"/>
        <v>1.9607402013798583E-2</v>
      </c>
      <c r="K31" s="152">
        <f t="shared" si="44"/>
        <v>0.34068617978784249</v>
      </c>
      <c r="L31" s="152">
        <f t="shared" si="45"/>
        <v>0.14071563508778456</v>
      </c>
      <c r="M31" s="153">
        <f t="shared" si="46"/>
        <v>14.519</v>
      </c>
      <c r="N31" s="154">
        <f t="shared" si="47"/>
        <v>3.1E-2</v>
      </c>
      <c r="O31" s="154">
        <f t="shared" si="48"/>
        <v>23.773</v>
      </c>
      <c r="P31" s="155">
        <f t="shared" si="49"/>
        <v>0.9</v>
      </c>
      <c r="Q31" s="156">
        <f t="shared" si="50"/>
        <v>89</v>
      </c>
      <c r="R31" s="157">
        <f t="shared" si="51"/>
        <v>27.341039397022861</v>
      </c>
      <c r="S31" s="142">
        <f t="shared" si="52"/>
        <v>1</v>
      </c>
      <c r="T31" s="142">
        <f t="shared" si="53"/>
        <v>767</v>
      </c>
      <c r="U31" t="s">
        <v>116</v>
      </c>
      <c r="V31" t="s">
        <v>118</v>
      </c>
      <c r="W31" t="s">
        <v>116</v>
      </c>
      <c r="X31" s="4" t="s">
        <v>118</v>
      </c>
      <c r="Y31" s="4" t="s">
        <v>216</v>
      </c>
      <c r="Z31" s="4" t="s">
        <v>136</v>
      </c>
      <c r="AA31" s="4" t="s">
        <v>48</v>
      </c>
      <c r="AB31" s="4">
        <v>521</v>
      </c>
      <c r="AC31" s="4">
        <v>3226.3649999999998</v>
      </c>
      <c r="AD31" s="4">
        <v>1693.0170000000001</v>
      </c>
      <c r="AE31" s="4">
        <v>1.9059999999999999</v>
      </c>
      <c r="AF31" s="4">
        <v>2</v>
      </c>
      <c r="AG31" s="4">
        <v>14.519</v>
      </c>
      <c r="AH31" s="4">
        <v>184.466611</v>
      </c>
      <c r="AI31" s="4">
        <v>3.616911</v>
      </c>
      <c r="AJ31" s="4">
        <v>62.845224999999999</v>
      </c>
      <c r="AK31" s="4">
        <v>454</v>
      </c>
      <c r="AL31" s="4">
        <v>1</v>
      </c>
      <c r="AM31" s="4">
        <v>767</v>
      </c>
      <c r="AN31" s="4">
        <v>89</v>
      </c>
      <c r="AO31" s="4">
        <v>17.490238000000002</v>
      </c>
      <c r="AP31" s="4">
        <v>1060.5</v>
      </c>
      <c r="AQ31" s="4">
        <v>54</v>
      </c>
      <c r="AR31" s="4">
        <v>23</v>
      </c>
      <c r="AS31" s="4">
        <v>13735</v>
      </c>
      <c r="AT31" s="4">
        <v>3.1E-2</v>
      </c>
      <c r="AU31" s="4">
        <v>23.773</v>
      </c>
      <c r="AV31" s="4">
        <v>29426</v>
      </c>
      <c r="AW31" s="4">
        <v>0</v>
      </c>
      <c r="AX31" s="4">
        <v>0.5</v>
      </c>
      <c r="AY31">
        <v>0.95299999999999996</v>
      </c>
      <c r="AZ31" t="s">
        <v>66</v>
      </c>
      <c r="BA31" t="s">
        <v>210</v>
      </c>
      <c r="BB31">
        <v>2</v>
      </c>
      <c r="BC31" t="s">
        <v>545</v>
      </c>
      <c r="BD31">
        <v>7</v>
      </c>
      <c r="BE31">
        <v>120649.30300000001</v>
      </c>
      <c r="BF31">
        <v>2.6741679560303794E-2</v>
      </c>
      <c r="BG31">
        <v>2.5484820620969514E-2</v>
      </c>
      <c r="BH31">
        <v>248367.46599999999</v>
      </c>
      <c r="BI31">
        <v>1.2990288349602117E-2</v>
      </c>
      <c r="BJ31">
        <v>1.2379744797170817E-2</v>
      </c>
      <c r="BK31">
        <v>1</v>
      </c>
      <c r="BL31" t="s">
        <v>68</v>
      </c>
      <c r="BM31">
        <v>1</v>
      </c>
      <c r="BN31" t="s">
        <v>466</v>
      </c>
    </row>
    <row r="32" spans="1:66">
      <c r="A32" s="137" t="str">
        <f t="shared" si="35"/>
        <v>송도버스</v>
      </c>
      <c r="B32" s="137" t="str">
        <f t="shared" si="1"/>
        <v>8</v>
      </c>
      <c r="C32" s="138" t="str">
        <f t="shared" si="36"/>
        <v>70바2235</v>
      </c>
      <c r="D32" s="113" t="str">
        <f t="shared" si="37"/>
        <v>대형</v>
      </c>
      <c r="E32" s="109" t="str">
        <f t="shared" si="38"/>
        <v>C</v>
      </c>
      <c r="F32" s="158">
        <f t="shared" si="39"/>
        <v>0.88749999999999996</v>
      </c>
      <c r="G32" s="159">
        <f t="shared" si="40"/>
        <v>1.7749999999999999</v>
      </c>
      <c r="H32" s="160">
        <f t="shared" si="41"/>
        <v>2</v>
      </c>
      <c r="I32" s="161">
        <f t="shared" si="42"/>
        <v>1620.2750000000001</v>
      </c>
      <c r="J32" s="162">
        <f t="shared" si="43"/>
        <v>3.6848330269582306E-2</v>
      </c>
      <c r="K32" s="162">
        <f t="shared" si="44"/>
        <v>0.36910400311149832</v>
      </c>
      <c r="L32" s="162">
        <f t="shared" si="45"/>
        <v>0.17651324620820538</v>
      </c>
      <c r="M32" s="163">
        <f t="shared" si="46"/>
        <v>16.006</v>
      </c>
      <c r="N32" s="164">
        <f t="shared" si="47"/>
        <v>0</v>
      </c>
      <c r="O32" s="164">
        <f t="shared" si="48"/>
        <v>34.253</v>
      </c>
      <c r="P32" s="165">
        <f t="shared" si="49"/>
        <v>0.15833333333333333</v>
      </c>
      <c r="Q32" s="166">
        <f t="shared" si="50"/>
        <v>88</v>
      </c>
      <c r="R32" s="167">
        <f t="shared" si="51"/>
        <v>28.963932545798244</v>
      </c>
      <c r="S32" s="139">
        <f t="shared" si="52"/>
        <v>0</v>
      </c>
      <c r="T32" s="139">
        <f t="shared" si="53"/>
        <v>555</v>
      </c>
      <c r="U32" t="s">
        <v>116</v>
      </c>
      <c r="V32" t="s">
        <v>118</v>
      </c>
      <c r="W32" t="s">
        <v>116</v>
      </c>
      <c r="X32" s="4" t="s">
        <v>118</v>
      </c>
      <c r="Y32" s="4" t="s">
        <v>217</v>
      </c>
      <c r="Z32" s="4" t="s">
        <v>136</v>
      </c>
      <c r="AA32" s="4" t="s">
        <v>48</v>
      </c>
      <c r="AB32" s="4">
        <v>521</v>
      </c>
      <c r="AC32" s="4">
        <v>1620.2750000000001</v>
      </c>
      <c r="AD32" s="4">
        <v>912.57899999999995</v>
      </c>
      <c r="AE32" s="4">
        <v>1.7749999999999999</v>
      </c>
      <c r="AF32" s="4">
        <v>2</v>
      </c>
      <c r="AG32" s="4">
        <v>16.006</v>
      </c>
      <c r="AH32" s="4">
        <v>94.169422999999995</v>
      </c>
      <c r="AI32" s="4">
        <v>3.469986</v>
      </c>
      <c r="AJ32" s="4">
        <v>34.758310999999999</v>
      </c>
      <c r="AK32" s="4">
        <v>286</v>
      </c>
      <c r="AL32" s="4">
        <v>0</v>
      </c>
      <c r="AM32" s="4">
        <v>555</v>
      </c>
      <c r="AN32" s="4">
        <v>88</v>
      </c>
      <c r="AO32" s="4">
        <v>17.205956</v>
      </c>
      <c r="AP32" s="4">
        <v>562.29999999999995</v>
      </c>
      <c r="AQ32" s="4">
        <v>9.5</v>
      </c>
      <c r="AR32" s="4">
        <v>35</v>
      </c>
      <c r="AS32" s="4">
        <v>12689</v>
      </c>
      <c r="AT32" s="4">
        <v>0</v>
      </c>
      <c r="AU32" s="4">
        <v>34.253</v>
      </c>
      <c r="AV32" s="4">
        <v>15101</v>
      </c>
      <c r="AW32" s="4">
        <v>0</v>
      </c>
      <c r="AX32" s="4">
        <v>0.47</v>
      </c>
      <c r="AY32">
        <v>0.88749999999999996</v>
      </c>
      <c r="AZ32" t="s">
        <v>69</v>
      </c>
      <c r="BA32" t="s">
        <v>210</v>
      </c>
      <c r="BB32">
        <v>7</v>
      </c>
      <c r="BC32" t="s">
        <v>226</v>
      </c>
      <c r="BD32">
        <v>5</v>
      </c>
      <c r="BE32">
        <v>120649.30300000001</v>
      </c>
      <c r="BF32">
        <v>1.3429625863648794E-2</v>
      </c>
      <c r="BG32">
        <v>1.1918792953988304E-2</v>
      </c>
      <c r="BH32">
        <v>248367.46599999999</v>
      </c>
      <c r="BI32">
        <v>6.5237006524840099E-3</v>
      </c>
      <c r="BJ32">
        <v>5.7897843290795588E-3</v>
      </c>
      <c r="BK32">
        <v>1</v>
      </c>
      <c r="BL32" t="s">
        <v>69</v>
      </c>
      <c r="BM32">
        <v>0</v>
      </c>
      <c r="BN32" t="s">
        <v>464</v>
      </c>
    </row>
    <row r="33" spans="1:66">
      <c r="A33" s="140" t="str">
        <f t="shared" si="35"/>
        <v>송도버스</v>
      </c>
      <c r="B33" s="140" t="str">
        <f t="shared" si="1"/>
        <v>8</v>
      </c>
      <c r="C33" s="141" t="str">
        <f t="shared" si="36"/>
        <v>70바2238</v>
      </c>
      <c r="D33" s="129" t="str">
        <f t="shared" si="37"/>
        <v>대형</v>
      </c>
      <c r="E33" s="125" t="str">
        <f t="shared" si="38"/>
        <v>C</v>
      </c>
      <c r="F33" s="148">
        <f t="shared" si="39"/>
        <v>0.89349999999999996</v>
      </c>
      <c r="G33" s="149">
        <f t="shared" si="40"/>
        <v>1.7869999999999999</v>
      </c>
      <c r="H33" s="150">
        <f t="shared" si="41"/>
        <v>2</v>
      </c>
      <c r="I33" s="151">
        <f t="shared" si="42"/>
        <v>3967.654</v>
      </c>
      <c r="J33" s="152">
        <f t="shared" si="43"/>
        <v>2.0347076902456827E-2</v>
      </c>
      <c r="K33" s="152">
        <f t="shared" si="44"/>
        <v>0.35708293962597049</v>
      </c>
      <c r="L33" s="152">
        <f t="shared" si="45"/>
        <v>0.17617463619559567</v>
      </c>
      <c r="M33" s="153">
        <f t="shared" si="46"/>
        <v>15.358000000000001</v>
      </c>
      <c r="N33" s="154">
        <f t="shared" si="47"/>
        <v>2.5000000000000001E-2</v>
      </c>
      <c r="O33" s="154">
        <f t="shared" si="48"/>
        <v>29.262</v>
      </c>
      <c r="P33" s="155">
        <f t="shared" si="49"/>
        <v>0.315</v>
      </c>
      <c r="Q33" s="156">
        <f t="shared" si="50"/>
        <v>89</v>
      </c>
      <c r="R33" s="157">
        <f t="shared" si="51"/>
        <v>27.747549217223938</v>
      </c>
      <c r="S33" s="142">
        <f t="shared" si="52"/>
        <v>1</v>
      </c>
      <c r="T33" s="142">
        <f t="shared" si="53"/>
        <v>1161</v>
      </c>
      <c r="U33" t="s">
        <v>116</v>
      </c>
      <c r="V33" t="s">
        <v>118</v>
      </c>
      <c r="W33" t="s">
        <v>116</v>
      </c>
      <c r="X33" s="4" t="s">
        <v>118</v>
      </c>
      <c r="Y33" s="4" t="s">
        <v>219</v>
      </c>
      <c r="Z33" s="4" t="s">
        <v>136</v>
      </c>
      <c r="AA33" s="4" t="s">
        <v>48</v>
      </c>
      <c r="AB33" s="4">
        <v>521</v>
      </c>
      <c r="AC33" s="4">
        <v>3967.654</v>
      </c>
      <c r="AD33" s="4">
        <v>2219.7510000000002</v>
      </c>
      <c r="AE33" s="4">
        <v>1.7869999999999999</v>
      </c>
      <c r="AF33" s="4">
        <v>2</v>
      </c>
      <c r="AG33" s="4">
        <v>15.358000000000001</v>
      </c>
      <c r="AH33" s="4">
        <v>229.67883900000001</v>
      </c>
      <c r="AI33" s="4">
        <v>4.6732930000000001</v>
      </c>
      <c r="AJ33" s="4">
        <v>82.014394999999993</v>
      </c>
      <c r="AK33" s="4">
        <v>699</v>
      </c>
      <c r="AL33" s="4">
        <v>1</v>
      </c>
      <c r="AM33" s="4">
        <v>1161</v>
      </c>
      <c r="AN33" s="4">
        <v>89</v>
      </c>
      <c r="AO33" s="4">
        <v>17.274791</v>
      </c>
      <c r="AP33" s="4">
        <v>1063.8</v>
      </c>
      <c r="AQ33" s="4">
        <v>18.899999999999999</v>
      </c>
      <c r="AR33" s="4">
        <v>47</v>
      </c>
      <c r="AS33" s="4">
        <v>16346</v>
      </c>
      <c r="AT33" s="4">
        <v>2.5000000000000001E-2</v>
      </c>
      <c r="AU33" s="4">
        <v>29.262</v>
      </c>
      <c r="AV33" s="4">
        <v>35165</v>
      </c>
      <c r="AW33" s="4">
        <v>0</v>
      </c>
      <c r="AX33" s="4">
        <v>0.48</v>
      </c>
      <c r="AY33">
        <v>0.89349999999999996</v>
      </c>
      <c r="AZ33" t="s">
        <v>69</v>
      </c>
      <c r="BA33" t="s">
        <v>210</v>
      </c>
      <c r="BB33">
        <v>3</v>
      </c>
      <c r="BC33" t="s">
        <v>514</v>
      </c>
      <c r="BD33">
        <v>12</v>
      </c>
      <c r="BE33">
        <v>120649.30300000001</v>
      </c>
      <c r="BF33">
        <v>3.2885842697325814E-2</v>
      </c>
      <c r="BG33">
        <v>2.9383500450060614E-2</v>
      </c>
      <c r="BH33">
        <v>248367.46599999999</v>
      </c>
      <c r="BI33">
        <v>1.5974934494842413E-2</v>
      </c>
      <c r="BJ33">
        <v>1.4273603971141696E-2</v>
      </c>
      <c r="BK33">
        <v>1</v>
      </c>
      <c r="BL33" t="s">
        <v>69</v>
      </c>
      <c r="BM33">
        <v>0</v>
      </c>
      <c r="BN33" t="s">
        <v>464</v>
      </c>
    </row>
    <row r="34" spans="1:66">
      <c r="A34" s="137" t="str">
        <f t="shared" si="35"/>
        <v>송도버스</v>
      </c>
      <c r="B34" s="137" t="str">
        <f t="shared" si="1"/>
        <v>8</v>
      </c>
      <c r="C34" s="138" t="str">
        <f t="shared" si="36"/>
        <v>70바2240</v>
      </c>
      <c r="D34" s="113" t="str">
        <f t="shared" si="37"/>
        <v>대형</v>
      </c>
      <c r="E34" s="109" t="str">
        <f t="shared" si="38"/>
        <v>C</v>
      </c>
      <c r="F34" s="158">
        <f t="shared" si="39"/>
        <v>0.85</v>
      </c>
      <c r="G34" s="159">
        <f t="shared" si="40"/>
        <v>1.7</v>
      </c>
      <c r="H34" s="160">
        <f t="shared" si="41"/>
        <v>2</v>
      </c>
      <c r="I34" s="161">
        <f t="shared" si="42"/>
        <v>2757.5889999999999</v>
      </c>
      <c r="J34" s="162">
        <f t="shared" si="43"/>
        <v>3.7412410060283917E-2</v>
      </c>
      <c r="K34" s="162">
        <f t="shared" si="44"/>
        <v>0.34425447891060129</v>
      </c>
      <c r="L34" s="162">
        <f t="shared" si="45"/>
        <v>0.18240571745825793</v>
      </c>
      <c r="M34" s="163">
        <f t="shared" si="46"/>
        <v>14.584</v>
      </c>
      <c r="N34" s="164">
        <f t="shared" si="47"/>
        <v>0</v>
      </c>
      <c r="O34" s="164">
        <f t="shared" si="48"/>
        <v>13.090999999999999</v>
      </c>
      <c r="P34" s="165">
        <f t="shared" si="49"/>
        <v>3.0000000000000002E-2</v>
      </c>
      <c r="Q34" s="166">
        <f t="shared" si="50"/>
        <v>91</v>
      </c>
      <c r="R34" s="167">
        <f t="shared" si="51"/>
        <v>27.796634470953975</v>
      </c>
      <c r="S34" s="139">
        <f t="shared" si="52"/>
        <v>0</v>
      </c>
      <c r="T34" s="139">
        <f t="shared" si="53"/>
        <v>361</v>
      </c>
      <c r="U34" t="s">
        <v>116</v>
      </c>
      <c r="V34" t="s">
        <v>118</v>
      </c>
      <c r="W34" t="s">
        <v>116</v>
      </c>
      <c r="X34" s="4" t="s">
        <v>118</v>
      </c>
      <c r="Y34" s="4" t="s">
        <v>220</v>
      </c>
      <c r="Z34" s="4" t="s">
        <v>136</v>
      </c>
      <c r="AA34" s="4" t="s">
        <v>48</v>
      </c>
      <c r="AB34" s="4">
        <v>521</v>
      </c>
      <c r="AC34" s="4">
        <v>2757.5889999999999</v>
      </c>
      <c r="AD34" s="4">
        <v>1622.04</v>
      </c>
      <c r="AE34" s="4">
        <v>1.7</v>
      </c>
      <c r="AF34" s="4">
        <v>2</v>
      </c>
      <c r="AG34" s="4">
        <v>14.584</v>
      </c>
      <c r="AH34" s="4">
        <v>160.4408</v>
      </c>
      <c r="AI34" s="4">
        <v>6.0024769999999998</v>
      </c>
      <c r="AJ34" s="4">
        <v>55.232464</v>
      </c>
      <c r="AK34" s="4">
        <v>503</v>
      </c>
      <c r="AL34" s="4">
        <v>0</v>
      </c>
      <c r="AM34" s="4">
        <v>361</v>
      </c>
      <c r="AN34" s="4">
        <v>91</v>
      </c>
      <c r="AO34" s="4">
        <v>17.187578999999999</v>
      </c>
      <c r="AP34" s="4">
        <v>634.79999999999995</v>
      </c>
      <c r="AQ34" s="4">
        <v>1.8</v>
      </c>
      <c r="AR34" s="4">
        <v>23</v>
      </c>
      <c r="AS34" s="4">
        <v>6214</v>
      </c>
      <c r="AT34" s="4">
        <v>0</v>
      </c>
      <c r="AU34" s="4">
        <v>13.090999999999999</v>
      </c>
      <c r="AV34" s="4">
        <v>24237</v>
      </c>
      <c r="AW34" s="4">
        <v>0</v>
      </c>
      <c r="AX34" s="4">
        <v>0.44</v>
      </c>
      <c r="AY34">
        <v>0.85</v>
      </c>
      <c r="AZ34" t="s">
        <v>69</v>
      </c>
      <c r="BA34" t="s">
        <v>210</v>
      </c>
      <c r="BB34">
        <v>20</v>
      </c>
      <c r="BC34" t="s">
        <v>544</v>
      </c>
      <c r="BD34">
        <v>7</v>
      </c>
      <c r="BE34">
        <v>120649.30300000001</v>
      </c>
      <c r="BF34">
        <v>2.2856236475729989E-2</v>
      </c>
      <c r="BG34">
        <v>1.9427801004370492E-2</v>
      </c>
      <c r="BH34">
        <v>248367.46599999999</v>
      </c>
      <c r="BI34">
        <v>1.1102859180437102E-2</v>
      </c>
      <c r="BJ34">
        <v>9.4374303033715363E-3</v>
      </c>
      <c r="BK34">
        <v>2</v>
      </c>
      <c r="BL34" t="s">
        <v>69</v>
      </c>
      <c r="BM34">
        <v>0</v>
      </c>
      <c r="BN34" t="s">
        <v>464</v>
      </c>
    </row>
    <row r="35" spans="1:66">
      <c r="A35" s="140" t="str">
        <f t="shared" si="35"/>
        <v>송도버스</v>
      </c>
      <c r="B35" s="140" t="str">
        <f t="shared" si="1"/>
        <v>8</v>
      </c>
      <c r="C35" s="141" t="str">
        <f t="shared" si="36"/>
        <v>70바2241</v>
      </c>
      <c r="D35" s="129" t="str">
        <f t="shared" si="37"/>
        <v>대형</v>
      </c>
      <c r="E35" s="125" t="str">
        <f t="shared" si="38"/>
        <v>C</v>
      </c>
      <c r="F35" s="148">
        <f t="shared" si="39"/>
        <v>0.877</v>
      </c>
      <c r="G35" s="149">
        <f t="shared" si="40"/>
        <v>1.754</v>
      </c>
      <c r="H35" s="150">
        <f t="shared" si="41"/>
        <v>2</v>
      </c>
      <c r="I35" s="151">
        <f t="shared" si="42"/>
        <v>3477.9169999999999</v>
      </c>
      <c r="J35" s="152">
        <f t="shared" si="43"/>
        <v>2.5423454558128829E-2</v>
      </c>
      <c r="K35" s="152">
        <f t="shared" si="44"/>
        <v>0.37913075480603425</v>
      </c>
      <c r="L35" s="152">
        <f t="shared" si="45"/>
        <v>0.21880913201781413</v>
      </c>
      <c r="M35" s="153">
        <f t="shared" si="46"/>
        <v>14.911</v>
      </c>
      <c r="N35" s="154">
        <f t="shared" si="47"/>
        <v>0</v>
      </c>
      <c r="O35" s="154">
        <f t="shared" si="48"/>
        <v>17.164999999999999</v>
      </c>
      <c r="P35" s="155">
        <f t="shared" si="49"/>
        <v>0</v>
      </c>
      <c r="Q35" s="156">
        <f t="shared" si="50"/>
        <v>84</v>
      </c>
      <c r="R35" s="157">
        <f t="shared" si="51"/>
        <v>27.858926335572217</v>
      </c>
      <c r="S35" s="142">
        <f t="shared" si="52"/>
        <v>0</v>
      </c>
      <c r="T35" s="142">
        <f t="shared" si="53"/>
        <v>597</v>
      </c>
      <c r="U35" t="s">
        <v>116</v>
      </c>
      <c r="V35" t="s">
        <v>118</v>
      </c>
      <c r="W35" t="s">
        <v>116</v>
      </c>
      <c r="X35" s="4" t="s">
        <v>118</v>
      </c>
      <c r="Y35" s="4" t="s">
        <v>221</v>
      </c>
      <c r="Z35" s="4" t="s">
        <v>136</v>
      </c>
      <c r="AA35" s="4" t="s">
        <v>48</v>
      </c>
      <c r="AB35" s="4">
        <v>521</v>
      </c>
      <c r="AC35" s="4">
        <v>3477.9169999999999</v>
      </c>
      <c r="AD35" s="4">
        <v>1982.721</v>
      </c>
      <c r="AE35" s="4">
        <v>1.754</v>
      </c>
      <c r="AF35" s="4">
        <v>2</v>
      </c>
      <c r="AG35" s="4">
        <v>14.911</v>
      </c>
      <c r="AH35" s="4">
        <v>209.65856500000001</v>
      </c>
      <c r="AI35" s="4">
        <v>5.3302449999999997</v>
      </c>
      <c r="AJ35" s="4">
        <v>79.488010000000003</v>
      </c>
      <c r="AK35" s="4">
        <v>761</v>
      </c>
      <c r="AL35" s="4">
        <v>0</v>
      </c>
      <c r="AM35" s="4">
        <v>597</v>
      </c>
      <c r="AN35" s="4">
        <v>84</v>
      </c>
      <c r="AO35" s="4">
        <v>16.588480000000001</v>
      </c>
      <c r="AP35" s="4">
        <v>666.6</v>
      </c>
      <c r="AQ35" s="4">
        <v>0</v>
      </c>
      <c r="AR35" s="4">
        <v>69</v>
      </c>
      <c r="AS35" s="4">
        <v>26452</v>
      </c>
      <c r="AT35" s="4">
        <v>0</v>
      </c>
      <c r="AU35" s="4">
        <v>17.164999999999999</v>
      </c>
      <c r="AV35" s="4">
        <v>30186</v>
      </c>
      <c r="AW35" s="4">
        <v>0</v>
      </c>
      <c r="AX35" s="4">
        <v>0.46</v>
      </c>
      <c r="AY35">
        <v>0.877</v>
      </c>
      <c r="AZ35" t="s">
        <v>69</v>
      </c>
      <c r="BA35" t="s">
        <v>210</v>
      </c>
      <c r="BB35">
        <v>10</v>
      </c>
      <c r="BC35" t="s">
        <v>506</v>
      </c>
      <c r="BD35">
        <v>9</v>
      </c>
      <c r="BE35">
        <v>120649.30300000001</v>
      </c>
      <c r="BF35">
        <v>2.8826664667926008E-2</v>
      </c>
      <c r="BG35">
        <v>2.528098491377111E-2</v>
      </c>
      <c r="BH35">
        <v>248367.46599999999</v>
      </c>
      <c r="BI35">
        <v>1.4003110214121201E-2</v>
      </c>
      <c r="BJ35">
        <v>1.2280727657784294E-2</v>
      </c>
      <c r="BK35">
        <v>1</v>
      </c>
      <c r="BL35" t="s">
        <v>69</v>
      </c>
      <c r="BM35">
        <v>0</v>
      </c>
      <c r="BN35" t="s">
        <v>464</v>
      </c>
    </row>
    <row r="36" spans="1:66">
      <c r="A36" s="137" t="str">
        <f t="shared" si="35"/>
        <v>송도버스</v>
      </c>
      <c r="B36" s="137" t="str">
        <f t="shared" si="1"/>
        <v>8</v>
      </c>
      <c r="C36" s="138" t="str">
        <f t="shared" si="36"/>
        <v>70바2242</v>
      </c>
      <c r="D36" s="113" t="str">
        <f t="shared" si="37"/>
        <v>대형</v>
      </c>
      <c r="E36" s="109" t="str">
        <f t="shared" si="38"/>
        <v>C</v>
      </c>
      <c r="F36" s="158">
        <f t="shared" si="39"/>
        <v>0.87250000000000005</v>
      </c>
      <c r="G36" s="159">
        <f t="shared" si="40"/>
        <v>1.7450000000000001</v>
      </c>
      <c r="H36" s="160">
        <f t="shared" si="41"/>
        <v>2</v>
      </c>
      <c r="I36" s="161">
        <f t="shared" si="42"/>
        <v>2184.5549999999998</v>
      </c>
      <c r="J36" s="162">
        <f t="shared" si="43"/>
        <v>1.8357114319103158E-2</v>
      </c>
      <c r="K36" s="162">
        <f t="shared" si="44"/>
        <v>0.36656000345008133</v>
      </c>
      <c r="L36" s="162">
        <f t="shared" si="45"/>
        <v>0.26916236945281763</v>
      </c>
      <c r="M36" s="163">
        <f t="shared" si="46"/>
        <v>13.954000000000001</v>
      </c>
      <c r="N36" s="164">
        <f t="shared" si="47"/>
        <v>9.1999999999999998E-2</v>
      </c>
      <c r="O36" s="164">
        <f t="shared" si="48"/>
        <v>25.497</v>
      </c>
      <c r="P36" s="165">
        <f t="shared" si="49"/>
        <v>0.48666666666666664</v>
      </c>
      <c r="Q36" s="166">
        <f t="shared" si="50"/>
        <v>91</v>
      </c>
      <c r="R36" s="167">
        <f t="shared" si="51"/>
        <v>29.020126521909233</v>
      </c>
      <c r="S36" s="139">
        <f t="shared" si="52"/>
        <v>2</v>
      </c>
      <c r="T36" s="139">
        <f t="shared" si="53"/>
        <v>557</v>
      </c>
      <c r="U36" t="s">
        <v>116</v>
      </c>
      <c r="V36" t="s">
        <v>118</v>
      </c>
      <c r="W36" t="s">
        <v>116</v>
      </c>
      <c r="X36" s="4" t="s">
        <v>118</v>
      </c>
      <c r="Y36" s="4" t="s">
        <v>222</v>
      </c>
      <c r="Z36" s="4" t="s">
        <v>136</v>
      </c>
      <c r="AA36" s="4" t="s">
        <v>48</v>
      </c>
      <c r="AB36" s="4">
        <v>521</v>
      </c>
      <c r="AC36" s="4">
        <v>2184.5549999999998</v>
      </c>
      <c r="AD36" s="4">
        <v>1251.971</v>
      </c>
      <c r="AE36" s="4">
        <v>1.7450000000000001</v>
      </c>
      <c r="AF36" s="4">
        <v>2</v>
      </c>
      <c r="AG36" s="4">
        <v>13.954000000000001</v>
      </c>
      <c r="AH36" s="4">
        <v>122.385521</v>
      </c>
      <c r="AI36" s="4">
        <v>2.246645</v>
      </c>
      <c r="AJ36" s="4">
        <v>44.861637000000002</v>
      </c>
      <c r="AK36" s="4">
        <v>588</v>
      </c>
      <c r="AL36" s="4">
        <v>2</v>
      </c>
      <c r="AM36" s="4">
        <v>557</v>
      </c>
      <c r="AN36" s="4">
        <v>91</v>
      </c>
      <c r="AO36" s="4">
        <v>17.849782999999999</v>
      </c>
      <c r="AP36" s="4">
        <v>1431.6</v>
      </c>
      <c r="AQ36" s="4">
        <v>29.2</v>
      </c>
      <c r="AR36" s="4">
        <v>42</v>
      </c>
      <c r="AS36" s="4">
        <v>15315</v>
      </c>
      <c r="AT36" s="4">
        <v>9.1999999999999998E-2</v>
      </c>
      <c r="AU36" s="4">
        <v>25.497</v>
      </c>
      <c r="AV36" s="4">
        <v>20089</v>
      </c>
      <c r="AW36" s="4">
        <v>0</v>
      </c>
      <c r="AX36" s="4">
        <v>0.42</v>
      </c>
      <c r="AY36">
        <v>0.87250000000000005</v>
      </c>
      <c r="AZ36" t="s">
        <v>69</v>
      </c>
      <c r="BA36" t="s">
        <v>210</v>
      </c>
      <c r="BB36">
        <v>14</v>
      </c>
      <c r="BC36" t="s">
        <v>469</v>
      </c>
      <c r="BD36">
        <v>8</v>
      </c>
      <c r="BE36">
        <v>120649.30300000001</v>
      </c>
      <c r="BF36">
        <v>1.8106652468601492E-2</v>
      </c>
      <c r="BG36">
        <v>1.5798054278854803E-2</v>
      </c>
      <c r="BH36">
        <v>248367.46599999999</v>
      </c>
      <c r="BI36">
        <v>8.7956568353441261E-3</v>
      </c>
      <c r="BJ36">
        <v>7.6742105888377501E-3</v>
      </c>
      <c r="BK36">
        <v>1</v>
      </c>
      <c r="BL36" t="s">
        <v>69</v>
      </c>
      <c r="BM36">
        <v>0</v>
      </c>
      <c r="BN36" t="s">
        <v>464</v>
      </c>
    </row>
    <row r="37" spans="1:66">
      <c r="A37" s="140" t="str">
        <f t="shared" si="35"/>
        <v>송도버스</v>
      </c>
      <c r="B37" s="140" t="str">
        <f t="shared" si="1"/>
        <v>8</v>
      </c>
      <c r="C37" s="141" t="str">
        <f t="shared" si="36"/>
        <v>70바2246</v>
      </c>
      <c r="D37" s="129" t="str">
        <f t="shared" si="37"/>
        <v>대형</v>
      </c>
      <c r="E37" s="125" t="str">
        <f t="shared" si="38"/>
        <v>C</v>
      </c>
      <c r="F37" s="148">
        <f t="shared" si="39"/>
        <v>0.88349999999999995</v>
      </c>
      <c r="G37" s="149">
        <f t="shared" si="40"/>
        <v>1.7669999999999999</v>
      </c>
      <c r="H37" s="150">
        <f t="shared" si="41"/>
        <v>2</v>
      </c>
      <c r="I37" s="151">
        <f t="shared" si="42"/>
        <v>1854.4670000000001</v>
      </c>
      <c r="J37" s="152">
        <f t="shared" si="43"/>
        <v>4.5684656353387414E-2</v>
      </c>
      <c r="K37" s="152">
        <f t="shared" si="44"/>
        <v>0.34773131187995054</v>
      </c>
      <c r="L37" s="152">
        <f t="shared" si="45"/>
        <v>0.18819423586399758</v>
      </c>
      <c r="M37" s="153">
        <f t="shared" si="46"/>
        <v>15.843</v>
      </c>
      <c r="N37" s="154">
        <f t="shared" si="47"/>
        <v>0</v>
      </c>
      <c r="O37" s="154">
        <f t="shared" si="48"/>
        <v>16.716000000000001</v>
      </c>
      <c r="P37" s="155">
        <f t="shared" si="49"/>
        <v>0</v>
      </c>
      <c r="Q37" s="156">
        <f t="shared" si="50"/>
        <v>78</v>
      </c>
      <c r="R37" s="157">
        <f t="shared" si="51"/>
        <v>29.253466179402043</v>
      </c>
      <c r="S37" s="142">
        <f t="shared" si="52"/>
        <v>0</v>
      </c>
      <c r="T37" s="142">
        <f t="shared" si="53"/>
        <v>310</v>
      </c>
      <c r="U37" t="s">
        <v>116</v>
      </c>
      <c r="V37" t="s">
        <v>118</v>
      </c>
      <c r="W37" t="s">
        <v>116</v>
      </c>
      <c r="X37" s="4" t="s">
        <v>118</v>
      </c>
      <c r="Y37" s="4" t="s">
        <v>223</v>
      </c>
      <c r="Z37" s="4" t="s">
        <v>136</v>
      </c>
      <c r="AA37" s="4" t="s">
        <v>48</v>
      </c>
      <c r="AB37" s="4">
        <v>521</v>
      </c>
      <c r="AC37" s="4">
        <v>1854.4670000000001</v>
      </c>
      <c r="AD37" s="4">
        <v>1049.5050000000001</v>
      </c>
      <c r="AE37" s="4">
        <v>1.7669999999999999</v>
      </c>
      <c r="AF37" s="4">
        <v>2</v>
      </c>
      <c r="AG37" s="4">
        <v>15.843</v>
      </c>
      <c r="AH37" s="4">
        <v>104.50830500000001</v>
      </c>
      <c r="AI37" s="4">
        <v>4.7744260000000001</v>
      </c>
      <c r="AJ37" s="4">
        <v>36.340809999999998</v>
      </c>
      <c r="AK37" s="4">
        <v>349</v>
      </c>
      <c r="AL37" s="4">
        <v>0</v>
      </c>
      <c r="AM37" s="4">
        <v>310</v>
      </c>
      <c r="AN37" s="4">
        <v>78</v>
      </c>
      <c r="AO37" s="4">
        <v>17.744685</v>
      </c>
      <c r="AP37" s="4">
        <v>568.29999999999995</v>
      </c>
      <c r="AQ37" s="4">
        <v>0</v>
      </c>
      <c r="AR37" s="4">
        <v>37</v>
      </c>
      <c r="AS37" s="4">
        <v>13203</v>
      </c>
      <c r="AT37" s="4">
        <v>0</v>
      </c>
      <c r="AU37" s="4">
        <v>16.716000000000001</v>
      </c>
      <c r="AV37" s="4">
        <v>16946</v>
      </c>
      <c r="AW37" s="4">
        <v>0</v>
      </c>
      <c r="AX37" s="4">
        <v>0.46</v>
      </c>
      <c r="AY37">
        <v>0.88349999999999995</v>
      </c>
      <c r="AZ37" t="s">
        <v>69</v>
      </c>
      <c r="BA37" t="s">
        <v>210</v>
      </c>
      <c r="BB37">
        <v>9</v>
      </c>
      <c r="BC37" t="s">
        <v>505</v>
      </c>
      <c r="BD37">
        <v>5</v>
      </c>
      <c r="BE37">
        <v>120649.30300000001</v>
      </c>
      <c r="BF37">
        <v>1.5370722862775261E-2</v>
      </c>
      <c r="BG37">
        <v>1.3580033649261943E-2</v>
      </c>
      <c r="BH37">
        <v>248367.46599999999</v>
      </c>
      <c r="BI37">
        <v>7.4666260837882859E-3</v>
      </c>
      <c r="BJ37">
        <v>6.5967641450269503E-3</v>
      </c>
      <c r="BK37">
        <v>1</v>
      </c>
      <c r="BL37" t="s">
        <v>69</v>
      </c>
      <c r="BM37">
        <v>0</v>
      </c>
      <c r="BN37" t="s">
        <v>464</v>
      </c>
    </row>
    <row r="38" spans="1:66">
      <c r="A38" s="137" t="str">
        <f t="shared" si="35"/>
        <v>송도버스</v>
      </c>
      <c r="B38" s="137" t="str">
        <f t="shared" si="1"/>
        <v>8</v>
      </c>
      <c r="C38" s="138" t="str">
        <f t="shared" si="36"/>
        <v>70바2247</v>
      </c>
      <c r="D38" s="113" t="str">
        <f t="shared" si="37"/>
        <v>대형</v>
      </c>
      <c r="E38" s="109" t="str">
        <f t="shared" si="38"/>
        <v>B</v>
      </c>
      <c r="F38" s="158">
        <f t="shared" si="39"/>
        <v>0.90749999999999997</v>
      </c>
      <c r="G38" s="159">
        <f t="shared" si="40"/>
        <v>1.8149999999999999</v>
      </c>
      <c r="H38" s="160">
        <f t="shared" si="41"/>
        <v>2</v>
      </c>
      <c r="I38" s="161">
        <f t="shared" si="42"/>
        <v>1670.162</v>
      </c>
      <c r="J38" s="162">
        <f t="shared" si="43"/>
        <v>4.0499720674871349E-2</v>
      </c>
      <c r="K38" s="162">
        <f t="shared" si="44"/>
        <v>0.33081160359014977</v>
      </c>
      <c r="L38" s="162">
        <f t="shared" si="45"/>
        <v>0.12094635131202841</v>
      </c>
      <c r="M38" s="163">
        <f t="shared" si="46"/>
        <v>16.972999999999999</v>
      </c>
      <c r="N38" s="164">
        <f t="shared" si="47"/>
        <v>0</v>
      </c>
      <c r="O38" s="164">
        <f t="shared" si="48"/>
        <v>21.614999999999998</v>
      </c>
      <c r="P38" s="165">
        <f t="shared" si="49"/>
        <v>0.75</v>
      </c>
      <c r="Q38" s="166">
        <f t="shared" si="50"/>
        <v>90</v>
      </c>
      <c r="R38" s="167">
        <f t="shared" si="51"/>
        <v>30.219900465303326</v>
      </c>
      <c r="S38" s="139">
        <f t="shared" si="52"/>
        <v>0</v>
      </c>
      <c r="T38" s="139">
        <f t="shared" si="53"/>
        <v>361</v>
      </c>
      <c r="U38" t="s">
        <v>116</v>
      </c>
      <c r="V38" t="s">
        <v>118</v>
      </c>
      <c r="W38" t="s">
        <v>116</v>
      </c>
      <c r="X38" s="4" t="s">
        <v>118</v>
      </c>
      <c r="Y38" s="4" t="s">
        <v>224</v>
      </c>
      <c r="Z38" s="4" t="s">
        <v>136</v>
      </c>
      <c r="AA38" s="4" t="s">
        <v>48</v>
      </c>
      <c r="AB38" s="4">
        <v>521</v>
      </c>
      <c r="AC38" s="4">
        <v>1670.162</v>
      </c>
      <c r="AD38" s="4">
        <v>920.06799999999998</v>
      </c>
      <c r="AE38" s="4">
        <v>1.8149999999999999</v>
      </c>
      <c r="AF38" s="4">
        <v>2</v>
      </c>
      <c r="AG38" s="4">
        <v>16.972999999999999</v>
      </c>
      <c r="AH38" s="4">
        <v>87.90831</v>
      </c>
      <c r="AI38" s="4">
        <v>3.5602619999999998</v>
      </c>
      <c r="AJ38" s="4">
        <v>29.081088999999999</v>
      </c>
      <c r="AK38" s="4">
        <v>202</v>
      </c>
      <c r="AL38" s="4">
        <v>0</v>
      </c>
      <c r="AM38" s="4">
        <v>361</v>
      </c>
      <c r="AN38" s="4">
        <v>90</v>
      </c>
      <c r="AO38" s="4">
        <v>18.998909000000001</v>
      </c>
      <c r="AP38" s="4">
        <v>554.29999999999995</v>
      </c>
      <c r="AQ38" s="4">
        <v>45</v>
      </c>
      <c r="AR38" s="4">
        <v>27</v>
      </c>
      <c r="AS38" s="4">
        <v>6883</v>
      </c>
      <c r="AT38" s="4">
        <v>0</v>
      </c>
      <c r="AU38" s="4">
        <v>21.614999999999998</v>
      </c>
      <c r="AV38" s="4">
        <v>15281</v>
      </c>
      <c r="AW38" s="4">
        <v>0</v>
      </c>
      <c r="AX38" s="4">
        <v>0.48</v>
      </c>
      <c r="AY38">
        <v>0.90749999999999997</v>
      </c>
      <c r="AZ38" t="s">
        <v>68</v>
      </c>
      <c r="BA38" t="s">
        <v>210</v>
      </c>
      <c r="BB38">
        <v>4</v>
      </c>
      <c r="BC38" t="s">
        <v>509</v>
      </c>
      <c r="BD38">
        <v>10</v>
      </c>
      <c r="BE38">
        <v>120649.30300000001</v>
      </c>
      <c r="BF38">
        <v>1.3843113540407273E-2</v>
      </c>
      <c r="BG38">
        <v>1.25626255379196E-2</v>
      </c>
      <c r="BH38">
        <v>248367.46599999999</v>
      </c>
      <c r="BI38">
        <v>6.7245602932551564E-3</v>
      </c>
      <c r="BJ38">
        <v>6.102538466129054E-3</v>
      </c>
      <c r="BK38">
        <v>1</v>
      </c>
      <c r="BL38" t="s">
        <v>69</v>
      </c>
      <c r="BM38">
        <v>1</v>
      </c>
      <c r="BN38" t="s">
        <v>466</v>
      </c>
    </row>
    <row r="39" spans="1:66">
      <c r="A39" s="140" t="str">
        <f t="shared" si="35"/>
        <v>송도버스</v>
      </c>
      <c r="B39" s="140" t="str">
        <f t="shared" si="1"/>
        <v>8</v>
      </c>
      <c r="C39" s="141" t="str">
        <f t="shared" si="36"/>
        <v>70바2251</v>
      </c>
      <c r="D39" s="129" t="str">
        <f t="shared" si="37"/>
        <v>대형</v>
      </c>
      <c r="E39" s="125" t="str">
        <f t="shared" si="38"/>
        <v>C</v>
      </c>
      <c r="F39" s="148">
        <f t="shared" si="39"/>
        <v>0.85333333333333328</v>
      </c>
      <c r="G39" s="149">
        <f t="shared" si="40"/>
        <v>1.792</v>
      </c>
      <c r="H39" s="150">
        <f t="shared" si="41"/>
        <v>2.1</v>
      </c>
      <c r="I39" s="151">
        <f t="shared" si="42"/>
        <v>3423.7289999999998</v>
      </c>
      <c r="J39" s="152">
        <f t="shared" si="43"/>
        <v>1.7179493335736408E-2</v>
      </c>
      <c r="K39" s="152">
        <f t="shared" si="44"/>
        <v>0.36262008490643582</v>
      </c>
      <c r="L39" s="152">
        <f t="shared" si="45"/>
        <v>8.8499995180693333E-2</v>
      </c>
      <c r="M39" s="153">
        <f t="shared" si="46"/>
        <v>12.768000000000001</v>
      </c>
      <c r="N39" s="154">
        <f t="shared" si="47"/>
        <v>2.9000000000000001E-2</v>
      </c>
      <c r="O39" s="154">
        <f t="shared" si="48"/>
        <v>16.035</v>
      </c>
      <c r="P39" s="155">
        <f t="shared" si="49"/>
        <v>0.52166666666666672</v>
      </c>
      <c r="Q39" s="156">
        <f t="shared" si="50"/>
        <v>91</v>
      </c>
      <c r="R39" s="157">
        <f t="shared" si="51"/>
        <v>26.840897847043781</v>
      </c>
      <c r="S39" s="142">
        <f t="shared" si="52"/>
        <v>1</v>
      </c>
      <c r="T39" s="142">
        <f t="shared" si="53"/>
        <v>549</v>
      </c>
      <c r="U39" t="s">
        <v>116</v>
      </c>
      <c r="V39" t="s">
        <v>118</v>
      </c>
      <c r="W39" t="s">
        <v>116</v>
      </c>
      <c r="X39" s="4" t="s">
        <v>118</v>
      </c>
      <c r="Y39" s="4" t="s">
        <v>225</v>
      </c>
      <c r="Z39" s="4" t="s">
        <v>136</v>
      </c>
      <c r="AA39" s="4" t="s">
        <v>48</v>
      </c>
      <c r="AB39" s="4">
        <v>521</v>
      </c>
      <c r="AC39" s="4">
        <v>3423.7289999999998</v>
      </c>
      <c r="AD39" s="4">
        <v>1910.1559999999999</v>
      </c>
      <c r="AE39" s="4">
        <v>1.792</v>
      </c>
      <c r="AF39" s="4">
        <v>2.1</v>
      </c>
      <c r="AG39" s="4">
        <v>12.768000000000001</v>
      </c>
      <c r="AH39" s="4">
        <v>205.66968600000001</v>
      </c>
      <c r="AI39" s="4">
        <v>3.5333009999999998</v>
      </c>
      <c r="AJ39" s="4">
        <v>74.579959000000002</v>
      </c>
      <c r="AK39" s="4">
        <v>303</v>
      </c>
      <c r="AL39" s="4">
        <v>1</v>
      </c>
      <c r="AM39" s="4">
        <v>549</v>
      </c>
      <c r="AN39" s="4">
        <v>91</v>
      </c>
      <c r="AO39" s="4">
        <v>16.646736000000001</v>
      </c>
      <c r="AP39" s="4">
        <v>506.5</v>
      </c>
      <c r="AQ39" s="4">
        <v>31.3</v>
      </c>
      <c r="AR39" s="4">
        <v>70</v>
      </c>
      <c r="AS39" s="4">
        <v>19257</v>
      </c>
      <c r="AT39" s="4">
        <v>2.9000000000000001E-2</v>
      </c>
      <c r="AU39" s="4">
        <v>16.035</v>
      </c>
      <c r="AV39" s="4">
        <v>31278</v>
      </c>
      <c r="AW39" s="4">
        <v>0</v>
      </c>
      <c r="AX39" s="4">
        <v>0.44</v>
      </c>
      <c r="AY39">
        <v>0.85333333333333328</v>
      </c>
      <c r="AZ39" t="s">
        <v>69</v>
      </c>
      <c r="BA39" t="s">
        <v>210</v>
      </c>
      <c r="BB39">
        <v>19</v>
      </c>
      <c r="BC39" t="s">
        <v>508</v>
      </c>
      <c r="BD39">
        <v>7</v>
      </c>
      <c r="BE39">
        <v>120649.30300000001</v>
      </c>
      <c r="BF39">
        <v>2.8377528214978576E-2</v>
      </c>
      <c r="BG39">
        <v>2.4215490743448382E-2</v>
      </c>
      <c r="BH39">
        <v>248367.46599999999</v>
      </c>
      <c r="BI39">
        <v>1.3784933490443551E-2</v>
      </c>
      <c r="BJ39">
        <v>1.1763143245178496E-2</v>
      </c>
      <c r="BK39">
        <v>1</v>
      </c>
      <c r="BL39" t="s">
        <v>67</v>
      </c>
      <c r="BM39">
        <v>1</v>
      </c>
      <c r="BN39" t="s">
        <v>466</v>
      </c>
    </row>
    <row r="40" spans="1:66">
      <c r="A40" s="137" t="str">
        <f t="shared" si="35"/>
        <v>송도버스</v>
      </c>
      <c r="B40" s="137" t="str">
        <f t="shared" si="1"/>
        <v>8</v>
      </c>
      <c r="C40" s="138" t="str">
        <f t="shared" si="36"/>
        <v>70바2253</v>
      </c>
      <c r="D40" s="113" t="str">
        <f t="shared" si="37"/>
        <v>대형</v>
      </c>
      <c r="E40" s="109" t="str">
        <f t="shared" si="38"/>
        <v>C</v>
      </c>
      <c r="F40" s="158">
        <f t="shared" si="39"/>
        <v>0.87571428571428567</v>
      </c>
      <c r="G40" s="159">
        <f t="shared" si="40"/>
        <v>1.839</v>
      </c>
      <c r="H40" s="160">
        <f t="shared" si="41"/>
        <v>2.1</v>
      </c>
      <c r="I40" s="161">
        <f t="shared" si="42"/>
        <v>4245.6040000000003</v>
      </c>
      <c r="J40" s="162">
        <f t="shared" si="43"/>
        <v>2.7859683784163428E-2</v>
      </c>
      <c r="K40" s="162">
        <f t="shared" si="44"/>
        <v>0.36433031974716473</v>
      </c>
      <c r="L40" s="162">
        <f t="shared" si="45"/>
        <v>0.16487642276575959</v>
      </c>
      <c r="M40" s="163">
        <f t="shared" si="46"/>
        <v>14.613</v>
      </c>
      <c r="N40" s="164">
        <f t="shared" si="47"/>
        <v>0.23599999999999999</v>
      </c>
      <c r="O40" s="164">
        <f t="shared" si="48"/>
        <v>35.235999999999997</v>
      </c>
      <c r="P40" s="165">
        <f t="shared" si="49"/>
        <v>0.46499999999999997</v>
      </c>
      <c r="Q40" s="166">
        <f t="shared" si="50"/>
        <v>92</v>
      </c>
      <c r="R40" s="167">
        <f t="shared" si="51"/>
        <v>28.185274027410628</v>
      </c>
      <c r="S40" s="139">
        <f t="shared" si="52"/>
        <v>10</v>
      </c>
      <c r="T40" s="139">
        <f t="shared" si="53"/>
        <v>1496</v>
      </c>
      <c r="U40" t="s">
        <v>116</v>
      </c>
      <c r="V40" t="s">
        <v>118</v>
      </c>
      <c r="W40" t="s">
        <v>116</v>
      </c>
      <c r="X40" s="4" t="s">
        <v>118</v>
      </c>
      <c r="Y40" s="4" t="s">
        <v>227</v>
      </c>
      <c r="Z40" s="4" t="s">
        <v>136</v>
      </c>
      <c r="AA40" s="4" t="s">
        <v>48</v>
      </c>
      <c r="AB40" s="4">
        <v>521</v>
      </c>
      <c r="AC40" s="4">
        <v>4245.6040000000003</v>
      </c>
      <c r="AD40" s="4">
        <v>2308.8110000000001</v>
      </c>
      <c r="AE40" s="4">
        <v>1.839</v>
      </c>
      <c r="AF40" s="4">
        <v>2.1</v>
      </c>
      <c r="AG40" s="4">
        <v>14.613</v>
      </c>
      <c r="AH40" s="4">
        <v>247.82743600000001</v>
      </c>
      <c r="AI40" s="4">
        <v>6.9043939999999999</v>
      </c>
      <c r="AJ40" s="4">
        <v>90.291049000000001</v>
      </c>
      <c r="AK40" s="4">
        <v>700</v>
      </c>
      <c r="AL40" s="4">
        <v>10</v>
      </c>
      <c r="AM40" s="4">
        <v>1496</v>
      </c>
      <c r="AN40" s="4">
        <v>92</v>
      </c>
      <c r="AO40" s="4">
        <v>17.131291000000001</v>
      </c>
      <c r="AP40" s="4">
        <v>1088.9000000000001</v>
      </c>
      <c r="AQ40" s="4">
        <v>27.9</v>
      </c>
      <c r="AR40" s="4">
        <v>56</v>
      </c>
      <c r="AS40" s="4">
        <v>16110</v>
      </c>
      <c r="AT40" s="4">
        <v>0.23599999999999999</v>
      </c>
      <c r="AU40" s="4">
        <v>35.235999999999997</v>
      </c>
      <c r="AV40" s="4">
        <v>38278</v>
      </c>
      <c r="AW40" s="4">
        <v>0</v>
      </c>
      <c r="AX40" s="4">
        <v>0.47</v>
      </c>
      <c r="AY40">
        <v>0.87571428571428567</v>
      </c>
      <c r="AZ40" t="s">
        <v>69</v>
      </c>
      <c r="BA40" t="s">
        <v>210</v>
      </c>
      <c r="BB40">
        <v>11</v>
      </c>
      <c r="BC40" t="s">
        <v>502</v>
      </c>
      <c r="BD40">
        <v>12</v>
      </c>
      <c r="BE40">
        <v>120649.30300000001</v>
      </c>
      <c r="BF40">
        <v>3.5189627245505097E-2</v>
      </c>
      <c r="BG40">
        <v>3.0816059287849463E-2</v>
      </c>
      <c r="BH40">
        <v>248367.46599999999</v>
      </c>
      <c r="BI40">
        <v>1.7094042421804151E-2</v>
      </c>
      <c r="BJ40">
        <v>1.496949714937992E-2</v>
      </c>
      <c r="BK40">
        <v>1</v>
      </c>
      <c r="BL40" t="s">
        <v>67</v>
      </c>
      <c r="BM40">
        <v>1</v>
      </c>
      <c r="BN40" t="s">
        <v>466</v>
      </c>
    </row>
    <row r="41" spans="1:66">
      <c r="A41" s="140" t="str">
        <f t="shared" si="35"/>
        <v>송도버스</v>
      </c>
      <c r="B41" s="140" t="str">
        <f t="shared" si="1"/>
        <v>8</v>
      </c>
      <c r="C41" s="141" t="str">
        <f t="shared" si="36"/>
        <v>70바2255</v>
      </c>
      <c r="D41" s="129" t="str">
        <f t="shared" si="37"/>
        <v>대형</v>
      </c>
      <c r="E41" s="125" t="str">
        <f t="shared" si="38"/>
        <v>B</v>
      </c>
      <c r="F41" s="148">
        <f t="shared" si="39"/>
        <v>0.93300000000000005</v>
      </c>
      <c r="G41" s="149">
        <f t="shared" si="40"/>
        <v>1.8660000000000001</v>
      </c>
      <c r="H41" s="150">
        <f t="shared" si="41"/>
        <v>2</v>
      </c>
      <c r="I41" s="151">
        <f t="shared" si="42"/>
        <v>5248.2030000000004</v>
      </c>
      <c r="J41" s="152">
        <f t="shared" si="43"/>
        <v>1.8052963876248645E-2</v>
      </c>
      <c r="K41" s="152">
        <f t="shared" si="44"/>
        <v>0.37672313073391395</v>
      </c>
      <c r="L41" s="152">
        <f t="shared" si="45"/>
        <v>0.19016032725868262</v>
      </c>
      <c r="M41" s="153">
        <f t="shared" si="46"/>
        <v>14.377000000000001</v>
      </c>
      <c r="N41" s="154">
        <f t="shared" si="47"/>
        <v>0</v>
      </c>
      <c r="O41" s="154">
        <f t="shared" si="48"/>
        <v>32.43</v>
      </c>
      <c r="P41" s="155">
        <f t="shared" si="49"/>
        <v>1.1133333333333333</v>
      </c>
      <c r="Q41" s="156">
        <f t="shared" si="50"/>
        <v>87</v>
      </c>
      <c r="R41" s="157">
        <f t="shared" si="51"/>
        <v>27.70344275915998</v>
      </c>
      <c r="S41" s="142">
        <f t="shared" si="52"/>
        <v>0</v>
      </c>
      <c r="T41" s="142">
        <f t="shared" si="53"/>
        <v>1702</v>
      </c>
      <c r="U41" t="s">
        <v>116</v>
      </c>
      <c r="V41" t="s">
        <v>118</v>
      </c>
      <c r="W41" t="s">
        <v>116</v>
      </c>
      <c r="X41" s="4" t="s">
        <v>118</v>
      </c>
      <c r="Y41" s="4" t="s">
        <v>228</v>
      </c>
      <c r="Z41" s="4" t="s">
        <v>136</v>
      </c>
      <c r="AA41" s="4" t="s">
        <v>48</v>
      </c>
      <c r="AB41" s="4">
        <v>521</v>
      </c>
      <c r="AC41" s="4">
        <v>5248.2030000000004</v>
      </c>
      <c r="AD41" s="4">
        <v>2811.8939999999998</v>
      </c>
      <c r="AE41" s="4">
        <v>1.8660000000000001</v>
      </c>
      <c r="AF41" s="4">
        <v>2</v>
      </c>
      <c r="AG41" s="4">
        <v>14.377000000000001</v>
      </c>
      <c r="AH41" s="4">
        <v>313.01187099999999</v>
      </c>
      <c r="AI41" s="4">
        <v>5.650792</v>
      </c>
      <c r="AJ41" s="4">
        <v>117.918812</v>
      </c>
      <c r="AK41" s="4">
        <v>998</v>
      </c>
      <c r="AL41" s="4">
        <v>0</v>
      </c>
      <c r="AM41" s="4">
        <v>1702</v>
      </c>
      <c r="AN41" s="4">
        <v>87</v>
      </c>
      <c r="AO41" s="4">
        <v>16.766784999999999</v>
      </c>
      <c r="AP41" s="4">
        <v>1467.7</v>
      </c>
      <c r="AQ41" s="4">
        <v>66.8</v>
      </c>
      <c r="AR41" s="4">
        <v>55</v>
      </c>
      <c r="AS41" s="4">
        <v>30560</v>
      </c>
      <c r="AT41" s="4">
        <v>0</v>
      </c>
      <c r="AU41" s="4">
        <v>32.43</v>
      </c>
      <c r="AV41" s="4">
        <v>48079</v>
      </c>
      <c r="AW41" s="4">
        <v>0</v>
      </c>
      <c r="AX41" s="4">
        <v>0.48</v>
      </c>
      <c r="AY41">
        <v>0.93300000000000005</v>
      </c>
      <c r="AZ41" t="s">
        <v>68</v>
      </c>
      <c r="BA41" t="s">
        <v>210</v>
      </c>
      <c r="BB41">
        <v>1</v>
      </c>
      <c r="BC41" t="s">
        <v>511</v>
      </c>
      <c r="BD41">
        <v>13</v>
      </c>
      <c r="BE41">
        <v>120649.30300000001</v>
      </c>
      <c r="BF41">
        <v>4.3499654531779598E-2</v>
      </c>
      <c r="BG41">
        <v>4.0585177678150369E-2</v>
      </c>
      <c r="BH41">
        <v>248367.46599999999</v>
      </c>
      <c r="BI41">
        <v>2.1130798991201211E-2</v>
      </c>
      <c r="BJ41">
        <v>1.971503545879073E-2</v>
      </c>
      <c r="BK41">
        <v>1</v>
      </c>
      <c r="BL41" t="s">
        <v>68</v>
      </c>
      <c r="BM41">
        <v>0</v>
      </c>
      <c r="BN41" t="s">
        <v>464</v>
      </c>
    </row>
    <row r="42" spans="1:66">
      <c r="A42" s="137" t="str">
        <f t="shared" si="35"/>
        <v>송도버스</v>
      </c>
      <c r="B42" s="137" t="str">
        <f t="shared" si="1"/>
        <v>8</v>
      </c>
      <c r="C42" s="138" t="str">
        <f t="shared" si="36"/>
        <v>70바2256</v>
      </c>
      <c r="D42" s="113" t="str">
        <f t="shared" si="37"/>
        <v>대형</v>
      </c>
      <c r="E42" s="109" t="str">
        <f t="shared" si="38"/>
        <v>C</v>
      </c>
      <c r="F42" s="158">
        <f t="shared" si="39"/>
        <v>0.88600000000000001</v>
      </c>
      <c r="G42" s="159">
        <f t="shared" si="40"/>
        <v>1.772</v>
      </c>
      <c r="H42" s="160">
        <f t="shared" si="41"/>
        <v>2</v>
      </c>
      <c r="I42" s="161">
        <f t="shared" si="42"/>
        <v>3977.3409999999999</v>
      </c>
      <c r="J42" s="162">
        <f t="shared" si="43"/>
        <v>4.3934670629036034E-2</v>
      </c>
      <c r="K42" s="162">
        <f t="shared" si="44"/>
        <v>0.3783868087716552</v>
      </c>
      <c r="L42" s="162">
        <f t="shared" si="45"/>
        <v>0.17876264569721328</v>
      </c>
      <c r="M42" s="163">
        <f t="shared" si="46"/>
        <v>13.768000000000001</v>
      </c>
      <c r="N42" s="164">
        <f t="shared" si="47"/>
        <v>0.05</v>
      </c>
      <c r="O42" s="164">
        <f t="shared" si="48"/>
        <v>17.146999999999998</v>
      </c>
      <c r="P42" s="165">
        <f t="shared" si="49"/>
        <v>0</v>
      </c>
      <c r="Q42" s="166">
        <f t="shared" si="50"/>
        <v>70</v>
      </c>
      <c r="R42" s="167">
        <f t="shared" si="51"/>
        <v>27.257094117934077</v>
      </c>
      <c r="S42" s="139">
        <f t="shared" si="52"/>
        <v>2</v>
      </c>
      <c r="T42" s="139">
        <f t="shared" si="53"/>
        <v>682</v>
      </c>
      <c r="U42" t="s">
        <v>116</v>
      </c>
      <c r="V42" t="s">
        <v>118</v>
      </c>
      <c r="W42" t="s">
        <v>116</v>
      </c>
      <c r="X42" s="4" t="s">
        <v>118</v>
      </c>
      <c r="Y42" s="4" t="s">
        <v>229</v>
      </c>
      <c r="Z42" s="4" t="s">
        <v>136</v>
      </c>
      <c r="AA42" s="4" t="s">
        <v>48</v>
      </c>
      <c r="AB42" s="4">
        <v>521</v>
      </c>
      <c r="AC42" s="4">
        <v>3977.3409999999999</v>
      </c>
      <c r="AD42" s="4">
        <v>2244.7269999999999</v>
      </c>
      <c r="AE42" s="4">
        <v>1.772</v>
      </c>
      <c r="AF42" s="4">
        <v>2</v>
      </c>
      <c r="AG42" s="4">
        <v>13.768000000000001</v>
      </c>
      <c r="AH42" s="4">
        <v>252.59634</v>
      </c>
      <c r="AI42" s="4">
        <v>11.097737</v>
      </c>
      <c r="AJ42" s="4">
        <v>95.579122999999996</v>
      </c>
      <c r="AK42" s="4">
        <v>711</v>
      </c>
      <c r="AL42" s="4">
        <v>2</v>
      </c>
      <c r="AM42" s="4">
        <v>682</v>
      </c>
      <c r="AN42" s="4">
        <v>70</v>
      </c>
      <c r="AO42" s="4">
        <v>15.745837</v>
      </c>
      <c r="AP42" s="4">
        <v>447.8</v>
      </c>
      <c r="AQ42" s="4">
        <v>0</v>
      </c>
      <c r="AR42" s="4">
        <v>86</v>
      </c>
      <c r="AS42" s="4">
        <v>41717</v>
      </c>
      <c r="AT42" s="4">
        <v>0.05</v>
      </c>
      <c r="AU42" s="4">
        <v>17.146999999999998</v>
      </c>
      <c r="AV42" s="4">
        <v>35464</v>
      </c>
      <c r="AW42" s="4">
        <v>0</v>
      </c>
      <c r="AX42" s="4">
        <v>0.45</v>
      </c>
      <c r="AY42">
        <v>0.88600000000000001</v>
      </c>
      <c r="AZ42" t="s">
        <v>69</v>
      </c>
      <c r="BA42" t="s">
        <v>210</v>
      </c>
      <c r="BB42">
        <v>8</v>
      </c>
      <c r="BC42" t="s">
        <v>503</v>
      </c>
      <c r="BD42">
        <v>11</v>
      </c>
      <c r="BE42">
        <v>120649.30300000001</v>
      </c>
      <c r="BF42">
        <v>3.2966133256484703E-2</v>
      </c>
      <c r="BG42">
        <v>2.9207994065245449E-2</v>
      </c>
      <c r="BH42">
        <v>248367.46599999999</v>
      </c>
      <c r="BI42">
        <v>1.6013937187731343E-2</v>
      </c>
      <c r="BJ42">
        <v>1.4188348348329971E-2</v>
      </c>
      <c r="BK42">
        <v>1</v>
      </c>
      <c r="BL42" t="s">
        <v>69</v>
      </c>
      <c r="BM42">
        <v>0</v>
      </c>
      <c r="BN42" t="s">
        <v>464</v>
      </c>
    </row>
    <row r="43" spans="1:66">
      <c r="A43" s="140" t="str">
        <f t="shared" si="35"/>
        <v>송도버스</v>
      </c>
      <c r="B43" s="140" t="str">
        <f t="shared" si="1"/>
        <v>8</v>
      </c>
      <c r="C43" s="141" t="str">
        <f t="shared" si="36"/>
        <v>70바2264</v>
      </c>
      <c r="D43" s="129" t="str">
        <f t="shared" si="37"/>
        <v>대형</v>
      </c>
      <c r="E43" s="125" t="str">
        <f t="shared" si="38"/>
        <v>D</v>
      </c>
      <c r="F43" s="148">
        <f t="shared" si="39"/>
        <v>0.84619047619047616</v>
      </c>
      <c r="G43" s="149">
        <f t="shared" si="40"/>
        <v>1.7769999999999999</v>
      </c>
      <c r="H43" s="150">
        <f t="shared" si="41"/>
        <v>2.1</v>
      </c>
      <c r="I43" s="151">
        <f t="shared" si="42"/>
        <v>1366.7070000000001</v>
      </c>
      <c r="J43" s="152">
        <f t="shared" si="43"/>
        <v>2.4513329357294288E-2</v>
      </c>
      <c r="K43" s="152">
        <f t="shared" si="44"/>
        <v>0.3578512398095231</v>
      </c>
      <c r="L43" s="152">
        <f t="shared" si="45"/>
        <v>0.18292143085533327</v>
      </c>
      <c r="M43" s="153">
        <f t="shared" si="46"/>
        <v>13.356999999999999</v>
      </c>
      <c r="N43" s="154">
        <f t="shared" si="47"/>
        <v>0</v>
      </c>
      <c r="O43" s="154">
        <f t="shared" si="48"/>
        <v>21.731000000000002</v>
      </c>
      <c r="P43" s="155">
        <f t="shared" si="49"/>
        <v>1.5000000000000001E-2</v>
      </c>
      <c r="Q43" s="156">
        <f t="shared" si="50"/>
        <v>82</v>
      </c>
      <c r="R43" s="157">
        <f t="shared" si="51"/>
        <v>26.794373771032269</v>
      </c>
      <c r="S43" s="142">
        <f t="shared" si="52"/>
        <v>0</v>
      </c>
      <c r="T43" s="142">
        <f t="shared" si="53"/>
        <v>297</v>
      </c>
      <c r="U43" t="s">
        <v>116</v>
      </c>
      <c r="V43" t="s">
        <v>118</v>
      </c>
      <c r="W43" t="s">
        <v>116</v>
      </c>
      <c r="X43" s="4" t="s">
        <v>118</v>
      </c>
      <c r="Y43" s="4" t="s">
        <v>230</v>
      </c>
      <c r="Z43" s="4" t="s">
        <v>136</v>
      </c>
      <c r="AA43" s="4" t="s">
        <v>48</v>
      </c>
      <c r="AB43" s="4">
        <v>521</v>
      </c>
      <c r="AC43" s="4">
        <v>1366.7070000000001</v>
      </c>
      <c r="AD43" s="4">
        <v>769.13900000000001</v>
      </c>
      <c r="AE43" s="4">
        <v>1.7769999999999999</v>
      </c>
      <c r="AF43" s="4">
        <v>2.1</v>
      </c>
      <c r="AG43" s="4">
        <v>13.356999999999999</v>
      </c>
      <c r="AH43" s="4">
        <v>82.584701999999993</v>
      </c>
      <c r="AI43" s="4">
        <v>2.0244260000000001</v>
      </c>
      <c r="AJ43" s="4">
        <v>29.553038000000001</v>
      </c>
      <c r="AK43" s="4">
        <v>250</v>
      </c>
      <c r="AL43" s="4">
        <v>0</v>
      </c>
      <c r="AM43" s="4">
        <v>297</v>
      </c>
      <c r="AN43" s="4">
        <v>82</v>
      </c>
      <c r="AO43" s="4">
        <v>16.549154000000001</v>
      </c>
      <c r="AP43" s="4">
        <v>287.10000000000002</v>
      </c>
      <c r="AQ43" s="4">
        <v>0.9</v>
      </c>
      <c r="AR43" s="4">
        <v>25</v>
      </c>
      <c r="AS43" s="4">
        <v>6446</v>
      </c>
      <c r="AT43" s="4">
        <v>0</v>
      </c>
      <c r="AU43" s="4">
        <v>21.731000000000002</v>
      </c>
      <c r="AV43" s="4">
        <v>12517</v>
      </c>
      <c r="AW43" s="4">
        <v>0</v>
      </c>
      <c r="AX43" s="4">
        <v>0.45</v>
      </c>
      <c r="AY43">
        <v>0.84619047619047616</v>
      </c>
      <c r="AZ43" t="s">
        <v>67</v>
      </c>
      <c r="BA43" t="s">
        <v>210</v>
      </c>
      <c r="BB43">
        <v>2</v>
      </c>
      <c r="BC43" t="s">
        <v>518</v>
      </c>
      <c r="BD43">
        <v>10</v>
      </c>
      <c r="BE43">
        <v>120649.30300000001</v>
      </c>
      <c r="BF43">
        <v>1.1327931169233526E-2</v>
      </c>
      <c r="BG43">
        <v>9.5855874703466553E-3</v>
      </c>
      <c r="BH43">
        <v>248367.46599999999</v>
      </c>
      <c r="BI43">
        <v>5.5027617828174004E-3</v>
      </c>
      <c r="BJ43">
        <v>4.6563846133650093E-3</v>
      </c>
      <c r="BK43">
        <v>1</v>
      </c>
      <c r="BL43" t="s">
        <v>67</v>
      </c>
      <c r="BM43">
        <v>0</v>
      </c>
      <c r="BN43" t="s">
        <v>464</v>
      </c>
    </row>
    <row r="44" spans="1:66">
      <c r="A44" s="137" t="str">
        <f t="shared" si="35"/>
        <v>송도버스</v>
      </c>
      <c r="B44" s="137" t="str">
        <f t="shared" si="1"/>
        <v>8</v>
      </c>
      <c r="C44" s="138" t="str">
        <f t="shared" si="36"/>
        <v>70바2265</v>
      </c>
      <c r="D44" s="113" t="str">
        <f t="shared" si="37"/>
        <v>대형</v>
      </c>
      <c r="E44" s="109" t="str">
        <f t="shared" si="38"/>
        <v>C</v>
      </c>
      <c r="F44" s="158">
        <f t="shared" si="39"/>
        <v>0.87</v>
      </c>
      <c r="G44" s="159">
        <f t="shared" si="40"/>
        <v>1.827</v>
      </c>
      <c r="H44" s="160">
        <f t="shared" si="41"/>
        <v>2.1</v>
      </c>
      <c r="I44" s="161">
        <f t="shared" si="42"/>
        <v>6125.0940000000001</v>
      </c>
      <c r="J44" s="162">
        <f t="shared" si="43"/>
        <v>2.2159473674527013E-2</v>
      </c>
      <c r="K44" s="162">
        <f t="shared" si="44"/>
        <v>0.36832912312048394</v>
      </c>
      <c r="L44" s="162">
        <f t="shared" si="45"/>
        <v>0.17469119657592194</v>
      </c>
      <c r="M44" s="163">
        <f t="shared" si="46"/>
        <v>18.984000000000002</v>
      </c>
      <c r="N44" s="164">
        <f t="shared" si="47"/>
        <v>8.2000000000000003E-2</v>
      </c>
      <c r="O44" s="164">
        <f t="shared" si="48"/>
        <v>32.914000000000001</v>
      </c>
      <c r="P44" s="165">
        <f t="shared" si="49"/>
        <v>0.64</v>
      </c>
      <c r="Q44" s="166">
        <f t="shared" si="50"/>
        <v>89</v>
      </c>
      <c r="R44" s="167">
        <f t="shared" si="51"/>
        <v>27.274184936628036</v>
      </c>
      <c r="S44" s="139">
        <f t="shared" si="52"/>
        <v>5</v>
      </c>
      <c r="T44" s="139">
        <f t="shared" si="53"/>
        <v>2016</v>
      </c>
      <c r="U44" t="s">
        <v>116</v>
      </c>
      <c r="V44" t="s">
        <v>118</v>
      </c>
      <c r="W44" t="s">
        <v>116</v>
      </c>
      <c r="X44" s="4" t="s">
        <v>118</v>
      </c>
      <c r="Y44" s="4" t="s">
        <v>231</v>
      </c>
      <c r="Z44" s="4" t="s">
        <v>136</v>
      </c>
      <c r="AA44" s="4" t="s">
        <v>48</v>
      </c>
      <c r="AB44" s="4">
        <v>521</v>
      </c>
      <c r="AC44" s="4">
        <v>6125.0940000000001</v>
      </c>
      <c r="AD44" s="4">
        <v>3352.7570000000001</v>
      </c>
      <c r="AE44" s="4">
        <v>1.827</v>
      </c>
      <c r="AF44" s="4">
        <v>2.1</v>
      </c>
      <c r="AG44" s="4">
        <v>18.984000000000002</v>
      </c>
      <c r="AH44" s="4">
        <v>368.45049299999999</v>
      </c>
      <c r="AI44" s="4">
        <v>8.164669</v>
      </c>
      <c r="AJ44" s="4">
        <v>135.71104700000001</v>
      </c>
      <c r="AK44" s="4">
        <v>1070</v>
      </c>
      <c r="AL44" s="4">
        <v>5</v>
      </c>
      <c r="AM44" s="4">
        <v>2016</v>
      </c>
      <c r="AN44" s="4">
        <v>89</v>
      </c>
      <c r="AO44" s="4">
        <v>16.623926000000001</v>
      </c>
      <c r="AP44" s="4">
        <v>2356.3000000000002</v>
      </c>
      <c r="AQ44" s="4">
        <v>38.4</v>
      </c>
      <c r="AR44" s="4">
        <v>96</v>
      </c>
      <c r="AS44" s="4">
        <v>42268</v>
      </c>
      <c r="AT44" s="4">
        <v>8.2000000000000003E-2</v>
      </c>
      <c r="AU44" s="4">
        <v>32.914000000000001</v>
      </c>
      <c r="AV44" s="4">
        <v>52662</v>
      </c>
      <c r="AW44" s="4">
        <v>0</v>
      </c>
      <c r="AX44" s="4">
        <v>0.57999999999999996</v>
      </c>
      <c r="AY44">
        <v>0.87</v>
      </c>
      <c r="AZ44" t="s">
        <v>69</v>
      </c>
      <c r="BA44" t="s">
        <v>210</v>
      </c>
      <c r="BB44">
        <v>15</v>
      </c>
      <c r="BC44" t="s">
        <v>512</v>
      </c>
      <c r="BD44">
        <v>11</v>
      </c>
      <c r="BE44">
        <v>120649.30300000001</v>
      </c>
      <c r="BF44">
        <v>5.076775288125783E-2</v>
      </c>
      <c r="BG44">
        <v>4.4167945006694312E-2</v>
      </c>
      <c r="BH44">
        <v>248367.46599999999</v>
      </c>
      <c r="BI44">
        <v>2.4661418416210761E-2</v>
      </c>
      <c r="BJ44">
        <v>2.1455434022103363E-2</v>
      </c>
      <c r="BK44">
        <v>2</v>
      </c>
      <c r="BL44" t="s">
        <v>69</v>
      </c>
      <c r="BM44">
        <v>0</v>
      </c>
      <c r="BN44" t="s">
        <v>464</v>
      </c>
    </row>
    <row r="45" spans="1:66">
      <c r="A45" s="140" t="str">
        <f t="shared" si="35"/>
        <v>송도버스</v>
      </c>
      <c r="B45" s="140" t="str">
        <f t="shared" si="1"/>
        <v>8</v>
      </c>
      <c r="C45" s="141" t="str">
        <f t="shared" si="36"/>
        <v>70바2271</v>
      </c>
      <c r="D45" s="129" t="str">
        <f t="shared" si="37"/>
        <v>대형</v>
      </c>
      <c r="E45" s="125" t="str">
        <f t="shared" si="38"/>
        <v>A</v>
      </c>
      <c r="F45" s="148">
        <f t="shared" si="39"/>
        <v>0.97499999999999998</v>
      </c>
      <c r="G45" s="149">
        <f t="shared" si="40"/>
        <v>1.95</v>
      </c>
      <c r="H45" s="150">
        <f t="shared" si="41"/>
        <v>2</v>
      </c>
      <c r="I45" s="151">
        <f t="shared" si="42"/>
        <v>5631.7340000000004</v>
      </c>
      <c r="J45" s="152">
        <f t="shared" si="43"/>
        <v>1.5564057962373437E-2</v>
      </c>
      <c r="K45" s="152">
        <f t="shared" si="44"/>
        <v>0.36187065466408619</v>
      </c>
      <c r="L45" s="152">
        <f t="shared" si="45"/>
        <v>0.23775980896825025</v>
      </c>
      <c r="M45" s="153">
        <f t="shared" si="46"/>
        <v>14.571999999999999</v>
      </c>
      <c r="N45" s="154">
        <f t="shared" si="47"/>
        <v>8.8999999999999996E-2</v>
      </c>
      <c r="O45" s="154">
        <f t="shared" si="48"/>
        <v>14.311999999999999</v>
      </c>
      <c r="P45" s="155">
        <f t="shared" si="49"/>
        <v>3.833333333333333E-2</v>
      </c>
      <c r="Q45" s="156">
        <f t="shared" si="50"/>
        <v>81</v>
      </c>
      <c r="R45" s="157">
        <f t="shared" si="51"/>
        <v>26.459621624104106</v>
      </c>
      <c r="S45" s="142">
        <f t="shared" si="52"/>
        <v>5</v>
      </c>
      <c r="T45" s="142">
        <f t="shared" si="53"/>
        <v>806</v>
      </c>
      <c r="U45" t="s">
        <v>116</v>
      </c>
      <c r="V45" t="s">
        <v>118</v>
      </c>
      <c r="W45" t="s">
        <v>116</v>
      </c>
      <c r="X45" s="4" t="s">
        <v>118</v>
      </c>
      <c r="Y45" s="4" t="s">
        <v>233</v>
      </c>
      <c r="Z45" s="4" t="s">
        <v>136</v>
      </c>
      <c r="AA45" s="4" t="s">
        <v>48</v>
      </c>
      <c r="AB45" s="4">
        <v>521</v>
      </c>
      <c r="AC45" s="4">
        <v>5631.7340000000004</v>
      </c>
      <c r="AD45" s="4">
        <v>2887.4450000000002</v>
      </c>
      <c r="AE45" s="4">
        <v>1.95</v>
      </c>
      <c r="AF45" s="4">
        <v>2</v>
      </c>
      <c r="AG45" s="4">
        <v>14.571999999999999</v>
      </c>
      <c r="AH45" s="4">
        <v>341.87992700000001</v>
      </c>
      <c r="AI45" s="4">
        <v>5.3210389999999999</v>
      </c>
      <c r="AJ45" s="4">
        <v>123.716313</v>
      </c>
      <c r="AK45" s="4">
        <v>1339</v>
      </c>
      <c r="AL45" s="4">
        <v>5</v>
      </c>
      <c r="AM45" s="4">
        <v>806</v>
      </c>
      <c r="AN45" s="4">
        <v>81</v>
      </c>
      <c r="AO45" s="4">
        <v>16.472840999999999</v>
      </c>
      <c r="AP45" s="4">
        <v>988</v>
      </c>
      <c r="AQ45" s="4">
        <v>2.2999999999999998</v>
      </c>
      <c r="AR45" s="4">
        <v>36</v>
      </c>
      <c r="AS45" s="4">
        <v>18648</v>
      </c>
      <c r="AT45" s="4">
        <v>8.8999999999999996E-2</v>
      </c>
      <c r="AU45" s="4">
        <v>14.311999999999999</v>
      </c>
      <c r="AV45" s="4">
        <v>50594</v>
      </c>
      <c r="AW45" s="4">
        <v>0</v>
      </c>
      <c r="AX45" s="4">
        <v>0.53</v>
      </c>
      <c r="AY45">
        <v>0.97499999999999998</v>
      </c>
      <c r="AZ45" t="s">
        <v>66</v>
      </c>
      <c r="BA45" t="s">
        <v>210</v>
      </c>
      <c r="BB45">
        <v>1</v>
      </c>
      <c r="BC45" t="s">
        <v>546</v>
      </c>
      <c r="BD45">
        <v>11</v>
      </c>
      <c r="BE45">
        <v>120649.30300000001</v>
      </c>
      <c r="BF45">
        <v>4.6678545668846508E-2</v>
      </c>
      <c r="BG45">
        <v>4.5511582027125345E-2</v>
      </c>
      <c r="BH45">
        <v>248367.46599999999</v>
      </c>
      <c r="BI45">
        <v>2.2675006878718974E-2</v>
      </c>
      <c r="BJ45">
        <v>2.2108131706750998E-2</v>
      </c>
      <c r="BK45">
        <v>1</v>
      </c>
      <c r="BL45" t="s">
        <v>68</v>
      </c>
      <c r="BM45">
        <v>1</v>
      </c>
      <c r="BN45" t="s">
        <v>466</v>
      </c>
    </row>
    <row r="46" spans="1:66">
      <c r="A46" s="137" t="str">
        <f t="shared" si="35"/>
        <v>송도버스</v>
      </c>
      <c r="B46" s="137" t="str">
        <f t="shared" si="1"/>
        <v>8</v>
      </c>
      <c r="C46" s="138" t="str">
        <f t="shared" si="36"/>
        <v>70바2276</v>
      </c>
      <c r="D46" s="113" t="str">
        <f t="shared" si="37"/>
        <v>대형</v>
      </c>
      <c r="E46" s="109" t="str">
        <f t="shared" si="38"/>
        <v>C</v>
      </c>
      <c r="F46" s="158">
        <f t="shared" si="39"/>
        <v>0.89619047619047609</v>
      </c>
      <c r="G46" s="159">
        <f t="shared" si="40"/>
        <v>1.8819999999999999</v>
      </c>
      <c r="H46" s="160">
        <f t="shared" si="41"/>
        <v>2.1</v>
      </c>
      <c r="I46" s="161">
        <f t="shared" si="42"/>
        <v>5404.3639999999996</v>
      </c>
      <c r="J46" s="162">
        <f t="shared" si="43"/>
        <v>1.7184884656777002E-2</v>
      </c>
      <c r="K46" s="162">
        <f t="shared" si="44"/>
        <v>0.375128291707997</v>
      </c>
      <c r="L46" s="162">
        <f t="shared" si="45"/>
        <v>0.18429550637225769</v>
      </c>
      <c r="M46" s="163">
        <f t="shared" si="46"/>
        <v>13.574</v>
      </c>
      <c r="N46" s="164">
        <f t="shared" si="47"/>
        <v>0.53700000000000003</v>
      </c>
      <c r="O46" s="164">
        <f t="shared" si="48"/>
        <v>23.24</v>
      </c>
      <c r="P46" s="165">
        <f t="shared" si="49"/>
        <v>1.075</v>
      </c>
      <c r="Q46" s="166">
        <f t="shared" si="50"/>
        <v>89</v>
      </c>
      <c r="R46" s="167">
        <f t="shared" si="51"/>
        <v>27.457664152252917</v>
      </c>
      <c r="S46" s="139">
        <f t="shared" si="52"/>
        <v>29</v>
      </c>
      <c r="T46" s="139">
        <f t="shared" si="53"/>
        <v>1256</v>
      </c>
      <c r="U46" t="s">
        <v>116</v>
      </c>
      <c r="V46" t="s">
        <v>118</v>
      </c>
      <c r="W46" t="s">
        <v>116</v>
      </c>
      <c r="X46" s="4" t="s">
        <v>118</v>
      </c>
      <c r="Y46" s="4" t="s">
        <v>234</v>
      </c>
      <c r="Z46" s="4" t="s">
        <v>136</v>
      </c>
      <c r="AA46" s="4" t="s">
        <v>48</v>
      </c>
      <c r="AB46" s="4">
        <v>521</v>
      </c>
      <c r="AC46" s="4">
        <v>5404.3639999999996</v>
      </c>
      <c r="AD46" s="4">
        <v>2871.8429999999998</v>
      </c>
      <c r="AE46" s="4">
        <v>1.8819999999999999</v>
      </c>
      <c r="AF46" s="4">
        <v>2.1</v>
      </c>
      <c r="AG46" s="4">
        <v>13.574</v>
      </c>
      <c r="AH46" s="4">
        <v>323.892718</v>
      </c>
      <c r="AI46" s="4">
        <v>5.5660590000000001</v>
      </c>
      <c r="AJ46" s="4">
        <v>121.501322</v>
      </c>
      <c r="AK46" s="4">
        <v>996</v>
      </c>
      <c r="AL46" s="4">
        <v>29</v>
      </c>
      <c r="AM46" s="4">
        <v>1256</v>
      </c>
      <c r="AN46" s="4">
        <v>89</v>
      </c>
      <c r="AO46" s="4">
        <v>16.685659999999999</v>
      </c>
      <c r="AP46" s="4">
        <v>2356.3000000000002</v>
      </c>
      <c r="AQ46" s="4">
        <v>64.5</v>
      </c>
      <c r="AR46" s="4">
        <v>70</v>
      </c>
      <c r="AS46" s="4">
        <v>44599</v>
      </c>
      <c r="AT46" s="4">
        <v>0.53700000000000003</v>
      </c>
      <c r="AU46" s="4">
        <v>23.24</v>
      </c>
      <c r="AV46" s="4">
        <v>48837</v>
      </c>
      <c r="AW46" s="4">
        <v>0</v>
      </c>
      <c r="AX46" s="4">
        <v>0.47</v>
      </c>
      <c r="AY46">
        <v>0.89619047619047609</v>
      </c>
      <c r="AZ46" t="s">
        <v>69</v>
      </c>
      <c r="BA46" t="s">
        <v>210</v>
      </c>
      <c r="BB46">
        <v>1</v>
      </c>
      <c r="BC46" t="s">
        <v>504</v>
      </c>
      <c r="BD46">
        <v>12</v>
      </c>
      <c r="BE46">
        <v>120649.30300000001</v>
      </c>
      <c r="BF46">
        <v>4.4793992717885811E-2</v>
      </c>
      <c r="BG46">
        <v>4.0143949664314803E-2</v>
      </c>
      <c r="BH46">
        <v>248367.46599999999</v>
      </c>
      <c r="BI46">
        <v>2.1759548813047841E-2</v>
      </c>
      <c r="BJ46">
        <v>1.9500700412455253E-2</v>
      </c>
      <c r="BK46">
        <v>1</v>
      </c>
      <c r="BL46" t="s">
        <v>68</v>
      </c>
      <c r="BM46">
        <v>-1</v>
      </c>
      <c r="BN46" t="s">
        <v>465</v>
      </c>
    </row>
    <row r="47" spans="1:66">
      <c r="A47" s="140" t="str">
        <f t="shared" si="35"/>
        <v>송도버스</v>
      </c>
      <c r="B47" s="140" t="str">
        <f t="shared" si="1"/>
        <v>8</v>
      </c>
      <c r="C47" s="141" t="str">
        <f t="shared" si="36"/>
        <v>70바2282</v>
      </c>
      <c r="D47" s="129" t="str">
        <f t="shared" si="37"/>
        <v>대형</v>
      </c>
      <c r="E47" s="125" t="str">
        <f t="shared" si="38"/>
        <v>C</v>
      </c>
      <c r="F47" s="148">
        <f t="shared" si="39"/>
        <v>0.89449999999999996</v>
      </c>
      <c r="G47" s="149">
        <f t="shared" si="40"/>
        <v>1.7889999999999999</v>
      </c>
      <c r="H47" s="150">
        <f t="shared" si="41"/>
        <v>2</v>
      </c>
      <c r="I47" s="151">
        <f t="shared" si="42"/>
        <v>2730.5079999999998</v>
      </c>
      <c r="J47" s="152">
        <f t="shared" si="43"/>
        <v>1.4679055144870048E-2</v>
      </c>
      <c r="K47" s="152">
        <f t="shared" si="44"/>
        <v>0.37185778588230101</v>
      </c>
      <c r="L47" s="152">
        <f t="shared" si="45"/>
        <v>0.18714466319087877</v>
      </c>
      <c r="M47" s="153">
        <f t="shared" si="46"/>
        <v>12.134</v>
      </c>
      <c r="N47" s="154">
        <f t="shared" si="47"/>
        <v>3.6999999999999998E-2</v>
      </c>
      <c r="O47" s="154">
        <f t="shared" si="48"/>
        <v>28.2</v>
      </c>
      <c r="P47" s="155">
        <f t="shared" si="49"/>
        <v>1.35</v>
      </c>
      <c r="Q47" s="156">
        <f t="shared" si="50"/>
        <v>90</v>
      </c>
      <c r="R47" s="157">
        <f t="shared" si="51"/>
        <v>27.167051275900484</v>
      </c>
      <c r="S47" s="142">
        <f t="shared" si="52"/>
        <v>1</v>
      </c>
      <c r="T47" s="142">
        <f t="shared" si="53"/>
        <v>770</v>
      </c>
      <c r="U47" t="s">
        <v>116</v>
      </c>
      <c r="V47" t="s">
        <v>118</v>
      </c>
      <c r="W47" t="s">
        <v>116</v>
      </c>
      <c r="X47" s="4" t="s">
        <v>118</v>
      </c>
      <c r="Y47" s="4" t="s">
        <v>235</v>
      </c>
      <c r="Z47" s="4" t="s">
        <v>136</v>
      </c>
      <c r="AA47" s="4" t="s">
        <v>48</v>
      </c>
      <c r="AB47" s="4">
        <v>521</v>
      </c>
      <c r="AC47" s="4">
        <v>2730.5079999999998</v>
      </c>
      <c r="AD47" s="4">
        <v>1526.26</v>
      </c>
      <c r="AE47" s="4">
        <v>1.7889999999999999</v>
      </c>
      <c r="AF47" s="4">
        <v>2</v>
      </c>
      <c r="AG47" s="4">
        <v>12.134</v>
      </c>
      <c r="AH47" s="4">
        <v>163.83717999999999</v>
      </c>
      <c r="AI47" s="4">
        <v>2.4049749999999999</v>
      </c>
      <c r="AJ47" s="4">
        <v>60.924131000000003</v>
      </c>
      <c r="AK47" s="4">
        <v>511</v>
      </c>
      <c r="AL47" s="4">
        <v>1</v>
      </c>
      <c r="AM47" s="4">
        <v>770</v>
      </c>
      <c r="AN47" s="4">
        <v>90</v>
      </c>
      <c r="AO47" s="4">
        <v>16.665984999999999</v>
      </c>
      <c r="AP47" s="4">
        <v>699.2</v>
      </c>
      <c r="AQ47" s="4">
        <v>81</v>
      </c>
      <c r="AR47" s="4">
        <v>42</v>
      </c>
      <c r="AS47" s="4">
        <v>14439</v>
      </c>
      <c r="AT47" s="4">
        <v>3.6999999999999998E-2</v>
      </c>
      <c r="AU47" s="4">
        <v>28.2</v>
      </c>
      <c r="AV47" s="4">
        <v>25089</v>
      </c>
      <c r="AW47" s="4">
        <v>0</v>
      </c>
      <c r="AX47" s="4">
        <v>0.42</v>
      </c>
      <c r="AY47">
        <v>0.89449999999999996</v>
      </c>
      <c r="AZ47" t="s">
        <v>69</v>
      </c>
      <c r="BA47" t="s">
        <v>210</v>
      </c>
      <c r="BB47">
        <v>2</v>
      </c>
      <c r="BC47" t="s">
        <v>232</v>
      </c>
      <c r="BD47">
        <v>20</v>
      </c>
      <c r="BE47">
        <v>120649.30300000001</v>
      </c>
      <c r="BF47">
        <v>2.2631775999567935E-2</v>
      </c>
      <c r="BG47">
        <v>2.0244123631613518E-2</v>
      </c>
      <c r="BH47">
        <v>248367.46599999999</v>
      </c>
      <c r="BI47">
        <v>1.0993823160397345E-2</v>
      </c>
      <c r="BJ47">
        <v>9.8339748169754236E-3</v>
      </c>
      <c r="BK47">
        <v>1</v>
      </c>
      <c r="BL47" t="s">
        <v>69</v>
      </c>
      <c r="BM47">
        <v>0</v>
      </c>
      <c r="BN47" t="s">
        <v>464</v>
      </c>
    </row>
    <row r="48" spans="1:66">
      <c r="A48" s="137" t="str">
        <f t="shared" si="35"/>
        <v>송도버스</v>
      </c>
      <c r="B48" s="137" t="str">
        <f t="shared" si="1"/>
        <v>8</v>
      </c>
      <c r="C48" s="138" t="str">
        <f t="shared" si="36"/>
        <v>70바2287</v>
      </c>
      <c r="D48" s="113" t="str">
        <f t="shared" si="37"/>
        <v>대형</v>
      </c>
      <c r="E48" s="109" t="str">
        <f t="shared" si="38"/>
        <v>C</v>
      </c>
      <c r="F48" s="158">
        <f t="shared" si="39"/>
        <v>0.89190476190476187</v>
      </c>
      <c r="G48" s="159">
        <f t="shared" si="40"/>
        <v>1.873</v>
      </c>
      <c r="H48" s="160">
        <f t="shared" si="41"/>
        <v>2.1</v>
      </c>
      <c r="I48" s="161">
        <f t="shared" si="42"/>
        <v>5336.3509999999997</v>
      </c>
      <c r="J48" s="162">
        <f t="shared" si="43"/>
        <v>3.0939859290314488E-2</v>
      </c>
      <c r="K48" s="162">
        <f t="shared" si="44"/>
        <v>0.33618812156759453</v>
      </c>
      <c r="L48" s="162">
        <f t="shared" si="45"/>
        <v>0.1015675318209016</v>
      </c>
      <c r="M48" s="163">
        <f t="shared" si="46"/>
        <v>13.702999999999999</v>
      </c>
      <c r="N48" s="164">
        <f t="shared" si="47"/>
        <v>0.39400000000000002</v>
      </c>
      <c r="O48" s="164">
        <f t="shared" si="48"/>
        <v>18.177</v>
      </c>
      <c r="P48" s="165">
        <f t="shared" si="49"/>
        <v>0.13</v>
      </c>
      <c r="Q48" s="166">
        <f t="shared" si="50"/>
        <v>86</v>
      </c>
      <c r="R48" s="167">
        <f t="shared" si="51"/>
        <v>26.386802921145392</v>
      </c>
      <c r="S48" s="139">
        <f t="shared" si="52"/>
        <v>21</v>
      </c>
      <c r="T48" s="139">
        <f t="shared" si="53"/>
        <v>970</v>
      </c>
      <c r="U48" t="s">
        <v>116</v>
      </c>
      <c r="V48" t="s">
        <v>118</v>
      </c>
      <c r="W48" t="s">
        <v>116</v>
      </c>
      <c r="X48" s="4" t="s">
        <v>118</v>
      </c>
      <c r="Y48" s="4" t="s">
        <v>236</v>
      </c>
      <c r="Z48" s="4" t="s">
        <v>136</v>
      </c>
      <c r="AA48" s="4" t="s">
        <v>48</v>
      </c>
      <c r="AB48" s="4">
        <v>521</v>
      </c>
      <c r="AC48" s="4">
        <v>5336.3509999999997</v>
      </c>
      <c r="AD48" s="4">
        <v>2848.451</v>
      </c>
      <c r="AE48" s="4">
        <v>1.873</v>
      </c>
      <c r="AF48" s="4">
        <v>2.1</v>
      </c>
      <c r="AG48" s="4">
        <v>13.702999999999999</v>
      </c>
      <c r="AH48" s="4">
        <v>319.55213199999997</v>
      </c>
      <c r="AI48" s="4">
        <v>9.8868980000000004</v>
      </c>
      <c r="AJ48" s="4">
        <v>107.429631</v>
      </c>
      <c r="AK48" s="4">
        <v>542</v>
      </c>
      <c r="AL48" s="4">
        <v>21</v>
      </c>
      <c r="AM48" s="4">
        <v>970</v>
      </c>
      <c r="AN48" s="4">
        <v>86</v>
      </c>
      <c r="AO48" s="4">
        <v>16.699469000000001</v>
      </c>
      <c r="AP48" s="4">
        <v>1071.3</v>
      </c>
      <c r="AQ48" s="4">
        <v>7.8</v>
      </c>
      <c r="AR48" s="4">
        <v>48</v>
      </c>
      <c r="AS48" s="4">
        <v>16401</v>
      </c>
      <c r="AT48" s="4">
        <v>0.39400000000000002</v>
      </c>
      <c r="AU48" s="4">
        <v>18.177</v>
      </c>
      <c r="AV48" s="4">
        <v>46357</v>
      </c>
      <c r="AW48" s="4">
        <v>0</v>
      </c>
      <c r="AX48" s="4">
        <v>0.49</v>
      </c>
      <c r="AY48">
        <v>0.89190476190476187</v>
      </c>
      <c r="AZ48" t="s">
        <v>69</v>
      </c>
      <c r="BA48" t="s">
        <v>210</v>
      </c>
      <c r="BB48">
        <v>5</v>
      </c>
      <c r="BC48" t="s">
        <v>246</v>
      </c>
      <c r="BD48">
        <v>13</v>
      </c>
      <c r="BE48">
        <v>120649.30300000001</v>
      </c>
      <c r="BF48">
        <v>4.4230267952729066E-2</v>
      </c>
      <c r="BG48">
        <v>3.9449186607362637E-2</v>
      </c>
      <c r="BH48">
        <v>248367.46599999999</v>
      </c>
      <c r="BI48">
        <v>2.1485708599209206E-2</v>
      </c>
      <c r="BJ48">
        <v>1.916320581253278E-2</v>
      </c>
      <c r="BK48">
        <v>1</v>
      </c>
      <c r="BL48" t="s">
        <v>69</v>
      </c>
      <c r="BM48">
        <v>0</v>
      </c>
      <c r="BN48" t="s">
        <v>464</v>
      </c>
    </row>
    <row r="49" spans="1:66">
      <c r="A49" s="140" t="str">
        <f t="shared" ref="A49:A58" si="54">W49</f>
        <v>송도버스</v>
      </c>
      <c r="B49" s="140" t="str">
        <f t="shared" si="1"/>
        <v>8</v>
      </c>
      <c r="C49" s="141" t="str">
        <f t="shared" ref="C49:C58" si="55">Y49</f>
        <v>70바2289</v>
      </c>
      <c r="D49" s="129" t="str">
        <f t="shared" ref="D49:D58" si="56">Z49</f>
        <v>대형</v>
      </c>
      <c r="E49" s="125" t="str">
        <f t="shared" ref="E49:E58" si="57">AZ49</f>
        <v>D</v>
      </c>
      <c r="F49" s="148">
        <f t="shared" ref="F49:F58" si="58">G49/H49</f>
        <v>0.84666666666666668</v>
      </c>
      <c r="G49" s="149">
        <f t="shared" ref="G49:G58" si="59">AE49</f>
        <v>1.778</v>
      </c>
      <c r="H49" s="150">
        <f t="shared" ref="H49:H58" si="60">AF49</f>
        <v>2.1</v>
      </c>
      <c r="I49" s="151">
        <f t="shared" ref="I49:I58" si="61">AC49</f>
        <v>4580.4399999999996</v>
      </c>
      <c r="J49" s="152">
        <f t="shared" ref="J49:J58" si="62">AI49/AH49</f>
        <v>2.1833840286569026E-2</v>
      </c>
      <c r="K49" s="152">
        <f t="shared" ref="K49:K58" si="63">AJ49/AH49</f>
        <v>0.36369345643611506</v>
      </c>
      <c r="L49" s="152">
        <f t="shared" ref="L49:L58" si="64">AK49/AC49</f>
        <v>0.16133821204949744</v>
      </c>
      <c r="M49" s="153">
        <f t="shared" ref="M49:M58" si="65">AG49</f>
        <v>14.333</v>
      </c>
      <c r="N49" s="154">
        <f t="shared" ref="N49:N58" si="66">IF(AW49=0,AT49,"속도계이상")</f>
        <v>4.3999999999999997E-2</v>
      </c>
      <c r="O49" s="154">
        <f t="shared" ref="O49:O58" si="67">IF(AW49=0,AU49,"속도계이상")</f>
        <v>29.866</v>
      </c>
      <c r="P49" s="155">
        <f t="shared" ref="P49:P58" si="68">AQ49/60</f>
        <v>6.6666666666666666E-2</v>
      </c>
      <c r="Q49" s="156">
        <f t="shared" ref="Q49:Q58" si="69">AN49</f>
        <v>92</v>
      </c>
      <c r="R49" s="157">
        <f t="shared" ref="R49:R58" si="70">AC49/(AH49-AI49-AJ49)</f>
        <v>26.899365246532664</v>
      </c>
      <c r="S49" s="142">
        <f t="shared" ref="S49:S58" si="71">IF(AW49=0,AL49,"속도계이상")</f>
        <v>2</v>
      </c>
      <c r="T49" s="142">
        <f t="shared" ref="T49:T58" si="72">IF(AW49=0,AM49,"속도계이상")</f>
        <v>1368</v>
      </c>
      <c r="U49" t="s">
        <v>116</v>
      </c>
      <c r="V49" t="s">
        <v>118</v>
      </c>
      <c r="W49" t="s">
        <v>116</v>
      </c>
      <c r="X49" s="4" t="s">
        <v>118</v>
      </c>
      <c r="Y49" s="4" t="s">
        <v>237</v>
      </c>
      <c r="Z49" s="4" t="s">
        <v>136</v>
      </c>
      <c r="AA49" s="4" t="s">
        <v>48</v>
      </c>
      <c r="AB49" s="4">
        <v>521</v>
      </c>
      <c r="AC49" s="4">
        <v>4580.4399999999996</v>
      </c>
      <c r="AD49" s="4">
        <v>2575.75</v>
      </c>
      <c r="AE49" s="4">
        <v>1.778</v>
      </c>
      <c r="AF49" s="4">
        <v>2.1</v>
      </c>
      <c r="AG49" s="4">
        <v>14.333</v>
      </c>
      <c r="AH49" s="4">
        <v>277.11661900000001</v>
      </c>
      <c r="AI49" s="4">
        <v>6.0505199999999997</v>
      </c>
      <c r="AJ49" s="4">
        <v>100.785501</v>
      </c>
      <c r="AK49" s="4">
        <v>739</v>
      </c>
      <c r="AL49" s="4">
        <v>2</v>
      </c>
      <c r="AM49" s="4">
        <v>1368</v>
      </c>
      <c r="AN49" s="4">
        <v>92</v>
      </c>
      <c r="AO49" s="4">
        <v>16.528925000000001</v>
      </c>
      <c r="AP49" s="4">
        <v>923.1</v>
      </c>
      <c r="AQ49" s="4">
        <v>4</v>
      </c>
      <c r="AR49" s="4">
        <v>80</v>
      </c>
      <c r="AS49" s="4">
        <v>34210</v>
      </c>
      <c r="AT49" s="4">
        <v>4.3999999999999997E-2</v>
      </c>
      <c r="AU49" s="4">
        <v>29.866</v>
      </c>
      <c r="AV49" s="4">
        <v>40903</v>
      </c>
      <c r="AW49" s="4">
        <v>0</v>
      </c>
      <c r="AX49" s="4">
        <v>0.47</v>
      </c>
      <c r="AY49">
        <v>0.84666666666666668</v>
      </c>
      <c r="AZ49" t="s">
        <v>67</v>
      </c>
      <c r="BA49" t="s">
        <v>210</v>
      </c>
      <c r="BB49">
        <v>1</v>
      </c>
      <c r="BC49" t="s">
        <v>517</v>
      </c>
      <c r="BD49">
        <v>14</v>
      </c>
      <c r="BE49">
        <v>120649.30300000001</v>
      </c>
      <c r="BF49">
        <v>3.7964910580544332E-2</v>
      </c>
      <c r="BG49">
        <v>3.2143624291527534E-2</v>
      </c>
      <c r="BH49">
        <v>248367.46599999999</v>
      </c>
      <c r="BI49">
        <v>1.844219000889593E-2</v>
      </c>
      <c r="BJ49">
        <v>1.5614387540865221E-2</v>
      </c>
      <c r="BK49">
        <v>1</v>
      </c>
      <c r="BL49" t="s">
        <v>67</v>
      </c>
      <c r="BM49">
        <v>0</v>
      </c>
      <c r="BN49" t="s">
        <v>464</v>
      </c>
    </row>
    <row r="50" spans="1:66">
      <c r="A50" s="137" t="str">
        <f t="shared" si="54"/>
        <v>송도버스</v>
      </c>
      <c r="B50" s="137" t="str">
        <f t="shared" si="1"/>
        <v>8</v>
      </c>
      <c r="C50" s="138" t="str">
        <f t="shared" si="55"/>
        <v>70바2291</v>
      </c>
      <c r="D50" s="113" t="str">
        <f t="shared" si="56"/>
        <v>대형</v>
      </c>
      <c r="E50" s="109" t="str">
        <f t="shared" si="57"/>
        <v>C</v>
      </c>
      <c r="F50" s="158">
        <f t="shared" si="58"/>
        <v>0.87</v>
      </c>
      <c r="G50" s="159">
        <f t="shared" si="59"/>
        <v>1.74</v>
      </c>
      <c r="H50" s="160">
        <f t="shared" si="60"/>
        <v>2</v>
      </c>
      <c r="I50" s="161">
        <f t="shared" si="61"/>
        <v>2369.395</v>
      </c>
      <c r="J50" s="162">
        <f t="shared" si="62"/>
        <v>3.2106026594919602E-2</v>
      </c>
      <c r="K50" s="162">
        <f t="shared" si="63"/>
        <v>0.39385794601033869</v>
      </c>
      <c r="L50" s="162">
        <f t="shared" si="64"/>
        <v>0.1979408245564796</v>
      </c>
      <c r="M50" s="163">
        <f t="shared" si="65"/>
        <v>16.396999999999998</v>
      </c>
      <c r="N50" s="164">
        <f t="shared" si="66"/>
        <v>4.2000000000000003E-2</v>
      </c>
      <c r="O50" s="164">
        <f t="shared" si="67"/>
        <v>26.841999999999999</v>
      </c>
      <c r="P50" s="165">
        <f t="shared" si="68"/>
        <v>0.22333333333333333</v>
      </c>
      <c r="Q50" s="166">
        <f t="shared" si="69"/>
        <v>91</v>
      </c>
      <c r="R50" s="167">
        <f t="shared" si="70"/>
        <v>28.274674616209914</v>
      </c>
      <c r="S50" s="139">
        <f t="shared" si="71"/>
        <v>1</v>
      </c>
      <c r="T50" s="139">
        <f t="shared" si="72"/>
        <v>636</v>
      </c>
      <c r="U50" t="s">
        <v>116</v>
      </c>
      <c r="V50" t="s">
        <v>118</v>
      </c>
      <c r="W50" t="s">
        <v>116</v>
      </c>
      <c r="X50" s="4" t="s">
        <v>118</v>
      </c>
      <c r="Y50" s="4" t="s">
        <v>238</v>
      </c>
      <c r="Z50" s="4" t="s">
        <v>136</v>
      </c>
      <c r="AA50" s="4" t="s">
        <v>48</v>
      </c>
      <c r="AB50" s="4">
        <v>521</v>
      </c>
      <c r="AC50" s="4">
        <v>2369.395</v>
      </c>
      <c r="AD50" s="4">
        <v>1361.3979999999999</v>
      </c>
      <c r="AE50" s="4">
        <v>1.74</v>
      </c>
      <c r="AF50" s="4">
        <v>2</v>
      </c>
      <c r="AG50" s="4">
        <v>16.396999999999998</v>
      </c>
      <c r="AH50" s="4">
        <v>145.98246800000001</v>
      </c>
      <c r="AI50" s="4">
        <v>4.6869170000000002</v>
      </c>
      <c r="AJ50" s="4">
        <v>57.496355000000001</v>
      </c>
      <c r="AK50" s="4">
        <v>469</v>
      </c>
      <c r="AL50" s="4">
        <v>1</v>
      </c>
      <c r="AM50" s="4">
        <v>636</v>
      </c>
      <c r="AN50" s="4">
        <v>91</v>
      </c>
      <c r="AO50" s="4">
        <v>16.230681000000001</v>
      </c>
      <c r="AP50" s="4">
        <v>1018.2</v>
      </c>
      <c r="AQ50" s="4">
        <v>13.4</v>
      </c>
      <c r="AR50" s="4">
        <v>45</v>
      </c>
      <c r="AS50" s="4">
        <v>24537</v>
      </c>
      <c r="AT50" s="4">
        <v>4.2000000000000003E-2</v>
      </c>
      <c r="AU50" s="4">
        <v>26.841999999999999</v>
      </c>
      <c r="AV50" s="4">
        <v>20887</v>
      </c>
      <c r="AW50" s="4">
        <v>0</v>
      </c>
      <c r="AX50" s="4">
        <v>0.48</v>
      </c>
      <c r="AY50">
        <v>0.87</v>
      </c>
      <c r="AZ50" t="s">
        <v>69</v>
      </c>
      <c r="BA50" t="s">
        <v>210</v>
      </c>
      <c r="BB50">
        <v>15</v>
      </c>
      <c r="BC50" t="s">
        <v>512</v>
      </c>
      <c r="BD50">
        <v>7</v>
      </c>
      <c r="BE50">
        <v>120649.30300000001</v>
      </c>
      <c r="BF50">
        <v>1.9638696130718631E-2</v>
      </c>
      <c r="BG50">
        <v>1.7085665633725208E-2</v>
      </c>
      <c r="BH50">
        <v>248367.46599999999</v>
      </c>
      <c r="BI50">
        <v>9.5398766922234497E-3</v>
      </c>
      <c r="BJ50">
        <v>8.2996927222344016E-3</v>
      </c>
      <c r="BK50">
        <v>2</v>
      </c>
      <c r="BL50" t="s">
        <v>68</v>
      </c>
      <c r="BM50">
        <v>-1</v>
      </c>
      <c r="BN50" t="s">
        <v>465</v>
      </c>
    </row>
    <row r="51" spans="1:66">
      <c r="A51" s="140" t="str">
        <f t="shared" si="54"/>
        <v>송도버스</v>
      </c>
      <c r="B51" s="140" t="str">
        <f t="shared" si="1"/>
        <v>8</v>
      </c>
      <c r="C51" s="141" t="str">
        <f t="shared" si="55"/>
        <v>70바2293</v>
      </c>
      <c r="D51" s="129" t="str">
        <f t="shared" si="56"/>
        <v>대형</v>
      </c>
      <c r="E51" s="125" t="str">
        <f t="shared" si="57"/>
        <v>A</v>
      </c>
      <c r="F51" s="148">
        <f t="shared" si="58"/>
        <v>0.95105263157894737</v>
      </c>
      <c r="G51" s="149">
        <f t="shared" si="59"/>
        <v>1.8069999999999999</v>
      </c>
      <c r="H51" s="150">
        <f t="shared" si="60"/>
        <v>1.9</v>
      </c>
      <c r="I51" s="151">
        <f t="shared" si="61"/>
        <v>4280.1779999999999</v>
      </c>
      <c r="J51" s="152">
        <f t="shared" si="62"/>
        <v>3.7700406677795194E-2</v>
      </c>
      <c r="K51" s="152">
        <f t="shared" si="63"/>
        <v>0.3723537640205648</v>
      </c>
      <c r="L51" s="152">
        <f t="shared" si="64"/>
        <v>0.22171975090755572</v>
      </c>
      <c r="M51" s="153">
        <f t="shared" si="65"/>
        <v>15.483000000000001</v>
      </c>
      <c r="N51" s="154">
        <f t="shared" si="66"/>
        <v>0.81799999999999995</v>
      </c>
      <c r="O51" s="154">
        <f t="shared" si="67"/>
        <v>22.475999999999999</v>
      </c>
      <c r="P51" s="155">
        <f t="shared" si="68"/>
        <v>0.13333333333333333</v>
      </c>
      <c r="Q51" s="156">
        <f t="shared" si="69"/>
        <v>86</v>
      </c>
      <c r="R51" s="157">
        <f t="shared" si="70"/>
        <v>27.083203182756542</v>
      </c>
      <c r="S51" s="142">
        <f t="shared" si="71"/>
        <v>35</v>
      </c>
      <c r="T51" s="142">
        <f t="shared" si="72"/>
        <v>962</v>
      </c>
      <c r="U51" t="s">
        <v>116</v>
      </c>
      <c r="V51" t="s">
        <v>118</v>
      </c>
      <c r="W51" t="s">
        <v>116</v>
      </c>
      <c r="X51" s="4" t="s">
        <v>118</v>
      </c>
      <c r="Y51" s="4" t="s">
        <v>240</v>
      </c>
      <c r="Z51" s="4" t="s">
        <v>136</v>
      </c>
      <c r="AA51" s="4" t="s">
        <v>48</v>
      </c>
      <c r="AB51" s="4">
        <v>521</v>
      </c>
      <c r="AC51" s="4">
        <v>4280.1779999999999</v>
      </c>
      <c r="AD51" s="4">
        <v>2368.7220000000002</v>
      </c>
      <c r="AE51" s="4">
        <v>1.8069999999999999</v>
      </c>
      <c r="AF51" s="4">
        <v>1.9</v>
      </c>
      <c r="AG51" s="4">
        <v>15.483000000000001</v>
      </c>
      <c r="AH51" s="4">
        <v>267.885784</v>
      </c>
      <c r="AI51" s="4">
        <v>10.099403000000001</v>
      </c>
      <c r="AJ51" s="4">
        <v>99.748279999999994</v>
      </c>
      <c r="AK51" s="4">
        <v>949</v>
      </c>
      <c r="AL51" s="4">
        <v>35</v>
      </c>
      <c r="AM51" s="4">
        <v>962</v>
      </c>
      <c r="AN51" s="4">
        <v>86</v>
      </c>
      <c r="AO51" s="4">
        <v>15.977622</v>
      </c>
      <c r="AP51" s="4">
        <v>903.3</v>
      </c>
      <c r="AQ51" s="4">
        <v>8</v>
      </c>
      <c r="AR51" s="4">
        <v>79</v>
      </c>
      <c r="AS51" s="4">
        <v>40260</v>
      </c>
      <c r="AT51" s="4">
        <v>0.81799999999999995</v>
      </c>
      <c r="AU51" s="4">
        <v>22.475999999999999</v>
      </c>
      <c r="AV51" s="4">
        <v>7086</v>
      </c>
      <c r="AW51" s="4">
        <v>0</v>
      </c>
      <c r="AX51" s="4">
        <v>0.5</v>
      </c>
      <c r="AY51">
        <v>0.95105263157894737</v>
      </c>
      <c r="AZ51" t="s">
        <v>66</v>
      </c>
      <c r="BA51" t="s">
        <v>210</v>
      </c>
      <c r="BB51">
        <v>3</v>
      </c>
      <c r="BC51" t="s">
        <v>547</v>
      </c>
      <c r="BD51">
        <v>4</v>
      </c>
      <c r="BE51">
        <v>120649.30300000001</v>
      </c>
      <c r="BF51">
        <v>3.5476193343611767E-2</v>
      </c>
      <c r="BG51">
        <v>3.3739727037845509E-2</v>
      </c>
      <c r="BH51">
        <v>248367.46599999999</v>
      </c>
      <c r="BI51">
        <v>1.7233247449567328E-2</v>
      </c>
      <c r="BJ51">
        <v>1.6389725337562191E-2</v>
      </c>
      <c r="BK51">
        <v>1</v>
      </c>
      <c r="BL51" t="s">
        <v>68</v>
      </c>
      <c r="BM51">
        <v>1</v>
      </c>
      <c r="BN51" t="s">
        <v>466</v>
      </c>
    </row>
    <row r="52" spans="1:66">
      <c r="A52" s="137" t="str">
        <f t="shared" si="54"/>
        <v>송도버스</v>
      </c>
      <c r="B52" s="137" t="str">
        <f t="shared" si="1"/>
        <v>8</v>
      </c>
      <c r="C52" s="138" t="str">
        <f t="shared" si="55"/>
        <v>70바2295</v>
      </c>
      <c r="D52" s="113" t="str">
        <f t="shared" si="56"/>
        <v>대형</v>
      </c>
      <c r="E52" s="109" t="str">
        <f t="shared" si="57"/>
        <v>B</v>
      </c>
      <c r="F52" s="158">
        <f t="shared" si="58"/>
        <v>0.90349999999999997</v>
      </c>
      <c r="G52" s="159">
        <f t="shared" si="59"/>
        <v>1.8069999999999999</v>
      </c>
      <c r="H52" s="160">
        <f t="shared" si="60"/>
        <v>2</v>
      </c>
      <c r="I52" s="161">
        <f t="shared" si="61"/>
        <v>4672.8119999999999</v>
      </c>
      <c r="J52" s="162">
        <f t="shared" si="62"/>
        <v>1.4755407932704108E-2</v>
      </c>
      <c r="K52" s="162">
        <f t="shared" si="63"/>
        <v>0.36730275430406462</v>
      </c>
      <c r="L52" s="162">
        <f t="shared" si="64"/>
        <v>0.19624157787644786</v>
      </c>
      <c r="M52" s="163">
        <f t="shared" si="65"/>
        <v>13.291</v>
      </c>
      <c r="N52" s="164">
        <f t="shared" si="66"/>
        <v>0</v>
      </c>
      <c r="O52" s="164">
        <f t="shared" si="67"/>
        <v>16.242999999999999</v>
      </c>
      <c r="P52" s="165">
        <f t="shared" si="68"/>
        <v>0.70499999999999996</v>
      </c>
      <c r="Q52" s="166">
        <f t="shared" si="69"/>
        <v>90</v>
      </c>
      <c r="R52" s="167">
        <f t="shared" si="70"/>
        <v>26.573716222476776</v>
      </c>
      <c r="S52" s="139">
        <f t="shared" si="71"/>
        <v>0</v>
      </c>
      <c r="T52" s="139">
        <f t="shared" si="72"/>
        <v>759</v>
      </c>
      <c r="U52" t="s">
        <v>116</v>
      </c>
      <c r="V52" t="s">
        <v>118</v>
      </c>
      <c r="W52" t="s">
        <v>116</v>
      </c>
      <c r="X52" s="4" t="s">
        <v>118</v>
      </c>
      <c r="Y52" s="4" t="s">
        <v>241</v>
      </c>
      <c r="Z52" s="4" t="s">
        <v>136</v>
      </c>
      <c r="AA52" s="4" t="s">
        <v>48</v>
      </c>
      <c r="AB52" s="4">
        <v>521</v>
      </c>
      <c r="AC52" s="4">
        <v>4672.8119999999999</v>
      </c>
      <c r="AD52" s="4">
        <v>2585.5639999999999</v>
      </c>
      <c r="AE52" s="4">
        <v>1.8069999999999999</v>
      </c>
      <c r="AF52" s="4">
        <v>2</v>
      </c>
      <c r="AG52" s="4">
        <v>13.291</v>
      </c>
      <c r="AH52" s="4">
        <v>284.56299000000001</v>
      </c>
      <c r="AI52" s="4">
        <v>4.1988430000000001</v>
      </c>
      <c r="AJ52" s="4">
        <v>104.52077</v>
      </c>
      <c r="AK52" s="4">
        <v>917</v>
      </c>
      <c r="AL52" s="4">
        <v>0</v>
      </c>
      <c r="AM52" s="4">
        <v>759</v>
      </c>
      <c r="AN52" s="4">
        <v>90</v>
      </c>
      <c r="AO52" s="4">
        <v>16.421011</v>
      </c>
      <c r="AP52" s="4">
        <v>1281.3</v>
      </c>
      <c r="AQ52" s="4">
        <v>42.3</v>
      </c>
      <c r="AR52" s="4">
        <v>62</v>
      </c>
      <c r="AS52" s="4">
        <v>19211</v>
      </c>
      <c r="AT52" s="4">
        <v>0</v>
      </c>
      <c r="AU52" s="4">
        <v>16.242999999999999</v>
      </c>
      <c r="AV52" s="4">
        <v>42359</v>
      </c>
      <c r="AW52" s="4">
        <v>0</v>
      </c>
      <c r="AX52" s="4">
        <v>0.46</v>
      </c>
      <c r="AY52">
        <v>0.90349999999999997</v>
      </c>
      <c r="AZ52" t="s">
        <v>68</v>
      </c>
      <c r="BA52" t="s">
        <v>210</v>
      </c>
      <c r="BB52">
        <v>5</v>
      </c>
      <c r="BC52" t="s">
        <v>468</v>
      </c>
      <c r="BD52">
        <v>23</v>
      </c>
      <c r="BE52">
        <v>120649.30300000001</v>
      </c>
      <c r="BF52">
        <v>3.8730534564298306E-2</v>
      </c>
      <c r="BG52">
        <v>3.4993037978843518E-2</v>
      </c>
      <c r="BH52">
        <v>248367.46599999999</v>
      </c>
      <c r="BI52">
        <v>1.8814106675308272E-2</v>
      </c>
      <c r="BJ52">
        <v>1.6998545381141022E-2</v>
      </c>
      <c r="BK52">
        <v>1</v>
      </c>
      <c r="BL52" t="s">
        <v>69</v>
      </c>
      <c r="BM52">
        <v>1</v>
      </c>
      <c r="BN52" t="s">
        <v>466</v>
      </c>
    </row>
    <row r="53" spans="1:66">
      <c r="A53" s="140" t="str">
        <f t="shared" si="54"/>
        <v>송도버스</v>
      </c>
      <c r="B53" s="140" t="str">
        <f t="shared" si="1"/>
        <v>8</v>
      </c>
      <c r="C53" s="141" t="str">
        <f t="shared" si="55"/>
        <v>70바2296</v>
      </c>
      <c r="D53" s="129" t="str">
        <f t="shared" si="56"/>
        <v>대형</v>
      </c>
      <c r="E53" s="125" t="str">
        <f t="shared" si="57"/>
        <v>C</v>
      </c>
      <c r="F53" s="148">
        <f t="shared" si="58"/>
        <v>0.874</v>
      </c>
      <c r="G53" s="149">
        <f t="shared" si="59"/>
        <v>1.748</v>
      </c>
      <c r="H53" s="150">
        <f t="shared" si="60"/>
        <v>2</v>
      </c>
      <c r="I53" s="151">
        <f t="shared" si="61"/>
        <v>2727.8879999999999</v>
      </c>
      <c r="J53" s="152">
        <f t="shared" si="62"/>
        <v>2.9541243098030471E-2</v>
      </c>
      <c r="K53" s="152">
        <f t="shared" si="63"/>
        <v>0.363012890704068</v>
      </c>
      <c r="L53" s="152">
        <f t="shared" si="64"/>
        <v>0.21958379522912966</v>
      </c>
      <c r="M53" s="153">
        <f t="shared" si="65"/>
        <v>13.795999999999999</v>
      </c>
      <c r="N53" s="154">
        <f t="shared" si="66"/>
        <v>0.11</v>
      </c>
      <c r="O53" s="154">
        <f t="shared" si="67"/>
        <v>19.501999999999999</v>
      </c>
      <c r="P53" s="155">
        <f t="shared" si="68"/>
        <v>3.0000000000000002E-2</v>
      </c>
      <c r="Q53" s="156">
        <f t="shared" si="69"/>
        <v>91</v>
      </c>
      <c r="R53" s="157">
        <f t="shared" si="70"/>
        <v>28.177903914195511</v>
      </c>
      <c r="S53" s="142">
        <f t="shared" si="71"/>
        <v>3</v>
      </c>
      <c r="T53" s="142">
        <f t="shared" si="72"/>
        <v>532</v>
      </c>
      <c r="U53" t="s">
        <v>116</v>
      </c>
      <c r="V53" t="s">
        <v>118</v>
      </c>
      <c r="W53" t="s">
        <v>116</v>
      </c>
      <c r="X53" s="4" t="s">
        <v>118</v>
      </c>
      <c r="Y53" s="4" t="s">
        <v>242</v>
      </c>
      <c r="Z53" s="4" t="s">
        <v>136</v>
      </c>
      <c r="AA53" s="4" t="s">
        <v>48</v>
      </c>
      <c r="AB53" s="4">
        <v>521</v>
      </c>
      <c r="AC53" s="4">
        <v>2727.8879999999999</v>
      </c>
      <c r="AD53" s="4">
        <v>1560.7670000000001</v>
      </c>
      <c r="AE53" s="4">
        <v>1.748</v>
      </c>
      <c r="AF53" s="4">
        <v>2</v>
      </c>
      <c r="AG53" s="4">
        <v>13.795999999999999</v>
      </c>
      <c r="AH53" s="4">
        <v>159.37135699999999</v>
      </c>
      <c r="AI53" s="4">
        <v>4.7080279999999997</v>
      </c>
      <c r="AJ53" s="4">
        <v>57.853856999999998</v>
      </c>
      <c r="AK53" s="4">
        <v>599</v>
      </c>
      <c r="AL53" s="4">
        <v>3</v>
      </c>
      <c r="AM53" s="4">
        <v>532</v>
      </c>
      <c r="AN53" s="4">
        <v>91</v>
      </c>
      <c r="AO53" s="4">
        <v>17.116551000000001</v>
      </c>
      <c r="AP53" s="4">
        <v>562</v>
      </c>
      <c r="AQ53" s="4">
        <v>1.8</v>
      </c>
      <c r="AR53" s="4">
        <v>45</v>
      </c>
      <c r="AS53" s="4">
        <v>19553</v>
      </c>
      <c r="AT53" s="4">
        <v>0.11</v>
      </c>
      <c r="AU53" s="4">
        <v>19.501999999999999</v>
      </c>
      <c r="AV53" s="4">
        <v>23864</v>
      </c>
      <c r="AW53" s="4">
        <v>0</v>
      </c>
      <c r="AX53" s="4">
        <v>0.43</v>
      </c>
      <c r="AY53">
        <v>0.874</v>
      </c>
      <c r="AZ53" t="s">
        <v>69</v>
      </c>
      <c r="BA53" t="s">
        <v>210</v>
      </c>
      <c r="BB53">
        <v>12</v>
      </c>
      <c r="BC53" t="s">
        <v>548</v>
      </c>
      <c r="BD53">
        <v>7</v>
      </c>
      <c r="BE53">
        <v>120649.30300000001</v>
      </c>
      <c r="BF53">
        <v>2.2610060167525373E-2</v>
      </c>
      <c r="BG53">
        <v>1.9761192586417176E-2</v>
      </c>
      <c r="BH53">
        <v>248367.46599999999</v>
      </c>
      <c r="BI53">
        <v>1.0983274274739349E-2</v>
      </c>
      <c r="BJ53">
        <v>9.5993817161221916E-3</v>
      </c>
      <c r="BK53">
        <v>1</v>
      </c>
      <c r="BL53" t="s">
        <v>69</v>
      </c>
      <c r="BM53">
        <v>0</v>
      </c>
      <c r="BN53" t="s">
        <v>464</v>
      </c>
    </row>
    <row r="54" spans="1:66">
      <c r="A54" s="137" t="str">
        <f t="shared" si="54"/>
        <v>송도버스</v>
      </c>
      <c r="B54" s="137" t="str">
        <f t="shared" si="1"/>
        <v>8</v>
      </c>
      <c r="C54" s="138" t="str">
        <f t="shared" si="55"/>
        <v>70바2307</v>
      </c>
      <c r="D54" s="113" t="str">
        <f t="shared" si="56"/>
        <v>대형</v>
      </c>
      <c r="E54" s="109" t="str">
        <f t="shared" si="57"/>
        <v>C</v>
      </c>
      <c r="F54" s="158">
        <f t="shared" si="58"/>
        <v>0.89200000000000002</v>
      </c>
      <c r="G54" s="159">
        <f t="shared" si="59"/>
        <v>1.784</v>
      </c>
      <c r="H54" s="160">
        <f t="shared" si="60"/>
        <v>2</v>
      </c>
      <c r="I54" s="161">
        <f t="shared" si="61"/>
        <v>4769.8019999999997</v>
      </c>
      <c r="J54" s="162">
        <f t="shared" si="62"/>
        <v>2.5172872760568545E-2</v>
      </c>
      <c r="K54" s="162">
        <f t="shared" si="63"/>
        <v>0.37366453033506658</v>
      </c>
      <c r="L54" s="162">
        <f t="shared" si="64"/>
        <v>0.2127970930449524</v>
      </c>
      <c r="M54" s="163">
        <f t="shared" si="65"/>
        <v>16.047000000000001</v>
      </c>
      <c r="N54" s="164">
        <f t="shared" si="66"/>
        <v>0.16800000000000001</v>
      </c>
      <c r="O54" s="164">
        <f t="shared" si="67"/>
        <v>25.494</v>
      </c>
      <c r="P54" s="165">
        <f t="shared" si="68"/>
        <v>0.18333333333333332</v>
      </c>
      <c r="Q54" s="166">
        <f t="shared" si="69"/>
        <v>88</v>
      </c>
      <c r="R54" s="167">
        <f t="shared" si="70"/>
        <v>26.865516691461121</v>
      </c>
      <c r="S54" s="139">
        <f t="shared" si="71"/>
        <v>8</v>
      </c>
      <c r="T54" s="139">
        <f t="shared" si="72"/>
        <v>1216</v>
      </c>
      <c r="U54" t="s">
        <v>116</v>
      </c>
      <c r="V54" t="s">
        <v>118</v>
      </c>
      <c r="W54" t="s">
        <v>116</v>
      </c>
      <c r="X54" s="4" t="s">
        <v>118</v>
      </c>
      <c r="Y54" s="4" t="s">
        <v>243</v>
      </c>
      <c r="Z54" s="4" t="s">
        <v>136</v>
      </c>
      <c r="AA54" s="4" t="s">
        <v>48</v>
      </c>
      <c r="AB54" s="4">
        <v>521</v>
      </c>
      <c r="AC54" s="4">
        <v>4769.8019999999997</v>
      </c>
      <c r="AD54" s="4">
        <v>2674.279</v>
      </c>
      <c r="AE54" s="4">
        <v>1.784</v>
      </c>
      <c r="AF54" s="4">
        <v>2</v>
      </c>
      <c r="AG54" s="4">
        <v>16.047000000000001</v>
      </c>
      <c r="AH54" s="4">
        <v>295.33383300000003</v>
      </c>
      <c r="AI54" s="4">
        <v>7.4344010000000003</v>
      </c>
      <c r="AJ54" s="4">
        <v>110.355778</v>
      </c>
      <c r="AK54" s="4">
        <v>1015</v>
      </c>
      <c r="AL54" s="4">
        <v>8</v>
      </c>
      <c r="AM54" s="4">
        <v>1216</v>
      </c>
      <c r="AN54" s="4">
        <v>88</v>
      </c>
      <c r="AO54" s="4">
        <v>16.150542999999999</v>
      </c>
      <c r="AP54" s="4">
        <v>988</v>
      </c>
      <c r="AQ54" s="4">
        <v>11</v>
      </c>
      <c r="AR54" s="4">
        <v>86</v>
      </c>
      <c r="AS54" s="4">
        <v>43557</v>
      </c>
      <c r="AT54" s="4">
        <v>0.16800000000000001</v>
      </c>
      <c r="AU54" s="4">
        <v>25.494</v>
      </c>
      <c r="AV54" s="4">
        <v>11745</v>
      </c>
      <c r="AW54" s="4">
        <v>0</v>
      </c>
      <c r="AX54" s="4">
        <v>0.51</v>
      </c>
      <c r="AY54">
        <v>0.89200000000000002</v>
      </c>
      <c r="AZ54" t="s">
        <v>69</v>
      </c>
      <c r="BA54" t="s">
        <v>210</v>
      </c>
      <c r="BB54">
        <v>4</v>
      </c>
      <c r="BC54" t="s">
        <v>249</v>
      </c>
      <c r="BD54">
        <v>5</v>
      </c>
      <c r="BE54">
        <v>120649.30300000001</v>
      </c>
      <c r="BF54">
        <v>3.9534434774148669E-2</v>
      </c>
      <c r="BG54">
        <v>3.5264715818540612E-2</v>
      </c>
      <c r="BH54">
        <v>248367.46599999999</v>
      </c>
      <c r="BI54">
        <v>1.9204616759265887E-2</v>
      </c>
      <c r="BJ54">
        <v>1.713051814926517E-2</v>
      </c>
      <c r="BK54">
        <v>1</v>
      </c>
      <c r="BL54" t="s">
        <v>68</v>
      </c>
      <c r="BM54">
        <v>-1</v>
      </c>
      <c r="BN54" t="s">
        <v>465</v>
      </c>
    </row>
    <row r="55" spans="1:66">
      <c r="A55" s="140" t="str">
        <f t="shared" si="54"/>
        <v>송도버스</v>
      </c>
      <c r="B55" s="140" t="str">
        <f t="shared" si="1"/>
        <v>8</v>
      </c>
      <c r="C55" s="141" t="str">
        <f t="shared" si="55"/>
        <v>70바2308</v>
      </c>
      <c r="D55" s="129" t="str">
        <f t="shared" si="56"/>
        <v>대형</v>
      </c>
      <c r="E55" s="125" t="str">
        <f t="shared" si="57"/>
        <v>C</v>
      </c>
      <c r="F55" s="148">
        <f t="shared" si="58"/>
        <v>0.86857142857142855</v>
      </c>
      <c r="G55" s="149">
        <f t="shared" si="59"/>
        <v>1.8240000000000001</v>
      </c>
      <c r="H55" s="150">
        <f t="shared" si="60"/>
        <v>2.1</v>
      </c>
      <c r="I55" s="151">
        <f t="shared" si="61"/>
        <v>5195.1909999999998</v>
      </c>
      <c r="J55" s="152">
        <f t="shared" si="62"/>
        <v>1.5180566099287354E-2</v>
      </c>
      <c r="K55" s="152">
        <f t="shared" si="63"/>
        <v>0.38398293146046081</v>
      </c>
      <c r="L55" s="152">
        <f t="shared" si="64"/>
        <v>0.21827878898003944</v>
      </c>
      <c r="M55" s="153">
        <f t="shared" si="65"/>
        <v>17.009</v>
      </c>
      <c r="N55" s="154">
        <f t="shared" si="66"/>
        <v>3.7999999999999999E-2</v>
      </c>
      <c r="O55" s="154">
        <f t="shared" si="67"/>
        <v>33.973999999999997</v>
      </c>
      <c r="P55" s="155">
        <f t="shared" si="68"/>
        <v>6.6666666666666666E-2</v>
      </c>
      <c r="Q55" s="156">
        <f t="shared" si="69"/>
        <v>86</v>
      </c>
      <c r="R55" s="157">
        <f t="shared" si="70"/>
        <v>27.537474222466116</v>
      </c>
      <c r="S55" s="142">
        <f t="shared" si="71"/>
        <v>2</v>
      </c>
      <c r="T55" s="142">
        <f t="shared" si="72"/>
        <v>1765</v>
      </c>
      <c r="U55" t="s">
        <v>116</v>
      </c>
      <c r="V55" t="s">
        <v>118</v>
      </c>
      <c r="W55" t="s">
        <v>116</v>
      </c>
      <c r="X55" s="4" t="s">
        <v>118</v>
      </c>
      <c r="Y55" s="4" t="s">
        <v>244</v>
      </c>
      <c r="Z55" s="4" t="s">
        <v>136</v>
      </c>
      <c r="AA55" s="4" t="s">
        <v>48</v>
      </c>
      <c r="AB55" s="4">
        <v>521</v>
      </c>
      <c r="AC55" s="4">
        <v>5195.1909999999998</v>
      </c>
      <c r="AD55" s="4">
        <v>2848.9879999999998</v>
      </c>
      <c r="AE55" s="4">
        <v>1.8240000000000001</v>
      </c>
      <c r="AF55" s="4">
        <v>2.1</v>
      </c>
      <c r="AG55" s="4">
        <v>17.009</v>
      </c>
      <c r="AH55" s="4">
        <v>313.99382400000002</v>
      </c>
      <c r="AI55" s="4">
        <v>4.7666040000000001</v>
      </c>
      <c r="AJ55" s="4">
        <v>120.568269</v>
      </c>
      <c r="AK55" s="4">
        <v>1134</v>
      </c>
      <c r="AL55" s="4">
        <v>2</v>
      </c>
      <c r="AM55" s="4">
        <v>1765</v>
      </c>
      <c r="AN55" s="4">
        <v>86</v>
      </c>
      <c r="AO55" s="4">
        <v>16.545518999999999</v>
      </c>
      <c r="AP55" s="4">
        <v>1256.5</v>
      </c>
      <c r="AQ55" s="4">
        <v>4</v>
      </c>
      <c r="AR55" s="4">
        <v>80</v>
      </c>
      <c r="AS55" s="4">
        <v>42100</v>
      </c>
      <c r="AT55" s="4">
        <v>3.7999999999999999E-2</v>
      </c>
      <c r="AU55" s="4">
        <v>33.973999999999997</v>
      </c>
      <c r="AV55" s="4">
        <v>44705</v>
      </c>
      <c r="AW55" s="4">
        <v>0</v>
      </c>
      <c r="AX55" s="4">
        <v>0.53</v>
      </c>
      <c r="AY55">
        <v>0.86857142857142855</v>
      </c>
      <c r="AZ55" t="s">
        <v>69</v>
      </c>
      <c r="BA55" t="s">
        <v>210</v>
      </c>
      <c r="BB55">
        <v>17</v>
      </c>
      <c r="BC55" t="s">
        <v>467</v>
      </c>
      <c r="BD55">
        <v>15</v>
      </c>
      <c r="BE55">
        <v>120649.30300000001</v>
      </c>
      <c r="BF55">
        <v>4.3060265337794779E-2</v>
      </c>
      <c r="BG55">
        <v>3.7400916179113175E-2</v>
      </c>
      <c r="BH55">
        <v>248367.46599999999</v>
      </c>
      <c r="BI55">
        <v>2.0917357187192946E-2</v>
      </c>
      <c r="BJ55">
        <v>1.8168218814019015E-2</v>
      </c>
      <c r="BK55">
        <v>1</v>
      </c>
      <c r="BL55" t="s">
        <v>69</v>
      </c>
      <c r="BM55">
        <v>0</v>
      </c>
      <c r="BN55" t="s">
        <v>464</v>
      </c>
    </row>
    <row r="56" spans="1:66">
      <c r="A56" s="137" t="str">
        <f t="shared" si="54"/>
        <v>송도버스</v>
      </c>
      <c r="B56" s="137" t="str">
        <f t="shared" si="1"/>
        <v>8</v>
      </c>
      <c r="C56" s="138" t="str">
        <f t="shared" si="55"/>
        <v>70바2309</v>
      </c>
      <c r="D56" s="113" t="str">
        <f t="shared" si="56"/>
        <v>대형</v>
      </c>
      <c r="E56" s="109" t="str">
        <f t="shared" si="57"/>
        <v>C</v>
      </c>
      <c r="F56" s="158">
        <f t="shared" si="58"/>
        <v>0.87285714285714278</v>
      </c>
      <c r="G56" s="159">
        <f t="shared" si="59"/>
        <v>1.833</v>
      </c>
      <c r="H56" s="160">
        <f t="shared" si="60"/>
        <v>2.1</v>
      </c>
      <c r="I56" s="161">
        <f t="shared" si="61"/>
        <v>3062.636</v>
      </c>
      <c r="J56" s="162">
        <f t="shared" si="62"/>
        <v>2.4361197767451138E-2</v>
      </c>
      <c r="K56" s="162">
        <f t="shared" si="63"/>
        <v>0.35636666688959373</v>
      </c>
      <c r="L56" s="162">
        <f t="shared" si="64"/>
        <v>0.20962334407353667</v>
      </c>
      <c r="M56" s="163">
        <f t="shared" si="65"/>
        <v>15.835000000000001</v>
      </c>
      <c r="N56" s="164">
        <f t="shared" si="66"/>
        <v>0.16300000000000001</v>
      </c>
      <c r="O56" s="164">
        <f t="shared" si="67"/>
        <v>15.771000000000001</v>
      </c>
      <c r="P56" s="165">
        <f t="shared" si="68"/>
        <v>0.43166666666666664</v>
      </c>
      <c r="Q56" s="166">
        <f t="shared" si="69"/>
        <v>89</v>
      </c>
      <c r="R56" s="167">
        <f t="shared" si="70"/>
        <v>26.824695954588055</v>
      </c>
      <c r="S56" s="139">
        <f t="shared" si="71"/>
        <v>5</v>
      </c>
      <c r="T56" s="139">
        <f t="shared" si="72"/>
        <v>483</v>
      </c>
      <c r="U56" t="s">
        <v>116</v>
      </c>
      <c r="V56" t="s">
        <v>118</v>
      </c>
      <c r="W56" t="s">
        <v>116</v>
      </c>
      <c r="X56" s="4" t="s">
        <v>118</v>
      </c>
      <c r="Y56" s="4" t="s">
        <v>245</v>
      </c>
      <c r="Z56" s="4" t="s">
        <v>136</v>
      </c>
      <c r="AA56" s="4" t="s">
        <v>48</v>
      </c>
      <c r="AB56" s="4">
        <v>521</v>
      </c>
      <c r="AC56" s="4">
        <v>3062.636</v>
      </c>
      <c r="AD56" s="4">
        <v>1670.9839999999999</v>
      </c>
      <c r="AE56" s="4">
        <v>1.833</v>
      </c>
      <c r="AF56" s="4">
        <v>2.1</v>
      </c>
      <c r="AG56" s="4">
        <v>15.835000000000001</v>
      </c>
      <c r="AH56" s="4">
        <v>184.36523700000001</v>
      </c>
      <c r="AI56" s="4">
        <v>4.491358</v>
      </c>
      <c r="AJ56" s="4">
        <v>65.701625000000007</v>
      </c>
      <c r="AK56" s="4">
        <v>642</v>
      </c>
      <c r="AL56" s="4">
        <v>5</v>
      </c>
      <c r="AM56" s="4">
        <v>483</v>
      </c>
      <c r="AN56" s="4">
        <v>89</v>
      </c>
      <c r="AO56" s="4">
        <v>16.611785999999999</v>
      </c>
      <c r="AP56" s="4">
        <v>424.2</v>
      </c>
      <c r="AQ56" s="4">
        <v>25.9</v>
      </c>
      <c r="AR56" s="4">
        <v>43</v>
      </c>
      <c r="AS56" s="4">
        <v>17201</v>
      </c>
      <c r="AT56" s="4">
        <v>0.16300000000000001</v>
      </c>
      <c r="AU56" s="4">
        <v>15.771000000000001</v>
      </c>
      <c r="AV56" s="4">
        <v>28152</v>
      </c>
      <c r="AW56" s="4">
        <v>0</v>
      </c>
      <c r="AX56" s="4">
        <v>0.52</v>
      </c>
      <c r="AY56">
        <v>0.87285714285714278</v>
      </c>
      <c r="AZ56" t="s">
        <v>69</v>
      </c>
      <c r="BA56" t="s">
        <v>210</v>
      </c>
      <c r="BB56">
        <v>13</v>
      </c>
      <c r="BC56" t="s">
        <v>513</v>
      </c>
      <c r="BD56">
        <v>19</v>
      </c>
      <c r="BE56">
        <v>120649.30300000001</v>
      </c>
      <c r="BF56">
        <v>2.5384614115839522E-2</v>
      </c>
      <c r="BG56">
        <v>2.2157141749682779E-2</v>
      </c>
      <c r="BH56">
        <v>248367.46599999999</v>
      </c>
      <c r="BI56">
        <v>1.2331067548114374E-2</v>
      </c>
      <c r="BJ56">
        <v>1.0763260388425545E-2</v>
      </c>
      <c r="BK56">
        <v>1</v>
      </c>
      <c r="BL56" t="s">
        <v>67</v>
      </c>
      <c r="BM56">
        <v>1</v>
      </c>
      <c r="BN56" t="s">
        <v>466</v>
      </c>
    </row>
    <row r="57" spans="1:66">
      <c r="A57" s="140" t="str">
        <f t="shared" si="54"/>
        <v>송도버스</v>
      </c>
      <c r="B57" s="140" t="str">
        <f t="shared" si="1"/>
        <v>8</v>
      </c>
      <c r="C57" s="141" t="str">
        <f t="shared" si="55"/>
        <v>70바2313</v>
      </c>
      <c r="D57" s="129" t="str">
        <f t="shared" si="56"/>
        <v>대형</v>
      </c>
      <c r="E57" s="125" t="str">
        <f t="shared" si="57"/>
        <v>D</v>
      </c>
      <c r="F57" s="148">
        <f t="shared" si="58"/>
        <v>0.83904761904761904</v>
      </c>
      <c r="G57" s="149">
        <f t="shared" si="59"/>
        <v>1.762</v>
      </c>
      <c r="H57" s="150">
        <f t="shared" si="60"/>
        <v>2.1</v>
      </c>
      <c r="I57" s="151">
        <f t="shared" si="61"/>
        <v>3134.288</v>
      </c>
      <c r="J57" s="152">
        <f t="shared" si="62"/>
        <v>3.6583163047975133E-2</v>
      </c>
      <c r="K57" s="152">
        <f t="shared" si="63"/>
        <v>0.35992459352845851</v>
      </c>
      <c r="L57" s="152">
        <f t="shared" si="64"/>
        <v>0.21631707105409587</v>
      </c>
      <c r="M57" s="153">
        <f t="shared" si="65"/>
        <v>14.545</v>
      </c>
      <c r="N57" s="154">
        <f t="shared" si="66"/>
        <v>0</v>
      </c>
      <c r="O57" s="154">
        <f t="shared" si="67"/>
        <v>26.96</v>
      </c>
      <c r="P57" s="155">
        <f t="shared" si="68"/>
        <v>0</v>
      </c>
      <c r="Q57" s="156">
        <f t="shared" si="69"/>
        <v>78</v>
      </c>
      <c r="R57" s="157">
        <f t="shared" si="70"/>
        <v>27.508357704385194</v>
      </c>
      <c r="S57" s="142">
        <f t="shared" si="71"/>
        <v>0</v>
      </c>
      <c r="T57" s="142">
        <f t="shared" si="72"/>
        <v>845</v>
      </c>
      <c r="U57" t="s">
        <v>116</v>
      </c>
      <c r="V57" t="s">
        <v>118</v>
      </c>
      <c r="W57" t="s">
        <v>116</v>
      </c>
      <c r="X57" s="4" t="s">
        <v>118</v>
      </c>
      <c r="Y57" s="4" t="s">
        <v>247</v>
      </c>
      <c r="Z57" s="4" t="s">
        <v>136</v>
      </c>
      <c r="AA57" s="4" t="s">
        <v>48</v>
      </c>
      <c r="AB57" s="4">
        <v>521</v>
      </c>
      <c r="AC57" s="4">
        <v>3134.288</v>
      </c>
      <c r="AD57" s="4">
        <v>1778.91</v>
      </c>
      <c r="AE57" s="4">
        <v>1.762</v>
      </c>
      <c r="AF57" s="4">
        <v>2.1</v>
      </c>
      <c r="AG57" s="4">
        <v>14.545</v>
      </c>
      <c r="AH57" s="4">
        <v>188.800241</v>
      </c>
      <c r="AI57" s="4">
        <v>6.9069099999999999</v>
      </c>
      <c r="AJ57" s="4">
        <v>67.953850000000003</v>
      </c>
      <c r="AK57" s="4">
        <v>678</v>
      </c>
      <c r="AL57" s="4">
        <v>0</v>
      </c>
      <c r="AM57" s="4">
        <v>845</v>
      </c>
      <c r="AN57" s="4">
        <v>78</v>
      </c>
      <c r="AO57" s="4">
        <v>16.60108</v>
      </c>
      <c r="AP57" s="4">
        <v>483.5</v>
      </c>
      <c r="AQ57" s="4">
        <v>0</v>
      </c>
      <c r="AR57" s="4">
        <v>48</v>
      </c>
      <c r="AS57" s="4">
        <v>17876</v>
      </c>
      <c r="AT57" s="4">
        <v>0</v>
      </c>
      <c r="AU57" s="4">
        <v>26.96</v>
      </c>
      <c r="AV57" s="4">
        <v>28774</v>
      </c>
      <c r="AW57" s="4">
        <v>0</v>
      </c>
      <c r="AX57" s="4">
        <v>0.46</v>
      </c>
      <c r="AY57">
        <v>0.83904761904761904</v>
      </c>
      <c r="AZ57" t="s">
        <v>67</v>
      </c>
      <c r="BA57" t="s">
        <v>210</v>
      </c>
      <c r="BB57">
        <v>3</v>
      </c>
      <c r="BC57" t="s">
        <v>510</v>
      </c>
      <c r="BD57">
        <v>5</v>
      </c>
      <c r="BE57">
        <v>120649.30300000001</v>
      </c>
      <c r="BF57">
        <v>2.5978500679775991E-2</v>
      </c>
      <c r="BG57">
        <v>2.1797199141792997E-2</v>
      </c>
      <c r="BH57">
        <v>248367.46599999999</v>
      </c>
      <c r="BI57">
        <v>1.2619559439399363E-2</v>
      </c>
      <c r="BJ57">
        <v>1.0588411301057941E-2</v>
      </c>
      <c r="BK57">
        <v>1</v>
      </c>
      <c r="BL57" t="s">
        <v>67</v>
      </c>
      <c r="BM57">
        <v>0</v>
      </c>
      <c r="BN57" t="s">
        <v>464</v>
      </c>
    </row>
    <row r="58" spans="1:66">
      <c r="A58" s="137" t="str">
        <f t="shared" si="54"/>
        <v>송도버스</v>
      </c>
      <c r="B58" s="137" t="str">
        <f t="shared" si="1"/>
        <v>8</v>
      </c>
      <c r="C58" s="138" t="str">
        <f t="shared" si="55"/>
        <v>70바2319</v>
      </c>
      <c r="D58" s="113" t="str">
        <f t="shared" si="56"/>
        <v>대형</v>
      </c>
      <c r="E58" s="109" t="str">
        <f t="shared" si="57"/>
        <v>B</v>
      </c>
      <c r="F58" s="158">
        <f t="shared" si="58"/>
        <v>0.91100000000000003</v>
      </c>
      <c r="G58" s="159">
        <f t="shared" si="59"/>
        <v>1.8220000000000001</v>
      </c>
      <c r="H58" s="160">
        <f t="shared" si="60"/>
        <v>2</v>
      </c>
      <c r="I58" s="161">
        <f t="shared" si="61"/>
        <v>5092.6570000000002</v>
      </c>
      <c r="J58" s="162">
        <f t="shared" si="62"/>
        <v>2.2976880091411609E-2</v>
      </c>
      <c r="K58" s="162">
        <f t="shared" si="63"/>
        <v>0.37547786623804713</v>
      </c>
      <c r="L58" s="162">
        <f t="shared" si="64"/>
        <v>0.21580090707070984</v>
      </c>
      <c r="M58" s="163">
        <f t="shared" si="65"/>
        <v>13.42</v>
      </c>
      <c r="N58" s="164">
        <f t="shared" si="66"/>
        <v>7.9000000000000001E-2</v>
      </c>
      <c r="O58" s="164">
        <f t="shared" si="67"/>
        <v>16.533999999999999</v>
      </c>
      <c r="P58" s="165">
        <f t="shared" si="68"/>
        <v>0.19666666666666668</v>
      </c>
      <c r="Q58" s="166">
        <f t="shared" si="69"/>
        <v>86</v>
      </c>
      <c r="R58" s="167">
        <f t="shared" si="70"/>
        <v>26.378957437739007</v>
      </c>
      <c r="S58" s="139">
        <f t="shared" si="71"/>
        <v>4</v>
      </c>
      <c r="T58" s="139">
        <f t="shared" si="72"/>
        <v>842</v>
      </c>
      <c r="U58" t="s">
        <v>116</v>
      </c>
      <c r="V58" t="s">
        <v>118</v>
      </c>
      <c r="W58" t="s">
        <v>116</v>
      </c>
      <c r="X58" s="4" t="s">
        <v>118</v>
      </c>
      <c r="Y58" s="4" t="s">
        <v>248</v>
      </c>
      <c r="Z58" s="4" t="s">
        <v>136</v>
      </c>
      <c r="AA58" s="4" t="s">
        <v>48</v>
      </c>
      <c r="AB58" s="4">
        <v>521</v>
      </c>
      <c r="AC58" s="4">
        <v>5092.6570000000002</v>
      </c>
      <c r="AD58" s="4">
        <v>2795.547</v>
      </c>
      <c r="AE58" s="4">
        <v>1.8220000000000001</v>
      </c>
      <c r="AF58" s="4">
        <v>2</v>
      </c>
      <c r="AG58" s="4">
        <v>13.42</v>
      </c>
      <c r="AH58" s="4">
        <v>320.93604399999998</v>
      </c>
      <c r="AI58" s="4">
        <v>7.3741089999999998</v>
      </c>
      <c r="AJ58" s="4">
        <v>120.504381</v>
      </c>
      <c r="AK58" s="4">
        <v>1099</v>
      </c>
      <c r="AL58" s="4">
        <v>4</v>
      </c>
      <c r="AM58" s="4">
        <v>842</v>
      </c>
      <c r="AN58" s="4">
        <v>86</v>
      </c>
      <c r="AO58" s="4">
        <v>15.868136</v>
      </c>
      <c r="AP58" s="4">
        <v>1046</v>
      </c>
      <c r="AQ58" s="4">
        <v>11.8</v>
      </c>
      <c r="AR58" s="4">
        <v>99</v>
      </c>
      <c r="AS58" s="4">
        <v>35918</v>
      </c>
      <c r="AT58" s="4">
        <v>7.9000000000000001E-2</v>
      </c>
      <c r="AU58" s="4">
        <v>16.533999999999999</v>
      </c>
      <c r="AV58" s="4">
        <v>48063</v>
      </c>
      <c r="AW58" s="4">
        <v>0</v>
      </c>
      <c r="AX58" s="4">
        <v>0.47</v>
      </c>
      <c r="AY58">
        <v>0.91100000000000003</v>
      </c>
      <c r="AZ58" t="s">
        <v>68</v>
      </c>
      <c r="BA58" t="s">
        <v>210</v>
      </c>
      <c r="BB58">
        <v>3</v>
      </c>
      <c r="BC58" t="s">
        <v>515</v>
      </c>
      <c r="BD58">
        <v>23</v>
      </c>
      <c r="BE58">
        <v>120649.30300000001</v>
      </c>
      <c r="BF58">
        <v>4.2210413764263516E-2</v>
      </c>
      <c r="BG58">
        <v>3.8453686939244065E-2</v>
      </c>
      <c r="BH58">
        <v>248367.46599999999</v>
      </c>
      <c r="BI58">
        <v>2.0504525339079639E-2</v>
      </c>
      <c r="BJ58">
        <v>1.8679622583901552E-2</v>
      </c>
      <c r="BK58">
        <v>1</v>
      </c>
      <c r="BL58" t="s">
        <v>69</v>
      </c>
      <c r="BM58">
        <v>1</v>
      </c>
      <c r="BN58" t="s">
        <v>466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48" priority="1" operator="containsText" text="F">
      <formula>NOT(ISERROR(SEARCH("F",E1)))</formula>
    </cfRule>
    <cfRule type="containsText" dxfId="47" priority="2" operator="containsText" text="D">
      <formula>NOT(ISERROR(SEARCH("D",E1)))</formula>
    </cfRule>
    <cfRule type="containsText" dxfId="46" priority="3" operator="containsText" text="C">
      <formula>NOT(ISERROR(SEARCH("C",E1)))</formula>
    </cfRule>
    <cfRule type="containsText" dxfId="45" priority="4" operator="containsText" text="B">
      <formula>NOT(ISERROR(SEARCH("B",E1)))</formula>
    </cfRule>
    <cfRule type="containsText" dxfId="44" priority="5" operator="containsText" text="A">
      <formula>NOT(ISERROR(SEARCH("A",E1)))</formula>
    </cfRule>
    <cfRule type="containsText" dxfId="43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3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2"/>
      <c r="R1" s="212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3"/>
      <c r="R2" s="213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153</v>
      </c>
      <c r="B3" s="35"/>
      <c r="E3" s="11"/>
      <c r="F3" s="8"/>
      <c r="G3" s="11"/>
      <c r="H3" s="11"/>
      <c r="X3" s="11"/>
      <c r="Y3" s="11"/>
    </row>
    <row r="4" spans="1:68" ht="27">
      <c r="A4" s="119" t="s">
        <v>38</v>
      </c>
      <c r="B4" s="120" t="s">
        <v>49</v>
      </c>
      <c r="C4" s="121" t="s">
        <v>137</v>
      </c>
      <c r="D4" s="121" t="s">
        <v>154</v>
      </c>
      <c r="E4" s="122" t="s">
        <v>143</v>
      </c>
      <c r="F4" s="120" t="s">
        <v>147</v>
      </c>
      <c r="G4" s="122" t="s">
        <v>145</v>
      </c>
      <c r="H4" s="122" t="s">
        <v>149</v>
      </c>
      <c r="I4" s="123" t="s">
        <v>151</v>
      </c>
      <c r="J4" s="122" t="s">
        <v>11</v>
      </c>
      <c r="K4" s="122" t="s">
        <v>12</v>
      </c>
      <c r="L4" s="122" t="s">
        <v>13</v>
      </c>
      <c r="M4" s="122" t="s">
        <v>73</v>
      </c>
      <c r="N4" s="122" t="s">
        <v>6</v>
      </c>
      <c r="O4" s="122" t="s">
        <v>7</v>
      </c>
      <c r="P4" s="122" t="s">
        <v>178</v>
      </c>
      <c r="Q4" s="215" t="s">
        <v>43</v>
      </c>
      <c r="R4" s="215" t="s">
        <v>44</v>
      </c>
      <c r="S4" s="13"/>
      <c r="T4" s="13" t="s">
        <v>42</v>
      </c>
      <c r="U4" s="13" t="s">
        <v>156</v>
      </c>
      <c r="V4" s="13" t="s">
        <v>157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181</v>
      </c>
      <c r="AN4" s="13" t="s">
        <v>182</v>
      </c>
      <c r="AO4" t="s">
        <v>183</v>
      </c>
      <c r="AP4" t="s">
        <v>37</v>
      </c>
      <c r="AQ4" t="s">
        <v>31</v>
      </c>
      <c r="AR4" t="s">
        <v>0</v>
      </c>
      <c r="AS4" t="s">
        <v>9</v>
      </c>
      <c r="AT4" t="s">
        <v>139</v>
      </c>
      <c r="AU4" t="s">
        <v>30</v>
      </c>
      <c r="AV4" t="s">
        <v>140</v>
      </c>
      <c r="AW4" t="s">
        <v>148</v>
      </c>
      <c r="AX4" t="s">
        <v>158</v>
      </c>
      <c r="AY4" t="s">
        <v>159</v>
      </c>
      <c r="AZ4" t="s">
        <v>160</v>
      </c>
      <c r="BA4" t="s">
        <v>161</v>
      </c>
      <c r="BB4" t="s">
        <v>162</v>
      </c>
      <c r="BC4" t="s">
        <v>65</v>
      </c>
      <c r="BF4" t="s">
        <v>0</v>
      </c>
      <c r="BG4" t="s">
        <v>167</v>
      </c>
      <c r="BH4" t="s">
        <v>74</v>
      </c>
      <c r="BI4" t="s">
        <v>163</v>
      </c>
      <c r="BJ4" t="s">
        <v>164</v>
      </c>
      <c r="BK4" t="s">
        <v>168</v>
      </c>
      <c r="BL4" t="s">
        <v>169</v>
      </c>
      <c r="BM4" t="s">
        <v>165</v>
      </c>
      <c r="BN4" t="s">
        <v>65</v>
      </c>
      <c r="BO4" t="s">
        <v>166</v>
      </c>
      <c r="BP4" t="s">
        <v>170</v>
      </c>
    </row>
    <row r="5" spans="1:68" ht="16.5">
      <c r="A5" s="223" t="str">
        <f>BF5</f>
        <v>송도버스</v>
      </c>
      <c r="B5" s="124">
        <f>IF(BH5="NULL", E5, BH5)</f>
        <v>541</v>
      </c>
      <c r="C5" s="125" t="str">
        <f>BN5</f>
        <v>F</v>
      </c>
      <c r="D5" s="126">
        <f>BM5</f>
        <v>0.77688000096811982</v>
      </c>
      <c r="E5" s="127">
        <f>U5</f>
        <v>541</v>
      </c>
      <c r="F5" s="128" t="str">
        <f>BG5</f>
        <v>16-1</v>
      </c>
      <c r="G5" s="129" t="str">
        <f>BK5</f>
        <v>70바2215</v>
      </c>
      <c r="H5" s="130">
        <f>BJ5</f>
        <v>13</v>
      </c>
      <c r="I5" s="131">
        <f>BP5</f>
        <v>2222.7669999999998</v>
      </c>
      <c r="J5" s="132">
        <f>AB5/AA5</f>
        <v>1.8072917870996651E-2</v>
      </c>
      <c r="K5" s="132">
        <f>AC5/AA5</f>
        <v>0.36482953253674744</v>
      </c>
      <c r="L5" s="132">
        <f>AD5/I5</f>
        <v>0.18175544265323357</v>
      </c>
      <c r="M5" s="133">
        <f>Z5</f>
        <v>17.887</v>
      </c>
      <c r="N5" s="134">
        <f>AE5*100/W5</f>
        <v>4.4690879887450491E-2</v>
      </c>
      <c r="O5" s="134">
        <f>AF5*100/W5</f>
        <v>55.193236661001357</v>
      </c>
      <c r="P5" s="216">
        <f>AK5</f>
        <v>14</v>
      </c>
      <c r="Q5" s="217">
        <f>AE5</f>
        <v>1</v>
      </c>
      <c r="R5" s="217">
        <f>AF5</f>
        <v>1235</v>
      </c>
      <c r="T5">
        <v>521</v>
      </c>
      <c r="U5">
        <v>541</v>
      </c>
      <c r="V5" t="s">
        <v>519</v>
      </c>
      <c r="W5">
        <v>2237.5929999999998</v>
      </c>
      <c r="X5">
        <v>1225.385</v>
      </c>
      <c r="Y5">
        <v>1.8260000000000001</v>
      </c>
      <c r="Z5">
        <v>17.887</v>
      </c>
      <c r="AA5">
        <v>116.809417</v>
      </c>
      <c r="AB5">
        <v>2.1110869999999999</v>
      </c>
      <c r="AC5">
        <v>42.615524999999998</v>
      </c>
      <c r="AD5" s="1">
        <v>404</v>
      </c>
      <c r="AE5">
        <v>1</v>
      </c>
      <c r="AF5">
        <v>1235</v>
      </c>
      <c r="AG5">
        <v>71</v>
      </c>
      <c r="AH5">
        <v>19.155929</v>
      </c>
      <c r="AI5">
        <v>1095.7</v>
      </c>
      <c r="AJ5">
        <v>0</v>
      </c>
      <c r="AK5">
        <v>14</v>
      </c>
      <c r="AL5">
        <v>2590</v>
      </c>
      <c r="AM5" t="s">
        <v>520</v>
      </c>
      <c r="AN5" t="s">
        <v>549</v>
      </c>
      <c r="AO5">
        <v>486.68099999999998</v>
      </c>
      <c r="AR5" t="s">
        <v>116</v>
      </c>
      <c r="AS5" t="s">
        <v>117</v>
      </c>
      <c r="AT5" t="s">
        <v>189</v>
      </c>
      <c r="AU5" t="s">
        <v>519</v>
      </c>
      <c r="AV5" t="s">
        <v>48</v>
      </c>
      <c r="AW5">
        <v>13</v>
      </c>
      <c r="BB5">
        <v>0.77688000096811982</v>
      </c>
      <c r="BC5" t="s">
        <v>70</v>
      </c>
      <c r="BF5" t="s">
        <v>116</v>
      </c>
      <c r="BG5" t="s">
        <v>117</v>
      </c>
      <c r="BH5" t="s">
        <v>519</v>
      </c>
      <c r="BI5">
        <v>541</v>
      </c>
      <c r="BJ5">
        <v>13</v>
      </c>
      <c r="BK5" t="s">
        <v>189</v>
      </c>
      <c r="BL5" t="s">
        <v>199</v>
      </c>
      <c r="BM5">
        <v>0.77688000096811982</v>
      </c>
      <c r="BN5" t="s">
        <v>70</v>
      </c>
      <c r="BO5" t="s">
        <v>184</v>
      </c>
      <c r="BP5">
        <v>2222.7669999999998</v>
      </c>
    </row>
    <row r="6" spans="1:68" ht="16.5">
      <c r="A6" s="224" t="str">
        <f t="shared" ref="A6:A7" si="0">BF6</f>
        <v>송도버스</v>
      </c>
      <c r="B6" s="108">
        <f t="shared" ref="B6:B69" si="1">IF(BH6="NULL", E6, BH6)</f>
        <v>968</v>
      </c>
      <c r="C6" s="109" t="str">
        <f t="shared" ref="C6:C7" si="2">BN6</f>
        <v>F</v>
      </c>
      <c r="D6" s="110">
        <f t="shared" ref="D6:D7" si="3">BM6</f>
        <v>0.68090458298140344</v>
      </c>
      <c r="E6" s="111">
        <f t="shared" ref="E6:E7" si="4">U6</f>
        <v>968</v>
      </c>
      <c r="F6" s="112" t="str">
        <f t="shared" ref="F6:F7" si="5">BG6</f>
        <v>16-1</v>
      </c>
      <c r="G6" s="113" t="str">
        <f t="shared" ref="G6:G7" si="6">BK6</f>
        <v>70바2281</v>
      </c>
      <c r="H6" s="114">
        <f t="shared" ref="H6:H7" si="7">BJ6</f>
        <v>4</v>
      </c>
      <c r="I6" s="115">
        <f t="shared" ref="I6:I7" si="8">BP6</f>
        <v>583.08300000000008</v>
      </c>
      <c r="J6" s="116">
        <f t="shared" ref="J6:J7" si="9">AB6/AA6</f>
        <v>4.2096401139748121E-2</v>
      </c>
      <c r="K6" s="116">
        <f t="shared" ref="K6:K7" si="10">AC6/AA6</f>
        <v>0.36518154591006602</v>
      </c>
      <c r="L6" s="116">
        <f t="shared" ref="L6:L7" si="11">AD6/I6</f>
        <v>0.17836225717436452</v>
      </c>
      <c r="M6" s="117">
        <f t="shared" ref="M6:M7" si="12">Z6</f>
        <v>21.157</v>
      </c>
      <c r="N6" s="118">
        <f t="shared" ref="N6:N7" si="13">AE6*100/W6</f>
        <v>0</v>
      </c>
      <c r="O6" s="118">
        <f t="shared" ref="O6:O7" si="14">AF6*100/W6</f>
        <v>14.406182310237137</v>
      </c>
      <c r="P6" s="218">
        <f t="shared" ref="P6:P7" si="15">AK6</f>
        <v>6</v>
      </c>
      <c r="Q6" s="219">
        <f t="shared" ref="Q6:Q7" si="16">AE6</f>
        <v>0</v>
      </c>
      <c r="R6" s="219">
        <f t="shared" ref="R6:R7" si="17">AF6</f>
        <v>84</v>
      </c>
      <c r="T6">
        <v>521</v>
      </c>
      <c r="U6">
        <v>968</v>
      </c>
      <c r="V6" t="s">
        <v>519</v>
      </c>
      <c r="W6">
        <v>583.08299999999997</v>
      </c>
      <c r="X6">
        <v>349.88799999999998</v>
      </c>
      <c r="Y6">
        <v>1.6659999999999999</v>
      </c>
      <c r="Z6">
        <v>21.157</v>
      </c>
      <c r="AA6">
        <v>33.058883000000002</v>
      </c>
      <c r="AB6">
        <v>1.3916599999999999</v>
      </c>
      <c r="AC6">
        <v>12.072494000000001</v>
      </c>
      <c r="AD6" s="1">
        <v>104</v>
      </c>
      <c r="AE6">
        <v>0</v>
      </c>
      <c r="AF6">
        <v>84</v>
      </c>
      <c r="AG6">
        <v>71</v>
      </c>
      <c r="AH6">
        <v>17.637709999999998</v>
      </c>
      <c r="AI6">
        <v>209.5</v>
      </c>
      <c r="AJ6">
        <v>0</v>
      </c>
      <c r="AK6">
        <v>6</v>
      </c>
      <c r="AL6">
        <v>1044</v>
      </c>
      <c r="AM6" t="s">
        <v>521</v>
      </c>
      <c r="AN6" t="s">
        <v>550</v>
      </c>
      <c r="AO6">
        <v>173.43700000000001</v>
      </c>
      <c r="AR6" t="s">
        <v>116</v>
      </c>
      <c r="AS6" t="s">
        <v>117</v>
      </c>
      <c r="AT6" t="s">
        <v>201</v>
      </c>
      <c r="AU6" t="s">
        <v>519</v>
      </c>
      <c r="AV6" t="s">
        <v>48</v>
      </c>
      <c r="AW6">
        <v>4</v>
      </c>
      <c r="BB6">
        <v>0.68090458298140344</v>
      </c>
      <c r="BC6" t="s">
        <v>70</v>
      </c>
      <c r="BF6" t="s">
        <v>116</v>
      </c>
      <c r="BG6" t="s">
        <v>117</v>
      </c>
      <c r="BH6" t="s">
        <v>519</v>
      </c>
      <c r="BI6">
        <v>968</v>
      </c>
      <c r="BJ6">
        <v>4</v>
      </c>
      <c r="BK6" t="s">
        <v>201</v>
      </c>
      <c r="BL6" t="s">
        <v>190</v>
      </c>
      <c r="BM6">
        <v>0.68090458298140344</v>
      </c>
      <c r="BN6" t="s">
        <v>70</v>
      </c>
      <c r="BO6" t="s">
        <v>184</v>
      </c>
      <c r="BP6">
        <v>583.08300000000008</v>
      </c>
    </row>
    <row r="7" spans="1:68" ht="16.5">
      <c r="A7" s="223" t="str">
        <f t="shared" si="0"/>
        <v>송도버스</v>
      </c>
      <c r="B7" s="124">
        <f t="shared" si="1"/>
        <v>3049</v>
      </c>
      <c r="C7" s="125" t="str">
        <f t="shared" si="2"/>
        <v>F</v>
      </c>
      <c r="D7" s="126">
        <f t="shared" si="3"/>
        <v>0.72783283157400691</v>
      </c>
      <c r="E7" s="127">
        <f t="shared" si="4"/>
        <v>3049</v>
      </c>
      <c r="F7" s="128" t="str">
        <f t="shared" si="5"/>
        <v>16-1</v>
      </c>
      <c r="G7" s="129" t="str">
        <f t="shared" si="6"/>
        <v>70바2229</v>
      </c>
      <c r="H7" s="130">
        <f t="shared" si="7"/>
        <v>5</v>
      </c>
      <c r="I7" s="131">
        <f t="shared" si="8"/>
        <v>428.84999999999997</v>
      </c>
      <c r="J7" s="132">
        <f t="shared" si="9"/>
        <v>3.3233876830644823E-3</v>
      </c>
      <c r="K7" s="132">
        <f t="shared" si="10"/>
        <v>0.39006315099948657</v>
      </c>
      <c r="L7" s="132">
        <f t="shared" si="11"/>
        <v>0.22851812988224324</v>
      </c>
      <c r="M7" s="133">
        <f t="shared" si="12"/>
        <v>20.672999999999998</v>
      </c>
      <c r="N7" s="134">
        <f t="shared" si="13"/>
        <v>0</v>
      </c>
      <c r="O7" s="134">
        <f t="shared" si="14"/>
        <v>62.40929813049955</v>
      </c>
      <c r="P7" s="216">
        <f t="shared" si="15"/>
        <v>6</v>
      </c>
      <c r="Q7" s="217">
        <f t="shared" si="16"/>
        <v>0</v>
      </c>
      <c r="R7" s="217">
        <f t="shared" si="17"/>
        <v>292</v>
      </c>
      <c r="T7">
        <v>521</v>
      </c>
      <c r="U7">
        <v>3049</v>
      </c>
      <c r="V7" t="s">
        <v>519</v>
      </c>
      <c r="W7">
        <v>467.87900000000002</v>
      </c>
      <c r="X7">
        <v>277.774</v>
      </c>
      <c r="Y7">
        <v>1.6839999999999999</v>
      </c>
      <c r="Z7">
        <v>20.672999999999998</v>
      </c>
      <c r="AA7">
        <v>24.572216000000001</v>
      </c>
      <c r="AB7">
        <v>8.1662999999999999E-2</v>
      </c>
      <c r="AC7">
        <v>9.5847160000000002</v>
      </c>
      <c r="AD7" s="1">
        <v>98</v>
      </c>
      <c r="AE7">
        <v>0</v>
      </c>
      <c r="AF7">
        <v>292</v>
      </c>
      <c r="AG7">
        <v>66</v>
      </c>
      <c r="AH7">
        <v>19.040977000000002</v>
      </c>
      <c r="AI7">
        <v>57.2</v>
      </c>
      <c r="AJ7">
        <v>0</v>
      </c>
      <c r="AK7">
        <v>6</v>
      </c>
      <c r="AL7">
        <v>4495</v>
      </c>
      <c r="AM7" t="s">
        <v>551</v>
      </c>
      <c r="AN7" t="s">
        <v>552</v>
      </c>
      <c r="AO7">
        <v>151.41</v>
      </c>
      <c r="AR7" t="s">
        <v>116</v>
      </c>
      <c r="AS7" t="s">
        <v>117</v>
      </c>
      <c r="AT7" t="s">
        <v>192</v>
      </c>
      <c r="AU7" t="s">
        <v>519</v>
      </c>
      <c r="AV7" t="s">
        <v>48</v>
      </c>
      <c r="AW7">
        <v>5</v>
      </c>
      <c r="BB7">
        <v>0.72783283157400691</v>
      </c>
      <c r="BC7" t="s">
        <v>70</v>
      </c>
      <c r="BF7" t="s">
        <v>116</v>
      </c>
      <c r="BG7" t="s">
        <v>117</v>
      </c>
      <c r="BH7" t="s">
        <v>519</v>
      </c>
      <c r="BI7">
        <v>3049</v>
      </c>
      <c r="BJ7">
        <v>5</v>
      </c>
      <c r="BK7" t="s">
        <v>192</v>
      </c>
      <c r="BL7" t="s">
        <v>214</v>
      </c>
      <c r="BM7">
        <v>0.72783283157400691</v>
      </c>
      <c r="BN7" t="s">
        <v>70</v>
      </c>
      <c r="BO7" t="s">
        <v>184</v>
      </c>
      <c r="BP7">
        <v>428.84999999999997</v>
      </c>
    </row>
    <row r="8" spans="1:68" ht="16.5">
      <c r="A8" s="224" t="str">
        <f t="shared" ref="A8:A66" si="18">BF8</f>
        <v>송도버스</v>
      </c>
      <c r="B8" s="108">
        <f t="shared" si="1"/>
        <v>6210</v>
      </c>
      <c r="C8" s="109" t="str">
        <f t="shared" ref="C8:C66" si="19">BN8</f>
        <v>F</v>
      </c>
      <c r="D8" s="110">
        <f t="shared" ref="D8:D66" si="20">BM8</f>
        <v>0.7604622071341447</v>
      </c>
      <c r="E8" s="111">
        <f t="shared" ref="E8:E66" si="21">U8</f>
        <v>6210</v>
      </c>
      <c r="F8" s="112" t="str">
        <f t="shared" ref="F8:F66" si="22">BG8</f>
        <v>16-1</v>
      </c>
      <c r="G8" s="113" t="str">
        <f t="shared" ref="G8:G66" si="23">BK8</f>
        <v>70바2315</v>
      </c>
      <c r="H8" s="114">
        <f t="shared" ref="H8:H66" si="24">BJ8</f>
        <v>9</v>
      </c>
      <c r="I8" s="115">
        <f t="shared" ref="I8:I66" si="25">BP8</f>
        <v>1053.097</v>
      </c>
      <c r="J8" s="116">
        <f t="shared" ref="J8:J66" si="26">AB8/AA8</f>
        <v>4.2678129220508107E-2</v>
      </c>
      <c r="K8" s="116">
        <f t="shared" ref="K8:K66" si="27">AC8/AA8</f>
        <v>0.31430003957838076</v>
      </c>
      <c r="L8" s="116">
        <f t="shared" ref="L8:L66" si="28">AD8/I8</f>
        <v>0.17852106691026562</v>
      </c>
      <c r="M8" s="117">
        <f t="shared" ref="M8:M66" si="29">Z8</f>
        <v>17.126999999999999</v>
      </c>
      <c r="N8" s="118">
        <f t="shared" ref="N8:N66" si="30">AE8*100/W8</f>
        <v>0.2575416788283571</v>
      </c>
      <c r="O8" s="118">
        <f t="shared" ref="O8:O66" si="31">AF8*100/W8</f>
        <v>29.273904160156587</v>
      </c>
      <c r="P8" s="218">
        <f t="shared" ref="P8:P66" si="32">AK8</f>
        <v>8</v>
      </c>
      <c r="Q8" s="219">
        <f t="shared" ref="Q8:Q66" si="33">AE8</f>
        <v>3</v>
      </c>
      <c r="R8" s="219">
        <f t="shared" ref="R8:R66" si="34">AF8</f>
        <v>341</v>
      </c>
      <c r="T8">
        <v>521</v>
      </c>
      <c r="U8">
        <v>6210</v>
      </c>
      <c r="V8" t="s">
        <v>519</v>
      </c>
      <c r="W8">
        <v>1164.8599999999999</v>
      </c>
      <c r="X8">
        <v>657.36</v>
      </c>
      <c r="Y8">
        <v>1.772</v>
      </c>
      <c r="Z8">
        <v>17.126999999999999</v>
      </c>
      <c r="AA8">
        <v>60.927202000000001</v>
      </c>
      <c r="AB8">
        <v>2.6002589999999999</v>
      </c>
      <c r="AC8">
        <v>19.149422000000001</v>
      </c>
      <c r="AD8" s="1">
        <v>188</v>
      </c>
      <c r="AE8">
        <v>3</v>
      </c>
      <c r="AF8">
        <v>341</v>
      </c>
      <c r="AG8">
        <v>78</v>
      </c>
      <c r="AH8">
        <v>19.118881999999999</v>
      </c>
      <c r="AI8">
        <v>166.7</v>
      </c>
      <c r="AJ8">
        <v>0</v>
      </c>
      <c r="AK8">
        <v>8</v>
      </c>
      <c r="AL8">
        <v>1559</v>
      </c>
      <c r="AM8" t="s">
        <v>522</v>
      </c>
      <c r="AN8" t="s">
        <v>553</v>
      </c>
      <c r="AO8">
        <v>179.143</v>
      </c>
      <c r="AR8" t="s">
        <v>116</v>
      </c>
      <c r="AS8" t="s">
        <v>117</v>
      </c>
      <c r="AT8" t="s">
        <v>207</v>
      </c>
      <c r="AU8" t="s">
        <v>519</v>
      </c>
      <c r="AV8" t="s">
        <v>48</v>
      </c>
      <c r="AW8">
        <v>9</v>
      </c>
      <c r="BB8">
        <v>0.7604622071341447</v>
      </c>
      <c r="BC8" t="s">
        <v>70</v>
      </c>
      <c r="BF8" t="s">
        <v>116</v>
      </c>
      <c r="BG8" t="s">
        <v>117</v>
      </c>
      <c r="BH8" t="s">
        <v>519</v>
      </c>
      <c r="BI8">
        <v>6210</v>
      </c>
      <c r="BJ8">
        <v>9</v>
      </c>
      <c r="BK8" t="s">
        <v>207</v>
      </c>
      <c r="BL8" t="s">
        <v>190</v>
      </c>
      <c r="BM8">
        <v>0.7604622071341447</v>
      </c>
      <c r="BN8" t="s">
        <v>70</v>
      </c>
      <c r="BO8" t="s">
        <v>184</v>
      </c>
      <c r="BP8">
        <v>1053.097</v>
      </c>
    </row>
    <row r="9" spans="1:68" ht="16.5">
      <c r="A9" s="223" t="str">
        <f t="shared" si="18"/>
        <v>송도버스</v>
      </c>
      <c r="B9" s="124">
        <f t="shared" si="1"/>
        <v>6459</v>
      </c>
      <c r="C9" s="125" t="str">
        <f t="shared" si="19"/>
        <v>D</v>
      </c>
      <c r="D9" s="126">
        <f t="shared" si="20"/>
        <v>0.83794080178620434</v>
      </c>
      <c r="E9" s="127">
        <f t="shared" si="21"/>
        <v>6459</v>
      </c>
      <c r="F9" s="128" t="str">
        <f t="shared" si="22"/>
        <v>16-1</v>
      </c>
      <c r="G9" s="129" t="str">
        <f t="shared" si="23"/>
        <v>70바2215</v>
      </c>
      <c r="H9" s="130">
        <f t="shared" si="24"/>
        <v>15</v>
      </c>
      <c r="I9" s="131">
        <f t="shared" si="25"/>
        <v>2283.96</v>
      </c>
      <c r="J9" s="132">
        <f t="shared" si="26"/>
        <v>3.0920262837648444E-2</v>
      </c>
      <c r="K9" s="132">
        <f t="shared" si="27"/>
        <v>0.32695343136723026</v>
      </c>
      <c r="L9" s="132">
        <f t="shared" si="28"/>
        <v>0.17776143189898247</v>
      </c>
      <c r="M9" s="133">
        <f t="shared" si="29"/>
        <v>13.914</v>
      </c>
      <c r="N9" s="134">
        <f t="shared" si="30"/>
        <v>0</v>
      </c>
      <c r="O9" s="134">
        <f t="shared" si="31"/>
        <v>18.131718103034672</v>
      </c>
      <c r="P9" s="216">
        <f t="shared" si="32"/>
        <v>13</v>
      </c>
      <c r="Q9" s="217">
        <f t="shared" si="33"/>
        <v>0</v>
      </c>
      <c r="R9" s="217">
        <f t="shared" si="34"/>
        <v>421</v>
      </c>
      <c r="T9">
        <v>521</v>
      </c>
      <c r="U9">
        <v>6459</v>
      </c>
      <c r="V9" t="s">
        <v>519</v>
      </c>
      <c r="W9">
        <v>2321.8980000000001</v>
      </c>
      <c r="X9">
        <v>1222.123</v>
      </c>
      <c r="Y9">
        <v>1.9</v>
      </c>
      <c r="Z9">
        <v>13.914</v>
      </c>
      <c r="AA9">
        <v>129.48997299999999</v>
      </c>
      <c r="AB9">
        <v>4.0038640000000001</v>
      </c>
      <c r="AC9">
        <v>42.337190999999997</v>
      </c>
      <c r="AD9" s="1">
        <v>406</v>
      </c>
      <c r="AE9">
        <v>0</v>
      </c>
      <c r="AF9">
        <v>421</v>
      </c>
      <c r="AG9">
        <v>69</v>
      </c>
      <c r="AH9">
        <v>17.931101999999999</v>
      </c>
      <c r="AI9">
        <v>711.9</v>
      </c>
      <c r="AJ9">
        <v>0</v>
      </c>
      <c r="AK9">
        <v>13</v>
      </c>
      <c r="AL9">
        <v>2063</v>
      </c>
      <c r="AM9" t="s">
        <v>523</v>
      </c>
      <c r="AN9" t="s">
        <v>554</v>
      </c>
      <c r="AO9">
        <v>238.72399999999999</v>
      </c>
      <c r="AR9" t="s">
        <v>116</v>
      </c>
      <c r="AS9" t="s">
        <v>117</v>
      </c>
      <c r="AT9" t="s">
        <v>189</v>
      </c>
      <c r="AU9" t="s">
        <v>519</v>
      </c>
      <c r="AV9" t="s">
        <v>48</v>
      </c>
      <c r="AW9">
        <v>15</v>
      </c>
      <c r="BB9">
        <v>0.83794080178620434</v>
      </c>
      <c r="BC9" t="s">
        <v>67</v>
      </c>
      <c r="BF9" t="s">
        <v>116</v>
      </c>
      <c r="BG9" t="s">
        <v>117</v>
      </c>
      <c r="BH9" t="s">
        <v>519</v>
      </c>
      <c r="BI9">
        <v>6459</v>
      </c>
      <c r="BJ9">
        <v>15</v>
      </c>
      <c r="BK9" t="s">
        <v>189</v>
      </c>
      <c r="BL9" t="s">
        <v>203</v>
      </c>
      <c r="BM9">
        <v>0.83794080178620434</v>
      </c>
      <c r="BN9" t="s">
        <v>67</v>
      </c>
      <c r="BO9" t="s">
        <v>176</v>
      </c>
      <c r="BP9">
        <v>2283.96</v>
      </c>
    </row>
    <row r="10" spans="1:68" ht="16.5">
      <c r="A10" s="224" t="str">
        <f t="shared" si="18"/>
        <v>송도버스</v>
      </c>
      <c r="B10" s="108">
        <f t="shared" si="1"/>
        <v>7691</v>
      </c>
      <c r="C10" s="109" t="str">
        <f t="shared" si="19"/>
        <v>D</v>
      </c>
      <c r="D10" s="110">
        <f t="shared" si="20"/>
        <v>0.80430233117516237</v>
      </c>
      <c r="E10" s="111">
        <f t="shared" si="21"/>
        <v>7691</v>
      </c>
      <c r="F10" s="112" t="str">
        <f t="shared" si="22"/>
        <v>16-1</v>
      </c>
      <c r="G10" s="113" t="str">
        <f t="shared" si="23"/>
        <v>70바2281</v>
      </c>
      <c r="H10" s="114">
        <f t="shared" si="24"/>
        <v>8</v>
      </c>
      <c r="I10" s="115">
        <f t="shared" si="25"/>
        <v>1212.9760000000001</v>
      </c>
      <c r="J10" s="116">
        <f t="shared" si="26"/>
        <v>1.6880233903687692E-2</v>
      </c>
      <c r="K10" s="116">
        <f t="shared" si="27"/>
        <v>0.32518364252536636</v>
      </c>
      <c r="L10" s="116">
        <f t="shared" si="28"/>
        <v>0.17147907295775017</v>
      </c>
      <c r="M10" s="117">
        <f t="shared" si="29"/>
        <v>14.563000000000001</v>
      </c>
      <c r="N10" s="118">
        <f t="shared" si="30"/>
        <v>0</v>
      </c>
      <c r="O10" s="118">
        <f t="shared" si="31"/>
        <v>9.563255991874529</v>
      </c>
      <c r="P10" s="218">
        <f t="shared" si="32"/>
        <v>9</v>
      </c>
      <c r="Q10" s="219">
        <f t="shared" si="33"/>
        <v>0</v>
      </c>
      <c r="R10" s="219">
        <f t="shared" si="34"/>
        <v>116</v>
      </c>
      <c r="T10">
        <v>521</v>
      </c>
      <c r="U10">
        <v>7691</v>
      </c>
      <c r="V10" t="s">
        <v>519</v>
      </c>
      <c r="W10">
        <v>1212.9760000000001</v>
      </c>
      <c r="X10">
        <v>630.56700000000001</v>
      </c>
      <c r="Y10">
        <v>1.9239999999999999</v>
      </c>
      <c r="Z10">
        <v>14.563000000000001</v>
      </c>
      <c r="AA10">
        <v>64.193601000000001</v>
      </c>
      <c r="AB10">
        <v>1.0836030000000001</v>
      </c>
      <c r="AC10">
        <v>20.874708999999999</v>
      </c>
      <c r="AD10" s="1">
        <v>208</v>
      </c>
      <c r="AE10">
        <v>0</v>
      </c>
      <c r="AF10">
        <v>116</v>
      </c>
      <c r="AG10">
        <v>69</v>
      </c>
      <c r="AH10">
        <v>18.895589999999999</v>
      </c>
      <c r="AI10">
        <v>383.4</v>
      </c>
      <c r="AJ10">
        <v>0</v>
      </c>
      <c r="AK10">
        <v>9</v>
      </c>
      <c r="AL10">
        <v>2228</v>
      </c>
      <c r="AM10" t="s">
        <v>555</v>
      </c>
      <c r="AN10" t="s">
        <v>556</v>
      </c>
      <c r="AO10">
        <v>314.37099999999998</v>
      </c>
      <c r="AR10" t="s">
        <v>116</v>
      </c>
      <c r="AS10" t="s">
        <v>117</v>
      </c>
      <c r="AT10" t="s">
        <v>201</v>
      </c>
      <c r="AU10" t="s">
        <v>519</v>
      </c>
      <c r="AV10" t="s">
        <v>48</v>
      </c>
      <c r="AW10">
        <v>8</v>
      </c>
      <c r="BB10">
        <v>0.80430233117516237</v>
      </c>
      <c r="BC10" t="s">
        <v>67</v>
      </c>
      <c r="BF10" t="s">
        <v>116</v>
      </c>
      <c r="BG10" t="s">
        <v>117</v>
      </c>
      <c r="BH10" t="s">
        <v>519</v>
      </c>
      <c r="BI10">
        <v>7691</v>
      </c>
      <c r="BJ10">
        <v>8</v>
      </c>
      <c r="BK10" t="s">
        <v>201</v>
      </c>
      <c r="BL10" t="s">
        <v>198</v>
      </c>
      <c r="BM10">
        <v>0.80430233117516237</v>
      </c>
      <c r="BN10" t="s">
        <v>67</v>
      </c>
      <c r="BO10" t="s">
        <v>176</v>
      </c>
      <c r="BP10">
        <v>1212.9760000000001</v>
      </c>
    </row>
    <row r="11" spans="1:68" ht="16.5">
      <c r="A11" s="223" t="str">
        <f t="shared" si="18"/>
        <v>송도버스</v>
      </c>
      <c r="B11" s="124">
        <f t="shared" si="1"/>
        <v>8568</v>
      </c>
      <c r="C11" s="125" t="str">
        <f t="shared" si="19"/>
        <v>D</v>
      </c>
      <c r="D11" s="126">
        <f t="shared" si="20"/>
        <v>0.80268435997900556</v>
      </c>
      <c r="E11" s="127">
        <f t="shared" si="21"/>
        <v>8568</v>
      </c>
      <c r="F11" s="128" t="str">
        <f t="shared" si="22"/>
        <v>16-1</v>
      </c>
      <c r="G11" s="129" t="str">
        <f t="shared" si="23"/>
        <v>70바2315</v>
      </c>
      <c r="H11" s="130">
        <f t="shared" si="24"/>
        <v>6</v>
      </c>
      <c r="I11" s="131">
        <f t="shared" si="25"/>
        <v>973.93600000000004</v>
      </c>
      <c r="J11" s="132">
        <f t="shared" si="26"/>
        <v>2.6061073896628654E-2</v>
      </c>
      <c r="K11" s="132">
        <f t="shared" si="27"/>
        <v>0.33818435230679034</v>
      </c>
      <c r="L11" s="132">
        <f t="shared" si="28"/>
        <v>0.20535230241001462</v>
      </c>
      <c r="M11" s="133">
        <f t="shared" si="29"/>
        <v>13.997999999999999</v>
      </c>
      <c r="N11" s="134">
        <f t="shared" si="30"/>
        <v>0</v>
      </c>
      <c r="O11" s="134">
        <f t="shared" si="31"/>
        <v>26.285094708481871</v>
      </c>
      <c r="P11" s="216">
        <f t="shared" si="32"/>
        <v>9</v>
      </c>
      <c r="Q11" s="217">
        <f t="shared" si="33"/>
        <v>0</v>
      </c>
      <c r="R11" s="217">
        <f t="shared" si="34"/>
        <v>256</v>
      </c>
      <c r="T11">
        <v>521</v>
      </c>
      <c r="U11">
        <v>8568</v>
      </c>
      <c r="V11" t="s">
        <v>519</v>
      </c>
      <c r="W11">
        <v>973.93600000000004</v>
      </c>
      <c r="X11">
        <v>509.19</v>
      </c>
      <c r="Y11">
        <v>1.913</v>
      </c>
      <c r="Z11">
        <v>13.997999999999999</v>
      </c>
      <c r="AA11">
        <v>53.634436000000001</v>
      </c>
      <c r="AB11">
        <v>1.3977710000000001</v>
      </c>
      <c r="AC11">
        <v>18.138327</v>
      </c>
      <c r="AD11" s="1">
        <v>200</v>
      </c>
      <c r="AE11">
        <v>0</v>
      </c>
      <c r="AF11">
        <v>256</v>
      </c>
      <c r="AG11">
        <v>69</v>
      </c>
      <c r="AH11">
        <v>18.158781000000001</v>
      </c>
      <c r="AI11">
        <v>259.89999999999998</v>
      </c>
      <c r="AJ11">
        <v>0</v>
      </c>
      <c r="AK11">
        <v>9</v>
      </c>
      <c r="AL11">
        <v>3729</v>
      </c>
      <c r="AM11" t="s">
        <v>557</v>
      </c>
      <c r="AN11" t="s">
        <v>558</v>
      </c>
      <c r="AO11">
        <v>337.81299999999999</v>
      </c>
      <c r="AR11" t="s">
        <v>116</v>
      </c>
      <c r="AS11" t="s">
        <v>117</v>
      </c>
      <c r="AT11" t="s">
        <v>207</v>
      </c>
      <c r="AU11" t="s">
        <v>519</v>
      </c>
      <c r="AV11" t="s">
        <v>48</v>
      </c>
      <c r="AW11">
        <v>6</v>
      </c>
      <c r="BB11">
        <v>0.80268435997900556</v>
      </c>
      <c r="BC11" t="s">
        <v>67</v>
      </c>
      <c r="BF11" t="s">
        <v>116</v>
      </c>
      <c r="BG11" t="s">
        <v>117</v>
      </c>
      <c r="BH11" t="s">
        <v>519</v>
      </c>
      <c r="BI11">
        <v>8568</v>
      </c>
      <c r="BJ11">
        <v>6</v>
      </c>
      <c r="BK11" t="s">
        <v>207</v>
      </c>
      <c r="BL11" t="s">
        <v>201</v>
      </c>
      <c r="BM11">
        <v>0.80268435997900556</v>
      </c>
      <c r="BN11" t="s">
        <v>67</v>
      </c>
      <c r="BO11" t="s">
        <v>176</v>
      </c>
      <c r="BP11">
        <v>973.93600000000004</v>
      </c>
    </row>
    <row r="12" spans="1:68" ht="16.5">
      <c r="A12" s="224" t="str">
        <f t="shared" si="18"/>
        <v>송도버스</v>
      </c>
      <c r="B12" s="108">
        <f t="shared" si="1"/>
        <v>9411</v>
      </c>
      <c r="C12" s="109" t="str">
        <f t="shared" si="19"/>
        <v>C</v>
      </c>
      <c r="D12" s="110">
        <f t="shared" si="20"/>
        <v>0.85280318347245698</v>
      </c>
      <c r="E12" s="111">
        <f t="shared" si="21"/>
        <v>9411</v>
      </c>
      <c r="F12" s="112" t="str">
        <f t="shared" si="22"/>
        <v>8</v>
      </c>
      <c r="G12" s="113" t="str">
        <f t="shared" si="23"/>
        <v>70바2319</v>
      </c>
      <c r="H12" s="114">
        <f t="shared" si="24"/>
        <v>13</v>
      </c>
      <c r="I12" s="115">
        <f t="shared" si="25"/>
        <v>1545.373</v>
      </c>
      <c r="J12" s="116">
        <f t="shared" si="26"/>
        <v>2.100901719734025E-2</v>
      </c>
      <c r="K12" s="116">
        <f t="shared" si="27"/>
        <v>0.36461599509634707</v>
      </c>
      <c r="L12" s="116">
        <f t="shared" si="28"/>
        <v>7.635697012954154E-2</v>
      </c>
      <c r="M12" s="117">
        <f t="shared" si="29"/>
        <v>15.000999999999999</v>
      </c>
      <c r="N12" s="118">
        <f t="shared" si="30"/>
        <v>0.12457869044126395</v>
      </c>
      <c r="O12" s="118">
        <f t="shared" si="31"/>
        <v>16.319808447805578</v>
      </c>
      <c r="P12" s="218">
        <f t="shared" si="32"/>
        <v>28</v>
      </c>
      <c r="Q12" s="219">
        <f t="shared" si="33"/>
        <v>2</v>
      </c>
      <c r="R12" s="219">
        <f t="shared" si="34"/>
        <v>262</v>
      </c>
      <c r="T12">
        <v>521</v>
      </c>
      <c r="U12">
        <v>9411</v>
      </c>
      <c r="V12" t="s">
        <v>519</v>
      </c>
      <c r="W12">
        <v>1605.4110000000001</v>
      </c>
      <c r="X12">
        <v>912.34199999999998</v>
      </c>
      <c r="Y12">
        <v>1.76</v>
      </c>
      <c r="Z12">
        <v>15.000999999999999</v>
      </c>
      <c r="AA12">
        <v>97.814428000000007</v>
      </c>
      <c r="AB12">
        <v>2.0549849999999998</v>
      </c>
      <c r="AC12">
        <v>35.664704999999998</v>
      </c>
      <c r="AD12" s="1">
        <v>118</v>
      </c>
      <c r="AE12">
        <v>2</v>
      </c>
      <c r="AF12">
        <v>262</v>
      </c>
      <c r="AG12">
        <v>89</v>
      </c>
      <c r="AH12">
        <v>16.412824000000001</v>
      </c>
      <c r="AI12">
        <v>477.9</v>
      </c>
      <c r="AJ12">
        <v>29.5</v>
      </c>
      <c r="AK12">
        <v>28</v>
      </c>
      <c r="AL12">
        <v>9102</v>
      </c>
      <c r="AM12" t="s">
        <v>524</v>
      </c>
      <c r="AN12" t="s">
        <v>559</v>
      </c>
      <c r="AO12">
        <v>305.93700000000001</v>
      </c>
      <c r="AR12" t="s">
        <v>116</v>
      </c>
      <c r="AS12" t="s">
        <v>118</v>
      </c>
      <c r="AT12" t="s">
        <v>248</v>
      </c>
      <c r="AU12" t="s">
        <v>519</v>
      </c>
      <c r="AV12" t="s">
        <v>48</v>
      </c>
      <c r="AW12">
        <v>13</v>
      </c>
      <c r="BB12">
        <v>0.85280318347245698</v>
      </c>
      <c r="BC12" t="s">
        <v>69</v>
      </c>
      <c r="BF12" t="s">
        <v>116</v>
      </c>
      <c r="BG12" t="s">
        <v>118</v>
      </c>
      <c r="BH12" t="s">
        <v>519</v>
      </c>
      <c r="BI12">
        <v>9411</v>
      </c>
      <c r="BJ12">
        <v>13</v>
      </c>
      <c r="BK12" t="s">
        <v>248</v>
      </c>
      <c r="BL12" t="s">
        <v>212</v>
      </c>
      <c r="BM12">
        <v>0.85280318347245698</v>
      </c>
      <c r="BN12" t="s">
        <v>69</v>
      </c>
      <c r="BO12" t="s">
        <v>174</v>
      </c>
      <c r="BP12">
        <v>1545.373</v>
      </c>
    </row>
    <row r="13" spans="1:68" ht="16.5">
      <c r="A13" s="223" t="str">
        <f t="shared" si="18"/>
        <v>송도버스</v>
      </c>
      <c r="B13" s="124" t="str">
        <f t="shared" si="1"/>
        <v>강성아</v>
      </c>
      <c r="C13" s="125" t="str">
        <f t="shared" si="19"/>
        <v>D</v>
      </c>
      <c r="D13" s="126">
        <f t="shared" si="20"/>
        <v>0.83752554203551599</v>
      </c>
      <c r="E13" s="127">
        <f t="shared" si="21"/>
        <v>4622</v>
      </c>
      <c r="F13" s="128" t="str">
        <f t="shared" si="22"/>
        <v>16-1</v>
      </c>
      <c r="G13" s="129" t="str">
        <f t="shared" si="23"/>
        <v>70바2243</v>
      </c>
      <c r="H13" s="130">
        <f t="shared" si="24"/>
        <v>3</v>
      </c>
      <c r="I13" s="131">
        <f t="shared" si="25"/>
        <v>2596.614</v>
      </c>
      <c r="J13" s="132">
        <f t="shared" si="26"/>
        <v>1.8470180363177949E-2</v>
      </c>
      <c r="K13" s="132">
        <f t="shared" si="27"/>
        <v>0.31640145175882239</v>
      </c>
      <c r="L13" s="132">
        <f t="shared" si="28"/>
        <v>0.17599843488481537</v>
      </c>
      <c r="M13" s="133">
        <f t="shared" si="29"/>
        <v>11.319000000000001</v>
      </c>
      <c r="N13" s="134">
        <f t="shared" si="30"/>
        <v>3.8043759453874219E-2</v>
      </c>
      <c r="O13" s="134">
        <f t="shared" si="31"/>
        <v>30.092613728014509</v>
      </c>
      <c r="P13" s="216">
        <f t="shared" si="32"/>
        <v>10</v>
      </c>
      <c r="Q13" s="217">
        <f t="shared" si="33"/>
        <v>1</v>
      </c>
      <c r="R13" s="217">
        <f t="shared" si="34"/>
        <v>791</v>
      </c>
      <c r="T13">
        <v>521</v>
      </c>
      <c r="U13">
        <v>4622</v>
      </c>
      <c r="V13" t="s">
        <v>525</v>
      </c>
      <c r="W13">
        <v>2628.5520000000001</v>
      </c>
      <c r="X13">
        <v>1241.5809999999999</v>
      </c>
      <c r="Y13">
        <v>2.117</v>
      </c>
      <c r="Z13">
        <v>11.319000000000001</v>
      </c>
      <c r="AA13">
        <v>138.17970099999999</v>
      </c>
      <c r="AB13">
        <v>2.5522040000000001</v>
      </c>
      <c r="AC13">
        <v>43.720258000000001</v>
      </c>
      <c r="AD13" s="1">
        <v>457</v>
      </c>
      <c r="AE13">
        <v>1</v>
      </c>
      <c r="AF13">
        <v>791</v>
      </c>
      <c r="AG13">
        <v>87</v>
      </c>
      <c r="AH13">
        <v>19.022707</v>
      </c>
      <c r="AI13">
        <v>1192.4000000000001</v>
      </c>
      <c r="AJ13">
        <v>9.6999999999999993</v>
      </c>
      <c r="AK13">
        <v>10</v>
      </c>
      <c r="AL13">
        <v>824</v>
      </c>
      <c r="AM13" t="s">
        <v>526</v>
      </c>
      <c r="AN13" t="s">
        <v>560</v>
      </c>
      <c r="AO13">
        <v>2457.5630000000001</v>
      </c>
      <c r="AR13" t="s">
        <v>116</v>
      </c>
      <c r="AS13" t="s">
        <v>117</v>
      </c>
      <c r="AT13" t="s">
        <v>196</v>
      </c>
      <c r="AU13" t="s">
        <v>525</v>
      </c>
      <c r="AV13" t="s">
        <v>48</v>
      </c>
      <c r="AW13">
        <v>3</v>
      </c>
      <c r="BB13">
        <v>0.83752554203551599</v>
      </c>
      <c r="BC13" t="s">
        <v>67</v>
      </c>
      <c r="BF13" t="s">
        <v>116</v>
      </c>
      <c r="BG13" t="s">
        <v>117</v>
      </c>
      <c r="BH13" t="s">
        <v>525</v>
      </c>
      <c r="BI13">
        <v>4622</v>
      </c>
      <c r="BJ13">
        <v>3</v>
      </c>
      <c r="BK13" t="s">
        <v>196</v>
      </c>
      <c r="BL13" t="s">
        <v>194</v>
      </c>
      <c r="BM13">
        <v>0.83752554203551599</v>
      </c>
      <c r="BN13" t="s">
        <v>67</v>
      </c>
      <c r="BO13" t="s">
        <v>176</v>
      </c>
      <c r="BP13">
        <v>2596.614</v>
      </c>
    </row>
    <row r="14" spans="1:68" ht="16.5">
      <c r="A14" s="224" t="str">
        <f t="shared" si="18"/>
        <v>송도버스</v>
      </c>
      <c r="B14" s="108" t="str">
        <f t="shared" si="1"/>
        <v>강지훈</v>
      </c>
      <c r="C14" s="109" t="str">
        <f t="shared" si="19"/>
        <v>C</v>
      </c>
      <c r="D14" s="110">
        <f t="shared" si="20"/>
        <v>0.87697880088605529</v>
      </c>
      <c r="E14" s="111">
        <f t="shared" si="21"/>
        <v>8055</v>
      </c>
      <c r="F14" s="112" t="str">
        <f t="shared" si="22"/>
        <v>8</v>
      </c>
      <c r="G14" s="113" t="str">
        <f t="shared" si="23"/>
        <v>70바2242</v>
      </c>
      <c r="H14" s="114">
        <f t="shared" si="24"/>
        <v>4</v>
      </c>
      <c r="I14" s="115">
        <f t="shared" si="25"/>
        <v>1320.008</v>
      </c>
      <c r="J14" s="116">
        <f t="shared" si="26"/>
        <v>1.073676777511778E-2</v>
      </c>
      <c r="K14" s="116">
        <f t="shared" si="27"/>
        <v>0.36208929979624294</v>
      </c>
      <c r="L14" s="116">
        <f t="shared" si="28"/>
        <v>0.33484645547602743</v>
      </c>
      <c r="M14" s="117">
        <f t="shared" si="29"/>
        <v>15.997</v>
      </c>
      <c r="N14" s="118">
        <f t="shared" si="30"/>
        <v>0</v>
      </c>
      <c r="O14" s="118">
        <f t="shared" si="31"/>
        <v>34.242216713838097</v>
      </c>
      <c r="P14" s="218">
        <f t="shared" si="32"/>
        <v>26</v>
      </c>
      <c r="Q14" s="219">
        <f t="shared" si="33"/>
        <v>0</v>
      </c>
      <c r="R14" s="219">
        <f t="shared" si="34"/>
        <v>452</v>
      </c>
      <c r="T14">
        <v>521</v>
      </c>
      <c r="U14">
        <v>8055</v>
      </c>
      <c r="V14" t="s">
        <v>250</v>
      </c>
      <c r="W14">
        <v>1320.008</v>
      </c>
      <c r="X14">
        <v>745.24699999999996</v>
      </c>
      <c r="Y14">
        <v>1.7709999999999999</v>
      </c>
      <c r="Z14">
        <v>15.997</v>
      </c>
      <c r="AA14">
        <v>69.360539000000003</v>
      </c>
      <c r="AB14">
        <v>0.74470800000000004</v>
      </c>
      <c r="AC14">
        <v>25.114709000000001</v>
      </c>
      <c r="AD14" s="1">
        <v>442</v>
      </c>
      <c r="AE14">
        <v>0</v>
      </c>
      <c r="AF14">
        <v>452</v>
      </c>
      <c r="AG14">
        <v>91</v>
      </c>
      <c r="AH14">
        <v>19.031109000000001</v>
      </c>
      <c r="AI14">
        <v>819.9</v>
      </c>
      <c r="AJ14">
        <v>13.6</v>
      </c>
      <c r="AK14">
        <v>26</v>
      </c>
      <c r="AL14">
        <v>5628</v>
      </c>
      <c r="AM14" t="s">
        <v>251</v>
      </c>
      <c r="AN14" t="s">
        <v>561</v>
      </c>
      <c r="AO14">
        <v>833.803</v>
      </c>
      <c r="AR14" t="s">
        <v>116</v>
      </c>
      <c r="AS14" t="s">
        <v>118</v>
      </c>
      <c r="AT14" t="s">
        <v>222</v>
      </c>
      <c r="AU14" t="s">
        <v>250</v>
      </c>
      <c r="AV14" t="s">
        <v>48</v>
      </c>
      <c r="AW14">
        <v>4</v>
      </c>
      <c r="BB14">
        <v>0.87697880088605529</v>
      </c>
      <c r="BC14" t="s">
        <v>69</v>
      </c>
      <c r="BF14" t="s">
        <v>116</v>
      </c>
      <c r="BG14" t="s">
        <v>118</v>
      </c>
      <c r="BH14" t="s">
        <v>250</v>
      </c>
      <c r="BI14">
        <v>8055</v>
      </c>
      <c r="BJ14">
        <v>4</v>
      </c>
      <c r="BK14" t="s">
        <v>222</v>
      </c>
      <c r="BL14" t="s">
        <v>219</v>
      </c>
      <c r="BM14">
        <v>0.87697880088605529</v>
      </c>
      <c r="BN14" t="s">
        <v>69</v>
      </c>
      <c r="BO14" t="s">
        <v>174</v>
      </c>
      <c r="BP14">
        <v>1320.008</v>
      </c>
    </row>
    <row r="15" spans="1:68" ht="16.5">
      <c r="A15" s="223" t="str">
        <f t="shared" si="18"/>
        <v>송도버스</v>
      </c>
      <c r="B15" s="124" t="str">
        <f t="shared" si="1"/>
        <v>경득환</v>
      </c>
      <c r="C15" s="125" t="str">
        <f t="shared" si="19"/>
        <v>F</v>
      </c>
      <c r="D15" s="126">
        <f t="shared" si="20"/>
        <v>0.77113208836498515</v>
      </c>
      <c r="E15" s="127">
        <f t="shared" si="21"/>
        <v>7265</v>
      </c>
      <c r="F15" s="128" t="str">
        <f t="shared" si="22"/>
        <v>16-1</v>
      </c>
      <c r="G15" s="129" t="str">
        <f t="shared" si="23"/>
        <v>70바2248</v>
      </c>
      <c r="H15" s="130">
        <f t="shared" si="24"/>
        <v>2</v>
      </c>
      <c r="I15" s="131">
        <f t="shared" si="25"/>
        <v>2741.81</v>
      </c>
      <c r="J15" s="132">
        <f t="shared" si="26"/>
        <v>1.632369285740887E-2</v>
      </c>
      <c r="K15" s="132">
        <f t="shared" si="27"/>
        <v>0.32372388770678001</v>
      </c>
      <c r="L15" s="132">
        <f t="shared" si="28"/>
        <v>0.21445687337926406</v>
      </c>
      <c r="M15" s="133">
        <f t="shared" si="29"/>
        <v>13.625999999999999</v>
      </c>
      <c r="N15" s="134">
        <f t="shared" si="30"/>
        <v>0</v>
      </c>
      <c r="O15" s="134">
        <f t="shared" si="31"/>
        <v>1.8965573836261449</v>
      </c>
      <c r="P15" s="216">
        <f t="shared" si="32"/>
        <v>6</v>
      </c>
      <c r="Q15" s="217">
        <f t="shared" si="33"/>
        <v>0</v>
      </c>
      <c r="R15" s="217">
        <f t="shared" si="34"/>
        <v>52</v>
      </c>
      <c r="T15">
        <v>521</v>
      </c>
      <c r="U15">
        <v>7265</v>
      </c>
      <c r="V15" t="s">
        <v>252</v>
      </c>
      <c r="W15">
        <v>2741.81</v>
      </c>
      <c r="X15">
        <v>1422.7170000000001</v>
      </c>
      <c r="Y15">
        <v>1.927</v>
      </c>
      <c r="Z15">
        <v>13.625999999999999</v>
      </c>
      <c r="AA15">
        <v>137.800804</v>
      </c>
      <c r="AB15">
        <v>2.2494179999999999</v>
      </c>
      <c r="AC15">
        <v>44.609411999999999</v>
      </c>
      <c r="AD15" s="1">
        <v>588</v>
      </c>
      <c r="AE15">
        <v>0</v>
      </c>
      <c r="AF15">
        <v>52</v>
      </c>
      <c r="AG15">
        <v>68</v>
      </c>
      <c r="AH15">
        <v>19.896908</v>
      </c>
      <c r="AI15">
        <v>259.10000000000002</v>
      </c>
      <c r="AJ15">
        <v>0</v>
      </c>
      <c r="AK15">
        <v>6</v>
      </c>
      <c r="AL15">
        <v>474</v>
      </c>
      <c r="AM15" t="s">
        <v>253</v>
      </c>
      <c r="AN15" t="s">
        <v>562</v>
      </c>
      <c r="AO15">
        <v>2598.451</v>
      </c>
      <c r="AR15" t="s">
        <v>116</v>
      </c>
      <c r="AS15" t="s">
        <v>117</v>
      </c>
      <c r="AT15" t="s">
        <v>197</v>
      </c>
      <c r="AU15" t="s">
        <v>252</v>
      </c>
      <c r="AV15" t="s">
        <v>48</v>
      </c>
      <c r="AW15">
        <v>2</v>
      </c>
      <c r="BB15">
        <v>0.77113208836498515</v>
      </c>
      <c r="BC15" t="s">
        <v>70</v>
      </c>
      <c r="BF15" t="s">
        <v>116</v>
      </c>
      <c r="BG15" t="s">
        <v>117</v>
      </c>
      <c r="BH15" t="s">
        <v>252</v>
      </c>
      <c r="BI15">
        <v>7265</v>
      </c>
      <c r="BJ15">
        <v>2</v>
      </c>
      <c r="BK15" t="s">
        <v>197</v>
      </c>
      <c r="BL15" t="s">
        <v>206</v>
      </c>
      <c r="BM15">
        <v>0.77113208836498515</v>
      </c>
      <c r="BN15" t="s">
        <v>70</v>
      </c>
      <c r="BO15" t="s">
        <v>184</v>
      </c>
      <c r="BP15">
        <v>2741.81</v>
      </c>
    </row>
    <row r="16" spans="1:68" ht="16.5">
      <c r="A16" s="224" t="str">
        <f t="shared" si="18"/>
        <v>송도버스</v>
      </c>
      <c r="B16" s="108" t="str">
        <f t="shared" si="1"/>
        <v>곽창환</v>
      </c>
      <c r="C16" s="109" t="str">
        <f t="shared" si="19"/>
        <v>C</v>
      </c>
      <c r="D16" s="110">
        <f t="shared" si="20"/>
        <v>0.89354015099122974</v>
      </c>
      <c r="E16" s="111">
        <f t="shared" si="21"/>
        <v>9210</v>
      </c>
      <c r="F16" s="112" t="str">
        <f t="shared" si="22"/>
        <v>8</v>
      </c>
      <c r="G16" s="113" t="str">
        <f t="shared" si="23"/>
        <v>70바2255</v>
      </c>
      <c r="H16" s="114">
        <f t="shared" si="24"/>
        <v>3</v>
      </c>
      <c r="I16" s="115">
        <f t="shared" si="25"/>
        <v>2113.8029999999999</v>
      </c>
      <c r="J16" s="116">
        <f t="shared" si="26"/>
        <v>1.1651710130196096E-2</v>
      </c>
      <c r="K16" s="116">
        <f t="shared" si="27"/>
        <v>0.38472675218176022</v>
      </c>
      <c r="L16" s="116">
        <f t="shared" si="28"/>
        <v>0.27911777966064011</v>
      </c>
      <c r="M16" s="117">
        <f t="shared" si="29"/>
        <v>15.207000000000001</v>
      </c>
      <c r="N16" s="118">
        <f t="shared" si="30"/>
        <v>0</v>
      </c>
      <c r="O16" s="118">
        <f t="shared" si="31"/>
        <v>59.135122809457648</v>
      </c>
      <c r="P16" s="218">
        <f t="shared" si="32"/>
        <v>22</v>
      </c>
      <c r="Q16" s="219">
        <f t="shared" si="33"/>
        <v>0</v>
      </c>
      <c r="R16" s="219">
        <f t="shared" si="34"/>
        <v>1250</v>
      </c>
      <c r="T16">
        <v>521</v>
      </c>
      <c r="U16">
        <v>9210</v>
      </c>
      <c r="V16" t="s">
        <v>254</v>
      </c>
      <c r="W16">
        <v>2113.8029999999999</v>
      </c>
      <c r="X16">
        <v>1181.287</v>
      </c>
      <c r="Y16">
        <v>1.7889999999999999</v>
      </c>
      <c r="Z16">
        <v>15.207000000000001</v>
      </c>
      <c r="AA16">
        <v>126.30386300000001</v>
      </c>
      <c r="AB16">
        <v>1.4716560000000001</v>
      </c>
      <c r="AC16">
        <v>48.592475</v>
      </c>
      <c r="AD16" s="1">
        <v>590</v>
      </c>
      <c r="AE16">
        <v>0</v>
      </c>
      <c r="AF16">
        <v>1250</v>
      </c>
      <c r="AG16">
        <v>69</v>
      </c>
      <c r="AH16">
        <v>16.735852999999999</v>
      </c>
      <c r="AI16">
        <v>396.1</v>
      </c>
      <c r="AJ16">
        <v>0</v>
      </c>
      <c r="AK16">
        <v>22</v>
      </c>
      <c r="AL16">
        <v>11978</v>
      </c>
      <c r="AM16" t="s">
        <v>255</v>
      </c>
      <c r="AN16" t="s">
        <v>563</v>
      </c>
      <c r="AO16">
        <v>1800.33</v>
      </c>
      <c r="AR16" t="s">
        <v>116</v>
      </c>
      <c r="AS16" t="s">
        <v>118</v>
      </c>
      <c r="AT16" t="s">
        <v>228</v>
      </c>
      <c r="AU16" t="s">
        <v>254</v>
      </c>
      <c r="AV16" t="s">
        <v>48</v>
      </c>
      <c r="AW16">
        <v>3</v>
      </c>
      <c r="BB16">
        <v>0.89354015099122974</v>
      </c>
      <c r="BC16" t="s">
        <v>69</v>
      </c>
      <c r="BF16" t="s">
        <v>116</v>
      </c>
      <c r="BG16" t="s">
        <v>118</v>
      </c>
      <c r="BH16" t="s">
        <v>254</v>
      </c>
      <c r="BI16">
        <v>9210</v>
      </c>
      <c r="BJ16">
        <v>3</v>
      </c>
      <c r="BK16" t="s">
        <v>228</v>
      </c>
      <c r="BL16" t="s">
        <v>235</v>
      </c>
      <c r="BM16">
        <v>0.89354015099122974</v>
      </c>
      <c r="BN16" t="s">
        <v>69</v>
      </c>
      <c r="BO16" t="s">
        <v>174</v>
      </c>
      <c r="BP16">
        <v>2113.8029999999999</v>
      </c>
    </row>
    <row r="17" spans="1:68" ht="16.5">
      <c r="A17" s="223" t="str">
        <f t="shared" si="18"/>
        <v>송도버스</v>
      </c>
      <c r="B17" s="124" t="str">
        <f t="shared" si="1"/>
        <v>권복수</v>
      </c>
      <c r="C17" s="125" t="str">
        <f t="shared" si="19"/>
        <v>A</v>
      </c>
      <c r="D17" s="126">
        <f t="shared" si="20"/>
        <v>0.95821100098238698</v>
      </c>
      <c r="E17" s="127">
        <f t="shared" si="21"/>
        <v>9410</v>
      </c>
      <c r="F17" s="128" t="str">
        <f t="shared" si="22"/>
        <v>16-1</v>
      </c>
      <c r="G17" s="129" t="str">
        <f t="shared" si="23"/>
        <v>70바2229</v>
      </c>
      <c r="H17" s="130">
        <f t="shared" si="24"/>
        <v>3</v>
      </c>
      <c r="I17" s="131">
        <f t="shared" si="25"/>
        <v>2736.192</v>
      </c>
      <c r="J17" s="132">
        <f t="shared" si="26"/>
        <v>8.6785922672388729E-4</v>
      </c>
      <c r="K17" s="132">
        <f t="shared" si="27"/>
        <v>0.29356218629022446</v>
      </c>
      <c r="L17" s="132">
        <f t="shared" si="28"/>
        <v>0.16300025729188594</v>
      </c>
      <c r="M17" s="133">
        <f t="shared" si="29"/>
        <v>10.817</v>
      </c>
      <c r="N17" s="134">
        <f t="shared" si="30"/>
        <v>0</v>
      </c>
      <c r="O17" s="134">
        <f t="shared" si="31"/>
        <v>33.367541459078893</v>
      </c>
      <c r="P17" s="216">
        <f t="shared" si="32"/>
        <v>8</v>
      </c>
      <c r="Q17" s="217">
        <f t="shared" si="33"/>
        <v>0</v>
      </c>
      <c r="R17" s="217">
        <f t="shared" si="34"/>
        <v>913</v>
      </c>
      <c r="T17">
        <v>521</v>
      </c>
      <c r="U17">
        <v>9410</v>
      </c>
      <c r="V17" t="s">
        <v>256</v>
      </c>
      <c r="W17">
        <v>2736.192</v>
      </c>
      <c r="X17">
        <v>1103.7829999999999</v>
      </c>
      <c r="Y17">
        <v>2.4790000000000001</v>
      </c>
      <c r="Z17">
        <v>10.817</v>
      </c>
      <c r="AA17">
        <v>138.903864</v>
      </c>
      <c r="AB17">
        <v>0.120549</v>
      </c>
      <c r="AC17">
        <v>40.776921999999999</v>
      </c>
      <c r="AD17" s="1">
        <v>446</v>
      </c>
      <c r="AE17">
        <v>0</v>
      </c>
      <c r="AF17">
        <v>913</v>
      </c>
      <c r="AG17">
        <v>88</v>
      </c>
      <c r="AH17">
        <v>19.698457999999999</v>
      </c>
      <c r="AI17">
        <v>827.3</v>
      </c>
      <c r="AJ17">
        <v>4.5</v>
      </c>
      <c r="AK17">
        <v>8</v>
      </c>
      <c r="AL17">
        <v>721</v>
      </c>
      <c r="AM17" t="s">
        <v>257</v>
      </c>
      <c r="AN17" t="s">
        <v>564</v>
      </c>
      <c r="AO17">
        <v>2434.4839999999999</v>
      </c>
      <c r="AR17" t="s">
        <v>116</v>
      </c>
      <c r="AS17" t="s">
        <v>117</v>
      </c>
      <c r="AT17" t="s">
        <v>192</v>
      </c>
      <c r="AU17" t="s">
        <v>256</v>
      </c>
      <c r="AV17" t="s">
        <v>48</v>
      </c>
      <c r="AW17">
        <v>3</v>
      </c>
      <c r="BB17">
        <v>0.95821100098238698</v>
      </c>
      <c r="BC17" t="s">
        <v>66</v>
      </c>
      <c r="BF17" t="s">
        <v>116</v>
      </c>
      <c r="BG17" t="s">
        <v>117</v>
      </c>
      <c r="BH17" t="s">
        <v>256</v>
      </c>
      <c r="BI17">
        <v>9410</v>
      </c>
      <c r="BJ17">
        <v>3</v>
      </c>
      <c r="BK17" t="s">
        <v>192</v>
      </c>
      <c r="BL17" t="s">
        <v>190</v>
      </c>
      <c r="BM17">
        <v>0.95821100098238698</v>
      </c>
      <c r="BN17" t="s">
        <v>66</v>
      </c>
      <c r="BO17" t="s">
        <v>175</v>
      </c>
      <c r="BP17">
        <v>2736.192</v>
      </c>
    </row>
    <row r="18" spans="1:68" ht="16.5">
      <c r="A18" s="224" t="str">
        <f t="shared" si="18"/>
        <v>송도버스</v>
      </c>
      <c r="B18" s="108" t="str">
        <f t="shared" si="1"/>
        <v>권오선</v>
      </c>
      <c r="C18" s="109" t="str">
        <f t="shared" si="19"/>
        <v>B</v>
      </c>
      <c r="D18" s="110">
        <f t="shared" si="20"/>
        <v>0.90418428978137655</v>
      </c>
      <c r="E18" s="111">
        <f t="shared" si="21"/>
        <v>3855</v>
      </c>
      <c r="F18" s="112" t="str">
        <f t="shared" si="22"/>
        <v>16-1</v>
      </c>
      <c r="G18" s="113" t="str">
        <f t="shared" si="23"/>
        <v>70바2315</v>
      </c>
      <c r="H18" s="114">
        <f t="shared" si="24"/>
        <v>2</v>
      </c>
      <c r="I18" s="115">
        <f t="shared" si="25"/>
        <v>2773.2469999999998</v>
      </c>
      <c r="J18" s="116">
        <f t="shared" si="26"/>
        <v>7.9831839020103393E-3</v>
      </c>
      <c r="K18" s="116">
        <f t="shared" si="27"/>
        <v>0.311082354596106</v>
      </c>
      <c r="L18" s="116">
        <f t="shared" si="28"/>
        <v>0.15829819702320061</v>
      </c>
      <c r="M18" s="117">
        <f t="shared" si="29"/>
        <v>11.534000000000001</v>
      </c>
      <c r="N18" s="118">
        <f t="shared" si="30"/>
        <v>0</v>
      </c>
      <c r="O18" s="118">
        <f t="shared" si="31"/>
        <v>4.8497877050337568</v>
      </c>
      <c r="P18" s="218">
        <f t="shared" si="32"/>
        <v>5</v>
      </c>
      <c r="Q18" s="219">
        <f t="shared" si="33"/>
        <v>0</v>
      </c>
      <c r="R18" s="219">
        <f t="shared" si="34"/>
        <v>135</v>
      </c>
      <c r="T18">
        <v>521</v>
      </c>
      <c r="U18">
        <v>3855</v>
      </c>
      <c r="V18" t="s">
        <v>258</v>
      </c>
      <c r="W18">
        <v>2783.627</v>
      </c>
      <c r="X18">
        <v>1232.6420000000001</v>
      </c>
      <c r="Y18">
        <v>2.258</v>
      </c>
      <c r="Z18">
        <v>11.534000000000001</v>
      </c>
      <c r="AA18">
        <v>137.855524</v>
      </c>
      <c r="AB18">
        <v>1.1005259999999999</v>
      </c>
      <c r="AC18">
        <v>42.884421000000003</v>
      </c>
      <c r="AD18" s="1">
        <v>439</v>
      </c>
      <c r="AE18">
        <v>0</v>
      </c>
      <c r="AF18">
        <v>135</v>
      </c>
      <c r="AG18">
        <v>88</v>
      </c>
      <c r="AH18">
        <v>20.192350000000001</v>
      </c>
      <c r="AI18">
        <v>1145.7</v>
      </c>
      <c r="AJ18">
        <v>49.3</v>
      </c>
      <c r="AK18">
        <v>5</v>
      </c>
      <c r="AL18">
        <v>455</v>
      </c>
      <c r="AM18" t="s">
        <v>259</v>
      </c>
      <c r="AN18" t="s">
        <v>565</v>
      </c>
      <c r="AO18">
        <v>2693.598</v>
      </c>
      <c r="AR18" t="s">
        <v>116</v>
      </c>
      <c r="AS18" t="s">
        <v>117</v>
      </c>
      <c r="AT18" t="s">
        <v>207</v>
      </c>
      <c r="AU18" t="s">
        <v>258</v>
      </c>
      <c r="AV18" t="s">
        <v>48</v>
      </c>
      <c r="AW18">
        <v>2</v>
      </c>
      <c r="BB18">
        <v>0.90418428978137655</v>
      </c>
      <c r="BC18" t="s">
        <v>68</v>
      </c>
      <c r="BF18" t="s">
        <v>116</v>
      </c>
      <c r="BG18" t="s">
        <v>117</v>
      </c>
      <c r="BH18" t="s">
        <v>258</v>
      </c>
      <c r="BI18">
        <v>3855</v>
      </c>
      <c r="BJ18">
        <v>2</v>
      </c>
      <c r="BK18" t="s">
        <v>207</v>
      </c>
      <c r="BL18" t="s">
        <v>189</v>
      </c>
      <c r="BM18">
        <v>0.90418428978137655</v>
      </c>
      <c r="BN18" t="s">
        <v>68</v>
      </c>
      <c r="BO18" t="s">
        <v>172</v>
      </c>
      <c r="BP18">
        <v>2773.2469999999998</v>
      </c>
    </row>
    <row r="19" spans="1:68" ht="16.5">
      <c r="A19" s="223" t="str">
        <f t="shared" si="18"/>
        <v>송도버스</v>
      </c>
      <c r="B19" s="124" t="str">
        <f t="shared" si="1"/>
        <v>길기덕</v>
      </c>
      <c r="C19" s="125" t="str">
        <f t="shared" si="19"/>
        <v>C</v>
      </c>
      <c r="D19" s="126">
        <f t="shared" si="20"/>
        <v>0.8917378506263488</v>
      </c>
      <c r="E19" s="127">
        <f t="shared" si="21"/>
        <v>6882</v>
      </c>
      <c r="F19" s="128" t="str">
        <f t="shared" si="22"/>
        <v>8</v>
      </c>
      <c r="G19" s="129" t="str">
        <f t="shared" si="23"/>
        <v>70바2232</v>
      </c>
      <c r="H19" s="130">
        <f t="shared" si="24"/>
        <v>6</v>
      </c>
      <c r="I19" s="131">
        <f t="shared" si="25"/>
        <v>1483.8869999999999</v>
      </c>
      <c r="J19" s="132">
        <f t="shared" si="26"/>
        <v>6.9579379815704803E-3</v>
      </c>
      <c r="K19" s="132">
        <f t="shared" si="27"/>
        <v>0.36586328827479053</v>
      </c>
      <c r="L19" s="132">
        <f t="shared" si="28"/>
        <v>0.17588940397752659</v>
      </c>
      <c r="M19" s="133">
        <f t="shared" si="29"/>
        <v>12.648</v>
      </c>
      <c r="N19" s="134">
        <f t="shared" si="30"/>
        <v>0</v>
      </c>
      <c r="O19" s="134">
        <f t="shared" si="31"/>
        <v>9.6368524018338331</v>
      </c>
      <c r="P19" s="216">
        <f t="shared" si="32"/>
        <v>16</v>
      </c>
      <c r="Q19" s="217">
        <f t="shared" si="33"/>
        <v>0</v>
      </c>
      <c r="R19" s="217">
        <f t="shared" si="34"/>
        <v>143</v>
      </c>
      <c r="T19">
        <v>521</v>
      </c>
      <c r="U19">
        <v>6882</v>
      </c>
      <c r="V19" t="s">
        <v>260</v>
      </c>
      <c r="W19">
        <v>1483.8869999999999</v>
      </c>
      <c r="X19">
        <v>807.31299999999999</v>
      </c>
      <c r="Y19">
        <v>1.8380000000000001</v>
      </c>
      <c r="Z19">
        <v>12.648</v>
      </c>
      <c r="AA19">
        <v>86.150811000000004</v>
      </c>
      <c r="AB19">
        <v>0.59943199999999996</v>
      </c>
      <c r="AC19">
        <v>31.519418999999999</v>
      </c>
      <c r="AD19" s="1">
        <v>261</v>
      </c>
      <c r="AE19">
        <v>0</v>
      </c>
      <c r="AF19">
        <v>143</v>
      </c>
      <c r="AG19">
        <v>88</v>
      </c>
      <c r="AH19">
        <v>17.224295000000001</v>
      </c>
      <c r="AI19">
        <v>223.1</v>
      </c>
      <c r="AJ19">
        <v>3.6</v>
      </c>
      <c r="AK19">
        <v>16</v>
      </c>
      <c r="AL19">
        <v>5285</v>
      </c>
      <c r="AM19" t="s">
        <v>261</v>
      </c>
      <c r="AN19" t="s">
        <v>566</v>
      </c>
      <c r="AO19">
        <v>771.90099999999995</v>
      </c>
      <c r="AR19" t="s">
        <v>116</v>
      </c>
      <c r="AS19" t="s">
        <v>118</v>
      </c>
      <c r="AT19" t="s">
        <v>215</v>
      </c>
      <c r="AU19" t="s">
        <v>260</v>
      </c>
      <c r="AV19" t="s">
        <v>48</v>
      </c>
      <c r="AW19">
        <v>6</v>
      </c>
      <c r="BB19">
        <v>0.8917378506263488</v>
      </c>
      <c r="BC19" t="s">
        <v>69</v>
      </c>
      <c r="BF19" t="s">
        <v>116</v>
      </c>
      <c r="BG19" t="s">
        <v>118</v>
      </c>
      <c r="BH19" t="s">
        <v>260</v>
      </c>
      <c r="BI19">
        <v>6882</v>
      </c>
      <c r="BJ19">
        <v>6</v>
      </c>
      <c r="BK19" t="s">
        <v>215</v>
      </c>
      <c r="BL19" t="s">
        <v>230</v>
      </c>
      <c r="BM19">
        <v>0.8917378506263488</v>
      </c>
      <c r="BN19" t="s">
        <v>69</v>
      </c>
      <c r="BO19" t="s">
        <v>174</v>
      </c>
      <c r="BP19">
        <v>1483.8869999999999</v>
      </c>
    </row>
    <row r="20" spans="1:68" ht="16.5">
      <c r="A20" s="224" t="str">
        <f t="shared" si="18"/>
        <v>송도버스</v>
      </c>
      <c r="B20" s="108" t="str">
        <f t="shared" si="1"/>
        <v>김광식</v>
      </c>
      <c r="C20" s="109" t="str">
        <f t="shared" si="19"/>
        <v>C</v>
      </c>
      <c r="D20" s="110">
        <f t="shared" si="20"/>
        <v>0.86561367999673211</v>
      </c>
      <c r="E20" s="111">
        <f t="shared" si="21"/>
        <v>9997</v>
      </c>
      <c r="F20" s="112" t="str">
        <f t="shared" si="22"/>
        <v>8</v>
      </c>
      <c r="G20" s="113" t="str">
        <f t="shared" si="23"/>
        <v>70바2289</v>
      </c>
      <c r="H20" s="114">
        <f t="shared" si="24"/>
        <v>2</v>
      </c>
      <c r="I20" s="115">
        <f t="shared" si="25"/>
        <v>2399.1379999999999</v>
      </c>
      <c r="J20" s="116">
        <f t="shared" si="26"/>
        <v>1.7244576136748034E-2</v>
      </c>
      <c r="K20" s="116">
        <f t="shared" si="27"/>
        <v>0.35603185483785987</v>
      </c>
      <c r="L20" s="116">
        <f t="shared" si="28"/>
        <v>0.1483866288642004</v>
      </c>
      <c r="M20" s="117">
        <f t="shared" si="29"/>
        <v>13.04</v>
      </c>
      <c r="N20" s="118">
        <f t="shared" si="30"/>
        <v>8.3193914198788535E-2</v>
      </c>
      <c r="O20" s="118">
        <f t="shared" si="31"/>
        <v>40.889808828704567</v>
      </c>
      <c r="P20" s="218">
        <f t="shared" si="32"/>
        <v>43</v>
      </c>
      <c r="Q20" s="219">
        <f t="shared" si="33"/>
        <v>2</v>
      </c>
      <c r="R20" s="219">
        <f t="shared" si="34"/>
        <v>983</v>
      </c>
      <c r="T20">
        <v>521</v>
      </c>
      <c r="U20">
        <v>9997</v>
      </c>
      <c r="V20" t="s">
        <v>262</v>
      </c>
      <c r="W20">
        <v>2404.0219999999999</v>
      </c>
      <c r="X20">
        <v>1329.05</v>
      </c>
      <c r="Y20">
        <v>1.8089999999999999</v>
      </c>
      <c r="Z20">
        <v>13.04</v>
      </c>
      <c r="AA20">
        <v>147.565529</v>
      </c>
      <c r="AB20">
        <v>2.544705</v>
      </c>
      <c r="AC20">
        <v>52.538029000000002</v>
      </c>
      <c r="AD20" s="1">
        <v>356</v>
      </c>
      <c r="AE20">
        <v>2</v>
      </c>
      <c r="AF20">
        <v>983</v>
      </c>
      <c r="AG20">
        <v>92</v>
      </c>
      <c r="AH20">
        <v>16.291215999999999</v>
      </c>
      <c r="AI20">
        <v>572.70000000000005</v>
      </c>
      <c r="AJ20">
        <v>83.2</v>
      </c>
      <c r="AK20">
        <v>43</v>
      </c>
      <c r="AL20">
        <v>12978</v>
      </c>
      <c r="AM20" t="s">
        <v>263</v>
      </c>
      <c r="AN20" t="s">
        <v>567</v>
      </c>
      <c r="AO20">
        <v>2152.3319999999999</v>
      </c>
      <c r="AR20" t="s">
        <v>116</v>
      </c>
      <c r="AS20" t="s">
        <v>118</v>
      </c>
      <c r="AT20" t="s">
        <v>237</v>
      </c>
      <c r="AU20" t="s">
        <v>262</v>
      </c>
      <c r="AV20" t="s">
        <v>48</v>
      </c>
      <c r="AW20">
        <v>2</v>
      </c>
      <c r="BB20">
        <v>0.86561367999673211</v>
      </c>
      <c r="BC20" t="s">
        <v>69</v>
      </c>
      <c r="BF20" t="s">
        <v>116</v>
      </c>
      <c r="BG20" t="s">
        <v>118</v>
      </c>
      <c r="BH20" t="s">
        <v>262</v>
      </c>
      <c r="BI20">
        <v>9997</v>
      </c>
      <c r="BJ20">
        <v>2</v>
      </c>
      <c r="BK20" t="s">
        <v>237</v>
      </c>
      <c r="BL20" t="s">
        <v>235</v>
      </c>
      <c r="BM20">
        <v>0.86561367999673211</v>
      </c>
      <c r="BN20" t="s">
        <v>69</v>
      </c>
      <c r="BO20" t="s">
        <v>174</v>
      </c>
      <c r="BP20">
        <v>2399.1379999999999</v>
      </c>
    </row>
    <row r="21" spans="1:68" ht="16.5">
      <c r="A21" s="223" t="str">
        <f t="shared" si="18"/>
        <v>송도버스</v>
      </c>
      <c r="B21" s="124" t="str">
        <f t="shared" si="1"/>
        <v>김동균</v>
      </c>
      <c r="C21" s="125" t="str">
        <f t="shared" si="19"/>
        <v>B</v>
      </c>
      <c r="D21" s="126">
        <f t="shared" si="20"/>
        <v>0.93598012548500376</v>
      </c>
      <c r="E21" s="127">
        <f t="shared" si="21"/>
        <v>7185</v>
      </c>
      <c r="F21" s="128" t="str">
        <f t="shared" si="22"/>
        <v>16-1</v>
      </c>
      <c r="G21" s="129" t="str">
        <f t="shared" si="23"/>
        <v>70바2294</v>
      </c>
      <c r="H21" s="130">
        <f t="shared" si="24"/>
        <v>2</v>
      </c>
      <c r="I21" s="131">
        <f t="shared" si="25"/>
        <v>3214.4079999999999</v>
      </c>
      <c r="J21" s="132">
        <f t="shared" si="26"/>
        <v>1.849091142322255E-2</v>
      </c>
      <c r="K21" s="132">
        <f t="shared" si="27"/>
        <v>0.33570657492634315</v>
      </c>
      <c r="L21" s="132">
        <f t="shared" si="28"/>
        <v>0.14777215586820341</v>
      </c>
      <c r="M21" s="133">
        <f t="shared" si="29"/>
        <v>9.56</v>
      </c>
      <c r="N21" s="134">
        <f t="shared" si="30"/>
        <v>3.110992755120072E-2</v>
      </c>
      <c r="O21" s="134">
        <f t="shared" si="31"/>
        <v>29.150002115475075</v>
      </c>
      <c r="P21" s="216">
        <f t="shared" si="32"/>
        <v>16</v>
      </c>
      <c r="Q21" s="217">
        <f t="shared" si="33"/>
        <v>1</v>
      </c>
      <c r="R21" s="217">
        <f t="shared" si="34"/>
        <v>937</v>
      </c>
      <c r="T21">
        <v>521</v>
      </c>
      <c r="U21">
        <v>7185</v>
      </c>
      <c r="V21" t="s">
        <v>527</v>
      </c>
      <c r="W21">
        <v>3214.4079999999999</v>
      </c>
      <c r="X21">
        <v>1374.713</v>
      </c>
      <c r="Y21">
        <v>2.3380000000000001</v>
      </c>
      <c r="Z21">
        <v>9.56</v>
      </c>
      <c r="AA21">
        <v>173.10163499999999</v>
      </c>
      <c r="AB21">
        <v>3.2008070000000002</v>
      </c>
      <c r="AC21">
        <v>58.111356999999998</v>
      </c>
      <c r="AD21" s="1">
        <v>475</v>
      </c>
      <c r="AE21">
        <v>1</v>
      </c>
      <c r="AF21">
        <v>937</v>
      </c>
      <c r="AG21">
        <v>72</v>
      </c>
      <c r="AH21">
        <v>18.569483000000002</v>
      </c>
      <c r="AI21">
        <v>507.2</v>
      </c>
      <c r="AJ21">
        <v>0</v>
      </c>
      <c r="AK21">
        <v>16</v>
      </c>
      <c r="AL21">
        <v>5852</v>
      </c>
      <c r="AM21" t="s">
        <v>528</v>
      </c>
      <c r="AN21" t="s">
        <v>568</v>
      </c>
      <c r="AO21">
        <v>3056.8319999999999</v>
      </c>
      <c r="AR21" t="s">
        <v>116</v>
      </c>
      <c r="AS21" t="s">
        <v>117</v>
      </c>
      <c r="AT21" t="s">
        <v>204</v>
      </c>
      <c r="AU21" t="s">
        <v>527</v>
      </c>
      <c r="AV21" t="s">
        <v>48</v>
      </c>
      <c r="AW21">
        <v>2</v>
      </c>
      <c r="BB21">
        <v>0.93598012548500376</v>
      </c>
      <c r="BC21" t="s">
        <v>68</v>
      </c>
      <c r="BF21" t="s">
        <v>116</v>
      </c>
      <c r="BG21" t="s">
        <v>117</v>
      </c>
      <c r="BH21" t="s">
        <v>527</v>
      </c>
      <c r="BI21">
        <v>7185</v>
      </c>
      <c r="BJ21">
        <v>2</v>
      </c>
      <c r="BK21" t="s">
        <v>204</v>
      </c>
      <c r="BL21" t="s">
        <v>206</v>
      </c>
      <c r="BM21">
        <v>0.93598012548500376</v>
      </c>
      <c r="BN21" t="s">
        <v>68</v>
      </c>
      <c r="BO21" t="s">
        <v>172</v>
      </c>
      <c r="BP21">
        <v>3214.4079999999999</v>
      </c>
    </row>
    <row r="22" spans="1:68" ht="16.5">
      <c r="A22" s="224" t="str">
        <f t="shared" si="18"/>
        <v>송도버스</v>
      </c>
      <c r="B22" s="108" t="str">
        <f t="shared" si="1"/>
        <v>김상민</v>
      </c>
      <c r="C22" s="109" t="str">
        <f t="shared" si="19"/>
        <v>C</v>
      </c>
      <c r="D22" s="110">
        <f t="shared" si="20"/>
        <v>0.87241123451668656</v>
      </c>
      <c r="E22" s="111">
        <f t="shared" si="21"/>
        <v>9244</v>
      </c>
      <c r="F22" s="112" t="str">
        <f t="shared" si="22"/>
        <v>8</v>
      </c>
      <c r="G22" s="113" t="str">
        <f t="shared" si="23"/>
        <v>70바2241</v>
      </c>
      <c r="H22" s="114">
        <f t="shared" si="24"/>
        <v>3</v>
      </c>
      <c r="I22" s="115">
        <f t="shared" si="25"/>
        <v>1571.6919999999998</v>
      </c>
      <c r="J22" s="116">
        <f t="shared" si="26"/>
        <v>3.5841541099509606E-2</v>
      </c>
      <c r="K22" s="116">
        <f t="shared" si="27"/>
        <v>0.3967225640311895</v>
      </c>
      <c r="L22" s="116">
        <f t="shared" si="28"/>
        <v>0.20741977435782585</v>
      </c>
      <c r="M22" s="117">
        <f t="shared" si="29"/>
        <v>15.167</v>
      </c>
      <c r="N22" s="118">
        <f t="shared" si="30"/>
        <v>0</v>
      </c>
      <c r="O22" s="118">
        <f t="shared" si="31"/>
        <v>14.628483603855642</v>
      </c>
      <c r="P22" s="218">
        <f t="shared" si="32"/>
        <v>43</v>
      </c>
      <c r="Q22" s="219">
        <f t="shared" si="33"/>
        <v>0</v>
      </c>
      <c r="R22" s="219">
        <f t="shared" si="34"/>
        <v>233</v>
      </c>
      <c r="T22">
        <v>521</v>
      </c>
      <c r="U22">
        <v>9244</v>
      </c>
      <c r="V22" t="s">
        <v>264</v>
      </c>
      <c r="W22">
        <v>1592.7829999999999</v>
      </c>
      <c r="X22">
        <v>912.40099999999995</v>
      </c>
      <c r="Y22">
        <v>1.746</v>
      </c>
      <c r="Z22">
        <v>15.167</v>
      </c>
      <c r="AA22">
        <v>99.403315000000006</v>
      </c>
      <c r="AB22">
        <v>3.5627680000000002</v>
      </c>
      <c r="AC22">
        <v>39.435538000000001</v>
      </c>
      <c r="AD22" s="1">
        <v>326</v>
      </c>
      <c r="AE22">
        <v>0</v>
      </c>
      <c r="AF22">
        <v>233</v>
      </c>
      <c r="AG22">
        <v>84</v>
      </c>
      <c r="AH22">
        <v>16.023439</v>
      </c>
      <c r="AI22">
        <v>303.2</v>
      </c>
      <c r="AJ22">
        <v>0</v>
      </c>
      <c r="AK22">
        <v>43</v>
      </c>
      <c r="AL22">
        <v>19741</v>
      </c>
      <c r="AM22" t="s">
        <v>265</v>
      </c>
      <c r="AN22" t="s">
        <v>569</v>
      </c>
      <c r="AO22">
        <v>1444.07</v>
      </c>
      <c r="AR22" t="s">
        <v>116</v>
      </c>
      <c r="AS22" t="s">
        <v>118</v>
      </c>
      <c r="AT22" t="s">
        <v>221</v>
      </c>
      <c r="AU22" t="s">
        <v>264</v>
      </c>
      <c r="AV22" t="s">
        <v>48</v>
      </c>
      <c r="AW22">
        <v>3</v>
      </c>
      <c r="BB22">
        <v>0.87241123451668656</v>
      </c>
      <c r="BC22" t="s">
        <v>69</v>
      </c>
      <c r="BF22" t="s">
        <v>116</v>
      </c>
      <c r="BG22" t="s">
        <v>118</v>
      </c>
      <c r="BH22" t="s">
        <v>264</v>
      </c>
      <c r="BI22">
        <v>9244</v>
      </c>
      <c r="BJ22">
        <v>3</v>
      </c>
      <c r="BK22" t="s">
        <v>221</v>
      </c>
      <c r="BL22" t="s">
        <v>222</v>
      </c>
      <c r="BM22">
        <v>0.87241123451668656</v>
      </c>
      <c r="BN22" t="s">
        <v>69</v>
      </c>
      <c r="BO22" t="s">
        <v>174</v>
      </c>
      <c r="BP22">
        <v>1571.6919999999998</v>
      </c>
    </row>
    <row r="23" spans="1:68" ht="16.5">
      <c r="A23" s="223" t="str">
        <f t="shared" si="18"/>
        <v>송도버스</v>
      </c>
      <c r="B23" s="124" t="str">
        <f t="shared" si="1"/>
        <v>김상훈</v>
      </c>
      <c r="C23" s="125" t="str">
        <f t="shared" si="19"/>
        <v>A</v>
      </c>
      <c r="D23" s="126">
        <f t="shared" si="20"/>
        <v>0.95920000000000005</v>
      </c>
      <c r="E23" s="127">
        <f t="shared" si="21"/>
        <v>4795</v>
      </c>
      <c r="F23" s="128" t="str">
        <f t="shared" si="22"/>
        <v>16-1</v>
      </c>
      <c r="G23" s="129" t="str">
        <f t="shared" si="23"/>
        <v>70바2286</v>
      </c>
      <c r="H23" s="130">
        <f t="shared" si="24"/>
        <v>1</v>
      </c>
      <c r="I23" s="131">
        <f t="shared" si="25"/>
        <v>2894.6210000000001</v>
      </c>
      <c r="J23" s="132">
        <f t="shared" si="26"/>
        <v>2.1427971203790825E-2</v>
      </c>
      <c r="K23" s="132">
        <f t="shared" si="27"/>
        <v>0.31948957090874636</v>
      </c>
      <c r="L23" s="132">
        <f t="shared" si="28"/>
        <v>0.17618886894000976</v>
      </c>
      <c r="M23" s="133">
        <f t="shared" si="29"/>
        <v>12.093999999999999</v>
      </c>
      <c r="N23" s="134">
        <f t="shared" si="30"/>
        <v>3.4546837047060734E-2</v>
      </c>
      <c r="O23" s="134">
        <f t="shared" si="31"/>
        <v>6.5984458759886007</v>
      </c>
      <c r="P23" s="216">
        <f t="shared" si="32"/>
        <v>7</v>
      </c>
      <c r="Q23" s="217">
        <f t="shared" si="33"/>
        <v>1</v>
      </c>
      <c r="R23" s="217">
        <f t="shared" si="34"/>
        <v>191</v>
      </c>
      <c r="T23">
        <v>521</v>
      </c>
      <c r="U23">
        <v>4795</v>
      </c>
      <c r="V23" t="s">
        <v>266</v>
      </c>
      <c r="W23">
        <v>2894.6210000000001</v>
      </c>
      <c r="X23">
        <v>1207.008</v>
      </c>
      <c r="Y23">
        <v>2.3980000000000001</v>
      </c>
      <c r="Z23">
        <v>12.093999999999999</v>
      </c>
      <c r="AA23">
        <v>149.63441800000001</v>
      </c>
      <c r="AB23">
        <v>3.2063619999999999</v>
      </c>
      <c r="AC23">
        <v>47.806635999999997</v>
      </c>
      <c r="AD23" s="1">
        <v>510</v>
      </c>
      <c r="AE23">
        <v>1</v>
      </c>
      <c r="AF23">
        <v>191</v>
      </c>
      <c r="AG23">
        <v>79</v>
      </c>
      <c r="AH23">
        <v>19.344619999999999</v>
      </c>
      <c r="AI23">
        <v>339.2</v>
      </c>
      <c r="AJ23">
        <v>0</v>
      </c>
      <c r="AK23">
        <v>7</v>
      </c>
      <c r="AL23">
        <v>933</v>
      </c>
      <c r="AM23" t="s">
        <v>267</v>
      </c>
      <c r="AN23" t="s">
        <v>570</v>
      </c>
      <c r="AO23">
        <v>2894.6210000000001</v>
      </c>
      <c r="AR23" t="s">
        <v>116</v>
      </c>
      <c r="AS23" t="s">
        <v>117</v>
      </c>
      <c r="AT23" t="s">
        <v>203</v>
      </c>
      <c r="AU23" t="s">
        <v>266</v>
      </c>
      <c r="AV23" t="s">
        <v>48</v>
      </c>
      <c r="AW23">
        <v>1</v>
      </c>
      <c r="BB23">
        <v>0.95920000000000005</v>
      </c>
      <c r="BC23" t="s">
        <v>66</v>
      </c>
      <c r="BF23" t="s">
        <v>116</v>
      </c>
      <c r="BG23" t="s">
        <v>117</v>
      </c>
      <c r="BH23" t="s">
        <v>266</v>
      </c>
      <c r="BI23">
        <v>4795</v>
      </c>
      <c r="BJ23">
        <v>1</v>
      </c>
      <c r="BK23" t="s">
        <v>203</v>
      </c>
      <c r="BL23" t="s">
        <v>171</v>
      </c>
      <c r="BM23">
        <v>0.95920000000000005</v>
      </c>
      <c r="BN23" t="s">
        <v>66</v>
      </c>
      <c r="BO23" t="s">
        <v>175</v>
      </c>
      <c r="BP23">
        <v>2894.6210000000001</v>
      </c>
    </row>
    <row r="24" spans="1:68" ht="16.5">
      <c r="A24" s="224" t="str">
        <f t="shared" si="18"/>
        <v>송도버스</v>
      </c>
      <c r="B24" s="108" t="str">
        <f t="shared" si="1"/>
        <v>김성태</v>
      </c>
      <c r="C24" s="109" t="str">
        <f t="shared" si="19"/>
        <v>D</v>
      </c>
      <c r="D24" s="110">
        <f t="shared" si="20"/>
        <v>0.82680000000000009</v>
      </c>
      <c r="E24" s="111">
        <f t="shared" si="21"/>
        <v>4501</v>
      </c>
      <c r="F24" s="112" t="str">
        <f t="shared" si="22"/>
        <v>16-1</v>
      </c>
      <c r="G24" s="113" t="str">
        <f t="shared" si="23"/>
        <v>70바2227</v>
      </c>
      <c r="H24" s="114">
        <f t="shared" si="24"/>
        <v>1</v>
      </c>
      <c r="I24" s="115">
        <f t="shared" si="25"/>
        <v>3073.5340000000001</v>
      </c>
      <c r="J24" s="116">
        <f t="shared" si="26"/>
        <v>8.8364023794207085E-3</v>
      </c>
      <c r="K24" s="116">
        <f t="shared" si="27"/>
        <v>0.34759856920955817</v>
      </c>
      <c r="L24" s="116">
        <f t="shared" si="28"/>
        <v>0.23002836474234545</v>
      </c>
      <c r="M24" s="117">
        <f t="shared" si="29"/>
        <v>16.913</v>
      </c>
      <c r="N24" s="118">
        <f t="shared" si="30"/>
        <v>6.5071673194440016E-2</v>
      </c>
      <c r="O24" s="118">
        <f t="shared" si="31"/>
        <v>29.607611303470208</v>
      </c>
      <c r="P24" s="218">
        <f t="shared" si="32"/>
        <v>23</v>
      </c>
      <c r="Q24" s="219">
        <f t="shared" si="33"/>
        <v>2</v>
      </c>
      <c r="R24" s="219">
        <f t="shared" si="34"/>
        <v>910</v>
      </c>
      <c r="T24">
        <v>521</v>
      </c>
      <c r="U24">
        <v>4501</v>
      </c>
      <c r="V24" t="s">
        <v>268</v>
      </c>
      <c r="W24">
        <v>3073.5340000000001</v>
      </c>
      <c r="X24">
        <v>1486.6780000000001</v>
      </c>
      <c r="Y24">
        <v>2.0670000000000002</v>
      </c>
      <c r="Z24">
        <v>16.913</v>
      </c>
      <c r="AA24">
        <v>159.43830299999999</v>
      </c>
      <c r="AB24">
        <v>1.4088609999999999</v>
      </c>
      <c r="AC24">
        <v>55.420526000000002</v>
      </c>
      <c r="AD24" s="1">
        <v>707</v>
      </c>
      <c r="AE24">
        <v>2</v>
      </c>
      <c r="AF24">
        <v>910</v>
      </c>
      <c r="AG24">
        <v>73</v>
      </c>
      <c r="AH24">
        <v>19.277262</v>
      </c>
      <c r="AI24">
        <v>716.3</v>
      </c>
      <c r="AJ24">
        <v>0</v>
      </c>
      <c r="AK24">
        <v>23</v>
      </c>
      <c r="AL24">
        <v>2809</v>
      </c>
      <c r="AM24" t="s">
        <v>269</v>
      </c>
      <c r="AN24" t="s">
        <v>571</v>
      </c>
      <c r="AO24">
        <v>3073.5340000000001</v>
      </c>
      <c r="AR24" t="s">
        <v>116</v>
      </c>
      <c r="AS24" t="s">
        <v>117</v>
      </c>
      <c r="AT24" t="s">
        <v>191</v>
      </c>
      <c r="AU24" t="s">
        <v>268</v>
      </c>
      <c r="AV24" t="s">
        <v>48</v>
      </c>
      <c r="AW24">
        <v>1</v>
      </c>
      <c r="BB24">
        <v>0.82680000000000009</v>
      </c>
      <c r="BC24" t="s">
        <v>67</v>
      </c>
      <c r="BF24" t="s">
        <v>116</v>
      </c>
      <c r="BG24" t="s">
        <v>117</v>
      </c>
      <c r="BH24" t="s">
        <v>268</v>
      </c>
      <c r="BI24">
        <v>4501</v>
      </c>
      <c r="BJ24">
        <v>1</v>
      </c>
      <c r="BK24" t="s">
        <v>191</v>
      </c>
      <c r="BL24" t="s">
        <v>171</v>
      </c>
      <c r="BM24">
        <v>0.82680000000000009</v>
      </c>
      <c r="BN24" t="s">
        <v>67</v>
      </c>
      <c r="BO24" t="s">
        <v>176</v>
      </c>
      <c r="BP24">
        <v>3073.5340000000001</v>
      </c>
    </row>
    <row r="25" spans="1:68" ht="16.5">
      <c r="A25" s="223" t="str">
        <f t="shared" si="18"/>
        <v>송도버스</v>
      </c>
      <c r="B25" s="124" t="str">
        <f t="shared" si="1"/>
        <v>김영민</v>
      </c>
      <c r="C25" s="125" t="str">
        <f t="shared" si="19"/>
        <v>C</v>
      </c>
      <c r="D25" s="126">
        <f t="shared" si="20"/>
        <v>0.88829784903425124</v>
      </c>
      <c r="E25" s="127">
        <f t="shared" si="21"/>
        <v>5154</v>
      </c>
      <c r="F25" s="128" t="str">
        <f t="shared" si="22"/>
        <v>8</v>
      </c>
      <c r="G25" s="129" t="str">
        <f t="shared" si="23"/>
        <v>70바2238</v>
      </c>
      <c r="H25" s="130">
        <f t="shared" si="24"/>
        <v>3</v>
      </c>
      <c r="I25" s="131">
        <f t="shared" si="25"/>
        <v>1513.442</v>
      </c>
      <c r="J25" s="132">
        <f t="shared" si="26"/>
        <v>1.9478560767273546E-2</v>
      </c>
      <c r="K25" s="132">
        <f t="shared" si="27"/>
        <v>0.36465687940185604</v>
      </c>
      <c r="L25" s="132">
        <f t="shared" si="28"/>
        <v>0.11893419106909944</v>
      </c>
      <c r="M25" s="133">
        <f t="shared" si="29"/>
        <v>15.201000000000001</v>
      </c>
      <c r="N25" s="134">
        <f t="shared" si="30"/>
        <v>0</v>
      </c>
      <c r="O25" s="134">
        <f t="shared" si="31"/>
        <v>17.972277761552803</v>
      </c>
      <c r="P25" s="216">
        <f t="shared" si="32"/>
        <v>27</v>
      </c>
      <c r="Q25" s="217">
        <f t="shared" si="33"/>
        <v>0</v>
      </c>
      <c r="R25" s="217">
        <f t="shared" si="34"/>
        <v>272</v>
      </c>
      <c r="T25">
        <v>521</v>
      </c>
      <c r="U25">
        <v>5154</v>
      </c>
      <c r="V25" t="s">
        <v>270</v>
      </c>
      <c r="W25">
        <v>1513.442</v>
      </c>
      <c r="X25">
        <v>850.05200000000002</v>
      </c>
      <c r="Y25">
        <v>1.78</v>
      </c>
      <c r="Z25">
        <v>15.201000000000001</v>
      </c>
      <c r="AA25">
        <v>89.841648000000006</v>
      </c>
      <c r="AB25">
        <v>1.749986</v>
      </c>
      <c r="AC25">
        <v>32.761375000000001</v>
      </c>
      <c r="AD25" s="1">
        <v>180</v>
      </c>
      <c r="AE25">
        <v>0</v>
      </c>
      <c r="AF25">
        <v>272</v>
      </c>
      <c r="AG25">
        <v>89</v>
      </c>
      <c r="AH25">
        <v>16.845661</v>
      </c>
      <c r="AI25">
        <v>371.9</v>
      </c>
      <c r="AJ25">
        <v>10.7</v>
      </c>
      <c r="AK25">
        <v>27</v>
      </c>
      <c r="AL25">
        <v>7628</v>
      </c>
      <c r="AM25" t="s">
        <v>271</v>
      </c>
      <c r="AN25" t="s">
        <v>572</v>
      </c>
      <c r="AO25">
        <v>1282.337</v>
      </c>
      <c r="AR25" t="s">
        <v>116</v>
      </c>
      <c r="AS25" t="s">
        <v>118</v>
      </c>
      <c r="AT25" t="s">
        <v>219</v>
      </c>
      <c r="AU25" t="s">
        <v>270</v>
      </c>
      <c r="AV25" t="s">
        <v>48</v>
      </c>
      <c r="AW25">
        <v>3</v>
      </c>
      <c r="BB25">
        <v>0.88829784903425124</v>
      </c>
      <c r="BC25" t="s">
        <v>69</v>
      </c>
      <c r="BF25" t="s">
        <v>116</v>
      </c>
      <c r="BG25" t="s">
        <v>118</v>
      </c>
      <c r="BH25" t="s">
        <v>270</v>
      </c>
      <c r="BI25">
        <v>5154</v>
      </c>
      <c r="BJ25">
        <v>3</v>
      </c>
      <c r="BK25" t="s">
        <v>219</v>
      </c>
      <c r="BL25" t="s">
        <v>243</v>
      </c>
      <c r="BM25">
        <v>0.88829784903425124</v>
      </c>
      <c r="BN25" t="s">
        <v>69</v>
      </c>
      <c r="BO25" t="s">
        <v>174</v>
      </c>
      <c r="BP25">
        <v>1513.442</v>
      </c>
    </row>
    <row r="26" spans="1:68" ht="16.5">
      <c r="A26" s="224" t="str">
        <f t="shared" si="18"/>
        <v>송도버스</v>
      </c>
      <c r="B26" s="108" t="str">
        <f t="shared" si="1"/>
        <v>김옥구</v>
      </c>
      <c r="C26" s="109" t="str">
        <f t="shared" si="19"/>
        <v>C</v>
      </c>
      <c r="D26" s="110">
        <f t="shared" si="20"/>
        <v>0.88108701391644251</v>
      </c>
      <c r="E26" s="111">
        <f t="shared" si="21"/>
        <v>7983</v>
      </c>
      <c r="F26" s="112" t="str">
        <f t="shared" si="22"/>
        <v>8</v>
      </c>
      <c r="G26" s="113" t="str">
        <f t="shared" si="23"/>
        <v>70바2287</v>
      </c>
      <c r="H26" s="114">
        <f t="shared" si="24"/>
        <v>2</v>
      </c>
      <c r="I26" s="115">
        <f t="shared" si="25"/>
        <v>1713.1020000000001</v>
      </c>
      <c r="J26" s="116">
        <f t="shared" si="26"/>
        <v>1.7726779532953356E-4</v>
      </c>
      <c r="K26" s="116">
        <f t="shared" si="27"/>
        <v>0.36994706861068399</v>
      </c>
      <c r="L26" s="116">
        <f t="shared" si="28"/>
        <v>8.2306832868095411E-2</v>
      </c>
      <c r="M26" s="117">
        <f t="shared" si="29"/>
        <v>15.519</v>
      </c>
      <c r="N26" s="118">
        <f t="shared" si="30"/>
        <v>0.29186820165991284</v>
      </c>
      <c r="O26" s="118">
        <f t="shared" si="31"/>
        <v>21.306378721173637</v>
      </c>
      <c r="P26" s="218">
        <f t="shared" si="32"/>
        <v>17</v>
      </c>
      <c r="Q26" s="219">
        <f t="shared" si="33"/>
        <v>5</v>
      </c>
      <c r="R26" s="219">
        <f t="shared" si="34"/>
        <v>365</v>
      </c>
      <c r="T26">
        <v>521</v>
      </c>
      <c r="U26">
        <v>7983</v>
      </c>
      <c r="V26" t="s">
        <v>272</v>
      </c>
      <c r="W26">
        <v>1713.1020000000001</v>
      </c>
      <c r="X26">
        <v>926.34900000000005</v>
      </c>
      <c r="Y26">
        <v>1.849</v>
      </c>
      <c r="Z26">
        <v>15.519</v>
      </c>
      <c r="AA26">
        <v>95.561633</v>
      </c>
      <c r="AB26">
        <v>1.694E-2</v>
      </c>
      <c r="AC26">
        <v>35.352746000000003</v>
      </c>
      <c r="AD26" s="1">
        <v>141</v>
      </c>
      <c r="AE26">
        <v>5</v>
      </c>
      <c r="AF26">
        <v>365</v>
      </c>
      <c r="AG26">
        <v>86</v>
      </c>
      <c r="AH26">
        <v>17.926670999999999</v>
      </c>
      <c r="AI26">
        <v>367</v>
      </c>
      <c r="AJ26">
        <v>5.5</v>
      </c>
      <c r="AK26">
        <v>17</v>
      </c>
      <c r="AL26">
        <v>6254</v>
      </c>
      <c r="AM26" t="s">
        <v>273</v>
      </c>
      <c r="AN26" t="s">
        <v>573</v>
      </c>
      <c r="AO26">
        <v>1624.374</v>
      </c>
      <c r="AR26" t="s">
        <v>116</v>
      </c>
      <c r="AS26" t="s">
        <v>118</v>
      </c>
      <c r="AT26" t="s">
        <v>236</v>
      </c>
      <c r="AU26" t="s">
        <v>272</v>
      </c>
      <c r="AV26" t="s">
        <v>48</v>
      </c>
      <c r="AW26">
        <v>2</v>
      </c>
      <c r="BB26">
        <v>0.88108701391644251</v>
      </c>
      <c r="BC26" t="s">
        <v>69</v>
      </c>
      <c r="BF26" t="s">
        <v>116</v>
      </c>
      <c r="BG26" t="s">
        <v>118</v>
      </c>
      <c r="BH26" t="s">
        <v>272</v>
      </c>
      <c r="BI26">
        <v>7983</v>
      </c>
      <c r="BJ26">
        <v>2</v>
      </c>
      <c r="BK26" t="s">
        <v>236</v>
      </c>
      <c r="BL26" t="s">
        <v>230</v>
      </c>
      <c r="BM26">
        <v>0.88108701391644251</v>
      </c>
      <c r="BN26" t="s">
        <v>69</v>
      </c>
      <c r="BO26" t="s">
        <v>174</v>
      </c>
      <c r="BP26">
        <v>1713.1020000000001</v>
      </c>
    </row>
    <row r="27" spans="1:68" ht="16.5">
      <c r="A27" s="223" t="str">
        <f t="shared" si="18"/>
        <v>송도버스</v>
      </c>
      <c r="B27" s="124" t="str">
        <f t="shared" si="1"/>
        <v>김용남</v>
      </c>
      <c r="C27" s="125" t="str">
        <f t="shared" si="19"/>
        <v>D</v>
      </c>
      <c r="D27" s="126">
        <f t="shared" si="20"/>
        <v>0.83825834450733661</v>
      </c>
      <c r="E27" s="127">
        <f t="shared" si="21"/>
        <v>7917</v>
      </c>
      <c r="F27" s="128" t="str">
        <f t="shared" si="22"/>
        <v>16-1</v>
      </c>
      <c r="G27" s="129" t="str">
        <f t="shared" si="23"/>
        <v>70바2243</v>
      </c>
      <c r="H27" s="130">
        <f t="shared" si="24"/>
        <v>2</v>
      </c>
      <c r="I27" s="131">
        <f t="shared" si="25"/>
        <v>2405.8820000000001</v>
      </c>
      <c r="J27" s="132">
        <f t="shared" si="26"/>
        <v>2.4837180650353098E-2</v>
      </c>
      <c r="K27" s="132">
        <f t="shared" si="27"/>
        <v>0.29503606094575691</v>
      </c>
      <c r="L27" s="132">
        <f t="shared" si="28"/>
        <v>6.6088029254967609E-2</v>
      </c>
      <c r="M27" s="133">
        <f t="shared" si="29"/>
        <v>10.803000000000001</v>
      </c>
      <c r="N27" s="134">
        <f t="shared" si="30"/>
        <v>0</v>
      </c>
      <c r="O27" s="134">
        <f t="shared" si="31"/>
        <v>2.8679710808759533</v>
      </c>
      <c r="P27" s="216">
        <f t="shared" si="32"/>
        <v>15</v>
      </c>
      <c r="Q27" s="217">
        <f t="shared" si="33"/>
        <v>0</v>
      </c>
      <c r="R27" s="217">
        <f t="shared" si="34"/>
        <v>69</v>
      </c>
      <c r="T27">
        <v>521</v>
      </c>
      <c r="U27">
        <v>7917</v>
      </c>
      <c r="V27" t="s">
        <v>274</v>
      </c>
      <c r="W27">
        <v>2405.8820000000001</v>
      </c>
      <c r="X27">
        <v>1148.68</v>
      </c>
      <c r="Y27">
        <v>2.0939999999999999</v>
      </c>
      <c r="Z27">
        <v>10.803000000000001</v>
      </c>
      <c r="AA27">
        <v>129.30803399999999</v>
      </c>
      <c r="AB27">
        <v>3.2116470000000001</v>
      </c>
      <c r="AC27">
        <v>38.150533000000003</v>
      </c>
      <c r="AD27" s="1">
        <v>159</v>
      </c>
      <c r="AE27">
        <v>0</v>
      </c>
      <c r="AF27">
        <v>69</v>
      </c>
      <c r="AG27">
        <v>83</v>
      </c>
      <c r="AH27">
        <v>18.605819</v>
      </c>
      <c r="AI27">
        <v>413.9</v>
      </c>
      <c r="AJ27">
        <v>10.6</v>
      </c>
      <c r="AK27">
        <v>15</v>
      </c>
      <c r="AL27">
        <v>4403</v>
      </c>
      <c r="AM27" t="s">
        <v>275</v>
      </c>
      <c r="AN27" t="s">
        <v>574</v>
      </c>
      <c r="AO27">
        <v>2244.9490000000001</v>
      </c>
      <c r="AR27" t="s">
        <v>116</v>
      </c>
      <c r="AS27" t="s">
        <v>117</v>
      </c>
      <c r="AT27" t="s">
        <v>196</v>
      </c>
      <c r="AU27" t="s">
        <v>274</v>
      </c>
      <c r="AV27" t="s">
        <v>48</v>
      </c>
      <c r="AW27">
        <v>2</v>
      </c>
      <c r="BB27">
        <v>0.83825834450733661</v>
      </c>
      <c r="BC27" t="s">
        <v>67</v>
      </c>
      <c r="BF27" t="s">
        <v>116</v>
      </c>
      <c r="BG27" t="s">
        <v>117</v>
      </c>
      <c r="BH27" t="s">
        <v>274</v>
      </c>
      <c r="BI27">
        <v>7917</v>
      </c>
      <c r="BJ27">
        <v>2</v>
      </c>
      <c r="BK27" t="s">
        <v>196</v>
      </c>
      <c r="BL27" t="s">
        <v>203</v>
      </c>
      <c r="BM27">
        <v>0.83825834450733661</v>
      </c>
      <c r="BN27" t="s">
        <v>67</v>
      </c>
      <c r="BO27" t="s">
        <v>176</v>
      </c>
      <c r="BP27">
        <v>2405.8820000000001</v>
      </c>
    </row>
    <row r="28" spans="1:68" ht="16.5">
      <c r="A28" s="224" t="str">
        <f t="shared" si="18"/>
        <v>송도버스</v>
      </c>
      <c r="B28" s="108" t="str">
        <f t="shared" si="1"/>
        <v>김장권</v>
      </c>
      <c r="C28" s="109" t="str">
        <f t="shared" si="19"/>
        <v>F</v>
      </c>
      <c r="D28" s="110">
        <f t="shared" si="20"/>
        <v>0.75416300172872408</v>
      </c>
      <c r="E28" s="111">
        <f t="shared" si="21"/>
        <v>7096</v>
      </c>
      <c r="F28" s="112" t="str">
        <f t="shared" si="22"/>
        <v>16-1</v>
      </c>
      <c r="G28" s="113" t="str">
        <f t="shared" si="23"/>
        <v>70바2233</v>
      </c>
      <c r="H28" s="114">
        <f t="shared" si="24"/>
        <v>3</v>
      </c>
      <c r="I28" s="115">
        <f t="shared" si="25"/>
        <v>2351.4450000000002</v>
      </c>
      <c r="J28" s="116">
        <f t="shared" si="26"/>
        <v>2.142830347532176E-2</v>
      </c>
      <c r="K28" s="116">
        <f t="shared" si="27"/>
        <v>0.33279338611802939</v>
      </c>
      <c r="L28" s="116">
        <f t="shared" si="28"/>
        <v>0.12460423271647858</v>
      </c>
      <c r="M28" s="117">
        <f t="shared" si="29"/>
        <v>15.611000000000001</v>
      </c>
      <c r="N28" s="118">
        <f t="shared" si="30"/>
        <v>0</v>
      </c>
      <c r="O28" s="118">
        <f t="shared" si="31"/>
        <v>22.709440365392343</v>
      </c>
      <c r="P28" s="218">
        <f t="shared" si="32"/>
        <v>26</v>
      </c>
      <c r="Q28" s="219">
        <f t="shared" si="33"/>
        <v>0</v>
      </c>
      <c r="R28" s="219">
        <f t="shared" si="34"/>
        <v>534</v>
      </c>
      <c r="T28">
        <v>521</v>
      </c>
      <c r="U28">
        <v>7096</v>
      </c>
      <c r="V28" t="s">
        <v>276</v>
      </c>
      <c r="W28">
        <v>2351.4450000000002</v>
      </c>
      <c r="X28">
        <v>1295.4860000000001</v>
      </c>
      <c r="Y28">
        <v>1.8149999999999999</v>
      </c>
      <c r="Z28">
        <v>15.611000000000001</v>
      </c>
      <c r="AA28">
        <v>120.063588</v>
      </c>
      <c r="AB28">
        <v>2.572759</v>
      </c>
      <c r="AC28">
        <v>39.956367999999998</v>
      </c>
      <c r="AD28" s="1">
        <v>293</v>
      </c>
      <c r="AE28">
        <v>0</v>
      </c>
      <c r="AF28">
        <v>534</v>
      </c>
      <c r="AG28">
        <v>86</v>
      </c>
      <c r="AH28">
        <v>19.584996</v>
      </c>
      <c r="AI28">
        <v>757.4</v>
      </c>
      <c r="AJ28">
        <v>3</v>
      </c>
      <c r="AK28">
        <v>26</v>
      </c>
      <c r="AL28">
        <v>3826</v>
      </c>
      <c r="AM28" t="s">
        <v>277</v>
      </c>
      <c r="AN28" t="s">
        <v>575</v>
      </c>
      <c r="AO28">
        <v>2072.3519999999999</v>
      </c>
      <c r="AR28" t="s">
        <v>116</v>
      </c>
      <c r="AS28" t="s">
        <v>117</v>
      </c>
      <c r="AT28" t="s">
        <v>194</v>
      </c>
      <c r="AU28" t="s">
        <v>276</v>
      </c>
      <c r="AV28" t="s">
        <v>48</v>
      </c>
      <c r="AW28">
        <v>3</v>
      </c>
      <c r="BB28">
        <v>0.75416300172872408</v>
      </c>
      <c r="BC28" t="s">
        <v>70</v>
      </c>
      <c r="BF28" t="s">
        <v>116</v>
      </c>
      <c r="BG28" t="s">
        <v>117</v>
      </c>
      <c r="BH28" t="s">
        <v>276</v>
      </c>
      <c r="BI28">
        <v>7096</v>
      </c>
      <c r="BJ28">
        <v>3</v>
      </c>
      <c r="BK28" t="s">
        <v>194</v>
      </c>
      <c r="BL28" t="s">
        <v>206</v>
      </c>
      <c r="BM28">
        <v>0.75416300172872408</v>
      </c>
      <c r="BN28" t="s">
        <v>70</v>
      </c>
      <c r="BO28" t="s">
        <v>184</v>
      </c>
      <c r="BP28">
        <v>2351.4450000000002</v>
      </c>
    </row>
    <row r="29" spans="1:68" ht="16.5">
      <c r="A29" s="223" t="str">
        <f t="shared" si="18"/>
        <v>송도버스</v>
      </c>
      <c r="B29" s="124" t="str">
        <f t="shared" si="1"/>
        <v>김정식</v>
      </c>
      <c r="C29" s="125" t="str">
        <f t="shared" si="19"/>
        <v>F</v>
      </c>
      <c r="D29" s="126">
        <f t="shared" si="20"/>
        <v>0.78453043710744497</v>
      </c>
      <c r="E29" s="127">
        <f t="shared" si="21"/>
        <v>9490</v>
      </c>
      <c r="F29" s="128" t="str">
        <f t="shared" si="22"/>
        <v>16-1</v>
      </c>
      <c r="G29" s="129" t="str">
        <f t="shared" si="23"/>
        <v>70바2233</v>
      </c>
      <c r="H29" s="130">
        <f t="shared" si="24"/>
        <v>13</v>
      </c>
      <c r="I29" s="131">
        <f t="shared" si="25"/>
        <v>2455.1619999999998</v>
      </c>
      <c r="J29" s="132">
        <f t="shared" si="26"/>
        <v>1.5331350076469668E-2</v>
      </c>
      <c r="K29" s="132">
        <f t="shared" si="27"/>
        <v>0.30306221784943455</v>
      </c>
      <c r="L29" s="132">
        <f t="shared" si="28"/>
        <v>0.18654573506758415</v>
      </c>
      <c r="M29" s="133">
        <f t="shared" si="29"/>
        <v>13.581</v>
      </c>
      <c r="N29" s="134">
        <f t="shared" si="30"/>
        <v>8.0712660507214498E-2</v>
      </c>
      <c r="O29" s="134">
        <f t="shared" si="31"/>
        <v>18.886762558688194</v>
      </c>
      <c r="P29" s="216">
        <f t="shared" si="32"/>
        <v>7</v>
      </c>
      <c r="Q29" s="217">
        <f t="shared" si="33"/>
        <v>2</v>
      </c>
      <c r="R29" s="217">
        <f t="shared" si="34"/>
        <v>468</v>
      </c>
      <c r="T29">
        <v>521</v>
      </c>
      <c r="U29">
        <v>9490</v>
      </c>
      <c r="V29" t="s">
        <v>278</v>
      </c>
      <c r="W29">
        <v>2477.9259999999999</v>
      </c>
      <c r="X29">
        <v>1344.204</v>
      </c>
      <c r="Y29">
        <v>1.843</v>
      </c>
      <c r="Z29">
        <v>13.581</v>
      </c>
      <c r="AA29">
        <v>133.65691799999999</v>
      </c>
      <c r="AB29">
        <v>2.0491410000000001</v>
      </c>
      <c r="AC29">
        <v>40.506362000000003</v>
      </c>
      <c r="AD29" s="1">
        <v>458</v>
      </c>
      <c r="AE29">
        <v>2</v>
      </c>
      <c r="AF29">
        <v>468</v>
      </c>
      <c r="AG29">
        <v>69</v>
      </c>
      <c r="AH29">
        <v>18.539451</v>
      </c>
      <c r="AI29">
        <v>444.5</v>
      </c>
      <c r="AJ29">
        <v>0</v>
      </c>
      <c r="AK29">
        <v>7</v>
      </c>
      <c r="AL29">
        <v>696</v>
      </c>
      <c r="AM29" t="s">
        <v>279</v>
      </c>
      <c r="AN29" t="s">
        <v>576</v>
      </c>
      <c r="AO29">
        <v>341.755</v>
      </c>
      <c r="AR29" t="s">
        <v>116</v>
      </c>
      <c r="AS29" t="s">
        <v>117</v>
      </c>
      <c r="AT29" t="s">
        <v>194</v>
      </c>
      <c r="AU29" t="s">
        <v>278</v>
      </c>
      <c r="AV29" t="s">
        <v>48</v>
      </c>
      <c r="AW29">
        <v>13</v>
      </c>
      <c r="BB29">
        <v>0.78453043710744497</v>
      </c>
      <c r="BC29" t="s">
        <v>70</v>
      </c>
      <c r="BF29" t="s">
        <v>116</v>
      </c>
      <c r="BG29" t="s">
        <v>117</v>
      </c>
      <c r="BH29" t="s">
        <v>278</v>
      </c>
      <c r="BI29">
        <v>9490</v>
      </c>
      <c r="BJ29">
        <v>13</v>
      </c>
      <c r="BK29" t="s">
        <v>194</v>
      </c>
      <c r="BL29" t="s">
        <v>197</v>
      </c>
      <c r="BM29">
        <v>0.78453043710744497</v>
      </c>
      <c r="BN29" t="s">
        <v>70</v>
      </c>
      <c r="BO29" t="s">
        <v>184</v>
      </c>
      <c r="BP29">
        <v>2455.1619999999998</v>
      </c>
    </row>
    <row r="30" spans="1:68" ht="16.5">
      <c r="A30" s="224" t="str">
        <f t="shared" si="18"/>
        <v>송도버스</v>
      </c>
      <c r="B30" s="108" t="str">
        <f t="shared" si="1"/>
        <v>김정웅</v>
      </c>
      <c r="C30" s="109" t="str">
        <f t="shared" si="19"/>
        <v>C</v>
      </c>
      <c r="D30" s="110">
        <f t="shared" si="20"/>
        <v>0.88645212356579872</v>
      </c>
      <c r="E30" s="111">
        <f t="shared" si="21"/>
        <v>5720</v>
      </c>
      <c r="F30" s="112" t="str">
        <f t="shared" si="22"/>
        <v>8</v>
      </c>
      <c r="G30" s="113" t="str">
        <f t="shared" si="23"/>
        <v>70바2256</v>
      </c>
      <c r="H30" s="114">
        <f t="shared" si="24"/>
        <v>3</v>
      </c>
      <c r="I30" s="115">
        <f t="shared" si="25"/>
        <v>2399.855</v>
      </c>
      <c r="J30" s="116">
        <f t="shared" si="26"/>
        <v>2.6050223772409994E-2</v>
      </c>
      <c r="K30" s="116">
        <f t="shared" si="27"/>
        <v>0.39158359673399751</v>
      </c>
      <c r="L30" s="116">
        <f t="shared" si="28"/>
        <v>0.1620931264597236</v>
      </c>
      <c r="M30" s="117">
        <f t="shared" si="29"/>
        <v>13.331</v>
      </c>
      <c r="N30" s="118">
        <f t="shared" si="30"/>
        <v>4.1669184179877534E-2</v>
      </c>
      <c r="O30" s="118">
        <f t="shared" si="31"/>
        <v>6.8754153896797927</v>
      </c>
      <c r="P30" s="218">
        <f t="shared" si="32"/>
        <v>50</v>
      </c>
      <c r="Q30" s="219">
        <f t="shared" si="33"/>
        <v>1</v>
      </c>
      <c r="R30" s="219">
        <f t="shared" si="34"/>
        <v>165</v>
      </c>
      <c r="T30">
        <v>521</v>
      </c>
      <c r="U30">
        <v>5720</v>
      </c>
      <c r="V30" t="s">
        <v>280</v>
      </c>
      <c r="W30">
        <v>2399.855</v>
      </c>
      <c r="X30">
        <v>1354.623</v>
      </c>
      <c r="Y30">
        <v>1.772</v>
      </c>
      <c r="Z30">
        <v>13.331</v>
      </c>
      <c r="AA30">
        <v>156.25719900000001</v>
      </c>
      <c r="AB30">
        <v>4.0705349999999996</v>
      </c>
      <c r="AC30">
        <v>61.187756</v>
      </c>
      <c r="AD30" s="1">
        <v>389</v>
      </c>
      <c r="AE30">
        <v>1</v>
      </c>
      <c r="AF30">
        <v>165</v>
      </c>
      <c r="AG30">
        <v>66</v>
      </c>
      <c r="AH30">
        <v>15.358364</v>
      </c>
      <c r="AI30">
        <v>43.5</v>
      </c>
      <c r="AJ30">
        <v>0</v>
      </c>
      <c r="AK30">
        <v>50</v>
      </c>
      <c r="AL30">
        <v>23543</v>
      </c>
      <c r="AM30" t="s">
        <v>281</v>
      </c>
      <c r="AN30" t="s">
        <v>577</v>
      </c>
      <c r="AO30">
        <v>2091.7170000000001</v>
      </c>
      <c r="AR30" t="s">
        <v>116</v>
      </c>
      <c r="AS30" t="s">
        <v>118</v>
      </c>
      <c r="AT30" t="s">
        <v>229</v>
      </c>
      <c r="AU30" t="s">
        <v>280</v>
      </c>
      <c r="AV30" t="s">
        <v>48</v>
      </c>
      <c r="AW30">
        <v>3</v>
      </c>
      <c r="BB30">
        <v>0.88645212356579872</v>
      </c>
      <c r="BC30" t="s">
        <v>69</v>
      </c>
      <c r="BF30" t="s">
        <v>116</v>
      </c>
      <c r="BG30" t="s">
        <v>118</v>
      </c>
      <c r="BH30" t="s">
        <v>280</v>
      </c>
      <c r="BI30">
        <v>5720</v>
      </c>
      <c r="BJ30">
        <v>3</v>
      </c>
      <c r="BK30" t="s">
        <v>229</v>
      </c>
      <c r="BL30" t="s">
        <v>248</v>
      </c>
      <c r="BM30">
        <v>0.88645212356579872</v>
      </c>
      <c r="BN30" t="s">
        <v>69</v>
      </c>
      <c r="BO30" t="s">
        <v>174</v>
      </c>
      <c r="BP30">
        <v>2399.855</v>
      </c>
    </row>
    <row r="31" spans="1:68" ht="16.5">
      <c r="A31" s="223" t="str">
        <f t="shared" si="18"/>
        <v>송도버스</v>
      </c>
      <c r="B31" s="124" t="str">
        <f t="shared" si="1"/>
        <v>김종만</v>
      </c>
      <c r="C31" s="125" t="str">
        <f t="shared" si="19"/>
        <v>F</v>
      </c>
      <c r="D31" s="126">
        <f t="shared" si="20"/>
        <v>0.78400000000000003</v>
      </c>
      <c r="E31" s="127">
        <f t="shared" si="21"/>
        <v>2404</v>
      </c>
      <c r="F31" s="128" t="str">
        <f t="shared" si="22"/>
        <v>16-1</v>
      </c>
      <c r="G31" s="129" t="str">
        <f t="shared" si="23"/>
        <v>70바2280</v>
      </c>
      <c r="H31" s="130">
        <f t="shared" si="24"/>
        <v>1</v>
      </c>
      <c r="I31" s="131">
        <f t="shared" si="25"/>
        <v>2984.9830000000002</v>
      </c>
      <c r="J31" s="132">
        <f t="shared" si="26"/>
        <v>3.0754423338376656E-2</v>
      </c>
      <c r="K31" s="132">
        <f t="shared" si="27"/>
        <v>0.33251307656900708</v>
      </c>
      <c r="L31" s="132">
        <f t="shared" si="28"/>
        <v>0.26901325736193471</v>
      </c>
      <c r="M31" s="133">
        <f t="shared" si="29"/>
        <v>15.202</v>
      </c>
      <c r="N31" s="134">
        <f t="shared" si="30"/>
        <v>3.3501028314064096E-2</v>
      </c>
      <c r="O31" s="134">
        <f t="shared" si="31"/>
        <v>20.804138583033804</v>
      </c>
      <c r="P31" s="216">
        <f t="shared" si="32"/>
        <v>11</v>
      </c>
      <c r="Q31" s="217">
        <f t="shared" si="33"/>
        <v>1</v>
      </c>
      <c r="R31" s="217">
        <f t="shared" si="34"/>
        <v>621</v>
      </c>
      <c r="T31">
        <v>521</v>
      </c>
      <c r="U31">
        <v>2404</v>
      </c>
      <c r="V31" t="s">
        <v>282</v>
      </c>
      <c r="W31">
        <v>2984.9830000000002</v>
      </c>
      <c r="X31">
        <v>1523.279</v>
      </c>
      <c r="Y31">
        <v>1.96</v>
      </c>
      <c r="Z31">
        <v>15.202</v>
      </c>
      <c r="AA31">
        <v>158.39552399999999</v>
      </c>
      <c r="AB31">
        <v>4.8713629999999997</v>
      </c>
      <c r="AC31">
        <v>52.668582999999998</v>
      </c>
      <c r="AD31" s="1">
        <v>803</v>
      </c>
      <c r="AE31">
        <v>1</v>
      </c>
      <c r="AF31">
        <v>621</v>
      </c>
      <c r="AG31">
        <v>84</v>
      </c>
      <c r="AH31">
        <v>18.845122</v>
      </c>
      <c r="AI31">
        <v>723.7</v>
      </c>
      <c r="AJ31">
        <v>7.3</v>
      </c>
      <c r="AK31">
        <v>11</v>
      </c>
      <c r="AL31">
        <v>2439</v>
      </c>
      <c r="AM31" t="s">
        <v>283</v>
      </c>
      <c r="AN31" t="s">
        <v>578</v>
      </c>
      <c r="AO31">
        <v>2984.9830000000002</v>
      </c>
      <c r="AR31" t="s">
        <v>116</v>
      </c>
      <c r="AS31" t="s">
        <v>117</v>
      </c>
      <c r="AT31" t="s">
        <v>200</v>
      </c>
      <c r="AU31" t="s">
        <v>282</v>
      </c>
      <c r="AV31" t="s">
        <v>48</v>
      </c>
      <c r="AW31">
        <v>1</v>
      </c>
      <c r="BB31">
        <v>0.78400000000000003</v>
      </c>
      <c r="BC31" t="s">
        <v>70</v>
      </c>
      <c r="BF31" t="s">
        <v>116</v>
      </c>
      <c r="BG31" t="s">
        <v>117</v>
      </c>
      <c r="BH31" t="s">
        <v>282</v>
      </c>
      <c r="BI31">
        <v>2404</v>
      </c>
      <c r="BJ31">
        <v>1</v>
      </c>
      <c r="BK31" t="s">
        <v>200</v>
      </c>
      <c r="BL31" t="s">
        <v>171</v>
      </c>
      <c r="BM31">
        <v>0.78400000000000003</v>
      </c>
      <c r="BN31" t="s">
        <v>70</v>
      </c>
      <c r="BO31" t="s">
        <v>184</v>
      </c>
      <c r="BP31">
        <v>2984.9830000000002</v>
      </c>
    </row>
    <row r="32" spans="1:68" ht="16.5">
      <c r="A32" s="224" t="str">
        <f t="shared" si="18"/>
        <v>송도버스</v>
      </c>
      <c r="B32" s="108" t="str">
        <f t="shared" si="1"/>
        <v>김종진</v>
      </c>
      <c r="C32" s="109" t="str">
        <f t="shared" si="19"/>
        <v>A</v>
      </c>
      <c r="D32" s="110">
        <f t="shared" si="20"/>
        <v>0.99791219925161367</v>
      </c>
      <c r="E32" s="111">
        <f t="shared" si="21"/>
        <v>929</v>
      </c>
      <c r="F32" s="112" t="str">
        <f t="shared" si="22"/>
        <v>16-1</v>
      </c>
      <c r="G32" s="113" t="str">
        <f t="shared" si="23"/>
        <v>70바2299</v>
      </c>
      <c r="H32" s="114">
        <f t="shared" si="24"/>
        <v>2</v>
      </c>
      <c r="I32" s="115">
        <f t="shared" si="25"/>
        <v>2862.692</v>
      </c>
      <c r="J32" s="116">
        <f t="shared" si="26"/>
        <v>2.263266310089131E-2</v>
      </c>
      <c r="K32" s="116">
        <f t="shared" si="27"/>
        <v>0.31213311796466897</v>
      </c>
      <c r="L32" s="116">
        <f t="shared" si="28"/>
        <v>0.15474944562670381</v>
      </c>
      <c r="M32" s="117">
        <f t="shared" si="29"/>
        <v>11.853999999999999</v>
      </c>
      <c r="N32" s="118">
        <f t="shared" si="30"/>
        <v>0</v>
      </c>
      <c r="O32" s="118">
        <f t="shared" si="31"/>
        <v>3.6678762507458016</v>
      </c>
      <c r="P32" s="218">
        <f t="shared" si="32"/>
        <v>20</v>
      </c>
      <c r="Q32" s="219">
        <f t="shared" si="33"/>
        <v>0</v>
      </c>
      <c r="R32" s="219">
        <f t="shared" si="34"/>
        <v>105</v>
      </c>
      <c r="T32">
        <v>521</v>
      </c>
      <c r="U32">
        <v>929</v>
      </c>
      <c r="V32" t="s">
        <v>284</v>
      </c>
      <c r="W32">
        <v>2862.692</v>
      </c>
      <c r="X32">
        <v>1194.944</v>
      </c>
      <c r="Y32">
        <v>2.3959999999999999</v>
      </c>
      <c r="Z32">
        <v>11.853999999999999</v>
      </c>
      <c r="AA32">
        <v>150.58024700000001</v>
      </c>
      <c r="AB32">
        <v>3.408032</v>
      </c>
      <c r="AC32">
        <v>47.001081999999997</v>
      </c>
      <c r="AD32" s="1">
        <v>443</v>
      </c>
      <c r="AE32">
        <v>0</v>
      </c>
      <c r="AF32">
        <v>105</v>
      </c>
      <c r="AG32">
        <v>79</v>
      </c>
      <c r="AH32">
        <v>19.011071999999999</v>
      </c>
      <c r="AI32">
        <v>517.1</v>
      </c>
      <c r="AJ32">
        <v>0</v>
      </c>
      <c r="AK32">
        <v>20</v>
      </c>
      <c r="AL32">
        <v>7667</v>
      </c>
      <c r="AM32" t="s">
        <v>285</v>
      </c>
      <c r="AN32" t="s">
        <v>579</v>
      </c>
      <c r="AO32">
        <v>2783.047</v>
      </c>
      <c r="AR32" t="s">
        <v>116</v>
      </c>
      <c r="AS32" t="s">
        <v>117</v>
      </c>
      <c r="AT32" t="s">
        <v>205</v>
      </c>
      <c r="AU32" t="s">
        <v>284</v>
      </c>
      <c r="AV32" t="s">
        <v>48</v>
      </c>
      <c r="AW32">
        <v>2</v>
      </c>
      <c r="BB32">
        <v>0.99791219925161367</v>
      </c>
      <c r="BC32" t="s">
        <v>66</v>
      </c>
      <c r="BF32" t="s">
        <v>116</v>
      </c>
      <c r="BG32" t="s">
        <v>117</v>
      </c>
      <c r="BH32" t="s">
        <v>284</v>
      </c>
      <c r="BI32">
        <v>929</v>
      </c>
      <c r="BJ32">
        <v>2</v>
      </c>
      <c r="BK32" t="s">
        <v>205</v>
      </c>
      <c r="BL32" t="s">
        <v>206</v>
      </c>
      <c r="BM32">
        <v>0.99791219925161367</v>
      </c>
      <c r="BN32" t="s">
        <v>66</v>
      </c>
      <c r="BO32" t="s">
        <v>175</v>
      </c>
      <c r="BP32">
        <v>2862.692</v>
      </c>
    </row>
    <row r="33" spans="1:68" ht="16.5">
      <c r="A33" s="223" t="str">
        <f t="shared" si="18"/>
        <v>송도버스</v>
      </c>
      <c r="B33" s="124" t="str">
        <f t="shared" si="1"/>
        <v>김준수</v>
      </c>
      <c r="C33" s="125" t="str">
        <f t="shared" si="19"/>
        <v>B</v>
      </c>
      <c r="D33" s="126">
        <f t="shared" si="20"/>
        <v>0.9189858363559098</v>
      </c>
      <c r="E33" s="127">
        <f t="shared" si="21"/>
        <v>1778</v>
      </c>
      <c r="F33" s="128" t="str">
        <f t="shared" si="22"/>
        <v>8</v>
      </c>
      <c r="G33" s="129" t="str">
        <f t="shared" si="23"/>
        <v>70바2217</v>
      </c>
      <c r="H33" s="130">
        <f t="shared" si="24"/>
        <v>4</v>
      </c>
      <c r="I33" s="131">
        <f t="shared" si="25"/>
        <v>1481.037</v>
      </c>
      <c r="J33" s="132">
        <f t="shared" si="26"/>
        <v>1.6097266037813647E-2</v>
      </c>
      <c r="K33" s="132">
        <f t="shared" si="27"/>
        <v>0.39513697692521871</v>
      </c>
      <c r="L33" s="132">
        <f t="shared" si="28"/>
        <v>0.24644894084347657</v>
      </c>
      <c r="M33" s="133">
        <f t="shared" si="29"/>
        <v>13.66</v>
      </c>
      <c r="N33" s="134">
        <f t="shared" si="30"/>
        <v>6.7520257765336045E-2</v>
      </c>
      <c r="O33" s="134">
        <f t="shared" si="31"/>
        <v>23.497049702336945</v>
      </c>
      <c r="P33" s="216">
        <f t="shared" si="32"/>
        <v>36</v>
      </c>
      <c r="Q33" s="217">
        <f t="shared" si="33"/>
        <v>1</v>
      </c>
      <c r="R33" s="217">
        <f t="shared" si="34"/>
        <v>348</v>
      </c>
      <c r="T33">
        <v>521</v>
      </c>
      <c r="U33">
        <v>1778</v>
      </c>
      <c r="V33" t="s">
        <v>286</v>
      </c>
      <c r="W33">
        <v>1481.037</v>
      </c>
      <c r="X33">
        <v>804.22699999999998</v>
      </c>
      <c r="Y33">
        <v>1.8420000000000001</v>
      </c>
      <c r="Z33">
        <v>13.66</v>
      </c>
      <c r="AA33">
        <v>88.230261999999996</v>
      </c>
      <c r="AB33">
        <v>1.420266</v>
      </c>
      <c r="AC33">
        <v>34.863039000000001</v>
      </c>
      <c r="AD33" s="1">
        <v>365</v>
      </c>
      <c r="AE33">
        <v>1</v>
      </c>
      <c r="AF33">
        <v>348</v>
      </c>
      <c r="AG33">
        <v>88</v>
      </c>
      <c r="AH33">
        <v>16.786042999999999</v>
      </c>
      <c r="AI33">
        <v>284.2</v>
      </c>
      <c r="AJ33">
        <v>8.4</v>
      </c>
      <c r="AK33">
        <v>36</v>
      </c>
      <c r="AL33">
        <v>12383</v>
      </c>
      <c r="AM33" t="s">
        <v>287</v>
      </c>
      <c r="AN33" t="s">
        <v>580</v>
      </c>
      <c r="AO33">
        <v>1188.3710000000001</v>
      </c>
      <c r="AR33" t="s">
        <v>116</v>
      </c>
      <c r="AS33" t="s">
        <v>118</v>
      </c>
      <c r="AT33" t="s">
        <v>211</v>
      </c>
      <c r="AU33" t="s">
        <v>286</v>
      </c>
      <c r="AV33" t="s">
        <v>48</v>
      </c>
      <c r="AW33">
        <v>4</v>
      </c>
      <c r="BB33">
        <v>0.9189858363559098</v>
      </c>
      <c r="BC33" t="s">
        <v>68</v>
      </c>
      <c r="BF33" t="s">
        <v>116</v>
      </c>
      <c r="BG33" t="s">
        <v>118</v>
      </c>
      <c r="BH33" t="s">
        <v>286</v>
      </c>
      <c r="BI33">
        <v>1778</v>
      </c>
      <c r="BJ33">
        <v>4</v>
      </c>
      <c r="BK33" t="s">
        <v>211</v>
      </c>
      <c r="BL33" t="s">
        <v>217</v>
      </c>
      <c r="BM33">
        <v>0.9189858363559098</v>
      </c>
      <c r="BN33" t="s">
        <v>68</v>
      </c>
      <c r="BO33" t="s">
        <v>172</v>
      </c>
      <c r="BP33">
        <v>1481.037</v>
      </c>
    </row>
    <row r="34" spans="1:68" ht="16.5">
      <c r="A34" s="224" t="str">
        <f t="shared" si="18"/>
        <v>송도버스</v>
      </c>
      <c r="B34" s="108" t="str">
        <f t="shared" si="1"/>
        <v>김철희</v>
      </c>
      <c r="C34" s="109" t="str">
        <f t="shared" si="19"/>
        <v>C</v>
      </c>
      <c r="D34" s="110">
        <f t="shared" si="20"/>
        <v>0.85989465784671015</v>
      </c>
      <c r="E34" s="111">
        <f t="shared" si="21"/>
        <v>9415</v>
      </c>
      <c r="F34" s="112" t="str">
        <f t="shared" si="22"/>
        <v>8</v>
      </c>
      <c r="G34" s="113" t="str">
        <f t="shared" si="23"/>
        <v>70바2242</v>
      </c>
      <c r="H34" s="114">
        <f t="shared" si="24"/>
        <v>4</v>
      </c>
      <c r="I34" s="115">
        <f t="shared" si="25"/>
        <v>980.00699999999995</v>
      </c>
      <c r="J34" s="116">
        <f t="shared" si="26"/>
        <v>1.6349202278125051E-2</v>
      </c>
      <c r="K34" s="116">
        <f t="shared" si="27"/>
        <v>0.37671610524839733</v>
      </c>
      <c r="L34" s="116">
        <f t="shared" si="28"/>
        <v>0.25816142129597036</v>
      </c>
      <c r="M34" s="117">
        <f t="shared" si="29"/>
        <v>14.807</v>
      </c>
      <c r="N34" s="118">
        <f t="shared" si="30"/>
        <v>0.10204008746876299</v>
      </c>
      <c r="O34" s="118">
        <f t="shared" si="31"/>
        <v>28.469184403784872</v>
      </c>
      <c r="P34" s="218">
        <f t="shared" si="32"/>
        <v>23</v>
      </c>
      <c r="Q34" s="219">
        <f t="shared" si="33"/>
        <v>1</v>
      </c>
      <c r="R34" s="219">
        <f t="shared" si="34"/>
        <v>279</v>
      </c>
      <c r="T34">
        <v>521</v>
      </c>
      <c r="U34">
        <v>9415</v>
      </c>
      <c r="V34" t="s">
        <v>288</v>
      </c>
      <c r="W34">
        <v>980.00699999999995</v>
      </c>
      <c r="X34">
        <v>567.77499999999998</v>
      </c>
      <c r="Y34">
        <v>1.726</v>
      </c>
      <c r="Z34">
        <v>14.807</v>
      </c>
      <c r="AA34">
        <v>56.729984999999999</v>
      </c>
      <c r="AB34">
        <v>0.92749000000000004</v>
      </c>
      <c r="AC34">
        <v>21.371099000000001</v>
      </c>
      <c r="AD34" s="1">
        <v>253</v>
      </c>
      <c r="AE34">
        <v>1</v>
      </c>
      <c r="AF34">
        <v>279</v>
      </c>
      <c r="AG34">
        <v>87</v>
      </c>
      <c r="AH34">
        <v>17.274937999999999</v>
      </c>
      <c r="AI34">
        <v>568.4</v>
      </c>
      <c r="AJ34">
        <v>15.6</v>
      </c>
      <c r="AK34">
        <v>23</v>
      </c>
      <c r="AL34">
        <v>9072</v>
      </c>
      <c r="AM34" t="s">
        <v>289</v>
      </c>
      <c r="AN34" t="s">
        <v>581</v>
      </c>
      <c r="AO34">
        <v>683.06799999999998</v>
      </c>
      <c r="AR34" t="s">
        <v>116</v>
      </c>
      <c r="AS34" t="s">
        <v>118</v>
      </c>
      <c r="AT34" t="s">
        <v>222</v>
      </c>
      <c r="AU34" t="s">
        <v>288</v>
      </c>
      <c r="AV34" t="s">
        <v>48</v>
      </c>
      <c r="AW34">
        <v>4</v>
      </c>
      <c r="BB34">
        <v>0.85989465784671015</v>
      </c>
      <c r="BC34" t="s">
        <v>69</v>
      </c>
      <c r="BF34" t="s">
        <v>116</v>
      </c>
      <c r="BG34" t="s">
        <v>118</v>
      </c>
      <c r="BH34" t="s">
        <v>288</v>
      </c>
      <c r="BI34">
        <v>9415</v>
      </c>
      <c r="BJ34">
        <v>4</v>
      </c>
      <c r="BK34" t="s">
        <v>222</v>
      </c>
      <c r="BL34" t="s">
        <v>244</v>
      </c>
      <c r="BM34">
        <v>0.85989465784671015</v>
      </c>
      <c r="BN34" t="s">
        <v>69</v>
      </c>
      <c r="BO34" t="s">
        <v>174</v>
      </c>
      <c r="BP34">
        <v>980.00699999999995</v>
      </c>
    </row>
    <row r="35" spans="1:68" ht="16.5">
      <c r="A35" s="223" t="str">
        <f t="shared" si="18"/>
        <v>송도버스</v>
      </c>
      <c r="B35" s="124" t="str">
        <f t="shared" si="1"/>
        <v>김춘식</v>
      </c>
      <c r="C35" s="125" t="str">
        <f t="shared" si="19"/>
        <v>F</v>
      </c>
      <c r="D35" s="126">
        <f t="shared" si="20"/>
        <v>0.75359999999999994</v>
      </c>
      <c r="E35" s="127">
        <f t="shared" si="21"/>
        <v>3215</v>
      </c>
      <c r="F35" s="128" t="str">
        <f t="shared" si="22"/>
        <v>16-1</v>
      </c>
      <c r="G35" s="129" t="str">
        <f t="shared" si="23"/>
        <v>70바2324</v>
      </c>
      <c r="H35" s="130">
        <f t="shared" si="24"/>
        <v>1</v>
      </c>
      <c r="I35" s="131">
        <f t="shared" si="25"/>
        <v>2956.1480000000001</v>
      </c>
      <c r="J35" s="132">
        <f t="shared" si="26"/>
        <v>1.5887434219172783E-2</v>
      </c>
      <c r="K35" s="132">
        <f t="shared" si="27"/>
        <v>0.33930745045546451</v>
      </c>
      <c r="L35" s="132">
        <f t="shared" si="28"/>
        <v>0.20533478026134008</v>
      </c>
      <c r="M35" s="133">
        <f t="shared" si="29"/>
        <v>13.776999999999999</v>
      </c>
      <c r="N35" s="134">
        <f t="shared" si="30"/>
        <v>3.3827805644372336E-2</v>
      </c>
      <c r="O35" s="134">
        <f t="shared" si="31"/>
        <v>42.792174140131003</v>
      </c>
      <c r="P35" s="216">
        <f t="shared" si="32"/>
        <v>18</v>
      </c>
      <c r="Q35" s="217">
        <f t="shared" si="33"/>
        <v>1</v>
      </c>
      <c r="R35" s="217">
        <f t="shared" si="34"/>
        <v>1265</v>
      </c>
      <c r="T35">
        <v>521</v>
      </c>
      <c r="U35">
        <v>3215</v>
      </c>
      <c r="V35" t="s">
        <v>290</v>
      </c>
      <c r="W35">
        <v>2956.1480000000001</v>
      </c>
      <c r="X35">
        <v>1569.4069999999999</v>
      </c>
      <c r="Y35">
        <v>1.8839999999999999</v>
      </c>
      <c r="Z35">
        <v>13.776999999999999</v>
      </c>
      <c r="AA35">
        <v>151.09607800000001</v>
      </c>
      <c r="AB35">
        <v>2.4005290000000001</v>
      </c>
      <c r="AC35">
        <v>51.268025000000002</v>
      </c>
      <c r="AD35" s="1">
        <v>607</v>
      </c>
      <c r="AE35">
        <v>1</v>
      </c>
      <c r="AF35">
        <v>1265</v>
      </c>
      <c r="AG35">
        <v>69</v>
      </c>
      <c r="AH35">
        <v>19.564689999999999</v>
      </c>
      <c r="AI35">
        <v>564.79999999999995</v>
      </c>
      <c r="AJ35">
        <v>0</v>
      </c>
      <c r="AK35">
        <v>18</v>
      </c>
      <c r="AL35">
        <v>1870</v>
      </c>
      <c r="AM35" t="s">
        <v>291</v>
      </c>
      <c r="AN35" t="s">
        <v>582</v>
      </c>
      <c r="AO35">
        <v>2956.1480000000001</v>
      </c>
      <c r="AR35" t="s">
        <v>116</v>
      </c>
      <c r="AS35" t="s">
        <v>117</v>
      </c>
      <c r="AT35" t="s">
        <v>209</v>
      </c>
      <c r="AU35" t="s">
        <v>290</v>
      </c>
      <c r="AV35" t="s">
        <v>48</v>
      </c>
      <c r="AW35">
        <v>1</v>
      </c>
      <c r="BB35">
        <v>0.75359999999999994</v>
      </c>
      <c r="BC35" t="s">
        <v>70</v>
      </c>
      <c r="BF35" t="s">
        <v>116</v>
      </c>
      <c r="BG35" t="s">
        <v>117</v>
      </c>
      <c r="BH35" t="s">
        <v>290</v>
      </c>
      <c r="BI35">
        <v>3215</v>
      </c>
      <c r="BJ35">
        <v>1</v>
      </c>
      <c r="BK35" t="s">
        <v>209</v>
      </c>
      <c r="BL35" t="s">
        <v>171</v>
      </c>
      <c r="BM35">
        <v>0.75359999999999994</v>
      </c>
      <c r="BN35" t="s">
        <v>70</v>
      </c>
      <c r="BO35" t="s">
        <v>184</v>
      </c>
      <c r="BP35">
        <v>2956.1480000000001</v>
      </c>
    </row>
    <row r="36" spans="1:68" ht="16.5">
      <c r="A36" s="224" t="str">
        <f t="shared" si="18"/>
        <v>송도버스</v>
      </c>
      <c r="B36" s="108" t="str">
        <f t="shared" si="1"/>
        <v>김충규</v>
      </c>
      <c r="C36" s="109" t="str">
        <f t="shared" si="19"/>
        <v>D</v>
      </c>
      <c r="D36" s="110">
        <f t="shared" si="20"/>
        <v>0.83565500079059574</v>
      </c>
      <c r="E36" s="111">
        <f t="shared" si="21"/>
        <v>7253</v>
      </c>
      <c r="F36" s="112" t="str">
        <f t="shared" si="22"/>
        <v>8</v>
      </c>
      <c r="G36" s="113" t="str">
        <f t="shared" si="23"/>
        <v>70바2313</v>
      </c>
      <c r="H36" s="114">
        <f t="shared" si="24"/>
        <v>2</v>
      </c>
      <c r="I36" s="115">
        <f t="shared" si="25"/>
        <v>1073.934</v>
      </c>
      <c r="J36" s="116">
        <f t="shared" si="26"/>
        <v>2.7017459745882946E-2</v>
      </c>
      <c r="K36" s="116">
        <f t="shared" si="27"/>
        <v>0.38283958545739599</v>
      </c>
      <c r="L36" s="116">
        <f t="shared" si="28"/>
        <v>0.1955427428501193</v>
      </c>
      <c r="M36" s="117">
        <f t="shared" si="29"/>
        <v>15.566000000000001</v>
      </c>
      <c r="N36" s="118">
        <f t="shared" si="30"/>
        <v>0</v>
      </c>
      <c r="O36" s="118">
        <f t="shared" si="31"/>
        <v>41.343322774025218</v>
      </c>
      <c r="P36" s="218">
        <f t="shared" si="32"/>
        <v>20</v>
      </c>
      <c r="Q36" s="219">
        <f t="shared" si="33"/>
        <v>0</v>
      </c>
      <c r="R36" s="219">
        <f t="shared" si="34"/>
        <v>444</v>
      </c>
      <c r="T36">
        <v>521</v>
      </c>
      <c r="U36">
        <v>7253</v>
      </c>
      <c r="V36" t="s">
        <v>292</v>
      </c>
      <c r="W36">
        <v>1073.934</v>
      </c>
      <c r="X36">
        <v>611.94500000000005</v>
      </c>
      <c r="Y36">
        <v>1.7549999999999999</v>
      </c>
      <c r="Z36">
        <v>15.566000000000001</v>
      </c>
      <c r="AA36">
        <v>64.052764999999994</v>
      </c>
      <c r="AB36">
        <v>1.7305429999999999</v>
      </c>
      <c r="AC36">
        <v>24.521934000000002</v>
      </c>
      <c r="AD36" s="1">
        <v>210</v>
      </c>
      <c r="AE36">
        <v>0</v>
      </c>
      <c r="AF36">
        <v>444</v>
      </c>
      <c r="AG36">
        <v>68</v>
      </c>
      <c r="AH36">
        <v>16.766394999999999</v>
      </c>
      <c r="AI36">
        <v>150.9</v>
      </c>
      <c r="AJ36">
        <v>0</v>
      </c>
      <c r="AK36">
        <v>20</v>
      </c>
      <c r="AL36">
        <v>8171</v>
      </c>
      <c r="AM36" t="s">
        <v>293</v>
      </c>
      <c r="AN36" t="s">
        <v>583</v>
      </c>
      <c r="AO36">
        <v>987.49699999999996</v>
      </c>
      <c r="AR36" t="s">
        <v>116</v>
      </c>
      <c r="AS36" t="s">
        <v>118</v>
      </c>
      <c r="AT36" t="s">
        <v>247</v>
      </c>
      <c r="AU36" t="s">
        <v>292</v>
      </c>
      <c r="AV36" t="s">
        <v>48</v>
      </c>
      <c r="AW36">
        <v>2</v>
      </c>
      <c r="BB36">
        <v>0.83565500079059574</v>
      </c>
      <c r="BC36" t="s">
        <v>67</v>
      </c>
      <c r="BF36" t="s">
        <v>116</v>
      </c>
      <c r="BG36" t="s">
        <v>118</v>
      </c>
      <c r="BH36" t="s">
        <v>292</v>
      </c>
      <c r="BI36">
        <v>7253</v>
      </c>
      <c r="BJ36">
        <v>2</v>
      </c>
      <c r="BK36" t="s">
        <v>247</v>
      </c>
      <c r="BL36" t="s">
        <v>245</v>
      </c>
      <c r="BM36">
        <v>0.83565500079059574</v>
      </c>
      <c r="BN36" t="s">
        <v>67</v>
      </c>
      <c r="BO36" t="s">
        <v>176</v>
      </c>
      <c r="BP36">
        <v>1073.934</v>
      </c>
    </row>
    <row r="37" spans="1:68" ht="16.5">
      <c r="A37" s="223" t="str">
        <f t="shared" si="18"/>
        <v>송도버스</v>
      </c>
      <c r="B37" s="124" t="str">
        <f t="shared" si="1"/>
        <v>김태연</v>
      </c>
      <c r="C37" s="125" t="str">
        <f t="shared" si="19"/>
        <v>C</v>
      </c>
      <c r="D37" s="126">
        <f t="shared" si="20"/>
        <v>0.89693811273898494</v>
      </c>
      <c r="E37" s="127">
        <f t="shared" si="21"/>
        <v>3625</v>
      </c>
      <c r="F37" s="128" t="str">
        <f t="shared" si="22"/>
        <v>8</v>
      </c>
      <c r="G37" s="129" t="str">
        <f t="shared" si="23"/>
        <v>70바2241</v>
      </c>
      <c r="H37" s="130">
        <f t="shared" si="24"/>
        <v>2</v>
      </c>
      <c r="I37" s="131">
        <f t="shared" si="25"/>
        <v>1303.0630000000001</v>
      </c>
      <c r="J37" s="132">
        <f t="shared" si="26"/>
        <v>2.1380043930867405E-2</v>
      </c>
      <c r="K37" s="132">
        <f t="shared" si="27"/>
        <v>0.36821545420804458</v>
      </c>
      <c r="L37" s="132">
        <f t="shared" si="28"/>
        <v>0.25171461395189637</v>
      </c>
      <c r="M37" s="133">
        <f t="shared" si="29"/>
        <v>14.691000000000001</v>
      </c>
      <c r="N37" s="134">
        <f t="shared" si="30"/>
        <v>0</v>
      </c>
      <c r="O37" s="134">
        <f t="shared" si="31"/>
        <v>20.714742705314819</v>
      </c>
      <c r="P37" s="216">
        <f t="shared" si="32"/>
        <v>26</v>
      </c>
      <c r="Q37" s="217">
        <f t="shared" si="33"/>
        <v>0</v>
      </c>
      <c r="R37" s="217">
        <f t="shared" si="34"/>
        <v>271</v>
      </c>
      <c r="T37">
        <v>521</v>
      </c>
      <c r="U37">
        <v>3625</v>
      </c>
      <c r="V37" t="s">
        <v>294</v>
      </c>
      <c r="W37">
        <v>1308.2470000000001</v>
      </c>
      <c r="X37">
        <v>728.71600000000001</v>
      </c>
      <c r="Y37">
        <v>1.7949999999999999</v>
      </c>
      <c r="Z37">
        <v>14.691000000000001</v>
      </c>
      <c r="AA37">
        <v>75.653867000000005</v>
      </c>
      <c r="AB37">
        <v>1.617483</v>
      </c>
      <c r="AC37">
        <v>27.856922999999998</v>
      </c>
      <c r="AD37" s="1">
        <v>328</v>
      </c>
      <c r="AE37">
        <v>0</v>
      </c>
      <c r="AF37">
        <v>271</v>
      </c>
      <c r="AG37">
        <v>77</v>
      </c>
      <c r="AH37">
        <v>17.292532999999999</v>
      </c>
      <c r="AI37">
        <v>200.1</v>
      </c>
      <c r="AJ37">
        <v>0</v>
      </c>
      <c r="AK37">
        <v>26</v>
      </c>
      <c r="AL37">
        <v>4936</v>
      </c>
      <c r="AM37" t="s">
        <v>295</v>
      </c>
      <c r="AN37" t="s">
        <v>584</v>
      </c>
      <c r="AO37">
        <v>1251.538</v>
      </c>
      <c r="AR37" t="s">
        <v>116</v>
      </c>
      <c r="AS37" t="s">
        <v>118</v>
      </c>
      <c r="AT37" t="s">
        <v>221</v>
      </c>
      <c r="AU37" t="s">
        <v>294</v>
      </c>
      <c r="AV37" t="s">
        <v>48</v>
      </c>
      <c r="AW37">
        <v>2</v>
      </c>
      <c r="BB37">
        <v>0.89693811273898494</v>
      </c>
      <c r="BC37" t="s">
        <v>69</v>
      </c>
      <c r="BF37" t="s">
        <v>116</v>
      </c>
      <c r="BG37" t="s">
        <v>118</v>
      </c>
      <c r="BH37" t="s">
        <v>294</v>
      </c>
      <c r="BI37">
        <v>3625</v>
      </c>
      <c r="BJ37">
        <v>2</v>
      </c>
      <c r="BK37" t="s">
        <v>221</v>
      </c>
      <c r="BL37" t="s">
        <v>235</v>
      </c>
      <c r="BM37">
        <v>0.89693811273898494</v>
      </c>
      <c r="BN37" t="s">
        <v>69</v>
      </c>
      <c r="BO37" t="s">
        <v>174</v>
      </c>
      <c r="BP37">
        <v>1303.0630000000001</v>
      </c>
    </row>
    <row r="38" spans="1:68" ht="16.5">
      <c r="A38" s="224" t="str">
        <f t="shared" si="18"/>
        <v>송도버스</v>
      </c>
      <c r="B38" s="108" t="str">
        <f t="shared" si="1"/>
        <v>김택문</v>
      </c>
      <c r="C38" s="109" t="str">
        <f t="shared" si="19"/>
        <v>B</v>
      </c>
      <c r="D38" s="110">
        <f t="shared" si="20"/>
        <v>0.94148621201017613</v>
      </c>
      <c r="E38" s="111">
        <f t="shared" si="21"/>
        <v>6518</v>
      </c>
      <c r="F38" s="112" t="str">
        <f t="shared" si="22"/>
        <v>16-1</v>
      </c>
      <c r="G38" s="113" t="str">
        <f t="shared" si="23"/>
        <v>70바2294</v>
      </c>
      <c r="H38" s="114">
        <f t="shared" si="24"/>
        <v>5</v>
      </c>
      <c r="I38" s="115">
        <f t="shared" si="25"/>
        <v>2488.9560000000001</v>
      </c>
      <c r="J38" s="116">
        <f t="shared" si="26"/>
        <v>1.6466422451823903E-3</v>
      </c>
      <c r="K38" s="116">
        <f t="shared" si="27"/>
        <v>0.32255433649523479</v>
      </c>
      <c r="L38" s="116">
        <f t="shared" si="28"/>
        <v>0.2310205564099968</v>
      </c>
      <c r="M38" s="117">
        <f t="shared" si="29"/>
        <v>11.005000000000001</v>
      </c>
      <c r="N38" s="118">
        <f t="shared" si="30"/>
        <v>0</v>
      </c>
      <c r="O38" s="118">
        <f t="shared" si="31"/>
        <v>9.0399348160433526</v>
      </c>
      <c r="P38" s="218">
        <f t="shared" si="32"/>
        <v>2</v>
      </c>
      <c r="Q38" s="219">
        <f t="shared" si="33"/>
        <v>0</v>
      </c>
      <c r="R38" s="219">
        <f t="shared" si="34"/>
        <v>225</v>
      </c>
      <c r="T38">
        <v>521</v>
      </c>
      <c r="U38">
        <v>6518</v>
      </c>
      <c r="V38" t="s">
        <v>296</v>
      </c>
      <c r="W38">
        <v>2488.9560000000001</v>
      </c>
      <c r="X38">
        <v>1064.8119999999999</v>
      </c>
      <c r="Y38">
        <v>2.3370000000000002</v>
      </c>
      <c r="Z38">
        <v>11.005000000000001</v>
      </c>
      <c r="AA38">
        <v>120.606647</v>
      </c>
      <c r="AB38">
        <v>0.19859599999999999</v>
      </c>
      <c r="AC38">
        <v>38.902197000000001</v>
      </c>
      <c r="AD38" s="1">
        <v>575</v>
      </c>
      <c r="AE38">
        <v>0</v>
      </c>
      <c r="AF38">
        <v>225</v>
      </c>
      <c r="AG38">
        <v>69</v>
      </c>
      <c r="AH38">
        <v>20.636972</v>
      </c>
      <c r="AI38">
        <v>432.4</v>
      </c>
      <c r="AJ38">
        <v>0</v>
      </c>
      <c r="AK38">
        <v>2</v>
      </c>
      <c r="AL38">
        <v>454</v>
      </c>
      <c r="AM38" t="s">
        <v>297</v>
      </c>
      <c r="AN38" t="s">
        <v>585</v>
      </c>
      <c r="AO38">
        <v>1940.829</v>
      </c>
      <c r="AR38" t="s">
        <v>116</v>
      </c>
      <c r="AS38" t="s">
        <v>117</v>
      </c>
      <c r="AT38" t="s">
        <v>204</v>
      </c>
      <c r="AU38" t="s">
        <v>296</v>
      </c>
      <c r="AV38" t="s">
        <v>48</v>
      </c>
      <c r="AW38">
        <v>5</v>
      </c>
      <c r="BB38">
        <v>0.94148621201017613</v>
      </c>
      <c r="BC38" t="s">
        <v>68</v>
      </c>
      <c r="BF38" t="s">
        <v>116</v>
      </c>
      <c r="BG38" t="s">
        <v>117</v>
      </c>
      <c r="BH38" t="s">
        <v>296</v>
      </c>
      <c r="BI38">
        <v>6518</v>
      </c>
      <c r="BJ38">
        <v>5</v>
      </c>
      <c r="BK38" t="s">
        <v>204</v>
      </c>
      <c r="BL38" t="s">
        <v>192</v>
      </c>
      <c r="BM38">
        <v>0.94148621201017613</v>
      </c>
      <c r="BN38" t="s">
        <v>68</v>
      </c>
      <c r="BO38" t="s">
        <v>172</v>
      </c>
      <c r="BP38">
        <v>2488.9560000000001</v>
      </c>
    </row>
    <row r="39" spans="1:68" ht="16.5">
      <c r="A39" s="223" t="str">
        <f t="shared" si="18"/>
        <v>송도버스</v>
      </c>
      <c r="B39" s="124" t="str">
        <f t="shared" si="1"/>
        <v>김평환</v>
      </c>
      <c r="C39" s="125" t="str">
        <f t="shared" si="19"/>
        <v>F</v>
      </c>
      <c r="D39" s="126">
        <f t="shared" si="20"/>
        <v>0.73958333333333337</v>
      </c>
      <c r="E39" s="127">
        <f t="shared" si="21"/>
        <v>5010</v>
      </c>
      <c r="F39" s="128" t="str">
        <f t="shared" si="22"/>
        <v>16-1</v>
      </c>
      <c r="G39" s="129" t="str">
        <f t="shared" si="23"/>
        <v>70바2283</v>
      </c>
      <c r="H39" s="130">
        <f t="shared" si="24"/>
        <v>1</v>
      </c>
      <c r="I39" s="131">
        <f t="shared" si="25"/>
        <v>2568.9670000000001</v>
      </c>
      <c r="J39" s="132">
        <f t="shared" si="26"/>
        <v>1.6135675557579072E-2</v>
      </c>
      <c r="K39" s="132">
        <f t="shared" si="27"/>
        <v>0.29081178740570457</v>
      </c>
      <c r="L39" s="132">
        <f t="shared" si="28"/>
        <v>0.10899322568176235</v>
      </c>
      <c r="M39" s="133">
        <f t="shared" si="29"/>
        <v>12.59</v>
      </c>
      <c r="N39" s="134">
        <f t="shared" si="30"/>
        <v>7.7852304058401683E-2</v>
      </c>
      <c r="O39" s="134">
        <f t="shared" si="31"/>
        <v>11.405362544555846</v>
      </c>
      <c r="P39" s="216">
        <f t="shared" si="32"/>
        <v>24</v>
      </c>
      <c r="Q39" s="217">
        <f t="shared" si="33"/>
        <v>2</v>
      </c>
      <c r="R39" s="217">
        <f t="shared" si="34"/>
        <v>293</v>
      </c>
      <c r="T39">
        <v>521</v>
      </c>
      <c r="U39">
        <v>5010</v>
      </c>
      <c r="V39" t="s">
        <v>298</v>
      </c>
      <c r="W39">
        <v>2568.9670000000001</v>
      </c>
      <c r="X39">
        <v>1446.9939999999999</v>
      </c>
      <c r="Y39">
        <v>1.7749999999999999</v>
      </c>
      <c r="Z39">
        <v>12.59</v>
      </c>
      <c r="AA39">
        <v>127.907195</v>
      </c>
      <c r="AB39">
        <v>2.063869</v>
      </c>
      <c r="AC39">
        <v>37.196919999999999</v>
      </c>
      <c r="AD39" s="1">
        <v>280</v>
      </c>
      <c r="AE39">
        <v>2</v>
      </c>
      <c r="AF39">
        <v>293</v>
      </c>
      <c r="AG39">
        <v>92</v>
      </c>
      <c r="AH39">
        <v>20.084616</v>
      </c>
      <c r="AI39">
        <v>1029.9000000000001</v>
      </c>
      <c r="AJ39">
        <v>25.9</v>
      </c>
      <c r="AK39">
        <v>24</v>
      </c>
      <c r="AL39">
        <v>4922</v>
      </c>
      <c r="AM39" t="s">
        <v>299</v>
      </c>
      <c r="AN39" t="s">
        <v>586</v>
      </c>
      <c r="AO39">
        <v>2568.9670000000001</v>
      </c>
      <c r="AR39" t="s">
        <v>116</v>
      </c>
      <c r="AS39" t="s">
        <v>117</v>
      </c>
      <c r="AT39" t="s">
        <v>202</v>
      </c>
      <c r="AU39" t="s">
        <v>298</v>
      </c>
      <c r="AV39" t="s">
        <v>48</v>
      </c>
      <c r="AW39">
        <v>1</v>
      </c>
      <c r="BB39">
        <v>0.73958333333333337</v>
      </c>
      <c r="BC39" t="s">
        <v>70</v>
      </c>
      <c r="BF39" t="s">
        <v>116</v>
      </c>
      <c r="BG39" t="s">
        <v>117</v>
      </c>
      <c r="BH39" t="s">
        <v>298</v>
      </c>
      <c r="BI39">
        <v>5010</v>
      </c>
      <c r="BJ39">
        <v>1</v>
      </c>
      <c r="BK39" t="s">
        <v>202</v>
      </c>
      <c r="BL39" t="s">
        <v>171</v>
      </c>
      <c r="BM39">
        <v>0.73958333333333337</v>
      </c>
      <c r="BN39" t="s">
        <v>70</v>
      </c>
      <c r="BO39" t="s">
        <v>184</v>
      </c>
      <c r="BP39">
        <v>2568.9670000000001</v>
      </c>
    </row>
    <row r="40" spans="1:68" ht="16.5">
      <c r="A40" s="224" t="str">
        <f t="shared" si="18"/>
        <v>송도버스</v>
      </c>
      <c r="B40" s="108" t="str">
        <f t="shared" si="1"/>
        <v>김학길</v>
      </c>
      <c r="C40" s="109" t="str">
        <f t="shared" si="19"/>
        <v>C</v>
      </c>
      <c r="D40" s="110">
        <f t="shared" si="20"/>
        <v>0.87280000000000002</v>
      </c>
      <c r="E40" s="111">
        <f t="shared" si="21"/>
        <v>539</v>
      </c>
      <c r="F40" s="112" t="str">
        <f t="shared" si="22"/>
        <v>16-1</v>
      </c>
      <c r="G40" s="113" t="str">
        <f t="shared" si="23"/>
        <v>70바2320</v>
      </c>
      <c r="H40" s="114">
        <f t="shared" si="24"/>
        <v>2</v>
      </c>
      <c r="I40" s="115">
        <f t="shared" si="25"/>
        <v>2441.732</v>
      </c>
      <c r="J40" s="116">
        <f t="shared" si="26"/>
        <v>1.9506846868071026E-2</v>
      </c>
      <c r="K40" s="116">
        <f t="shared" si="27"/>
        <v>0.33580119885310861</v>
      </c>
      <c r="L40" s="116">
        <f t="shared" si="28"/>
        <v>0.18961949960110283</v>
      </c>
      <c r="M40" s="117">
        <f t="shared" si="29"/>
        <v>12.518000000000001</v>
      </c>
      <c r="N40" s="118">
        <f t="shared" si="30"/>
        <v>8.1909071101988265E-2</v>
      </c>
      <c r="O40" s="118">
        <f t="shared" si="31"/>
        <v>9.7881339966875966</v>
      </c>
      <c r="P40" s="218">
        <f t="shared" si="32"/>
        <v>31</v>
      </c>
      <c r="Q40" s="219">
        <f t="shared" si="33"/>
        <v>2</v>
      </c>
      <c r="R40" s="219">
        <f t="shared" si="34"/>
        <v>239</v>
      </c>
      <c r="T40">
        <v>521</v>
      </c>
      <c r="U40">
        <v>539</v>
      </c>
      <c r="V40" t="s">
        <v>300</v>
      </c>
      <c r="W40">
        <v>2441.732</v>
      </c>
      <c r="X40">
        <v>1134.7860000000001</v>
      </c>
      <c r="Y40">
        <v>2.1520000000000001</v>
      </c>
      <c r="Z40">
        <v>12.518000000000001</v>
      </c>
      <c r="AA40">
        <v>134.31053299999999</v>
      </c>
      <c r="AB40">
        <v>2.6199750000000002</v>
      </c>
      <c r="AC40">
        <v>45.101638000000001</v>
      </c>
      <c r="AD40" s="1">
        <v>463</v>
      </c>
      <c r="AE40">
        <v>2</v>
      </c>
      <c r="AF40">
        <v>239</v>
      </c>
      <c r="AG40">
        <v>87</v>
      </c>
      <c r="AH40">
        <v>18.179749999999999</v>
      </c>
      <c r="AI40">
        <v>558</v>
      </c>
      <c r="AJ40">
        <v>3.2</v>
      </c>
      <c r="AK40">
        <v>31</v>
      </c>
      <c r="AL40">
        <v>3691</v>
      </c>
      <c r="AM40" t="s">
        <v>301</v>
      </c>
      <c r="AN40" t="s">
        <v>587</v>
      </c>
      <c r="AO40">
        <v>2352.2620000000002</v>
      </c>
      <c r="AR40" t="s">
        <v>116</v>
      </c>
      <c r="AS40" t="s">
        <v>117</v>
      </c>
      <c r="AT40" t="s">
        <v>208</v>
      </c>
      <c r="AU40" t="s">
        <v>300</v>
      </c>
      <c r="AV40" t="s">
        <v>48</v>
      </c>
      <c r="AW40">
        <v>2</v>
      </c>
      <c r="BB40">
        <v>0.87280000000000002</v>
      </c>
      <c r="BC40" t="s">
        <v>69</v>
      </c>
      <c r="BF40" t="s">
        <v>116</v>
      </c>
      <c r="BG40" t="s">
        <v>117</v>
      </c>
      <c r="BH40" t="s">
        <v>300</v>
      </c>
      <c r="BI40">
        <v>539</v>
      </c>
      <c r="BJ40">
        <v>2</v>
      </c>
      <c r="BK40" t="s">
        <v>208</v>
      </c>
      <c r="BL40" t="s">
        <v>206</v>
      </c>
      <c r="BM40">
        <v>0.87280000000000002</v>
      </c>
      <c r="BN40" t="s">
        <v>69</v>
      </c>
      <c r="BO40" t="s">
        <v>174</v>
      </c>
      <c r="BP40">
        <v>2441.732</v>
      </c>
    </row>
    <row r="41" spans="1:68" ht="16.5">
      <c r="A41" s="223" t="str">
        <f t="shared" si="18"/>
        <v>송도버스</v>
      </c>
      <c r="B41" s="124" t="str">
        <f t="shared" si="1"/>
        <v>김현식</v>
      </c>
      <c r="C41" s="125" t="str">
        <f t="shared" si="19"/>
        <v>C</v>
      </c>
      <c r="D41" s="126">
        <f t="shared" si="20"/>
        <v>0.87952380952380949</v>
      </c>
      <c r="E41" s="127">
        <f t="shared" si="21"/>
        <v>7218</v>
      </c>
      <c r="F41" s="128" t="str">
        <f t="shared" si="22"/>
        <v>8</v>
      </c>
      <c r="G41" s="129" t="str">
        <f t="shared" si="23"/>
        <v>70바2253</v>
      </c>
      <c r="H41" s="130">
        <f t="shared" si="24"/>
        <v>1</v>
      </c>
      <c r="I41" s="131">
        <f t="shared" si="25"/>
        <v>1036.317</v>
      </c>
      <c r="J41" s="132">
        <f t="shared" si="26"/>
        <v>5.2734405015244561E-2</v>
      </c>
      <c r="K41" s="132">
        <f t="shared" si="27"/>
        <v>0.35668095827714869</v>
      </c>
      <c r="L41" s="132">
        <f t="shared" si="28"/>
        <v>0.24316883733452216</v>
      </c>
      <c r="M41" s="133">
        <f t="shared" si="29"/>
        <v>15.750999999999999</v>
      </c>
      <c r="N41" s="134">
        <f t="shared" si="30"/>
        <v>0.75961506506577792</v>
      </c>
      <c r="O41" s="134">
        <f t="shared" si="31"/>
        <v>24.212730198971673</v>
      </c>
      <c r="P41" s="216">
        <f t="shared" si="32"/>
        <v>18</v>
      </c>
      <c r="Q41" s="217">
        <f t="shared" si="33"/>
        <v>8</v>
      </c>
      <c r="R41" s="217">
        <f t="shared" si="34"/>
        <v>255</v>
      </c>
      <c r="T41">
        <v>521</v>
      </c>
      <c r="U41">
        <v>7218</v>
      </c>
      <c r="V41" t="s">
        <v>302</v>
      </c>
      <c r="W41">
        <v>1053.165</v>
      </c>
      <c r="X41">
        <v>567.56200000000001</v>
      </c>
      <c r="Y41">
        <v>1.8560000000000001</v>
      </c>
      <c r="Z41">
        <v>15.750999999999999</v>
      </c>
      <c r="AA41">
        <v>59.474986000000001</v>
      </c>
      <c r="AB41">
        <v>3.1363780000000001</v>
      </c>
      <c r="AC41">
        <v>21.213595000000002</v>
      </c>
      <c r="AD41" s="1">
        <v>252</v>
      </c>
      <c r="AE41">
        <v>8</v>
      </c>
      <c r="AF41">
        <v>255</v>
      </c>
      <c r="AG41">
        <v>78</v>
      </c>
      <c r="AH41">
        <v>17.707695999999999</v>
      </c>
      <c r="AI41">
        <v>356.4</v>
      </c>
      <c r="AJ41">
        <v>0</v>
      </c>
      <c r="AK41">
        <v>18</v>
      </c>
      <c r="AL41">
        <v>8636</v>
      </c>
      <c r="AM41" t="s">
        <v>303</v>
      </c>
      <c r="AN41" t="s">
        <v>588</v>
      </c>
      <c r="AO41">
        <v>1036.317</v>
      </c>
      <c r="AR41" t="s">
        <v>116</v>
      </c>
      <c r="AS41" t="s">
        <v>118</v>
      </c>
      <c r="AT41" t="s">
        <v>227</v>
      </c>
      <c r="AU41" t="s">
        <v>302</v>
      </c>
      <c r="AV41" t="s">
        <v>48</v>
      </c>
      <c r="AW41">
        <v>1</v>
      </c>
      <c r="BB41">
        <v>0.87952380952380949</v>
      </c>
      <c r="BC41" t="s">
        <v>69</v>
      </c>
      <c r="BF41" t="s">
        <v>116</v>
      </c>
      <c r="BG41" t="s">
        <v>118</v>
      </c>
      <c r="BH41" t="s">
        <v>302</v>
      </c>
      <c r="BI41">
        <v>7218</v>
      </c>
      <c r="BJ41">
        <v>1</v>
      </c>
      <c r="BK41" t="s">
        <v>227</v>
      </c>
      <c r="BL41" t="s">
        <v>171</v>
      </c>
      <c r="BM41">
        <v>0.87952380952380949</v>
      </c>
      <c r="BN41" t="s">
        <v>69</v>
      </c>
      <c r="BO41" t="s">
        <v>174</v>
      </c>
      <c r="BP41">
        <v>1036.317</v>
      </c>
    </row>
    <row r="42" spans="1:68" ht="16.5">
      <c r="A42" s="224" t="str">
        <f t="shared" si="18"/>
        <v>송도버스</v>
      </c>
      <c r="B42" s="108" t="str">
        <f t="shared" si="1"/>
        <v>김현식B</v>
      </c>
      <c r="C42" s="109" t="str">
        <f t="shared" si="19"/>
        <v>D</v>
      </c>
      <c r="D42" s="110">
        <f t="shared" si="20"/>
        <v>0.82119405277018653</v>
      </c>
      <c r="E42" s="111">
        <f t="shared" si="21"/>
        <v>8333</v>
      </c>
      <c r="F42" s="112" t="str">
        <f t="shared" si="22"/>
        <v>8</v>
      </c>
      <c r="G42" s="113" t="str">
        <f t="shared" si="23"/>
        <v>70바2271</v>
      </c>
      <c r="H42" s="114">
        <f t="shared" si="24"/>
        <v>9</v>
      </c>
      <c r="I42" s="115">
        <f t="shared" si="25"/>
        <v>1031.672</v>
      </c>
      <c r="J42" s="116">
        <f t="shared" si="26"/>
        <v>3.3534632709733184E-2</v>
      </c>
      <c r="K42" s="116">
        <f t="shared" si="27"/>
        <v>0.37485765349659039</v>
      </c>
      <c r="L42" s="116">
        <f t="shared" si="28"/>
        <v>0.1764126582867423</v>
      </c>
      <c r="M42" s="117">
        <f t="shared" si="29"/>
        <v>17.122</v>
      </c>
      <c r="N42" s="118">
        <f t="shared" si="30"/>
        <v>0</v>
      </c>
      <c r="O42" s="118">
        <f t="shared" si="31"/>
        <v>7.6959246324961352</v>
      </c>
      <c r="P42" s="218">
        <f t="shared" si="32"/>
        <v>21</v>
      </c>
      <c r="Q42" s="219">
        <f t="shared" si="33"/>
        <v>0</v>
      </c>
      <c r="R42" s="219">
        <f t="shared" si="34"/>
        <v>82</v>
      </c>
      <c r="T42">
        <v>521</v>
      </c>
      <c r="U42">
        <v>8333</v>
      </c>
      <c r="V42" t="s">
        <v>539</v>
      </c>
      <c r="W42">
        <v>1065.499</v>
      </c>
      <c r="X42">
        <v>581.90800000000002</v>
      </c>
      <c r="Y42">
        <v>1.831</v>
      </c>
      <c r="Z42">
        <v>17.122</v>
      </c>
      <c r="AA42">
        <v>61.039434</v>
      </c>
      <c r="AB42">
        <v>2.0469349999999999</v>
      </c>
      <c r="AC42">
        <v>22.881098999999999</v>
      </c>
      <c r="AD42" s="1">
        <v>182</v>
      </c>
      <c r="AE42">
        <v>0</v>
      </c>
      <c r="AF42">
        <v>82</v>
      </c>
      <c r="AG42">
        <v>78</v>
      </c>
      <c r="AH42">
        <v>17.455912000000001</v>
      </c>
      <c r="AI42">
        <v>433.1</v>
      </c>
      <c r="AJ42">
        <v>0</v>
      </c>
      <c r="AK42">
        <v>21</v>
      </c>
      <c r="AL42">
        <v>13870</v>
      </c>
      <c r="AM42" t="s">
        <v>589</v>
      </c>
      <c r="AN42" t="s">
        <v>590</v>
      </c>
      <c r="AO42">
        <v>261.14100000000002</v>
      </c>
      <c r="AR42" t="s">
        <v>116</v>
      </c>
      <c r="AS42" t="s">
        <v>118</v>
      </c>
      <c r="AT42" t="s">
        <v>233</v>
      </c>
      <c r="AU42" t="s">
        <v>539</v>
      </c>
      <c r="AV42" t="s">
        <v>48</v>
      </c>
      <c r="AW42">
        <v>9</v>
      </c>
      <c r="BB42">
        <v>0.82119405277018653</v>
      </c>
      <c r="BC42" t="s">
        <v>67</v>
      </c>
      <c r="BF42" t="s">
        <v>116</v>
      </c>
      <c r="BG42" t="s">
        <v>118</v>
      </c>
      <c r="BH42" t="s">
        <v>539</v>
      </c>
      <c r="BI42">
        <v>8333</v>
      </c>
      <c r="BJ42">
        <v>9</v>
      </c>
      <c r="BK42" t="s">
        <v>233</v>
      </c>
      <c r="BL42" t="s">
        <v>208</v>
      </c>
      <c r="BM42">
        <v>0.82119405277018653</v>
      </c>
      <c r="BN42" t="s">
        <v>67</v>
      </c>
      <c r="BO42" t="s">
        <v>176</v>
      </c>
      <c r="BP42">
        <v>1031.672</v>
      </c>
    </row>
    <row r="43" spans="1:68" ht="16.5">
      <c r="A43" s="223" t="str">
        <f t="shared" si="18"/>
        <v>송도버스</v>
      </c>
      <c r="B43" s="124" t="str">
        <f t="shared" si="1"/>
        <v>김형규</v>
      </c>
      <c r="C43" s="125" t="str">
        <f t="shared" si="19"/>
        <v>F</v>
      </c>
      <c r="D43" s="126">
        <f t="shared" si="20"/>
        <v>0.7304166666666666</v>
      </c>
      <c r="E43" s="127">
        <f t="shared" si="21"/>
        <v>7145</v>
      </c>
      <c r="F43" s="128" t="str">
        <f t="shared" si="22"/>
        <v>16-1</v>
      </c>
      <c r="G43" s="129" t="str">
        <f t="shared" si="23"/>
        <v>70바2283</v>
      </c>
      <c r="H43" s="130">
        <f t="shared" si="24"/>
        <v>1</v>
      </c>
      <c r="I43" s="131">
        <f t="shared" si="25"/>
        <v>1617.3040000000001</v>
      </c>
      <c r="J43" s="132">
        <f t="shared" si="26"/>
        <v>1.929729111171764E-2</v>
      </c>
      <c r="K43" s="132">
        <f t="shared" si="27"/>
        <v>0.30034399526035016</v>
      </c>
      <c r="L43" s="132">
        <f t="shared" si="28"/>
        <v>0.2275391639419676</v>
      </c>
      <c r="M43" s="133">
        <f t="shared" si="29"/>
        <v>13.430999999999999</v>
      </c>
      <c r="N43" s="134">
        <f t="shared" si="30"/>
        <v>6.1831294549447718E-2</v>
      </c>
      <c r="O43" s="134">
        <f t="shared" si="31"/>
        <v>7.2960927568348311</v>
      </c>
      <c r="P43" s="216">
        <f t="shared" si="32"/>
        <v>13</v>
      </c>
      <c r="Q43" s="217">
        <f t="shared" si="33"/>
        <v>1</v>
      </c>
      <c r="R43" s="217">
        <f t="shared" si="34"/>
        <v>118</v>
      </c>
      <c r="T43">
        <v>521</v>
      </c>
      <c r="U43">
        <v>7145</v>
      </c>
      <c r="V43" t="s">
        <v>304</v>
      </c>
      <c r="W43">
        <v>1617.3040000000001</v>
      </c>
      <c r="X43">
        <v>922.84199999999998</v>
      </c>
      <c r="Y43">
        <v>1.7529999999999999</v>
      </c>
      <c r="Z43">
        <v>13.430999999999999</v>
      </c>
      <c r="AA43">
        <v>79.644701999999995</v>
      </c>
      <c r="AB43">
        <v>1.5369269999999999</v>
      </c>
      <c r="AC43">
        <v>23.920808000000001</v>
      </c>
      <c r="AD43" s="1">
        <v>368</v>
      </c>
      <c r="AE43">
        <v>1</v>
      </c>
      <c r="AF43">
        <v>118</v>
      </c>
      <c r="AG43">
        <v>88</v>
      </c>
      <c r="AH43">
        <v>20.306484999999999</v>
      </c>
      <c r="AI43">
        <v>132.1</v>
      </c>
      <c r="AJ43">
        <v>6.1</v>
      </c>
      <c r="AK43">
        <v>13</v>
      </c>
      <c r="AL43">
        <v>2119</v>
      </c>
      <c r="AM43" t="s">
        <v>305</v>
      </c>
      <c r="AN43" t="s">
        <v>591</v>
      </c>
      <c r="AO43">
        <v>1617.3040000000001</v>
      </c>
      <c r="AR43" t="s">
        <v>116</v>
      </c>
      <c r="AS43" t="s">
        <v>117</v>
      </c>
      <c r="AT43" t="s">
        <v>202</v>
      </c>
      <c r="AU43" t="s">
        <v>304</v>
      </c>
      <c r="AV43" t="s">
        <v>48</v>
      </c>
      <c r="AW43">
        <v>1</v>
      </c>
      <c r="BB43">
        <v>0.7304166666666666</v>
      </c>
      <c r="BC43" t="s">
        <v>70</v>
      </c>
      <c r="BF43" t="s">
        <v>116</v>
      </c>
      <c r="BG43" t="s">
        <v>117</v>
      </c>
      <c r="BH43" t="s">
        <v>304</v>
      </c>
      <c r="BI43">
        <v>7145</v>
      </c>
      <c r="BJ43">
        <v>1</v>
      </c>
      <c r="BK43" t="s">
        <v>202</v>
      </c>
      <c r="BL43" t="s">
        <v>171</v>
      </c>
      <c r="BM43">
        <v>0.7304166666666666</v>
      </c>
      <c r="BN43" t="s">
        <v>70</v>
      </c>
      <c r="BO43" t="s">
        <v>184</v>
      </c>
      <c r="BP43">
        <v>1617.3040000000001</v>
      </c>
    </row>
    <row r="44" spans="1:68" ht="16.5">
      <c r="A44" s="224" t="str">
        <f t="shared" si="18"/>
        <v>송도버스</v>
      </c>
      <c r="B44" s="108" t="str">
        <f t="shared" si="1"/>
        <v>김환석</v>
      </c>
      <c r="C44" s="109" t="str">
        <f t="shared" si="19"/>
        <v>D</v>
      </c>
      <c r="D44" s="110">
        <f t="shared" si="20"/>
        <v>0.83461927279963533</v>
      </c>
      <c r="E44" s="111">
        <f t="shared" si="21"/>
        <v>7641</v>
      </c>
      <c r="F44" s="112" t="str">
        <f t="shared" si="22"/>
        <v>8</v>
      </c>
      <c r="G44" s="113" t="str">
        <f t="shared" si="23"/>
        <v>70바2251</v>
      </c>
      <c r="H44" s="114">
        <f t="shared" si="24"/>
        <v>3</v>
      </c>
      <c r="I44" s="115">
        <f t="shared" si="25"/>
        <v>1474.0550000000001</v>
      </c>
      <c r="J44" s="116">
        <f t="shared" si="26"/>
        <v>1.943756677816998E-2</v>
      </c>
      <c r="K44" s="116">
        <f t="shared" si="27"/>
        <v>0.36746198207270903</v>
      </c>
      <c r="L44" s="116">
        <f t="shared" si="28"/>
        <v>8.4121691524400369E-2</v>
      </c>
      <c r="M44" s="117">
        <f t="shared" si="29"/>
        <v>13.722</v>
      </c>
      <c r="N44" s="118">
        <f t="shared" si="30"/>
        <v>0</v>
      </c>
      <c r="O44" s="118">
        <f t="shared" si="31"/>
        <v>18.859540519180083</v>
      </c>
      <c r="P44" s="218">
        <f t="shared" si="32"/>
        <v>26</v>
      </c>
      <c r="Q44" s="219">
        <f t="shared" si="33"/>
        <v>0</v>
      </c>
      <c r="R44" s="219">
        <f t="shared" si="34"/>
        <v>278</v>
      </c>
      <c r="T44">
        <v>521</v>
      </c>
      <c r="U44">
        <v>7641</v>
      </c>
      <c r="V44" t="s">
        <v>306</v>
      </c>
      <c r="W44">
        <v>1474.0550000000001</v>
      </c>
      <c r="X44">
        <v>845.82600000000002</v>
      </c>
      <c r="Y44">
        <v>1.7430000000000001</v>
      </c>
      <c r="Z44">
        <v>13.722</v>
      </c>
      <c r="AA44">
        <v>88.073318</v>
      </c>
      <c r="AB44">
        <v>1.7119310000000001</v>
      </c>
      <c r="AC44">
        <v>32.363596000000001</v>
      </c>
      <c r="AD44" s="1">
        <v>124</v>
      </c>
      <c r="AE44">
        <v>0</v>
      </c>
      <c r="AF44">
        <v>278</v>
      </c>
      <c r="AG44">
        <v>91</v>
      </c>
      <c r="AH44">
        <v>16.73668</v>
      </c>
      <c r="AI44">
        <v>409.3</v>
      </c>
      <c r="AJ44">
        <v>31.3</v>
      </c>
      <c r="AK44">
        <v>26</v>
      </c>
      <c r="AL44">
        <v>6247</v>
      </c>
      <c r="AM44" t="s">
        <v>307</v>
      </c>
      <c r="AN44" t="s">
        <v>592</v>
      </c>
      <c r="AO44">
        <v>1298.3240000000001</v>
      </c>
      <c r="AR44" t="s">
        <v>116</v>
      </c>
      <c r="AS44" t="s">
        <v>118</v>
      </c>
      <c r="AT44" t="s">
        <v>225</v>
      </c>
      <c r="AU44" t="s">
        <v>306</v>
      </c>
      <c r="AV44" t="s">
        <v>48</v>
      </c>
      <c r="AW44">
        <v>3</v>
      </c>
      <c r="BB44">
        <v>0.83461927279963533</v>
      </c>
      <c r="BC44" t="s">
        <v>67</v>
      </c>
      <c r="BF44" t="s">
        <v>116</v>
      </c>
      <c r="BG44" t="s">
        <v>118</v>
      </c>
      <c r="BH44" t="s">
        <v>306</v>
      </c>
      <c r="BI44">
        <v>7641</v>
      </c>
      <c r="BJ44">
        <v>3</v>
      </c>
      <c r="BK44" t="s">
        <v>225</v>
      </c>
      <c r="BL44" t="s">
        <v>235</v>
      </c>
      <c r="BM44">
        <v>0.83461927279963533</v>
      </c>
      <c r="BN44" t="s">
        <v>67</v>
      </c>
      <c r="BO44" t="s">
        <v>176</v>
      </c>
      <c r="BP44">
        <v>1474.0550000000001</v>
      </c>
    </row>
    <row r="45" spans="1:68" ht="16.5">
      <c r="A45" s="223" t="str">
        <f t="shared" si="18"/>
        <v>송도버스</v>
      </c>
      <c r="B45" s="124" t="str">
        <f t="shared" si="1"/>
        <v>나경구</v>
      </c>
      <c r="C45" s="125" t="str">
        <f t="shared" si="19"/>
        <v>F</v>
      </c>
      <c r="D45" s="126">
        <f t="shared" si="20"/>
        <v>0.79297234070296274</v>
      </c>
      <c r="E45" s="127">
        <f t="shared" si="21"/>
        <v>3121</v>
      </c>
      <c r="F45" s="128" t="str">
        <f t="shared" si="22"/>
        <v>16-1</v>
      </c>
      <c r="G45" s="129" t="str">
        <f t="shared" si="23"/>
        <v>70바2236</v>
      </c>
      <c r="H45" s="130">
        <f t="shared" si="24"/>
        <v>3</v>
      </c>
      <c r="I45" s="131">
        <f t="shared" si="25"/>
        <v>2443.904</v>
      </c>
      <c r="J45" s="132">
        <f t="shared" si="26"/>
        <v>5.2363394299988946E-3</v>
      </c>
      <c r="K45" s="132">
        <f t="shared" si="27"/>
        <v>0.32555770416695512</v>
      </c>
      <c r="L45" s="132">
        <f t="shared" si="28"/>
        <v>0.17144699628135965</v>
      </c>
      <c r="M45" s="133">
        <f t="shared" si="29"/>
        <v>11.474</v>
      </c>
      <c r="N45" s="134">
        <f t="shared" si="30"/>
        <v>4.0918137537317344E-2</v>
      </c>
      <c r="O45" s="134">
        <f t="shared" si="31"/>
        <v>8.2245456450007861</v>
      </c>
      <c r="P45" s="216">
        <f t="shared" si="32"/>
        <v>8</v>
      </c>
      <c r="Q45" s="217">
        <f t="shared" si="33"/>
        <v>1</v>
      </c>
      <c r="R45" s="217">
        <f t="shared" si="34"/>
        <v>201</v>
      </c>
      <c r="T45">
        <v>521</v>
      </c>
      <c r="U45">
        <v>3121</v>
      </c>
      <c r="V45" t="s">
        <v>308</v>
      </c>
      <c r="W45">
        <v>2443.904</v>
      </c>
      <c r="X45">
        <v>1289.71</v>
      </c>
      <c r="Y45">
        <v>1.895</v>
      </c>
      <c r="Z45">
        <v>11.474</v>
      </c>
      <c r="AA45">
        <v>126.037475</v>
      </c>
      <c r="AB45">
        <v>0.65997499999999998</v>
      </c>
      <c r="AC45">
        <v>41.032471000000001</v>
      </c>
      <c r="AD45" s="1">
        <v>419</v>
      </c>
      <c r="AE45">
        <v>1</v>
      </c>
      <c r="AF45">
        <v>201</v>
      </c>
      <c r="AG45">
        <v>67</v>
      </c>
      <c r="AH45">
        <v>19.390295999999999</v>
      </c>
      <c r="AI45">
        <v>450.7</v>
      </c>
      <c r="AJ45">
        <v>0</v>
      </c>
      <c r="AK45">
        <v>8</v>
      </c>
      <c r="AL45">
        <v>1540</v>
      </c>
      <c r="AM45" t="s">
        <v>309</v>
      </c>
      <c r="AN45" t="s">
        <v>593</v>
      </c>
      <c r="AO45">
        <v>2133.6559999999999</v>
      </c>
      <c r="AR45" t="s">
        <v>116</v>
      </c>
      <c r="AS45" t="s">
        <v>117</v>
      </c>
      <c r="AT45" t="s">
        <v>195</v>
      </c>
      <c r="AU45" t="s">
        <v>308</v>
      </c>
      <c r="AV45" t="s">
        <v>48</v>
      </c>
      <c r="AW45">
        <v>3</v>
      </c>
      <c r="BB45">
        <v>0.79297234070296274</v>
      </c>
      <c r="BC45" t="s">
        <v>70</v>
      </c>
      <c r="BF45" t="s">
        <v>116</v>
      </c>
      <c r="BG45" t="s">
        <v>117</v>
      </c>
      <c r="BH45" t="s">
        <v>308</v>
      </c>
      <c r="BI45">
        <v>3121</v>
      </c>
      <c r="BJ45">
        <v>3</v>
      </c>
      <c r="BK45" t="s">
        <v>195</v>
      </c>
      <c r="BL45" t="s">
        <v>208</v>
      </c>
      <c r="BM45">
        <v>0.79297234070296274</v>
      </c>
      <c r="BN45" t="s">
        <v>70</v>
      </c>
      <c r="BO45" t="s">
        <v>184</v>
      </c>
      <c r="BP45">
        <v>2443.904</v>
      </c>
    </row>
    <row r="46" spans="1:68" ht="16.5">
      <c r="A46" s="224" t="str">
        <f t="shared" si="18"/>
        <v>송도버스</v>
      </c>
      <c r="B46" s="108" t="str">
        <f t="shared" si="1"/>
        <v>남기경</v>
      </c>
      <c r="C46" s="109" t="str">
        <f t="shared" si="19"/>
        <v>A</v>
      </c>
      <c r="D46" s="110">
        <f t="shared" si="20"/>
        <v>0.97109829185182639</v>
      </c>
      <c r="E46" s="111">
        <f t="shared" si="21"/>
        <v>3575</v>
      </c>
      <c r="F46" s="112" t="str">
        <f t="shared" si="22"/>
        <v>16-1</v>
      </c>
      <c r="G46" s="113" t="str">
        <f t="shared" si="23"/>
        <v>70바2279</v>
      </c>
      <c r="H46" s="114">
        <f t="shared" si="24"/>
        <v>3</v>
      </c>
      <c r="I46" s="115">
        <f t="shared" si="25"/>
        <v>2914.15</v>
      </c>
      <c r="J46" s="116">
        <f t="shared" si="26"/>
        <v>1.1839730320597276E-2</v>
      </c>
      <c r="K46" s="116">
        <f t="shared" si="27"/>
        <v>0.34525748210978924</v>
      </c>
      <c r="L46" s="116">
        <f t="shared" si="28"/>
        <v>0.26937528953554207</v>
      </c>
      <c r="M46" s="117">
        <f t="shared" si="29"/>
        <v>13.467000000000001</v>
      </c>
      <c r="N46" s="118">
        <f t="shared" si="30"/>
        <v>3.4315323507712367E-2</v>
      </c>
      <c r="O46" s="118">
        <f t="shared" si="31"/>
        <v>6.3140195254190754</v>
      </c>
      <c r="P46" s="218">
        <f t="shared" si="32"/>
        <v>3</v>
      </c>
      <c r="Q46" s="219">
        <f t="shared" si="33"/>
        <v>1</v>
      </c>
      <c r="R46" s="219">
        <f t="shared" si="34"/>
        <v>184</v>
      </c>
      <c r="T46">
        <v>521</v>
      </c>
      <c r="U46">
        <v>3575</v>
      </c>
      <c r="V46" t="s">
        <v>310</v>
      </c>
      <c r="W46">
        <v>2914.15</v>
      </c>
      <c r="X46">
        <v>1201.3030000000001</v>
      </c>
      <c r="Y46">
        <v>2.4260000000000002</v>
      </c>
      <c r="Z46">
        <v>13.467000000000001</v>
      </c>
      <c r="AA46">
        <v>149.21302700000001</v>
      </c>
      <c r="AB46">
        <v>1.766642</v>
      </c>
      <c r="AC46">
        <v>51.516914</v>
      </c>
      <c r="AD46" s="1">
        <v>785</v>
      </c>
      <c r="AE46">
        <v>1</v>
      </c>
      <c r="AF46">
        <v>184</v>
      </c>
      <c r="AG46">
        <v>88</v>
      </c>
      <c r="AH46">
        <v>19.530131000000001</v>
      </c>
      <c r="AI46">
        <v>434.6</v>
      </c>
      <c r="AJ46">
        <v>1.6</v>
      </c>
      <c r="AK46">
        <v>3</v>
      </c>
      <c r="AL46">
        <v>144</v>
      </c>
      <c r="AM46" t="s">
        <v>311</v>
      </c>
      <c r="AN46" t="s">
        <v>594</v>
      </c>
      <c r="AO46">
        <v>2625.326</v>
      </c>
      <c r="AR46" t="s">
        <v>116</v>
      </c>
      <c r="AS46" t="s">
        <v>117</v>
      </c>
      <c r="AT46" t="s">
        <v>199</v>
      </c>
      <c r="AU46" t="s">
        <v>310</v>
      </c>
      <c r="AV46" t="s">
        <v>48</v>
      </c>
      <c r="AW46">
        <v>3</v>
      </c>
      <c r="BB46">
        <v>0.97109829185182639</v>
      </c>
      <c r="BC46" t="s">
        <v>66</v>
      </c>
      <c r="BF46" t="s">
        <v>116</v>
      </c>
      <c r="BG46" t="s">
        <v>117</v>
      </c>
      <c r="BH46" t="s">
        <v>310</v>
      </c>
      <c r="BI46">
        <v>3575</v>
      </c>
      <c r="BJ46">
        <v>3</v>
      </c>
      <c r="BK46" t="s">
        <v>199</v>
      </c>
      <c r="BL46" t="s">
        <v>203</v>
      </c>
      <c r="BM46">
        <v>0.97109829185182639</v>
      </c>
      <c r="BN46" t="s">
        <v>66</v>
      </c>
      <c r="BO46" t="s">
        <v>175</v>
      </c>
      <c r="BP46">
        <v>2914.15</v>
      </c>
    </row>
    <row r="47" spans="1:68" ht="16.5">
      <c r="A47" s="223" t="str">
        <f t="shared" si="18"/>
        <v>송도버스</v>
      </c>
      <c r="B47" s="124" t="str">
        <f t="shared" si="1"/>
        <v>노진환</v>
      </c>
      <c r="C47" s="125" t="str">
        <f t="shared" si="19"/>
        <v>B</v>
      </c>
      <c r="D47" s="126">
        <f t="shared" si="20"/>
        <v>0.91088414726051559</v>
      </c>
      <c r="E47" s="127">
        <f t="shared" si="21"/>
        <v>3074</v>
      </c>
      <c r="F47" s="128" t="str">
        <f t="shared" si="22"/>
        <v>8</v>
      </c>
      <c r="G47" s="129" t="str">
        <f t="shared" si="23"/>
        <v>70바2238</v>
      </c>
      <c r="H47" s="130">
        <f t="shared" si="24"/>
        <v>2</v>
      </c>
      <c r="I47" s="131">
        <f t="shared" si="25"/>
        <v>1306.704</v>
      </c>
      <c r="J47" s="132">
        <f t="shared" si="26"/>
        <v>1.5732605484716982E-2</v>
      </c>
      <c r="K47" s="132">
        <f t="shared" si="27"/>
        <v>0.33925110082425458</v>
      </c>
      <c r="L47" s="132">
        <f t="shared" si="28"/>
        <v>0.19667805409641359</v>
      </c>
      <c r="M47" s="133">
        <f t="shared" si="29"/>
        <v>14.917</v>
      </c>
      <c r="N47" s="134">
        <f t="shared" si="30"/>
        <v>0</v>
      </c>
      <c r="O47" s="134">
        <f t="shared" si="31"/>
        <v>39.794781373593409</v>
      </c>
      <c r="P47" s="216">
        <f t="shared" si="32"/>
        <v>4</v>
      </c>
      <c r="Q47" s="217">
        <f t="shared" si="33"/>
        <v>0</v>
      </c>
      <c r="R47" s="217">
        <f t="shared" si="34"/>
        <v>520</v>
      </c>
      <c r="T47">
        <v>521</v>
      </c>
      <c r="U47">
        <v>3074</v>
      </c>
      <c r="V47" t="s">
        <v>312</v>
      </c>
      <c r="W47">
        <v>1306.704</v>
      </c>
      <c r="X47">
        <v>715.75400000000002</v>
      </c>
      <c r="Y47">
        <v>1.8260000000000001</v>
      </c>
      <c r="Z47">
        <v>14.917</v>
      </c>
      <c r="AA47">
        <v>73.254427000000007</v>
      </c>
      <c r="AB47">
        <v>1.1524829999999999</v>
      </c>
      <c r="AC47">
        <v>24.851645000000001</v>
      </c>
      <c r="AD47" s="1">
        <v>257</v>
      </c>
      <c r="AE47">
        <v>0</v>
      </c>
      <c r="AF47">
        <v>520</v>
      </c>
      <c r="AG47">
        <v>78</v>
      </c>
      <c r="AH47">
        <v>17.837883999999999</v>
      </c>
      <c r="AI47">
        <v>287.89999999999998</v>
      </c>
      <c r="AJ47">
        <v>0</v>
      </c>
      <c r="AK47">
        <v>4</v>
      </c>
      <c r="AL47">
        <v>241</v>
      </c>
      <c r="AM47" t="s">
        <v>313</v>
      </c>
      <c r="AN47" t="s">
        <v>595</v>
      </c>
      <c r="AO47">
        <v>1221.0709999999999</v>
      </c>
      <c r="AR47" t="s">
        <v>116</v>
      </c>
      <c r="AS47" t="s">
        <v>118</v>
      </c>
      <c r="AT47" t="s">
        <v>219</v>
      </c>
      <c r="AU47" t="s">
        <v>312</v>
      </c>
      <c r="AV47" t="s">
        <v>48</v>
      </c>
      <c r="AW47">
        <v>2</v>
      </c>
      <c r="BB47">
        <v>0.91088414726051559</v>
      </c>
      <c r="BC47" t="s">
        <v>68</v>
      </c>
      <c r="BF47" t="s">
        <v>116</v>
      </c>
      <c r="BG47" t="s">
        <v>118</v>
      </c>
      <c r="BH47" t="s">
        <v>312</v>
      </c>
      <c r="BI47">
        <v>3074</v>
      </c>
      <c r="BJ47">
        <v>2</v>
      </c>
      <c r="BK47" t="s">
        <v>219</v>
      </c>
      <c r="BL47" t="s">
        <v>245</v>
      </c>
      <c r="BM47">
        <v>0.91088414726051559</v>
      </c>
      <c r="BN47" t="s">
        <v>68</v>
      </c>
      <c r="BO47" t="s">
        <v>172</v>
      </c>
      <c r="BP47">
        <v>1306.704</v>
      </c>
    </row>
    <row r="48" spans="1:68" ht="16.5">
      <c r="A48" s="224" t="str">
        <f t="shared" si="18"/>
        <v>송도버스</v>
      </c>
      <c r="B48" s="108" t="str">
        <f t="shared" si="1"/>
        <v>문태수</v>
      </c>
      <c r="C48" s="109" t="str">
        <f t="shared" si="19"/>
        <v>D</v>
      </c>
      <c r="D48" s="110">
        <f t="shared" si="20"/>
        <v>0.83324866051312307</v>
      </c>
      <c r="E48" s="111">
        <f t="shared" si="21"/>
        <v>2955</v>
      </c>
      <c r="F48" s="112" t="str">
        <f t="shared" si="22"/>
        <v>8</v>
      </c>
      <c r="G48" s="113" t="str">
        <f t="shared" si="23"/>
        <v>70바2319</v>
      </c>
      <c r="H48" s="114">
        <f t="shared" si="24"/>
        <v>12</v>
      </c>
      <c r="I48" s="115">
        <f t="shared" si="25"/>
        <v>1156.9639999999999</v>
      </c>
      <c r="J48" s="116">
        <f t="shared" si="26"/>
        <v>3.8801737960652963E-2</v>
      </c>
      <c r="K48" s="116">
        <f t="shared" si="27"/>
        <v>0.43407249919620822</v>
      </c>
      <c r="L48" s="116">
        <f t="shared" si="28"/>
        <v>0.1832381992870997</v>
      </c>
      <c r="M48" s="117">
        <f t="shared" si="29"/>
        <v>18.178000000000001</v>
      </c>
      <c r="N48" s="118">
        <f t="shared" si="30"/>
        <v>0</v>
      </c>
      <c r="O48" s="118">
        <f t="shared" si="31"/>
        <v>59.898147219792492</v>
      </c>
      <c r="P48" s="218">
        <f t="shared" si="32"/>
        <v>33</v>
      </c>
      <c r="Q48" s="219">
        <f t="shared" si="33"/>
        <v>0</v>
      </c>
      <c r="R48" s="219">
        <f t="shared" si="34"/>
        <v>693</v>
      </c>
      <c r="T48">
        <v>521</v>
      </c>
      <c r="U48">
        <v>2955</v>
      </c>
      <c r="V48" t="s">
        <v>462</v>
      </c>
      <c r="W48">
        <v>1156.9639999999999</v>
      </c>
      <c r="X48">
        <v>685.94399999999996</v>
      </c>
      <c r="Y48">
        <v>1.6870000000000001</v>
      </c>
      <c r="Z48">
        <v>18.178000000000001</v>
      </c>
      <c r="AA48">
        <v>73.772210999999999</v>
      </c>
      <c r="AB48">
        <v>2.8624900000000002</v>
      </c>
      <c r="AC48">
        <v>32.022488000000003</v>
      </c>
      <c r="AD48" s="1">
        <v>212</v>
      </c>
      <c r="AE48">
        <v>0</v>
      </c>
      <c r="AF48">
        <v>693</v>
      </c>
      <c r="AG48">
        <v>87</v>
      </c>
      <c r="AH48">
        <v>15.682924</v>
      </c>
      <c r="AI48">
        <v>703.4</v>
      </c>
      <c r="AJ48">
        <v>3.8</v>
      </c>
      <c r="AK48">
        <v>33</v>
      </c>
      <c r="AL48">
        <v>26265</v>
      </c>
      <c r="AM48" t="s">
        <v>463</v>
      </c>
      <c r="AN48" t="s">
        <v>596</v>
      </c>
      <c r="AO48">
        <v>187.98099999999999</v>
      </c>
      <c r="AR48" t="s">
        <v>116</v>
      </c>
      <c r="AS48" t="s">
        <v>118</v>
      </c>
      <c r="AT48" t="s">
        <v>248</v>
      </c>
      <c r="AU48" t="s">
        <v>462</v>
      </c>
      <c r="AV48" t="s">
        <v>48</v>
      </c>
      <c r="AW48">
        <v>12</v>
      </c>
      <c r="BB48">
        <v>0.83324866051312307</v>
      </c>
      <c r="BC48" t="s">
        <v>67</v>
      </c>
      <c r="BF48" t="s">
        <v>116</v>
      </c>
      <c r="BG48" t="s">
        <v>118</v>
      </c>
      <c r="BH48" t="s">
        <v>462</v>
      </c>
      <c r="BI48">
        <v>2955</v>
      </c>
      <c r="BJ48">
        <v>12</v>
      </c>
      <c r="BK48" t="s">
        <v>248</v>
      </c>
      <c r="BL48" t="s">
        <v>228</v>
      </c>
      <c r="BM48">
        <v>0.83324866051312307</v>
      </c>
      <c r="BN48" t="s">
        <v>67</v>
      </c>
      <c r="BO48" t="s">
        <v>176</v>
      </c>
      <c r="BP48">
        <v>1156.9639999999999</v>
      </c>
    </row>
    <row r="49" spans="1:68" ht="16.5">
      <c r="A49" s="223" t="str">
        <f t="shared" si="18"/>
        <v>송도버스</v>
      </c>
      <c r="B49" s="124" t="str">
        <f t="shared" si="1"/>
        <v>박규준</v>
      </c>
      <c r="C49" s="125" t="str">
        <f t="shared" si="19"/>
        <v>S</v>
      </c>
      <c r="D49" s="126">
        <f t="shared" si="20"/>
        <v>1.0808569679008568</v>
      </c>
      <c r="E49" s="127">
        <f t="shared" si="21"/>
        <v>3069</v>
      </c>
      <c r="F49" s="128" t="str">
        <f t="shared" si="22"/>
        <v>8</v>
      </c>
      <c r="G49" s="129" t="str">
        <f t="shared" si="23"/>
        <v>70바2271</v>
      </c>
      <c r="H49" s="130">
        <f t="shared" si="24"/>
        <v>4</v>
      </c>
      <c r="I49" s="131">
        <f t="shared" si="25"/>
        <v>2561.6350000000002</v>
      </c>
      <c r="J49" s="132">
        <f t="shared" si="26"/>
        <v>8.9718844573207536E-3</v>
      </c>
      <c r="K49" s="132">
        <f t="shared" si="27"/>
        <v>0.33351270451213327</v>
      </c>
      <c r="L49" s="132">
        <f t="shared" si="28"/>
        <v>0.28107048818430413</v>
      </c>
      <c r="M49" s="133">
        <f t="shared" si="29"/>
        <v>11.332000000000001</v>
      </c>
      <c r="N49" s="134">
        <f t="shared" si="30"/>
        <v>3.9037567803375577E-2</v>
      </c>
      <c r="O49" s="134">
        <f t="shared" si="31"/>
        <v>1.2101646019046428</v>
      </c>
      <c r="P49" s="216">
        <f t="shared" si="32"/>
        <v>2</v>
      </c>
      <c r="Q49" s="217">
        <f t="shared" si="33"/>
        <v>1</v>
      </c>
      <c r="R49" s="217">
        <f t="shared" si="34"/>
        <v>31</v>
      </c>
      <c r="T49">
        <v>521</v>
      </c>
      <c r="U49">
        <v>3069</v>
      </c>
      <c r="V49" t="s">
        <v>314</v>
      </c>
      <c r="W49">
        <v>2561.6350000000002</v>
      </c>
      <c r="X49">
        <v>1172.9290000000001</v>
      </c>
      <c r="Y49">
        <v>2.1840000000000002</v>
      </c>
      <c r="Z49">
        <v>11.332000000000001</v>
      </c>
      <c r="AA49">
        <v>153.15912800000001</v>
      </c>
      <c r="AB49">
        <v>1.374126</v>
      </c>
      <c r="AC49">
        <v>51.080514999999998</v>
      </c>
      <c r="AD49" s="1">
        <v>720</v>
      </c>
      <c r="AE49">
        <v>1</v>
      </c>
      <c r="AF49">
        <v>31</v>
      </c>
      <c r="AG49">
        <v>69</v>
      </c>
      <c r="AH49">
        <v>16.725317</v>
      </c>
      <c r="AI49">
        <v>131</v>
      </c>
      <c r="AJ49">
        <v>0</v>
      </c>
      <c r="AK49">
        <v>2</v>
      </c>
      <c r="AL49">
        <v>281</v>
      </c>
      <c r="AM49" t="s">
        <v>315</v>
      </c>
      <c r="AN49" t="s">
        <v>597</v>
      </c>
      <c r="AO49">
        <v>2159.2429999999999</v>
      </c>
      <c r="AR49" t="s">
        <v>116</v>
      </c>
      <c r="AS49" t="s">
        <v>118</v>
      </c>
      <c r="AT49" t="s">
        <v>233</v>
      </c>
      <c r="AU49" t="s">
        <v>314</v>
      </c>
      <c r="AV49" t="s">
        <v>48</v>
      </c>
      <c r="AW49">
        <v>4</v>
      </c>
      <c r="BB49">
        <v>1.0808569679008568</v>
      </c>
      <c r="BC49" t="s">
        <v>71</v>
      </c>
      <c r="BF49" t="s">
        <v>116</v>
      </c>
      <c r="BG49" t="s">
        <v>118</v>
      </c>
      <c r="BH49" t="s">
        <v>314</v>
      </c>
      <c r="BI49">
        <v>3069</v>
      </c>
      <c r="BJ49">
        <v>4</v>
      </c>
      <c r="BK49" t="s">
        <v>233</v>
      </c>
      <c r="BL49" t="s">
        <v>248</v>
      </c>
      <c r="BM49">
        <v>1.0808569679008568</v>
      </c>
      <c r="BN49" t="s">
        <v>71</v>
      </c>
      <c r="BO49" t="s">
        <v>173</v>
      </c>
      <c r="BP49">
        <v>2561.6350000000002</v>
      </c>
    </row>
    <row r="50" spans="1:68" ht="16.5">
      <c r="A50" s="224" t="str">
        <f t="shared" si="18"/>
        <v>송도버스</v>
      </c>
      <c r="B50" s="108" t="str">
        <f t="shared" si="1"/>
        <v>박명식</v>
      </c>
      <c r="C50" s="109" t="str">
        <f t="shared" si="19"/>
        <v>C</v>
      </c>
      <c r="D50" s="110">
        <f t="shared" si="20"/>
        <v>0.89387075541222916</v>
      </c>
      <c r="E50" s="111">
        <f t="shared" si="21"/>
        <v>2533</v>
      </c>
      <c r="F50" s="112" t="str">
        <f t="shared" si="22"/>
        <v>16-1</v>
      </c>
      <c r="G50" s="113" t="str">
        <f t="shared" si="23"/>
        <v>70바2225</v>
      </c>
      <c r="H50" s="114">
        <f t="shared" si="24"/>
        <v>3</v>
      </c>
      <c r="I50" s="115">
        <f t="shared" si="25"/>
        <v>2978.44</v>
      </c>
      <c r="J50" s="116">
        <f t="shared" si="26"/>
        <v>2.3604474876090121E-2</v>
      </c>
      <c r="K50" s="116">
        <f t="shared" si="27"/>
        <v>0.31261409252954975</v>
      </c>
      <c r="L50" s="116">
        <f t="shared" si="28"/>
        <v>0.15981520527524476</v>
      </c>
      <c r="M50" s="117">
        <f t="shared" si="29"/>
        <v>13.474</v>
      </c>
      <c r="N50" s="118">
        <f t="shared" si="30"/>
        <v>6.7149245913968383E-2</v>
      </c>
      <c r="O50" s="118">
        <f t="shared" si="31"/>
        <v>8.4272303622030318</v>
      </c>
      <c r="P50" s="218">
        <f t="shared" si="32"/>
        <v>19</v>
      </c>
      <c r="Q50" s="219">
        <f t="shared" si="33"/>
        <v>2</v>
      </c>
      <c r="R50" s="219">
        <f t="shared" si="34"/>
        <v>251</v>
      </c>
      <c r="T50">
        <v>521</v>
      </c>
      <c r="U50">
        <v>2533</v>
      </c>
      <c r="V50" t="s">
        <v>316</v>
      </c>
      <c r="W50">
        <v>2978.44</v>
      </c>
      <c r="X50">
        <v>1335.1949999999999</v>
      </c>
      <c r="Y50">
        <v>2.2309999999999999</v>
      </c>
      <c r="Z50">
        <v>13.474</v>
      </c>
      <c r="AA50">
        <v>154.92469199999999</v>
      </c>
      <c r="AB50">
        <v>3.6569159999999998</v>
      </c>
      <c r="AC50">
        <v>48.431641999999997</v>
      </c>
      <c r="AD50" s="1">
        <v>476</v>
      </c>
      <c r="AE50">
        <v>2</v>
      </c>
      <c r="AF50">
        <v>251</v>
      </c>
      <c r="AG50">
        <v>83</v>
      </c>
      <c r="AH50">
        <v>19.225082</v>
      </c>
      <c r="AI50">
        <v>150.5</v>
      </c>
      <c r="AJ50">
        <v>1.6</v>
      </c>
      <c r="AK50">
        <v>19</v>
      </c>
      <c r="AL50">
        <v>2670</v>
      </c>
      <c r="AM50" t="s">
        <v>317</v>
      </c>
      <c r="AN50" t="s">
        <v>598</v>
      </c>
      <c r="AO50">
        <v>2814.5340000000001</v>
      </c>
      <c r="AR50" t="s">
        <v>116</v>
      </c>
      <c r="AS50" t="s">
        <v>117</v>
      </c>
      <c r="AT50" t="s">
        <v>190</v>
      </c>
      <c r="AU50" t="s">
        <v>316</v>
      </c>
      <c r="AV50" t="s">
        <v>48</v>
      </c>
      <c r="AW50">
        <v>3</v>
      </c>
      <c r="BB50">
        <v>0.89387075541222916</v>
      </c>
      <c r="BC50" t="s">
        <v>69</v>
      </c>
      <c r="BF50" t="s">
        <v>116</v>
      </c>
      <c r="BG50" t="s">
        <v>117</v>
      </c>
      <c r="BH50" t="s">
        <v>316</v>
      </c>
      <c r="BI50">
        <v>2533</v>
      </c>
      <c r="BJ50">
        <v>3</v>
      </c>
      <c r="BK50" t="s">
        <v>190</v>
      </c>
      <c r="BL50" t="s">
        <v>206</v>
      </c>
      <c r="BM50">
        <v>0.89387075541222916</v>
      </c>
      <c r="BN50" t="s">
        <v>69</v>
      </c>
      <c r="BO50" t="s">
        <v>174</v>
      </c>
      <c r="BP50">
        <v>2978.44</v>
      </c>
    </row>
    <row r="51" spans="1:68" ht="16.5">
      <c r="A51" s="223" t="str">
        <f t="shared" si="18"/>
        <v>송도버스</v>
      </c>
      <c r="B51" s="124" t="str">
        <f t="shared" si="1"/>
        <v>박삼규</v>
      </c>
      <c r="C51" s="125" t="str">
        <f t="shared" si="19"/>
        <v>D</v>
      </c>
      <c r="D51" s="126">
        <f t="shared" si="20"/>
        <v>0.83699999999999997</v>
      </c>
      <c r="E51" s="127">
        <f t="shared" si="21"/>
        <v>2831</v>
      </c>
      <c r="F51" s="128" t="str">
        <f t="shared" si="22"/>
        <v>8</v>
      </c>
      <c r="G51" s="129" t="str">
        <f t="shared" si="23"/>
        <v>70바2296</v>
      </c>
      <c r="H51" s="130">
        <f t="shared" si="24"/>
        <v>1</v>
      </c>
      <c r="I51" s="131">
        <f t="shared" si="25"/>
        <v>1087.7070000000001</v>
      </c>
      <c r="J51" s="132">
        <f t="shared" si="26"/>
        <v>2.1041507168209923E-2</v>
      </c>
      <c r="K51" s="132">
        <f t="shared" si="27"/>
        <v>0.38233649209729154</v>
      </c>
      <c r="L51" s="132">
        <f t="shared" si="28"/>
        <v>0.2647771872388428</v>
      </c>
      <c r="M51" s="133">
        <f t="shared" si="29"/>
        <v>14.292</v>
      </c>
      <c r="N51" s="134">
        <f t="shared" si="30"/>
        <v>0</v>
      </c>
      <c r="O51" s="134">
        <f t="shared" si="31"/>
        <v>18.29536814601726</v>
      </c>
      <c r="P51" s="216">
        <f t="shared" si="32"/>
        <v>21</v>
      </c>
      <c r="Q51" s="217">
        <f t="shared" si="33"/>
        <v>0</v>
      </c>
      <c r="R51" s="217">
        <f t="shared" si="34"/>
        <v>199</v>
      </c>
      <c r="T51">
        <v>521</v>
      </c>
      <c r="U51">
        <v>2831</v>
      </c>
      <c r="V51" t="s">
        <v>318</v>
      </c>
      <c r="W51">
        <v>1087.7070000000001</v>
      </c>
      <c r="X51">
        <v>649.94100000000003</v>
      </c>
      <c r="Y51">
        <v>1.6739999999999999</v>
      </c>
      <c r="Z51">
        <v>14.292</v>
      </c>
      <c r="AA51">
        <v>65.993324000000001</v>
      </c>
      <c r="AB51">
        <v>1.3885989999999999</v>
      </c>
      <c r="AC51">
        <v>25.231656000000001</v>
      </c>
      <c r="AD51" s="1">
        <v>288</v>
      </c>
      <c r="AE51">
        <v>0</v>
      </c>
      <c r="AF51">
        <v>199</v>
      </c>
      <c r="AG51">
        <v>85</v>
      </c>
      <c r="AH51">
        <v>16.482075999999999</v>
      </c>
      <c r="AI51">
        <v>215.5</v>
      </c>
      <c r="AJ51">
        <v>0</v>
      </c>
      <c r="AK51">
        <v>21</v>
      </c>
      <c r="AL51">
        <v>8509</v>
      </c>
      <c r="AM51" t="s">
        <v>319</v>
      </c>
      <c r="AN51" t="s">
        <v>599</v>
      </c>
      <c r="AO51">
        <v>1087.7070000000001</v>
      </c>
      <c r="AR51" t="s">
        <v>116</v>
      </c>
      <c r="AS51" t="s">
        <v>118</v>
      </c>
      <c r="AT51" t="s">
        <v>242</v>
      </c>
      <c r="AU51" t="s">
        <v>318</v>
      </c>
      <c r="AV51" t="s">
        <v>48</v>
      </c>
      <c r="AW51">
        <v>1</v>
      </c>
      <c r="BB51">
        <v>0.83699999999999997</v>
      </c>
      <c r="BC51" t="s">
        <v>67</v>
      </c>
      <c r="BF51" t="s">
        <v>116</v>
      </c>
      <c r="BG51" t="s">
        <v>118</v>
      </c>
      <c r="BH51" t="s">
        <v>318</v>
      </c>
      <c r="BI51">
        <v>2831</v>
      </c>
      <c r="BJ51">
        <v>1</v>
      </c>
      <c r="BK51" t="s">
        <v>242</v>
      </c>
      <c r="BL51" t="s">
        <v>171</v>
      </c>
      <c r="BM51">
        <v>0.83699999999999997</v>
      </c>
      <c r="BN51" t="s">
        <v>67</v>
      </c>
      <c r="BO51" t="s">
        <v>176</v>
      </c>
      <c r="BP51">
        <v>1087.7070000000001</v>
      </c>
    </row>
    <row r="52" spans="1:68" ht="16.5">
      <c r="A52" s="224" t="str">
        <f t="shared" si="18"/>
        <v>송도버스</v>
      </c>
      <c r="B52" s="108" t="str">
        <f t="shared" si="1"/>
        <v>박영식</v>
      </c>
      <c r="C52" s="109" t="str">
        <f t="shared" si="19"/>
        <v>C</v>
      </c>
      <c r="D52" s="110">
        <f t="shared" si="20"/>
        <v>0.87484655056888505</v>
      </c>
      <c r="E52" s="111">
        <f t="shared" si="21"/>
        <v>4060</v>
      </c>
      <c r="F52" s="112" t="str">
        <f t="shared" si="22"/>
        <v>8</v>
      </c>
      <c r="G52" s="113" t="str">
        <f t="shared" si="23"/>
        <v>70바2308</v>
      </c>
      <c r="H52" s="114">
        <f t="shared" si="24"/>
        <v>4</v>
      </c>
      <c r="I52" s="115">
        <f t="shared" si="25"/>
        <v>1811.6010000000001</v>
      </c>
      <c r="J52" s="116">
        <f t="shared" si="26"/>
        <v>2.1929657880371257E-2</v>
      </c>
      <c r="K52" s="116">
        <f t="shared" si="27"/>
        <v>0.38302057069506346</v>
      </c>
      <c r="L52" s="116">
        <f t="shared" si="28"/>
        <v>0.21086320884124041</v>
      </c>
      <c r="M52" s="117">
        <f t="shared" si="29"/>
        <v>15.959</v>
      </c>
      <c r="N52" s="118">
        <f t="shared" si="30"/>
        <v>0</v>
      </c>
      <c r="O52" s="118">
        <f t="shared" si="31"/>
        <v>45.559098439072699</v>
      </c>
      <c r="P52" s="218">
        <f t="shared" si="32"/>
        <v>40</v>
      </c>
      <c r="Q52" s="219">
        <f t="shared" si="33"/>
        <v>0</v>
      </c>
      <c r="R52" s="219">
        <f t="shared" si="34"/>
        <v>841</v>
      </c>
      <c r="T52">
        <v>521</v>
      </c>
      <c r="U52">
        <v>4060</v>
      </c>
      <c r="V52" t="s">
        <v>320</v>
      </c>
      <c r="W52">
        <v>1845.954</v>
      </c>
      <c r="X52">
        <v>1003.005</v>
      </c>
      <c r="Y52">
        <v>1.84</v>
      </c>
      <c r="Z52">
        <v>15.959</v>
      </c>
      <c r="AA52">
        <v>114.25331</v>
      </c>
      <c r="AB52">
        <v>2.5055360000000002</v>
      </c>
      <c r="AC52">
        <v>43.761367999999997</v>
      </c>
      <c r="AD52" s="1">
        <v>382</v>
      </c>
      <c r="AE52">
        <v>0</v>
      </c>
      <c r="AF52">
        <v>841</v>
      </c>
      <c r="AG52">
        <v>78</v>
      </c>
      <c r="AH52">
        <v>16.156677999999999</v>
      </c>
      <c r="AI52">
        <v>574.9</v>
      </c>
      <c r="AJ52">
        <v>0</v>
      </c>
      <c r="AK52">
        <v>40</v>
      </c>
      <c r="AL52">
        <v>15126</v>
      </c>
      <c r="AM52" t="s">
        <v>321</v>
      </c>
      <c r="AN52" t="s">
        <v>600</v>
      </c>
      <c r="AO52">
        <v>1520.8430000000001</v>
      </c>
      <c r="AR52" t="s">
        <v>116</v>
      </c>
      <c r="AS52" t="s">
        <v>118</v>
      </c>
      <c r="AT52" t="s">
        <v>244</v>
      </c>
      <c r="AU52" t="s">
        <v>320</v>
      </c>
      <c r="AV52" t="s">
        <v>48</v>
      </c>
      <c r="AW52">
        <v>4</v>
      </c>
      <c r="BB52">
        <v>0.87484655056888505</v>
      </c>
      <c r="BC52" t="s">
        <v>69</v>
      </c>
      <c r="BF52" t="s">
        <v>116</v>
      </c>
      <c r="BG52" t="s">
        <v>118</v>
      </c>
      <c r="BH52" t="s">
        <v>320</v>
      </c>
      <c r="BI52">
        <v>4060</v>
      </c>
      <c r="BJ52">
        <v>4</v>
      </c>
      <c r="BK52" t="s">
        <v>244</v>
      </c>
      <c r="BL52" t="s">
        <v>237</v>
      </c>
      <c r="BM52">
        <v>0.87484655056888505</v>
      </c>
      <c r="BN52" t="s">
        <v>69</v>
      </c>
      <c r="BO52" t="s">
        <v>174</v>
      </c>
      <c r="BP52">
        <v>1811.6010000000001</v>
      </c>
    </row>
    <row r="53" spans="1:68" ht="16.5">
      <c r="A53" s="223" t="str">
        <f t="shared" si="18"/>
        <v>송도버스</v>
      </c>
      <c r="B53" s="124" t="str">
        <f t="shared" si="1"/>
        <v>박요섭</v>
      </c>
      <c r="C53" s="125" t="str">
        <f t="shared" si="19"/>
        <v>B</v>
      </c>
      <c r="D53" s="126">
        <f t="shared" si="20"/>
        <v>0.94322294573055077</v>
      </c>
      <c r="E53" s="127">
        <f t="shared" si="21"/>
        <v>672</v>
      </c>
      <c r="F53" s="128" t="str">
        <f t="shared" si="22"/>
        <v>8</v>
      </c>
      <c r="G53" s="129" t="str">
        <f t="shared" si="23"/>
        <v>70바2287</v>
      </c>
      <c r="H53" s="130">
        <f t="shared" si="24"/>
        <v>14</v>
      </c>
      <c r="I53" s="131">
        <f t="shared" si="25"/>
        <v>1958.9869999999999</v>
      </c>
      <c r="J53" s="132">
        <f t="shared" si="26"/>
        <v>1.381800860386352E-2</v>
      </c>
      <c r="K53" s="132">
        <f t="shared" si="27"/>
        <v>0.32316399381697425</v>
      </c>
      <c r="L53" s="132">
        <f t="shared" si="28"/>
        <v>0.10975060069311333</v>
      </c>
      <c r="M53" s="133">
        <f t="shared" si="29"/>
        <v>12.021000000000001</v>
      </c>
      <c r="N53" s="134">
        <f t="shared" si="30"/>
        <v>0.14979358444064078</v>
      </c>
      <c r="O53" s="134">
        <f t="shared" si="31"/>
        <v>5.3925690398630683</v>
      </c>
      <c r="P53" s="216">
        <f t="shared" si="32"/>
        <v>3</v>
      </c>
      <c r="Q53" s="217">
        <f t="shared" si="33"/>
        <v>3</v>
      </c>
      <c r="R53" s="217">
        <f t="shared" si="34"/>
        <v>108</v>
      </c>
      <c r="T53">
        <v>521</v>
      </c>
      <c r="U53">
        <v>672</v>
      </c>
      <c r="V53" t="s">
        <v>322</v>
      </c>
      <c r="W53">
        <v>2002.7560000000001</v>
      </c>
      <c r="X53">
        <v>1000.478</v>
      </c>
      <c r="Y53">
        <v>2.0019999999999998</v>
      </c>
      <c r="Z53">
        <v>12.021000000000001</v>
      </c>
      <c r="AA53">
        <v>113.998554</v>
      </c>
      <c r="AB53">
        <v>1.5752330000000001</v>
      </c>
      <c r="AC53">
        <v>36.840228000000003</v>
      </c>
      <c r="AD53" s="1">
        <v>215</v>
      </c>
      <c r="AE53">
        <v>3</v>
      </c>
      <c r="AF53">
        <v>108</v>
      </c>
      <c r="AG53">
        <v>82</v>
      </c>
      <c r="AH53">
        <v>17.568256999999999</v>
      </c>
      <c r="AI53">
        <v>91.5</v>
      </c>
      <c r="AJ53">
        <v>0</v>
      </c>
      <c r="AK53">
        <v>3</v>
      </c>
      <c r="AL53">
        <v>115</v>
      </c>
      <c r="AM53" t="s">
        <v>323</v>
      </c>
      <c r="AN53" t="s">
        <v>601</v>
      </c>
      <c r="AO53">
        <v>301.70299999999997</v>
      </c>
      <c r="AR53" t="s">
        <v>116</v>
      </c>
      <c r="AS53" t="s">
        <v>118</v>
      </c>
      <c r="AT53" t="s">
        <v>236</v>
      </c>
      <c r="AU53" t="s">
        <v>322</v>
      </c>
      <c r="AV53" t="s">
        <v>48</v>
      </c>
      <c r="AW53">
        <v>14</v>
      </c>
      <c r="BB53">
        <v>0.94322294573055077</v>
      </c>
      <c r="BC53" t="s">
        <v>68</v>
      </c>
      <c r="BF53" t="s">
        <v>116</v>
      </c>
      <c r="BG53" t="s">
        <v>118</v>
      </c>
      <c r="BH53" t="s">
        <v>322</v>
      </c>
      <c r="BI53">
        <v>672</v>
      </c>
      <c r="BJ53">
        <v>14</v>
      </c>
      <c r="BK53" t="s">
        <v>236</v>
      </c>
      <c r="BL53" t="s">
        <v>241</v>
      </c>
      <c r="BM53">
        <v>0.94322294573055077</v>
      </c>
      <c r="BN53" t="s">
        <v>68</v>
      </c>
      <c r="BO53" t="s">
        <v>172</v>
      </c>
      <c r="BP53">
        <v>1958.9869999999999</v>
      </c>
    </row>
    <row r="54" spans="1:68" ht="16.5">
      <c r="A54" s="224" t="str">
        <f t="shared" si="18"/>
        <v>송도버스</v>
      </c>
      <c r="B54" s="108" t="str">
        <f t="shared" si="1"/>
        <v>박정구</v>
      </c>
      <c r="C54" s="109" t="str">
        <f t="shared" si="19"/>
        <v>D</v>
      </c>
      <c r="D54" s="110">
        <f t="shared" si="20"/>
        <v>0.83679999999999999</v>
      </c>
      <c r="E54" s="111">
        <f t="shared" si="21"/>
        <v>3111</v>
      </c>
      <c r="F54" s="112" t="str">
        <f t="shared" si="22"/>
        <v>16-1</v>
      </c>
      <c r="G54" s="113" t="str">
        <f t="shared" si="23"/>
        <v>70바2225</v>
      </c>
      <c r="H54" s="114">
        <f t="shared" si="24"/>
        <v>1</v>
      </c>
      <c r="I54" s="115">
        <f t="shared" si="25"/>
        <v>2126.4380000000001</v>
      </c>
      <c r="J54" s="116">
        <f t="shared" si="26"/>
        <v>1.8415966553388469E-2</v>
      </c>
      <c r="K54" s="116">
        <f t="shared" si="27"/>
        <v>0.34010880365443485</v>
      </c>
      <c r="L54" s="116">
        <f t="shared" si="28"/>
        <v>0.19986475034776466</v>
      </c>
      <c r="M54" s="117">
        <f t="shared" si="29"/>
        <v>15.805</v>
      </c>
      <c r="N54" s="118">
        <f t="shared" si="30"/>
        <v>0</v>
      </c>
      <c r="O54" s="118">
        <f t="shared" si="31"/>
        <v>5.8313480101465451</v>
      </c>
      <c r="P54" s="218">
        <f t="shared" si="32"/>
        <v>15</v>
      </c>
      <c r="Q54" s="219">
        <f t="shared" si="33"/>
        <v>0</v>
      </c>
      <c r="R54" s="219">
        <f t="shared" si="34"/>
        <v>124</v>
      </c>
      <c r="T54">
        <v>521</v>
      </c>
      <c r="U54">
        <v>3111</v>
      </c>
      <c r="V54" t="s">
        <v>324</v>
      </c>
      <c r="W54">
        <v>2126.4380000000001</v>
      </c>
      <c r="X54">
        <v>1016.458</v>
      </c>
      <c r="Y54">
        <v>2.0920000000000001</v>
      </c>
      <c r="Z54">
        <v>15.805</v>
      </c>
      <c r="AA54">
        <v>110.485811</v>
      </c>
      <c r="AB54">
        <v>2.0347029999999999</v>
      </c>
      <c r="AC54">
        <v>37.577196999999998</v>
      </c>
      <c r="AD54" s="1">
        <v>425</v>
      </c>
      <c r="AE54">
        <v>0</v>
      </c>
      <c r="AF54">
        <v>124</v>
      </c>
      <c r="AG54">
        <v>78</v>
      </c>
      <c r="AH54">
        <v>19.246254</v>
      </c>
      <c r="AI54">
        <v>265.10000000000002</v>
      </c>
      <c r="AJ54">
        <v>0</v>
      </c>
      <c r="AK54">
        <v>15</v>
      </c>
      <c r="AL54">
        <v>2241</v>
      </c>
      <c r="AM54" t="s">
        <v>325</v>
      </c>
      <c r="AN54" t="s">
        <v>602</v>
      </c>
      <c r="AO54">
        <v>2126.4380000000001</v>
      </c>
      <c r="AR54" t="s">
        <v>116</v>
      </c>
      <c r="AS54" t="s">
        <v>117</v>
      </c>
      <c r="AT54" t="s">
        <v>190</v>
      </c>
      <c r="AU54" t="s">
        <v>324</v>
      </c>
      <c r="AV54" t="s">
        <v>48</v>
      </c>
      <c r="AW54">
        <v>1</v>
      </c>
      <c r="BB54">
        <v>0.83679999999999999</v>
      </c>
      <c r="BC54" t="s">
        <v>67</v>
      </c>
      <c r="BF54" t="s">
        <v>116</v>
      </c>
      <c r="BG54" t="s">
        <v>117</v>
      </c>
      <c r="BH54" t="s">
        <v>324</v>
      </c>
      <c r="BI54">
        <v>3111</v>
      </c>
      <c r="BJ54">
        <v>1</v>
      </c>
      <c r="BK54" t="s">
        <v>190</v>
      </c>
      <c r="BL54" t="s">
        <v>171</v>
      </c>
      <c r="BM54">
        <v>0.83679999999999999</v>
      </c>
      <c r="BN54" t="s">
        <v>67</v>
      </c>
      <c r="BO54" t="s">
        <v>176</v>
      </c>
      <c r="BP54">
        <v>2126.4380000000001</v>
      </c>
    </row>
    <row r="55" spans="1:68" ht="16.5">
      <c r="A55" s="223" t="str">
        <f t="shared" si="18"/>
        <v>송도버스</v>
      </c>
      <c r="B55" s="124" t="str">
        <f t="shared" si="1"/>
        <v>박정혁</v>
      </c>
      <c r="C55" s="125" t="str">
        <f t="shared" si="19"/>
        <v>D</v>
      </c>
      <c r="D55" s="126">
        <f t="shared" si="20"/>
        <v>0.82053228908034281</v>
      </c>
      <c r="E55" s="127">
        <f t="shared" si="21"/>
        <v>5143</v>
      </c>
      <c r="F55" s="128" t="str">
        <f t="shared" si="22"/>
        <v>16-1</v>
      </c>
      <c r="G55" s="129" t="str">
        <f t="shared" si="23"/>
        <v>70바2320</v>
      </c>
      <c r="H55" s="130">
        <f t="shared" si="24"/>
        <v>11</v>
      </c>
      <c r="I55" s="131">
        <f t="shared" si="25"/>
        <v>1756.1509999999998</v>
      </c>
      <c r="J55" s="132">
        <f t="shared" si="26"/>
        <v>3.217901226410929E-2</v>
      </c>
      <c r="K55" s="132">
        <f t="shared" si="27"/>
        <v>0.38361937395200002</v>
      </c>
      <c r="L55" s="132">
        <f t="shared" si="28"/>
        <v>0.22663199235145498</v>
      </c>
      <c r="M55" s="133">
        <f t="shared" si="29"/>
        <v>16.795999999999999</v>
      </c>
      <c r="N55" s="134">
        <f t="shared" si="30"/>
        <v>0</v>
      </c>
      <c r="O55" s="134">
        <f t="shared" si="31"/>
        <v>52.320305131127064</v>
      </c>
      <c r="P55" s="216">
        <f t="shared" si="32"/>
        <v>23</v>
      </c>
      <c r="Q55" s="217">
        <f t="shared" si="33"/>
        <v>0</v>
      </c>
      <c r="R55" s="217">
        <f t="shared" si="34"/>
        <v>938</v>
      </c>
      <c r="T55">
        <v>521</v>
      </c>
      <c r="U55">
        <v>5143</v>
      </c>
      <c r="V55" t="s">
        <v>470</v>
      </c>
      <c r="W55">
        <v>1792.8030000000001</v>
      </c>
      <c r="X55">
        <v>932.68</v>
      </c>
      <c r="Y55">
        <v>1.9219999999999999</v>
      </c>
      <c r="Z55">
        <v>16.795999999999999</v>
      </c>
      <c r="AA55">
        <v>98.908039000000002</v>
      </c>
      <c r="AB55">
        <v>3.182763</v>
      </c>
      <c r="AC55">
        <v>37.943040000000003</v>
      </c>
      <c r="AD55" s="1">
        <v>398</v>
      </c>
      <c r="AE55">
        <v>0</v>
      </c>
      <c r="AF55">
        <v>938</v>
      </c>
      <c r="AG55">
        <v>67</v>
      </c>
      <c r="AH55">
        <v>18.125958000000001</v>
      </c>
      <c r="AI55">
        <v>602.4</v>
      </c>
      <c r="AJ55">
        <v>0</v>
      </c>
      <c r="AK55">
        <v>23</v>
      </c>
      <c r="AL55">
        <v>8761</v>
      </c>
      <c r="AM55" t="s">
        <v>471</v>
      </c>
      <c r="AN55" t="s">
        <v>603</v>
      </c>
      <c r="AO55">
        <v>499.58499999999998</v>
      </c>
      <c r="AR55" t="s">
        <v>116</v>
      </c>
      <c r="AS55" t="s">
        <v>117</v>
      </c>
      <c r="AT55" t="s">
        <v>208</v>
      </c>
      <c r="AU55" t="s">
        <v>470</v>
      </c>
      <c r="AV55" t="s">
        <v>48</v>
      </c>
      <c r="AW55">
        <v>11</v>
      </c>
      <c r="BB55">
        <v>0.82053228908034281</v>
      </c>
      <c r="BC55" t="s">
        <v>67</v>
      </c>
      <c r="BF55" t="s">
        <v>116</v>
      </c>
      <c r="BG55" t="s">
        <v>117</v>
      </c>
      <c r="BH55" t="s">
        <v>470</v>
      </c>
      <c r="BI55">
        <v>5143</v>
      </c>
      <c r="BJ55">
        <v>11</v>
      </c>
      <c r="BK55" t="s">
        <v>208</v>
      </c>
      <c r="BL55" t="s">
        <v>201</v>
      </c>
      <c r="BM55">
        <v>0.82053228908034281</v>
      </c>
      <c r="BN55" t="s">
        <v>67</v>
      </c>
      <c r="BO55" t="s">
        <v>176</v>
      </c>
      <c r="BP55">
        <v>1756.1509999999998</v>
      </c>
    </row>
    <row r="56" spans="1:68" ht="16.5">
      <c r="A56" s="224" t="str">
        <f t="shared" si="18"/>
        <v>송도버스</v>
      </c>
      <c r="B56" s="108" t="str">
        <f t="shared" si="1"/>
        <v>박종대</v>
      </c>
      <c r="C56" s="109" t="str">
        <f t="shared" si="19"/>
        <v>D</v>
      </c>
      <c r="D56" s="110">
        <f t="shared" si="20"/>
        <v>0.80375000000000008</v>
      </c>
      <c r="E56" s="111">
        <f t="shared" si="21"/>
        <v>2242</v>
      </c>
      <c r="F56" s="112" t="str">
        <f t="shared" si="22"/>
        <v>16-1</v>
      </c>
      <c r="G56" s="113" t="str">
        <f t="shared" si="23"/>
        <v>70바2215</v>
      </c>
      <c r="H56" s="114">
        <f t="shared" si="24"/>
        <v>1</v>
      </c>
      <c r="I56" s="115">
        <f t="shared" si="25"/>
        <v>2563.5</v>
      </c>
      <c r="J56" s="116">
        <f t="shared" si="26"/>
        <v>2.9885607563038666E-2</v>
      </c>
      <c r="K56" s="116">
        <f t="shared" si="27"/>
        <v>0.30954896192674225</v>
      </c>
      <c r="L56" s="116">
        <f t="shared" si="28"/>
        <v>0.14004291008386971</v>
      </c>
      <c r="M56" s="117">
        <f t="shared" si="29"/>
        <v>15.936999999999999</v>
      </c>
      <c r="N56" s="118">
        <f t="shared" si="30"/>
        <v>0.11702750146284377</v>
      </c>
      <c r="O56" s="118">
        <f t="shared" si="31"/>
        <v>61.907548273844355</v>
      </c>
      <c r="P56" s="218">
        <f t="shared" si="32"/>
        <v>22</v>
      </c>
      <c r="Q56" s="219">
        <f t="shared" si="33"/>
        <v>3</v>
      </c>
      <c r="R56" s="219">
        <f t="shared" si="34"/>
        <v>1587</v>
      </c>
      <c r="T56">
        <v>521</v>
      </c>
      <c r="U56">
        <v>2242</v>
      </c>
      <c r="V56" t="s">
        <v>326</v>
      </c>
      <c r="W56">
        <v>2563.5</v>
      </c>
      <c r="X56">
        <v>1328.7349999999999</v>
      </c>
      <c r="Y56">
        <v>1.929</v>
      </c>
      <c r="Z56">
        <v>15.936999999999999</v>
      </c>
      <c r="AA56">
        <v>128.898032</v>
      </c>
      <c r="AB56">
        <v>3.8521960000000002</v>
      </c>
      <c r="AC56">
        <v>39.900252000000002</v>
      </c>
      <c r="AD56" s="1">
        <v>359</v>
      </c>
      <c r="AE56">
        <v>3</v>
      </c>
      <c r="AF56">
        <v>1587</v>
      </c>
      <c r="AG56">
        <v>85</v>
      </c>
      <c r="AH56">
        <v>19.887813000000001</v>
      </c>
      <c r="AI56">
        <v>924.3</v>
      </c>
      <c r="AJ56">
        <v>7</v>
      </c>
      <c r="AK56">
        <v>22</v>
      </c>
      <c r="AL56">
        <v>4491</v>
      </c>
      <c r="AM56" t="s">
        <v>327</v>
      </c>
      <c r="AN56" t="s">
        <v>604</v>
      </c>
      <c r="AO56">
        <v>2563.5</v>
      </c>
      <c r="AR56" t="s">
        <v>116</v>
      </c>
      <c r="AS56" t="s">
        <v>117</v>
      </c>
      <c r="AT56" t="s">
        <v>189</v>
      </c>
      <c r="AU56" t="s">
        <v>326</v>
      </c>
      <c r="AV56" t="s">
        <v>48</v>
      </c>
      <c r="AW56">
        <v>1</v>
      </c>
      <c r="BB56">
        <v>0.80375000000000008</v>
      </c>
      <c r="BC56" t="s">
        <v>67</v>
      </c>
      <c r="BF56" t="s">
        <v>116</v>
      </c>
      <c r="BG56" t="s">
        <v>117</v>
      </c>
      <c r="BH56" t="s">
        <v>326</v>
      </c>
      <c r="BI56">
        <v>2242</v>
      </c>
      <c r="BJ56">
        <v>1</v>
      </c>
      <c r="BK56" t="s">
        <v>189</v>
      </c>
      <c r="BL56" t="s">
        <v>171</v>
      </c>
      <c r="BM56">
        <v>0.80375000000000008</v>
      </c>
      <c r="BN56" t="s">
        <v>67</v>
      </c>
      <c r="BO56" t="s">
        <v>176</v>
      </c>
      <c r="BP56">
        <v>2563.5</v>
      </c>
    </row>
    <row r="57" spans="1:68" ht="16.5">
      <c r="A57" s="223" t="str">
        <f t="shared" si="18"/>
        <v>송도버스</v>
      </c>
      <c r="B57" s="124" t="str">
        <f t="shared" si="1"/>
        <v>박종수</v>
      </c>
      <c r="C57" s="125" t="str">
        <f t="shared" si="19"/>
        <v>C</v>
      </c>
      <c r="D57" s="126">
        <f t="shared" si="20"/>
        <v>0.86702136730171975</v>
      </c>
      <c r="E57" s="127">
        <f t="shared" si="21"/>
        <v>5535</v>
      </c>
      <c r="F57" s="128" t="str">
        <f t="shared" si="22"/>
        <v>8</v>
      </c>
      <c r="G57" s="129" t="str">
        <f t="shared" si="23"/>
        <v>70바2309</v>
      </c>
      <c r="H57" s="130">
        <f t="shared" si="24"/>
        <v>8</v>
      </c>
      <c r="I57" s="131">
        <f t="shared" si="25"/>
        <v>2051.2349999999997</v>
      </c>
      <c r="J57" s="132">
        <f t="shared" si="26"/>
        <v>2.02762259664452E-2</v>
      </c>
      <c r="K57" s="132">
        <f t="shared" si="27"/>
        <v>0.34489825389519069</v>
      </c>
      <c r="L57" s="132">
        <f t="shared" si="28"/>
        <v>0.23546790104498025</v>
      </c>
      <c r="M57" s="133">
        <f t="shared" si="29"/>
        <v>13.808</v>
      </c>
      <c r="N57" s="134">
        <f t="shared" si="30"/>
        <v>9.7502236457548741E-2</v>
      </c>
      <c r="O57" s="134">
        <f t="shared" si="31"/>
        <v>14.625335468632311</v>
      </c>
      <c r="P57" s="216">
        <f t="shared" si="32"/>
        <v>26</v>
      </c>
      <c r="Q57" s="217">
        <f t="shared" si="33"/>
        <v>2</v>
      </c>
      <c r="R57" s="217">
        <f t="shared" si="34"/>
        <v>300</v>
      </c>
      <c r="T57">
        <v>521</v>
      </c>
      <c r="U57">
        <v>5535</v>
      </c>
      <c r="V57" t="s">
        <v>328</v>
      </c>
      <c r="W57">
        <v>2051.2350000000001</v>
      </c>
      <c r="X57">
        <v>1152.1949999999999</v>
      </c>
      <c r="Y57">
        <v>1.78</v>
      </c>
      <c r="Z57">
        <v>13.808</v>
      </c>
      <c r="AA57">
        <v>126.474424</v>
      </c>
      <c r="AB57">
        <v>2.5644239999999998</v>
      </c>
      <c r="AC57">
        <v>43.620807999999997</v>
      </c>
      <c r="AD57" s="1">
        <v>483</v>
      </c>
      <c r="AE57">
        <v>2</v>
      </c>
      <c r="AF57">
        <v>300</v>
      </c>
      <c r="AG57">
        <v>89</v>
      </c>
      <c r="AH57">
        <v>16.218575000000001</v>
      </c>
      <c r="AI57">
        <v>530.5</v>
      </c>
      <c r="AJ57">
        <v>22.1</v>
      </c>
      <c r="AK57">
        <v>26</v>
      </c>
      <c r="AL57">
        <v>9416</v>
      </c>
      <c r="AM57" t="s">
        <v>329</v>
      </c>
      <c r="AN57" t="s">
        <v>605</v>
      </c>
      <c r="AO57">
        <v>936.71799999999996</v>
      </c>
      <c r="AR57" t="s">
        <v>116</v>
      </c>
      <c r="AS57" t="s">
        <v>118</v>
      </c>
      <c r="AT57" t="s">
        <v>245</v>
      </c>
      <c r="AU57" t="s">
        <v>328</v>
      </c>
      <c r="AV57" t="s">
        <v>48</v>
      </c>
      <c r="AW57">
        <v>8</v>
      </c>
      <c r="BB57">
        <v>0.86702136730171975</v>
      </c>
      <c r="BC57" t="s">
        <v>69</v>
      </c>
      <c r="BF57" t="s">
        <v>116</v>
      </c>
      <c r="BG57" t="s">
        <v>118</v>
      </c>
      <c r="BH57" t="s">
        <v>328</v>
      </c>
      <c r="BI57">
        <v>5535</v>
      </c>
      <c r="BJ57">
        <v>8</v>
      </c>
      <c r="BK57" t="s">
        <v>245</v>
      </c>
      <c r="BL57" t="s">
        <v>230</v>
      </c>
      <c r="BM57">
        <v>0.86702136730171975</v>
      </c>
      <c r="BN57" t="s">
        <v>69</v>
      </c>
      <c r="BO57" t="s">
        <v>174</v>
      </c>
      <c r="BP57">
        <v>2051.2349999999997</v>
      </c>
    </row>
    <row r="58" spans="1:68" ht="16.5">
      <c r="A58" s="224" t="str">
        <f t="shared" si="18"/>
        <v>송도버스</v>
      </c>
      <c r="B58" s="108" t="str">
        <f t="shared" si="1"/>
        <v>박찬두</v>
      </c>
      <c r="C58" s="109" t="str">
        <f t="shared" si="19"/>
        <v>A</v>
      </c>
      <c r="D58" s="110">
        <f t="shared" si="20"/>
        <v>0.97345629564265357</v>
      </c>
      <c r="E58" s="111">
        <f t="shared" si="21"/>
        <v>8331</v>
      </c>
      <c r="F58" s="112" t="str">
        <f t="shared" si="22"/>
        <v>8</v>
      </c>
      <c r="G58" s="113" t="str">
        <f t="shared" si="23"/>
        <v>70바2234</v>
      </c>
      <c r="H58" s="114">
        <f t="shared" si="24"/>
        <v>3</v>
      </c>
      <c r="I58" s="115">
        <f t="shared" si="25"/>
        <v>2138.605</v>
      </c>
      <c r="J58" s="116">
        <f t="shared" si="26"/>
        <v>2.7976416665904469E-3</v>
      </c>
      <c r="K58" s="116">
        <f t="shared" si="27"/>
        <v>0.34206980522647928</v>
      </c>
      <c r="L58" s="116">
        <f t="shared" si="28"/>
        <v>0.16459327458787387</v>
      </c>
      <c r="M58" s="117">
        <f t="shared" si="29"/>
        <v>12.458</v>
      </c>
      <c r="N58" s="118">
        <f t="shared" si="30"/>
        <v>0</v>
      </c>
      <c r="O58" s="118">
        <f t="shared" si="31"/>
        <v>17.610105803544059</v>
      </c>
      <c r="P58" s="218">
        <f t="shared" si="32"/>
        <v>11</v>
      </c>
      <c r="Q58" s="219">
        <f t="shared" si="33"/>
        <v>0</v>
      </c>
      <c r="R58" s="219">
        <f t="shared" si="34"/>
        <v>382</v>
      </c>
      <c r="T58">
        <v>521</v>
      </c>
      <c r="U58">
        <v>8331</v>
      </c>
      <c r="V58" t="s">
        <v>330</v>
      </c>
      <c r="W58">
        <v>2169.2089999999998</v>
      </c>
      <c r="X58">
        <v>1113.0070000000001</v>
      </c>
      <c r="Y58">
        <v>1.9490000000000001</v>
      </c>
      <c r="Z58">
        <v>12.458</v>
      </c>
      <c r="AA58">
        <v>129.668858</v>
      </c>
      <c r="AB58">
        <v>0.36276700000000001</v>
      </c>
      <c r="AC58">
        <v>44.355801</v>
      </c>
      <c r="AD58" s="1">
        <v>352</v>
      </c>
      <c r="AE58">
        <v>0</v>
      </c>
      <c r="AF58">
        <v>382</v>
      </c>
      <c r="AG58">
        <v>89</v>
      </c>
      <c r="AH58">
        <v>16.728835</v>
      </c>
      <c r="AI58">
        <v>300</v>
      </c>
      <c r="AJ58">
        <v>54</v>
      </c>
      <c r="AK58">
        <v>11</v>
      </c>
      <c r="AL58">
        <v>6461</v>
      </c>
      <c r="AM58" t="s">
        <v>331</v>
      </c>
      <c r="AN58" t="s">
        <v>606</v>
      </c>
      <c r="AO58">
        <v>1986.6130000000001</v>
      </c>
      <c r="AR58" t="s">
        <v>116</v>
      </c>
      <c r="AS58" t="s">
        <v>118</v>
      </c>
      <c r="AT58" t="s">
        <v>216</v>
      </c>
      <c r="AU58" t="s">
        <v>330</v>
      </c>
      <c r="AV58" t="s">
        <v>48</v>
      </c>
      <c r="AW58">
        <v>3</v>
      </c>
      <c r="BB58">
        <v>0.97345629564265357</v>
      </c>
      <c r="BC58" t="s">
        <v>66</v>
      </c>
      <c r="BF58" t="s">
        <v>116</v>
      </c>
      <c r="BG58" t="s">
        <v>118</v>
      </c>
      <c r="BH58" t="s">
        <v>330</v>
      </c>
      <c r="BI58">
        <v>8331</v>
      </c>
      <c r="BJ58">
        <v>3</v>
      </c>
      <c r="BK58" t="s">
        <v>216</v>
      </c>
      <c r="BL58" t="s">
        <v>237</v>
      </c>
      <c r="BM58">
        <v>0.97345629564265357</v>
      </c>
      <c r="BN58" t="s">
        <v>66</v>
      </c>
      <c r="BO58" t="s">
        <v>175</v>
      </c>
      <c r="BP58">
        <v>2138.605</v>
      </c>
    </row>
    <row r="59" spans="1:68" ht="16.5">
      <c r="A59" s="223" t="str">
        <f t="shared" si="18"/>
        <v>송도버스</v>
      </c>
      <c r="B59" s="124" t="str">
        <f t="shared" si="1"/>
        <v>박해숙</v>
      </c>
      <c r="C59" s="125" t="str">
        <f t="shared" si="19"/>
        <v>B</v>
      </c>
      <c r="D59" s="126">
        <f t="shared" si="20"/>
        <v>0.90688557465399677</v>
      </c>
      <c r="E59" s="127">
        <f t="shared" si="21"/>
        <v>7149</v>
      </c>
      <c r="F59" s="128" t="str">
        <f t="shared" si="22"/>
        <v>8</v>
      </c>
      <c r="G59" s="129" t="str">
        <f t="shared" si="23"/>
        <v>70바2319</v>
      </c>
      <c r="H59" s="130">
        <f t="shared" si="24"/>
        <v>4</v>
      </c>
      <c r="I59" s="131">
        <f t="shared" si="25"/>
        <v>2199.0160000000001</v>
      </c>
      <c r="J59" s="132">
        <f t="shared" si="26"/>
        <v>2.353322745314983E-2</v>
      </c>
      <c r="K59" s="132">
        <f t="shared" si="27"/>
        <v>0.37430912670540223</v>
      </c>
      <c r="L59" s="132">
        <f t="shared" si="28"/>
        <v>0.28558227861916419</v>
      </c>
      <c r="M59" s="133">
        <f t="shared" si="29"/>
        <v>13.345000000000001</v>
      </c>
      <c r="N59" s="134">
        <f t="shared" si="30"/>
        <v>0</v>
      </c>
      <c r="O59" s="134">
        <f t="shared" si="31"/>
        <v>6.3210090331311823</v>
      </c>
      <c r="P59" s="216">
        <f t="shared" si="32"/>
        <v>55</v>
      </c>
      <c r="Q59" s="217">
        <f t="shared" si="33"/>
        <v>0</v>
      </c>
      <c r="R59" s="217">
        <f t="shared" si="34"/>
        <v>139</v>
      </c>
      <c r="T59">
        <v>521</v>
      </c>
      <c r="U59">
        <v>7149</v>
      </c>
      <c r="V59" t="s">
        <v>332</v>
      </c>
      <c r="W59">
        <v>2199.0160000000001</v>
      </c>
      <c r="X59">
        <v>1210.28</v>
      </c>
      <c r="Y59">
        <v>1.8169999999999999</v>
      </c>
      <c r="Z59">
        <v>13.345000000000001</v>
      </c>
      <c r="AA59">
        <v>141.252746</v>
      </c>
      <c r="AB59">
        <v>3.3241329999999998</v>
      </c>
      <c r="AC59">
        <v>52.872191999999998</v>
      </c>
      <c r="AD59" s="1">
        <v>628</v>
      </c>
      <c r="AE59">
        <v>0</v>
      </c>
      <c r="AF59">
        <v>139</v>
      </c>
      <c r="AG59">
        <v>69</v>
      </c>
      <c r="AH59">
        <v>15.567952</v>
      </c>
      <c r="AI59">
        <v>210.9</v>
      </c>
      <c r="AJ59">
        <v>0</v>
      </c>
      <c r="AK59">
        <v>55</v>
      </c>
      <c r="AL59">
        <v>12774</v>
      </c>
      <c r="AM59" t="s">
        <v>333</v>
      </c>
      <c r="AN59" t="s">
        <v>607</v>
      </c>
      <c r="AO59">
        <v>1909.155</v>
      </c>
      <c r="AR59" t="s">
        <v>116</v>
      </c>
      <c r="AS59" t="s">
        <v>118</v>
      </c>
      <c r="AT59" t="s">
        <v>248</v>
      </c>
      <c r="AU59" t="s">
        <v>332</v>
      </c>
      <c r="AV59" t="s">
        <v>48</v>
      </c>
      <c r="AW59">
        <v>4</v>
      </c>
      <c r="BB59">
        <v>0.90688557465399677</v>
      </c>
      <c r="BC59" t="s">
        <v>68</v>
      </c>
      <c r="BF59" t="s">
        <v>116</v>
      </c>
      <c r="BG59" t="s">
        <v>118</v>
      </c>
      <c r="BH59" t="s">
        <v>332</v>
      </c>
      <c r="BI59">
        <v>7149</v>
      </c>
      <c r="BJ59">
        <v>4</v>
      </c>
      <c r="BK59" t="s">
        <v>248</v>
      </c>
      <c r="BL59" t="s">
        <v>245</v>
      </c>
      <c r="BM59">
        <v>0.90688557465399677</v>
      </c>
      <c r="BN59" t="s">
        <v>68</v>
      </c>
      <c r="BO59" t="s">
        <v>172</v>
      </c>
      <c r="BP59">
        <v>2199.0160000000001</v>
      </c>
    </row>
    <row r="60" spans="1:68" ht="16.5">
      <c r="A60" s="224" t="str">
        <f t="shared" si="18"/>
        <v>송도버스</v>
      </c>
      <c r="B60" s="108" t="str">
        <f t="shared" si="1"/>
        <v>박환우</v>
      </c>
      <c r="C60" s="109" t="str">
        <f t="shared" si="19"/>
        <v>F</v>
      </c>
      <c r="D60" s="110">
        <f t="shared" si="20"/>
        <v>0.75404289711532535</v>
      </c>
      <c r="E60" s="111">
        <f t="shared" si="21"/>
        <v>2713</v>
      </c>
      <c r="F60" s="112" t="str">
        <f t="shared" si="22"/>
        <v>16-1</v>
      </c>
      <c r="G60" s="113" t="str">
        <f t="shared" si="23"/>
        <v>70바2231</v>
      </c>
      <c r="H60" s="114">
        <f t="shared" si="24"/>
        <v>4</v>
      </c>
      <c r="I60" s="115">
        <f t="shared" si="25"/>
        <v>2684.7050000000004</v>
      </c>
      <c r="J60" s="116">
        <f t="shared" si="26"/>
        <v>1.3617781898009471E-2</v>
      </c>
      <c r="K60" s="116">
        <f t="shared" si="27"/>
        <v>0.3218337231994356</v>
      </c>
      <c r="L60" s="116">
        <f t="shared" si="28"/>
        <v>0.21268631004151292</v>
      </c>
      <c r="M60" s="117">
        <f t="shared" si="29"/>
        <v>13.670999999999999</v>
      </c>
      <c r="N60" s="118">
        <f t="shared" si="30"/>
        <v>7.4496080574960752E-2</v>
      </c>
      <c r="O60" s="118">
        <f t="shared" si="31"/>
        <v>1.0801931683369308</v>
      </c>
      <c r="P60" s="218">
        <f t="shared" si="32"/>
        <v>5</v>
      </c>
      <c r="Q60" s="219">
        <f t="shared" si="33"/>
        <v>2</v>
      </c>
      <c r="R60" s="219">
        <f t="shared" si="34"/>
        <v>29</v>
      </c>
      <c r="T60">
        <v>521</v>
      </c>
      <c r="U60">
        <v>2713</v>
      </c>
      <c r="V60" t="s">
        <v>334</v>
      </c>
      <c r="W60">
        <v>2684.7049999999999</v>
      </c>
      <c r="X60">
        <v>1480.404</v>
      </c>
      <c r="Y60">
        <v>1.8129999999999999</v>
      </c>
      <c r="Z60">
        <v>13.670999999999999</v>
      </c>
      <c r="AA60">
        <v>140.868022</v>
      </c>
      <c r="AB60">
        <v>1.91831</v>
      </c>
      <c r="AC60">
        <v>45.336080000000003</v>
      </c>
      <c r="AD60" s="1">
        <v>571</v>
      </c>
      <c r="AE60">
        <v>2</v>
      </c>
      <c r="AF60">
        <v>29</v>
      </c>
      <c r="AG60">
        <v>68</v>
      </c>
      <c r="AH60">
        <v>19.058299000000002</v>
      </c>
      <c r="AI60">
        <v>202</v>
      </c>
      <c r="AJ60">
        <v>0</v>
      </c>
      <c r="AK60">
        <v>5</v>
      </c>
      <c r="AL60">
        <v>744</v>
      </c>
      <c r="AM60" t="s">
        <v>335</v>
      </c>
      <c r="AN60" t="s">
        <v>608</v>
      </c>
      <c r="AO60">
        <v>2327.462</v>
      </c>
      <c r="AR60" t="s">
        <v>116</v>
      </c>
      <c r="AS60" t="s">
        <v>117</v>
      </c>
      <c r="AT60" t="s">
        <v>193</v>
      </c>
      <c r="AU60" t="s">
        <v>334</v>
      </c>
      <c r="AV60" t="s">
        <v>48</v>
      </c>
      <c r="AW60">
        <v>4</v>
      </c>
      <c r="BB60">
        <v>0.75404289711532535</v>
      </c>
      <c r="BC60" t="s">
        <v>70</v>
      </c>
      <c r="BF60" t="s">
        <v>116</v>
      </c>
      <c r="BG60" t="s">
        <v>117</v>
      </c>
      <c r="BH60" t="s">
        <v>334</v>
      </c>
      <c r="BI60">
        <v>2713</v>
      </c>
      <c r="BJ60">
        <v>4</v>
      </c>
      <c r="BK60" t="s">
        <v>193</v>
      </c>
      <c r="BL60" t="s">
        <v>195</v>
      </c>
      <c r="BM60">
        <v>0.75404289711532535</v>
      </c>
      <c r="BN60" t="s">
        <v>70</v>
      </c>
      <c r="BO60" t="s">
        <v>184</v>
      </c>
      <c r="BP60">
        <v>2684.7050000000004</v>
      </c>
    </row>
    <row r="61" spans="1:68" ht="16.5">
      <c r="A61" s="223" t="str">
        <f t="shared" si="18"/>
        <v>송도버스</v>
      </c>
      <c r="B61" s="124" t="str">
        <f t="shared" si="1"/>
        <v>박훈</v>
      </c>
      <c r="C61" s="125" t="str">
        <f t="shared" si="19"/>
        <v>B</v>
      </c>
      <c r="D61" s="126">
        <f t="shared" si="20"/>
        <v>0.9183754753496155</v>
      </c>
      <c r="E61" s="127">
        <f t="shared" si="21"/>
        <v>5772</v>
      </c>
      <c r="F61" s="128" t="str">
        <f t="shared" si="22"/>
        <v>8</v>
      </c>
      <c r="G61" s="129" t="str">
        <f t="shared" si="23"/>
        <v>70바2276</v>
      </c>
      <c r="H61" s="130">
        <f t="shared" si="24"/>
        <v>3</v>
      </c>
      <c r="I61" s="131">
        <f t="shared" si="25"/>
        <v>2187.951</v>
      </c>
      <c r="J61" s="132">
        <f t="shared" si="26"/>
        <v>8.4139643454197062E-3</v>
      </c>
      <c r="K61" s="132">
        <f t="shared" si="27"/>
        <v>0.37723220339052049</v>
      </c>
      <c r="L61" s="132">
        <f t="shared" si="28"/>
        <v>8.1811704192644163E-2</v>
      </c>
      <c r="M61" s="133">
        <f t="shared" si="29"/>
        <v>13.023999999999999</v>
      </c>
      <c r="N61" s="134">
        <f t="shared" si="30"/>
        <v>0.95980211622655165</v>
      </c>
      <c r="O61" s="134">
        <f t="shared" si="31"/>
        <v>34.461466458800949</v>
      </c>
      <c r="P61" s="216">
        <f t="shared" si="32"/>
        <v>26</v>
      </c>
      <c r="Q61" s="217">
        <f t="shared" si="33"/>
        <v>21</v>
      </c>
      <c r="R61" s="217">
        <f t="shared" si="34"/>
        <v>754</v>
      </c>
      <c r="T61">
        <v>521</v>
      </c>
      <c r="U61">
        <v>5772</v>
      </c>
      <c r="V61" t="s">
        <v>336</v>
      </c>
      <c r="W61">
        <v>2187.951</v>
      </c>
      <c r="X61">
        <v>1137.0530000000001</v>
      </c>
      <c r="Y61">
        <v>1.9239999999999999</v>
      </c>
      <c r="Z61">
        <v>13.023999999999999</v>
      </c>
      <c r="AA61">
        <v>130.20414099999999</v>
      </c>
      <c r="AB61">
        <v>1.0955330000000001</v>
      </c>
      <c r="AC61">
        <v>49.117195000000002</v>
      </c>
      <c r="AD61" s="1">
        <v>179</v>
      </c>
      <c r="AE61">
        <v>21</v>
      </c>
      <c r="AF61">
        <v>754</v>
      </c>
      <c r="AG61">
        <v>85</v>
      </c>
      <c r="AH61">
        <v>16.804003999999999</v>
      </c>
      <c r="AI61">
        <v>1572.3</v>
      </c>
      <c r="AJ61">
        <v>46.4</v>
      </c>
      <c r="AK61">
        <v>26</v>
      </c>
      <c r="AL61">
        <v>29489</v>
      </c>
      <c r="AM61" t="s">
        <v>337</v>
      </c>
      <c r="AN61" t="s">
        <v>609</v>
      </c>
      <c r="AO61">
        <v>1939.7349999999999</v>
      </c>
      <c r="AR61" t="s">
        <v>116</v>
      </c>
      <c r="AS61" t="s">
        <v>118</v>
      </c>
      <c r="AT61" t="s">
        <v>234</v>
      </c>
      <c r="AU61" t="s">
        <v>336</v>
      </c>
      <c r="AV61" t="s">
        <v>48</v>
      </c>
      <c r="AW61">
        <v>3</v>
      </c>
      <c r="BB61">
        <v>0.9183754753496155</v>
      </c>
      <c r="BC61" t="s">
        <v>68</v>
      </c>
      <c r="BF61" t="s">
        <v>116</v>
      </c>
      <c r="BG61" t="s">
        <v>118</v>
      </c>
      <c r="BH61" t="s">
        <v>336</v>
      </c>
      <c r="BI61">
        <v>5772</v>
      </c>
      <c r="BJ61">
        <v>3</v>
      </c>
      <c r="BK61" t="s">
        <v>234</v>
      </c>
      <c r="BL61" t="s">
        <v>237</v>
      </c>
      <c r="BM61">
        <v>0.9183754753496155</v>
      </c>
      <c r="BN61" t="s">
        <v>68</v>
      </c>
      <c r="BO61" t="s">
        <v>172</v>
      </c>
      <c r="BP61">
        <v>2187.951</v>
      </c>
    </row>
    <row r="62" spans="1:68" ht="16.5">
      <c r="A62" s="224" t="str">
        <f t="shared" si="18"/>
        <v>송도버스</v>
      </c>
      <c r="B62" s="108" t="str">
        <f t="shared" si="1"/>
        <v>배성호</v>
      </c>
      <c r="C62" s="109" t="str">
        <f t="shared" si="19"/>
        <v>C</v>
      </c>
      <c r="D62" s="110">
        <f t="shared" si="20"/>
        <v>0.89149999999999996</v>
      </c>
      <c r="E62" s="111">
        <f t="shared" si="21"/>
        <v>5850</v>
      </c>
      <c r="F62" s="112" t="str">
        <f t="shared" si="22"/>
        <v>8</v>
      </c>
      <c r="G62" s="113" t="str">
        <f t="shared" si="23"/>
        <v>70바2296</v>
      </c>
      <c r="H62" s="114">
        <f t="shared" si="24"/>
        <v>1</v>
      </c>
      <c r="I62" s="115">
        <f t="shared" si="25"/>
        <v>857.49400000000003</v>
      </c>
      <c r="J62" s="116">
        <f t="shared" si="26"/>
        <v>4.0601694322521024E-2</v>
      </c>
      <c r="K62" s="116">
        <f t="shared" si="27"/>
        <v>0.35462671825662051</v>
      </c>
      <c r="L62" s="116">
        <f t="shared" si="28"/>
        <v>0.23906872817768987</v>
      </c>
      <c r="M62" s="117">
        <f t="shared" si="29"/>
        <v>14.117000000000001</v>
      </c>
      <c r="N62" s="118">
        <f t="shared" si="30"/>
        <v>0.23323778358799011</v>
      </c>
      <c r="O62" s="118">
        <f t="shared" si="31"/>
        <v>17.49283376909926</v>
      </c>
      <c r="P62" s="218">
        <f t="shared" si="32"/>
        <v>16</v>
      </c>
      <c r="Q62" s="219">
        <f t="shared" si="33"/>
        <v>2</v>
      </c>
      <c r="R62" s="219">
        <f t="shared" si="34"/>
        <v>150</v>
      </c>
      <c r="T62">
        <v>521</v>
      </c>
      <c r="U62">
        <v>5850</v>
      </c>
      <c r="V62" t="s">
        <v>610</v>
      </c>
      <c r="W62">
        <v>857.49400000000003</v>
      </c>
      <c r="X62">
        <v>480.80799999999999</v>
      </c>
      <c r="Y62">
        <v>1.7829999999999999</v>
      </c>
      <c r="Z62">
        <v>14.117000000000001</v>
      </c>
      <c r="AA62">
        <v>48.554155999999999</v>
      </c>
      <c r="AB62">
        <v>1.971381</v>
      </c>
      <c r="AC62">
        <v>17.218601</v>
      </c>
      <c r="AD62" s="1">
        <v>205</v>
      </c>
      <c r="AE62">
        <v>2</v>
      </c>
      <c r="AF62">
        <v>150</v>
      </c>
      <c r="AG62">
        <v>84</v>
      </c>
      <c r="AH62">
        <v>17.660568000000001</v>
      </c>
      <c r="AI62">
        <v>147.9</v>
      </c>
      <c r="AJ62">
        <v>0</v>
      </c>
      <c r="AK62">
        <v>16</v>
      </c>
      <c r="AL62">
        <v>7924</v>
      </c>
      <c r="AM62" t="s">
        <v>611</v>
      </c>
      <c r="AN62" t="s">
        <v>612</v>
      </c>
      <c r="AO62">
        <v>857.49400000000003</v>
      </c>
      <c r="AR62" t="s">
        <v>116</v>
      </c>
      <c r="AS62" t="s">
        <v>118</v>
      </c>
      <c r="AT62" t="s">
        <v>242</v>
      </c>
      <c r="AU62" t="s">
        <v>610</v>
      </c>
      <c r="AV62" t="s">
        <v>48</v>
      </c>
      <c r="AW62">
        <v>1</v>
      </c>
      <c r="BB62">
        <v>0.89149999999999996</v>
      </c>
      <c r="BC62" t="s">
        <v>69</v>
      </c>
      <c r="BF62" t="s">
        <v>116</v>
      </c>
      <c r="BG62" t="s">
        <v>118</v>
      </c>
      <c r="BH62" t="s">
        <v>610</v>
      </c>
      <c r="BI62">
        <v>5850</v>
      </c>
      <c r="BJ62">
        <v>1</v>
      </c>
      <c r="BK62" t="s">
        <v>242</v>
      </c>
      <c r="BL62" t="s">
        <v>171</v>
      </c>
      <c r="BM62">
        <v>0.89149999999999996</v>
      </c>
      <c r="BN62" t="s">
        <v>69</v>
      </c>
      <c r="BO62" t="s">
        <v>174</v>
      </c>
      <c r="BP62">
        <v>857.49400000000003</v>
      </c>
    </row>
    <row r="63" spans="1:68" ht="16.5">
      <c r="A63" s="223" t="str">
        <f t="shared" si="18"/>
        <v>송도버스</v>
      </c>
      <c r="B63" s="124" t="str">
        <f t="shared" si="1"/>
        <v>서대원</v>
      </c>
      <c r="C63" s="125" t="str">
        <f t="shared" si="19"/>
        <v>C</v>
      </c>
      <c r="D63" s="126">
        <f t="shared" si="20"/>
        <v>0.89076507881345091</v>
      </c>
      <c r="E63" s="127">
        <f t="shared" si="21"/>
        <v>699</v>
      </c>
      <c r="F63" s="128" t="str">
        <f t="shared" si="22"/>
        <v>16-1</v>
      </c>
      <c r="G63" s="129" t="str">
        <f t="shared" si="23"/>
        <v>70바2279</v>
      </c>
      <c r="H63" s="130">
        <f t="shared" si="24"/>
        <v>9</v>
      </c>
      <c r="I63" s="131">
        <f t="shared" si="25"/>
        <v>1525.066</v>
      </c>
      <c r="J63" s="132">
        <f t="shared" si="26"/>
        <v>2.5715256073314294E-2</v>
      </c>
      <c r="K63" s="132">
        <f t="shared" si="27"/>
        <v>0.34778429182019643</v>
      </c>
      <c r="L63" s="132">
        <f t="shared" si="28"/>
        <v>0.18491003012328647</v>
      </c>
      <c r="M63" s="133">
        <f t="shared" si="29"/>
        <v>12.817</v>
      </c>
      <c r="N63" s="134">
        <f t="shared" si="30"/>
        <v>6.557093266783208E-2</v>
      </c>
      <c r="O63" s="134">
        <f t="shared" si="31"/>
        <v>16.196020368954525</v>
      </c>
      <c r="P63" s="216">
        <f t="shared" si="32"/>
        <v>18</v>
      </c>
      <c r="Q63" s="217">
        <f t="shared" si="33"/>
        <v>1</v>
      </c>
      <c r="R63" s="217">
        <f t="shared" si="34"/>
        <v>247</v>
      </c>
      <c r="T63">
        <v>521</v>
      </c>
      <c r="U63">
        <v>699</v>
      </c>
      <c r="V63" t="s">
        <v>338</v>
      </c>
      <c r="W63">
        <v>1525.066</v>
      </c>
      <c r="X63">
        <v>770.17600000000004</v>
      </c>
      <c r="Y63">
        <v>1.98</v>
      </c>
      <c r="Z63">
        <v>12.817</v>
      </c>
      <c r="AA63">
        <v>89.548592999999997</v>
      </c>
      <c r="AB63">
        <v>2.302765</v>
      </c>
      <c r="AC63">
        <v>31.143594</v>
      </c>
      <c r="AD63" s="1">
        <v>282</v>
      </c>
      <c r="AE63">
        <v>1</v>
      </c>
      <c r="AF63">
        <v>247</v>
      </c>
      <c r="AG63">
        <v>65</v>
      </c>
      <c r="AH63">
        <v>17.030597</v>
      </c>
      <c r="AI63">
        <v>423.6</v>
      </c>
      <c r="AJ63">
        <v>0</v>
      </c>
      <c r="AK63">
        <v>18</v>
      </c>
      <c r="AL63">
        <v>7141</v>
      </c>
      <c r="AM63" t="s">
        <v>339</v>
      </c>
      <c r="AN63" t="s">
        <v>613</v>
      </c>
      <c r="AO63">
        <v>290.19400000000002</v>
      </c>
      <c r="AR63" t="s">
        <v>116</v>
      </c>
      <c r="AS63" t="s">
        <v>117</v>
      </c>
      <c r="AT63" t="s">
        <v>199</v>
      </c>
      <c r="AU63" t="s">
        <v>338</v>
      </c>
      <c r="AV63" t="s">
        <v>48</v>
      </c>
      <c r="AW63">
        <v>9</v>
      </c>
      <c r="BB63">
        <v>0.89076507881345091</v>
      </c>
      <c r="BC63" t="s">
        <v>69</v>
      </c>
      <c r="BF63" t="s">
        <v>116</v>
      </c>
      <c r="BG63" t="s">
        <v>117</v>
      </c>
      <c r="BH63" t="s">
        <v>338</v>
      </c>
      <c r="BI63">
        <v>699</v>
      </c>
      <c r="BJ63">
        <v>9</v>
      </c>
      <c r="BK63" t="s">
        <v>199</v>
      </c>
      <c r="BL63" t="s">
        <v>242</v>
      </c>
      <c r="BM63">
        <v>0.89076507881345091</v>
      </c>
      <c r="BN63" t="s">
        <v>69</v>
      </c>
      <c r="BO63" t="s">
        <v>174</v>
      </c>
      <c r="BP63">
        <v>1525.066</v>
      </c>
    </row>
    <row r="64" spans="1:68" ht="16.5">
      <c r="A64" s="224" t="str">
        <f t="shared" si="18"/>
        <v>송도버스</v>
      </c>
      <c r="B64" s="108" t="str">
        <f t="shared" si="1"/>
        <v>서은석</v>
      </c>
      <c r="C64" s="109" t="str">
        <f t="shared" si="19"/>
        <v>C</v>
      </c>
      <c r="D64" s="110">
        <f t="shared" si="20"/>
        <v>0.89938913360901052</v>
      </c>
      <c r="E64" s="111">
        <f t="shared" si="21"/>
        <v>9352</v>
      </c>
      <c r="F64" s="112" t="str">
        <f t="shared" si="22"/>
        <v>8</v>
      </c>
      <c r="G64" s="113" t="str">
        <f t="shared" si="23"/>
        <v>70바2307</v>
      </c>
      <c r="H64" s="114">
        <f t="shared" si="24"/>
        <v>2</v>
      </c>
      <c r="I64" s="115">
        <f t="shared" si="25"/>
        <v>1997.7470000000001</v>
      </c>
      <c r="J64" s="116">
        <f t="shared" si="26"/>
        <v>2.4284684054324632E-2</v>
      </c>
      <c r="K64" s="116">
        <f t="shared" si="27"/>
        <v>0.36285776627462024</v>
      </c>
      <c r="L64" s="116">
        <f t="shared" si="28"/>
        <v>0.21574303452839624</v>
      </c>
      <c r="M64" s="117">
        <f t="shared" si="29"/>
        <v>15.773</v>
      </c>
      <c r="N64" s="118">
        <f t="shared" si="30"/>
        <v>0.20022555408667864</v>
      </c>
      <c r="O64" s="118">
        <f t="shared" si="31"/>
        <v>27.030449801701614</v>
      </c>
      <c r="P64" s="218">
        <f t="shared" si="32"/>
        <v>31</v>
      </c>
      <c r="Q64" s="219">
        <f t="shared" si="33"/>
        <v>4</v>
      </c>
      <c r="R64" s="219">
        <f t="shared" si="34"/>
        <v>540</v>
      </c>
      <c r="T64">
        <v>521</v>
      </c>
      <c r="U64">
        <v>9352</v>
      </c>
      <c r="V64" t="s">
        <v>340</v>
      </c>
      <c r="W64">
        <v>1997.7470000000001</v>
      </c>
      <c r="X64">
        <v>1111.4829999999999</v>
      </c>
      <c r="Y64">
        <v>1.7969999999999999</v>
      </c>
      <c r="Z64">
        <v>15.773</v>
      </c>
      <c r="AA64">
        <v>121.18914100000001</v>
      </c>
      <c r="AB64">
        <v>2.9430399999999999</v>
      </c>
      <c r="AC64">
        <v>43.974421</v>
      </c>
      <c r="AD64" s="1">
        <v>431</v>
      </c>
      <c r="AE64">
        <v>4</v>
      </c>
      <c r="AF64">
        <v>540</v>
      </c>
      <c r="AG64">
        <v>88</v>
      </c>
      <c r="AH64">
        <v>16.484537</v>
      </c>
      <c r="AI64">
        <v>606.79999999999995</v>
      </c>
      <c r="AJ64">
        <v>11</v>
      </c>
      <c r="AK64">
        <v>31</v>
      </c>
      <c r="AL64">
        <v>14323</v>
      </c>
      <c r="AM64" t="s">
        <v>341</v>
      </c>
      <c r="AN64" t="s">
        <v>614</v>
      </c>
      <c r="AO64">
        <v>1927.479</v>
      </c>
      <c r="AR64" t="s">
        <v>116</v>
      </c>
      <c r="AS64" t="s">
        <v>118</v>
      </c>
      <c r="AT64" t="s">
        <v>243</v>
      </c>
      <c r="AU64" t="s">
        <v>340</v>
      </c>
      <c r="AV64" t="s">
        <v>48</v>
      </c>
      <c r="AW64">
        <v>2</v>
      </c>
      <c r="BB64">
        <v>0.89938913360901052</v>
      </c>
      <c r="BC64" t="s">
        <v>69</v>
      </c>
      <c r="BF64" t="s">
        <v>116</v>
      </c>
      <c r="BG64" t="s">
        <v>118</v>
      </c>
      <c r="BH64" t="s">
        <v>340</v>
      </c>
      <c r="BI64">
        <v>9352</v>
      </c>
      <c r="BJ64">
        <v>2</v>
      </c>
      <c r="BK64" t="s">
        <v>243</v>
      </c>
      <c r="BL64" t="s">
        <v>222</v>
      </c>
      <c r="BM64">
        <v>0.89938913360901052</v>
      </c>
      <c r="BN64" t="s">
        <v>69</v>
      </c>
      <c r="BO64" t="s">
        <v>174</v>
      </c>
      <c r="BP64">
        <v>1997.7470000000001</v>
      </c>
    </row>
    <row r="65" spans="1:68" ht="16.5">
      <c r="A65" s="223" t="str">
        <f t="shared" si="18"/>
        <v>송도버스</v>
      </c>
      <c r="B65" s="124" t="str">
        <f t="shared" si="1"/>
        <v>서현국</v>
      </c>
      <c r="C65" s="125" t="str">
        <f t="shared" si="19"/>
        <v>C</v>
      </c>
      <c r="D65" s="126">
        <f t="shared" si="20"/>
        <v>0.85316268291646402</v>
      </c>
      <c r="E65" s="127">
        <f t="shared" si="21"/>
        <v>3375</v>
      </c>
      <c r="F65" s="128" t="str">
        <f t="shared" si="22"/>
        <v>8</v>
      </c>
      <c r="G65" s="129" t="str">
        <f t="shared" si="23"/>
        <v>70바2235</v>
      </c>
      <c r="H65" s="130">
        <f t="shared" si="24"/>
        <v>3</v>
      </c>
      <c r="I65" s="131">
        <f t="shared" si="25"/>
        <v>423.55399999999997</v>
      </c>
      <c r="J65" s="132">
        <f t="shared" si="26"/>
        <v>8.2093745032643439E-2</v>
      </c>
      <c r="K65" s="132">
        <f t="shared" si="27"/>
        <v>0.35609001770306759</v>
      </c>
      <c r="L65" s="132">
        <f t="shared" si="28"/>
        <v>0.15582428686779018</v>
      </c>
      <c r="M65" s="133">
        <f t="shared" si="29"/>
        <v>20.420999999999999</v>
      </c>
      <c r="N65" s="134">
        <f t="shared" si="30"/>
        <v>0</v>
      </c>
      <c r="O65" s="134">
        <f t="shared" si="31"/>
        <v>44.349727949431973</v>
      </c>
      <c r="P65" s="216">
        <f t="shared" si="32"/>
        <v>9</v>
      </c>
      <c r="Q65" s="217">
        <f t="shared" si="33"/>
        <v>0</v>
      </c>
      <c r="R65" s="217">
        <f t="shared" si="34"/>
        <v>190</v>
      </c>
      <c r="T65">
        <v>521</v>
      </c>
      <c r="U65">
        <v>3375</v>
      </c>
      <c r="V65" t="s">
        <v>342</v>
      </c>
      <c r="W65">
        <v>428.41300000000001</v>
      </c>
      <c r="X65">
        <v>251.232</v>
      </c>
      <c r="Y65">
        <v>1.7050000000000001</v>
      </c>
      <c r="Z65">
        <v>20.420999999999999</v>
      </c>
      <c r="AA65">
        <v>24.314995</v>
      </c>
      <c r="AB65">
        <v>1.9961089999999999</v>
      </c>
      <c r="AC65">
        <v>8.6583269999999999</v>
      </c>
      <c r="AD65" s="1">
        <v>66</v>
      </c>
      <c r="AE65">
        <v>0</v>
      </c>
      <c r="AF65">
        <v>190</v>
      </c>
      <c r="AG65">
        <v>73</v>
      </c>
      <c r="AH65">
        <v>17.619292000000002</v>
      </c>
      <c r="AI65">
        <v>369.6</v>
      </c>
      <c r="AJ65">
        <v>0</v>
      </c>
      <c r="AK65">
        <v>9</v>
      </c>
      <c r="AL65">
        <v>3193</v>
      </c>
      <c r="AM65" t="s">
        <v>343</v>
      </c>
      <c r="AN65" t="s">
        <v>615</v>
      </c>
      <c r="AO65">
        <v>230.714</v>
      </c>
      <c r="AR65" t="s">
        <v>116</v>
      </c>
      <c r="AS65" t="s">
        <v>118</v>
      </c>
      <c r="AT65" t="s">
        <v>217</v>
      </c>
      <c r="AU65" t="s">
        <v>342</v>
      </c>
      <c r="AV65" t="s">
        <v>48</v>
      </c>
      <c r="AW65">
        <v>3</v>
      </c>
      <c r="BB65">
        <v>0.85316268291646402</v>
      </c>
      <c r="BC65" t="s">
        <v>69</v>
      </c>
      <c r="BF65" t="s">
        <v>116</v>
      </c>
      <c r="BG65" t="s">
        <v>118</v>
      </c>
      <c r="BH65" t="s">
        <v>342</v>
      </c>
      <c r="BI65">
        <v>3375</v>
      </c>
      <c r="BJ65">
        <v>3</v>
      </c>
      <c r="BK65" t="s">
        <v>217</v>
      </c>
      <c r="BL65" t="s">
        <v>212</v>
      </c>
      <c r="BM65">
        <v>0.85316268291646402</v>
      </c>
      <c r="BN65" t="s">
        <v>69</v>
      </c>
      <c r="BO65" t="s">
        <v>174</v>
      </c>
      <c r="BP65">
        <v>423.55399999999997</v>
      </c>
    </row>
    <row r="66" spans="1:68" ht="16.5">
      <c r="A66" s="224" t="str">
        <f t="shared" si="18"/>
        <v>송도버스</v>
      </c>
      <c r="B66" s="108" t="str">
        <f t="shared" si="1"/>
        <v>석승우</v>
      </c>
      <c r="C66" s="109" t="str">
        <f t="shared" si="19"/>
        <v>D</v>
      </c>
      <c r="D66" s="110">
        <f t="shared" si="20"/>
        <v>0.80889057311862445</v>
      </c>
      <c r="E66" s="111">
        <f t="shared" si="21"/>
        <v>5079</v>
      </c>
      <c r="F66" s="112" t="str">
        <f t="shared" si="22"/>
        <v>16-1</v>
      </c>
      <c r="G66" s="113" t="str">
        <f t="shared" si="23"/>
        <v>70바2280</v>
      </c>
      <c r="H66" s="114">
        <f t="shared" si="24"/>
        <v>14</v>
      </c>
      <c r="I66" s="115">
        <f t="shared" si="25"/>
        <v>2446.5840000000007</v>
      </c>
      <c r="J66" s="116">
        <f t="shared" si="26"/>
        <v>3.3695533288041674E-3</v>
      </c>
      <c r="K66" s="116">
        <f t="shared" si="27"/>
        <v>0.35026359817121333</v>
      </c>
      <c r="L66" s="116">
        <f t="shared" si="28"/>
        <v>0.15204873407166886</v>
      </c>
      <c r="M66" s="117">
        <f t="shared" si="29"/>
        <v>15.534000000000001</v>
      </c>
      <c r="N66" s="118">
        <f t="shared" si="30"/>
        <v>8.1746631221327373E-2</v>
      </c>
      <c r="O66" s="118">
        <f t="shared" si="31"/>
        <v>39.279256301847802</v>
      </c>
      <c r="P66" s="218">
        <f t="shared" si="32"/>
        <v>16</v>
      </c>
      <c r="Q66" s="219">
        <f t="shared" si="33"/>
        <v>2</v>
      </c>
      <c r="R66" s="219">
        <f t="shared" si="34"/>
        <v>961</v>
      </c>
      <c r="T66">
        <v>521</v>
      </c>
      <c r="U66">
        <v>5079</v>
      </c>
      <c r="V66" t="s">
        <v>344</v>
      </c>
      <c r="W66">
        <v>2446.5839999999998</v>
      </c>
      <c r="X66">
        <v>1236.3219999999999</v>
      </c>
      <c r="Y66">
        <v>1.9790000000000001</v>
      </c>
      <c r="Z66">
        <v>15.534000000000001</v>
      </c>
      <c r="AA66">
        <v>122.24914099999999</v>
      </c>
      <c r="AB66">
        <v>0.41192499999999999</v>
      </c>
      <c r="AC66">
        <v>42.819423999999998</v>
      </c>
      <c r="AD66" s="1">
        <v>372</v>
      </c>
      <c r="AE66">
        <v>2</v>
      </c>
      <c r="AF66">
        <v>961</v>
      </c>
      <c r="AG66">
        <v>87</v>
      </c>
      <c r="AH66">
        <v>20.013096999999998</v>
      </c>
      <c r="AI66">
        <v>1041</v>
      </c>
      <c r="AJ66">
        <v>2.8</v>
      </c>
      <c r="AK66">
        <v>16</v>
      </c>
      <c r="AL66">
        <v>2009</v>
      </c>
      <c r="AM66" t="s">
        <v>345</v>
      </c>
      <c r="AN66" t="s">
        <v>616</v>
      </c>
      <c r="AO66">
        <v>306.822</v>
      </c>
      <c r="AR66" t="s">
        <v>116</v>
      </c>
      <c r="AS66" t="s">
        <v>117</v>
      </c>
      <c r="AT66" t="s">
        <v>200</v>
      </c>
      <c r="AU66" t="s">
        <v>344</v>
      </c>
      <c r="AV66" t="s">
        <v>48</v>
      </c>
      <c r="AW66">
        <v>14</v>
      </c>
      <c r="BB66">
        <v>0.80889057311862445</v>
      </c>
      <c r="BC66" t="s">
        <v>67</v>
      </c>
      <c r="BF66" t="s">
        <v>116</v>
      </c>
      <c r="BG66" t="s">
        <v>117</v>
      </c>
      <c r="BH66" t="s">
        <v>344</v>
      </c>
      <c r="BI66">
        <v>5079</v>
      </c>
      <c r="BJ66">
        <v>14</v>
      </c>
      <c r="BK66" t="s">
        <v>200</v>
      </c>
      <c r="BL66" t="s">
        <v>196</v>
      </c>
      <c r="BM66">
        <v>0.80889057311862445</v>
      </c>
      <c r="BN66" t="s">
        <v>67</v>
      </c>
      <c r="BO66" t="s">
        <v>176</v>
      </c>
      <c r="BP66">
        <v>2446.5840000000007</v>
      </c>
    </row>
    <row r="67" spans="1:68" ht="16.5">
      <c r="A67" s="223" t="str">
        <f t="shared" ref="A67:A105" si="35">BF67</f>
        <v>송도버스</v>
      </c>
      <c r="B67" s="124" t="str">
        <f t="shared" si="1"/>
        <v>송상봉</v>
      </c>
      <c r="C67" s="125" t="str">
        <f t="shared" ref="C67:C105" si="36">BN67</f>
        <v>D</v>
      </c>
      <c r="D67" s="126">
        <f t="shared" ref="D67:D105" si="37">BM67</f>
        <v>0.83608943754651599</v>
      </c>
      <c r="E67" s="127">
        <f t="shared" ref="E67:E105" si="38">U67</f>
        <v>7897</v>
      </c>
      <c r="F67" s="128" t="str">
        <f t="shared" ref="F67:F105" si="39">BG67</f>
        <v>16-1</v>
      </c>
      <c r="G67" s="129" t="str">
        <f t="shared" ref="G67:G105" si="40">BK67</f>
        <v>70바2231</v>
      </c>
      <c r="H67" s="130">
        <f t="shared" ref="H67:H105" si="41">BJ67</f>
        <v>2</v>
      </c>
      <c r="I67" s="131">
        <f t="shared" ref="I67:I105" si="42">BP67</f>
        <v>2976.578</v>
      </c>
      <c r="J67" s="132">
        <f t="shared" ref="J67:J105" si="43">AB67/AA67</f>
        <v>1.7194935643090683E-2</v>
      </c>
      <c r="K67" s="132">
        <f t="shared" ref="K67:K105" si="44">AC67/AA67</f>
        <v>0.32655403259355403</v>
      </c>
      <c r="L67" s="132">
        <f t="shared" ref="L67:L105" si="45">AD67/I67</f>
        <v>0.16596239036907481</v>
      </c>
      <c r="M67" s="133">
        <f t="shared" ref="M67:M105" si="46">Z67</f>
        <v>12.496</v>
      </c>
      <c r="N67" s="134">
        <f t="shared" ref="N67:N105" si="47">AE67*100/W67</f>
        <v>6.7191251161568752E-2</v>
      </c>
      <c r="O67" s="134">
        <f t="shared" ref="O67:O105" si="48">AF67*100/W67</f>
        <v>6.7863163673184443</v>
      </c>
      <c r="P67" s="216">
        <f t="shared" ref="P67:P105" si="49">AK67</f>
        <v>1</v>
      </c>
      <c r="Q67" s="217">
        <f t="shared" ref="Q67:Q105" si="50">AE67</f>
        <v>2</v>
      </c>
      <c r="R67" s="217">
        <f t="shared" ref="R67:R105" si="51">AF67</f>
        <v>202</v>
      </c>
      <c r="T67">
        <v>521</v>
      </c>
      <c r="U67">
        <v>7897</v>
      </c>
      <c r="V67" t="s">
        <v>346</v>
      </c>
      <c r="W67">
        <v>2976.578</v>
      </c>
      <c r="X67">
        <v>1483.88</v>
      </c>
      <c r="Y67">
        <v>2.0059999999999998</v>
      </c>
      <c r="Z67">
        <v>12.496</v>
      </c>
      <c r="AA67">
        <v>152.045524</v>
      </c>
      <c r="AB67">
        <v>2.6144129999999999</v>
      </c>
      <c r="AC67">
        <v>49.651079000000003</v>
      </c>
      <c r="AD67" s="1">
        <v>494</v>
      </c>
      <c r="AE67">
        <v>2</v>
      </c>
      <c r="AF67">
        <v>202</v>
      </c>
      <c r="AG67">
        <v>68</v>
      </c>
      <c r="AH67">
        <v>19.576885999999998</v>
      </c>
      <c r="AI67">
        <v>776.2</v>
      </c>
      <c r="AJ67">
        <v>0</v>
      </c>
      <c r="AK67">
        <v>1</v>
      </c>
      <c r="AL67">
        <v>11</v>
      </c>
      <c r="AM67" t="s">
        <v>347</v>
      </c>
      <c r="AN67" t="s">
        <v>617</v>
      </c>
      <c r="AO67">
        <v>2806.047</v>
      </c>
      <c r="AR67" t="s">
        <v>116</v>
      </c>
      <c r="AS67" t="s">
        <v>117</v>
      </c>
      <c r="AT67" t="s">
        <v>193</v>
      </c>
      <c r="AU67" t="s">
        <v>346</v>
      </c>
      <c r="AV67" t="s">
        <v>48</v>
      </c>
      <c r="AW67">
        <v>2</v>
      </c>
      <c r="BB67">
        <v>0.83608943754651599</v>
      </c>
      <c r="BC67" t="s">
        <v>67</v>
      </c>
      <c r="BF67" t="s">
        <v>116</v>
      </c>
      <c r="BG67" t="s">
        <v>117</v>
      </c>
      <c r="BH67" t="s">
        <v>346</v>
      </c>
      <c r="BI67">
        <v>7897</v>
      </c>
      <c r="BJ67">
        <v>2</v>
      </c>
      <c r="BK67" t="s">
        <v>193</v>
      </c>
      <c r="BL67" t="s">
        <v>195</v>
      </c>
      <c r="BM67">
        <v>0.83608943754651599</v>
      </c>
      <c r="BN67" t="s">
        <v>67</v>
      </c>
      <c r="BO67" t="s">
        <v>176</v>
      </c>
      <c r="BP67">
        <v>2976.578</v>
      </c>
    </row>
    <row r="68" spans="1:68" ht="16.5">
      <c r="A68" s="224" t="str">
        <f t="shared" si="35"/>
        <v>송도버스</v>
      </c>
      <c r="B68" s="108" t="str">
        <f t="shared" si="1"/>
        <v>송일용</v>
      </c>
      <c r="C68" s="109" t="str">
        <f t="shared" si="36"/>
        <v>C</v>
      </c>
      <c r="D68" s="110">
        <f t="shared" si="37"/>
        <v>0.87866936402987328</v>
      </c>
      <c r="E68" s="111">
        <f t="shared" si="38"/>
        <v>939</v>
      </c>
      <c r="F68" s="112" t="str">
        <f t="shared" si="39"/>
        <v>8</v>
      </c>
      <c r="G68" s="113" t="str">
        <f t="shared" si="40"/>
        <v>70바2253</v>
      </c>
      <c r="H68" s="114">
        <f t="shared" si="41"/>
        <v>3</v>
      </c>
      <c r="I68" s="115">
        <f t="shared" si="42"/>
        <v>2292.1150000000002</v>
      </c>
      <c r="J68" s="116">
        <f t="shared" si="43"/>
        <v>1.532076281851912E-2</v>
      </c>
      <c r="K68" s="116">
        <f t="shared" si="44"/>
        <v>0.37336257160626363</v>
      </c>
      <c r="L68" s="116">
        <f t="shared" si="45"/>
        <v>0.13219232019335853</v>
      </c>
      <c r="M68" s="117">
        <f t="shared" si="46"/>
        <v>14.42</v>
      </c>
      <c r="N68" s="118">
        <f t="shared" si="47"/>
        <v>8.7255656893305972E-2</v>
      </c>
      <c r="O68" s="118">
        <f t="shared" si="48"/>
        <v>43.278805819079764</v>
      </c>
      <c r="P68" s="218">
        <f t="shared" si="49"/>
        <v>34</v>
      </c>
      <c r="Q68" s="219">
        <f t="shared" si="50"/>
        <v>2</v>
      </c>
      <c r="R68" s="219">
        <f t="shared" si="51"/>
        <v>992</v>
      </c>
      <c r="T68">
        <v>521</v>
      </c>
      <c r="U68">
        <v>939</v>
      </c>
      <c r="V68" t="s">
        <v>348</v>
      </c>
      <c r="W68">
        <v>2292.1149999999998</v>
      </c>
      <c r="X68">
        <v>1250.3620000000001</v>
      </c>
      <c r="Y68">
        <v>1.833</v>
      </c>
      <c r="Z68">
        <v>14.42</v>
      </c>
      <c r="AA68">
        <v>135.21774500000001</v>
      </c>
      <c r="AB68">
        <v>2.0716389999999998</v>
      </c>
      <c r="AC68">
        <v>50.485244999999999</v>
      </c>
      <c r="AD68" s="1">
        <v>303</v>
      </c>
      <c r="AE68">
        <v>2</v>
      </c>
      <c r="AF68">
        <v>992</v>
      </c>
      <c r="AG68">
        <v>92</v>
      </c>
      <c r="AH68">
        <v>16.951288000000002</v>
      </c>
      <c r="AI68">
        <v>399</v>
      </c>
      <c r="AJ68">
        <v>29.7</v>
      </c>
      <c r="AK68">
        <v>34</v>
      </c>
      <c r="AL68">
        <v>6482</v>
      </c>
      <c r="AM68" t="s">
        <v>349</v>
      </c>
      <c r="AN68" t="s">
        <v>618</v>
      </c>
      <c r="AO68">
        <v>2086.201</v>
      </c>
      <c r="AR68" t="s">
        <v>116</v>
      </c>
      <c r="AS68" t="s">
        <v>118</v>
      </c>
      <c r="AT68" t="s">
        <v>227</v>
      </c>
      <c r="AU68" t="s">
        <v>348</v>
      </c>
      <c r="AV68" t="s">
        <v>48</v>
      </c>
      <c r="AW68">
        <v>3</v>
      </c>
      <c r="BB68">
        <v>0.87866936402987328</v>
      </c>
      <c r="BC68" t="s">
        <v>69</v>
      </c>
      <c r="BF68" t="s">
        <v>116</v>
      </c>
      <c r="BG68" t="s">
        <v>118</v>
      </c>
      <c r="BH68" t="s">
        <v>348</v>
      </c>
      <c r="BI68">
        <v>939</v>
      </c>
      <c r="BJ68">
        <v>3</v>
      </c>
      <c r="BK68" t="s">
        <v>227</v>
      </c>
      <c r="BL68" t="s">
        <v>213</v>
      </c>
      <c r="BM68">
        <v>0.87866936402987328</v>
      </c>
      <c r="BN68" t="s">
        <v>69</v>
      </c>
      <c r="BO68" t="s">
        <v>174</v>
      </c>
      <c r="BP68">
        <v>2292.1150000000002</v>
      </c>
    </row>
    <row r="69" spans="1:68" ht="16.5">
      <c r="A69" s="223" t="str">
        <f t="shared" si="35"/>
        <v>송도버스</v>
      </c>
      <c r="B69" s="124" t="str">
        <f t="shared" si="1"/>
        <v>신정은</v>
      </c>
      <c r="C69" s="125" t="str">
        <f t="shared" si="36"/>
        <v>S</v>
      </c>
      <c r="D69" s="126">
        <f t="shared" si="37"/>
        <v>1.0066666666666666</v>
      </c>
      <c r="E69" s="127">
        <f t="shared" si="38"/>
        <v>9189</v>
      </c>
      <c r="F69" s="128" t="str">
        <f t="shared" si="39"/>
        <v>16-1</v>
      </c>
      <c r="G69" s="129" t="str">
        <f t="shared" si="40"/>
        <v>70바2299</v>
      </c>
      <c r="H69" s="130">
        <f t="shared" si="41"/>
        <v>1</v>
      </c>
      <c r="I69" s="131">
        <f t="shared" si="42"/>
        <v>2775.4670000000001</v>
      </c>
      <c r="J69" s="132">
        <f t="shared" si="43"/>
        <v>1.1370933268284898E-2</v>
      </c>
      <c r="K69" s="132">
        <f t="shared" si="44"/>
        <v>0.31896738791767454</v>
      </c>
      <c r="L69" s="132">
        <f t="shared" si="45"/>
        <v>0.20789294198057479</v>
      </c>
      <c r="M69" s="133">
        <f t="shared" si="46"/>
        <v>11.75</v>
      </c>
      <c r="N69" s="134">
        <f t="shared" si="47"/>
        <v>3.6029972613617817E-2</v>
      </c>
      <c r="O69" s="134">
        <f t="shared" si="48"/>
        <v>12.322250633857292</v>
      </c>
      <c r="P69" s="216">
        <f t="shared" si="49"/>
        <v>14</v>
      </c>
      <c r="Q69" s="217">
        <f t="shared" si="50"/>
        <v>1</v>
      </c>
      <c r="R69" s="217">
        <f t="shared" si="51"/>
        <v>342</v>
      </c>
      <c r="T69">
        <v>521</v>
      </c>
      <c r="U69">
        <v>9189</v>
      </c>
      <c r="V69" t="s">
        <v>350</v>
      </c>
      <c r="W69">
        <v>2775.4670000000001</v>
      </c>
      <c r="X69">
        <v>1148.828</v>
      </c>
      <c r="Y69">
        <v>2.4159999999999999</v>
      </c>
      <c r="Z69">
        <v>11.75</v>
      </c>
      <c r="AA69">
        <v>145.47108499999999</v>
      </c>
      <c r="AB69">
        <v>1.654142</v>
      </c>
      <c r="AC69">
        <v>46.400531999999998</v>
      </c>
      <c r="AD69" s="1">
        <v>577</v>
      </c>
      <c r="AE69">
        <v>1</v>
      </c>
      <c r="AF69">
        <v>342</v>
      </c>
      <c r="AG69">
        <v>83</v>
      </c>
      <c r="AH69">
        <v>19.079166000000001</v>
      </c>
      <c r="AI69">
        <v>1032.3</v>
      </c>
      <c r="AJ69">
        <v>9.3000000000000007</v>
      </c>
      <c r="AK69">
        <v>14</v>
      </c>
      <c r="AL69">
        <v>983</v>
      </c>
      <c r="AM69" t="s">
        <v>351</v>
      </c>
      <c r="AN69" t="s">
        <v>619</v>
      </c>
      <c r="AO69">
        <v>2775.4670000000001</v>
      </c>
      <c r="AR69" t="s">
        <v>116</v>
      </c>
      <c r="AS69" t="s">
        <v>117</v>
      </c>
      <c r="AT69" t="s">
        <v>205</v>
      </c>
      <c r="AU69" t="s">
        <v>350</v>
      </c>
      <c r="AV69" t="s">
        <v>48</v>
      </c>
      <c r="AW69">
        <v>1</v>
      </c>
      <c r="BB69">
        <v>1.0066666666666666</v>
      </c>
      <c r="BC69" t="s">
        <v>71</v>
      </c>
      <c r="BF69" t="s">
        <v>116</v>
      </c>
      <c r="BG69" t="s">
        <v>117</v>
      </c>
      <c r="BH69" t="s">
        <v>350</v>
      </c>
      <c r="BI69">
        <v>9189</v>
      </c>
      <c r="BJ69">
        <v>1</v>
      </c>
      <c r="BK69" t="s">
        <v>205</v>
      </c>
      <c r="BL69" t="s">
        <v>171</v>
      </c>
      <c r="BM69">
        <v>1.0066666666666666</v>
      </c>
      <c r="BN69" t="s">
        <v>71</v>
      </c>
      <c r="BO69" t="s">
        <v>173</v>
      </c>
      <c r="BP69">
        <v>2775.4670000000001</v>
      </c>
    </row>
    <row r="70" spans="1:68" ht="16.5">
      <c r="A70" s="224" t="str">
        <f t="shared" si="35"/>
        <v>송도버스</v>
      </c>
      <c r="B70" s="108" t="str">
        <f t="shared" ref="B70:B129" si="52">IF(BH70="NULL", E70, BH70)</f>
        <v>신철순</v>
      </c>
      <c r="C70" s="109" t="str">
        <f t="shared" si="36"/>
        <v>C</v>
      </c>
      <c r="D70" s="110">
        <f t="shared" si="37"/>
        <v>0.86775119774362142</v>
      </c>
      <c r="E70" s="111">
        <f t="shared" si="38"/>
        <v>4920</v>
      </c>
      <c r="F70" s="112" t="str">
        <f t="shared" si="39"/>
        <v>8</v>
      </c>
      <c r="G70" s="113" t="str">
        <f t="shared" si="40"/>
        <v>70바2246</v>
      </c>
      <c r="H70" s="114">
        <f t="shared" si="41"/>
        <v>2</v>
      </c>
      <c r="I70" s="115">
        <f t="shared" si="42"/>
        <v>1106.5349999999999</v>
      </c>
      <c r="J70" s="116">
        <f t="shared" si="43"/>
        <v>3.7334886882629946E-2</v>
      </c>
      <c r="K70" s="116">
        <f t="shared" si="44"/>
        <v>0.3771508387566489</v>
      </c>
      <c r="L70" s="116">
        <f t="shared" si="45"/>
        <v>0.19972255735245611</v>
      </c>
      <c r="M70" s="117">
        <f t="shared" si="46"/>
        <v>15.898999999999999</v>
      </c>
      <c r="N70" s="118">
        <f t="shared" si="47"/>
        <v>0</v>
      </c>
      <c r="O70" s="118">
        <f t="shared" si="48"/>
        <v>21.870071891083427</v>
      </c>
      <c r="P70" s="218">
        <f t="shared" si="49"/>
        <v>22</v>
      </c>
      <c r="Q70" s="219">
        <f t="shared" si="50"/>
        <v>0</v>
      </c>
      <c r="R70" s="219">
        <f t="shared" si="51"/>
        <v>242</v>
      </c>
      <c r="T70">
        <v>521</v>
      </c>
      <c r="U70">
        <v>4920</v>
      </c>
      <c r="V70" t="s">
        <v>352</v>
      </c>
      <c r="W70">
        <v>1106.5350000000001</v>
      </c>
      <c r="X70">
        <v>633.33199999999999</v>
      </c>
      <c r="Y70">
        <v>1.7470000000000001</v>
      </c>
      <c r="Z70">
        <v>15.898999999999999</v>
      </c>
      <c r="AA70">
        <v>66.574434999999994</v>
      </c>
      <c r="AB70">
        <v>2.4855489999999998</v>
      </c>
      <c r="AC70">
        <v>25.108604</v>
      </c>
      <c r="AD70" s="1">
        <v>221</v>
      </c>
      <c r="AE70">
        <v>0</v>
      </c>
      <c r="AF70">
        <v>242</v>
      </c>
      <c r="AG70">
        <v>76</v>
      </c>
      <c r="AH70">
        <v>16.621019</v>
      </c>
      <c r="AI70">
        <v>253.5</v>
      </c>
      <c r="AJ70">
        <v>0</v>
      </c>
      <c r="AK70">
        <v>22</v>
      </c>
      <c r="AL70">
        <v>10649</v>
      </c>
      <c r="AM70" t="s">
        <v>353</v>
      </c>
      <c r="AN70" t="s">
        <v>620</v>
      </c>
      <c r="AO70">
        <v>953.35699999999997</v>
      </c>
      <c r="AR70" t="s">
        <v>116</v>
      </c>
      <c r="AS70" t="s">
        <v>118</v>
      </c>
      <c r="AT70" t="s">
        <v>223</v>
      </c>
      <c r="AU70" t="s">
        <v>352</v>
      </c>
      <c r="AV70" t="s">
        <v>48</v>
      </c>
      <c r="AW70">
        <v>2</v>
      </c>
      <c r="BB70">
        <v>0.86775119774362142</v>
      </c>
      <c r="BC70" t="s">
        <v>69</v>
      </c>
      <c r="BF70" t="s">
        <v>116</v>
      </c>
      <c r="BG70" t="s">
        <v>118</v>
      </c>
      <c r="BH70" t="s">
        <v>352</v>
      </c>
      <c r="BI70">
        <v>4920</v>
      </c>
      <c r="BJ70">
        <v>2</v>
      </c>
      <c r="BK70" t="s">
        <v>223</v>
      </c>
      <c r="BL70" t="s">
        <v>244</v>
      </c>
      <c r="BM70">
        <v>0.86775119774362142</v>
      </c>
      <c r="BN70" t="s">
        <v>69</v>
      </c>
      <c r="BO70" t="s">
        <v>174</v>
      </c>
      <c r="BP70">
        <v>1106.5349999999999</v>
      </c>
    </row>
    <row r="71" spans="1:68" ht="16.5">
      <c r="A71" s="223" t="str">
        <f t="shared" si="35"/>
        <v>송도버스</v>
      </c>
      <c r="B71" s="124" t="str">
        <f t="shared" si="52"/>
        <v>양현세</v>
      </c>
      <c r="C71" s="125" t="str">
        <f t="shared" si="36"/>
        <v>F</v>
      </c>
      <c r="D71" s="126">
        <f t="shared" si="37"/>
        <v>0.74847458619579554</v>
      </c>
      <c r="E71" s="127">
        <f t="shared" si="38"/>
        <v>5027</v>
      </c>
      <c r="F71" s="128" t="str">
        <f t="shared" si="39"/>
        <v>16-1</v>
      </c>
      <c r="G71" s="129" t="str">
        <f t="shared" si="40"/>
        <v>70바2233</v>
      </c>
      <c r="H71" s="130">
        <f t="shared" si="41"/>
        <v>2</v>
      </c>
      <c r="I71" s="131">
        <f t="shared" si="42"/>
        <v>1756.0640000000001</v>
      </c>
      <c r="J71" s="132">
        <f t="shared" si="43"/>
        <v>3.3624014796075137E-2</v>
      </c>
      <c r="K71" s="132">
        <f t="shared" si="44"/>
        <v>0.32994164631388057</v>
      </c>
      <c r="L71" s="132">
        <f t="shared" si="45"/>
        <v>0.18336461541265009</v>
      </c>
      <c r="M71" s="133">
        <f t="shared" si="46"/>
        <v>16.675999999999998</v>
      </c>
      <c r="N71" s="134">
        <f t="shared" si="47"/>
        <v>0</v>
      </c>
      <c r="O71" s="134">
        <f t="shared" si="48"/>
        <v>41.513293365162085</v>
      </c>
      <c r="P71" s="216">
        <f t="shared" si="49"/>
        <v>24</v>
      </c>
      <c r="Q71" s="217">
        <f t="shared" si="50"/>
        <v>0</v>
      </c>
      <c r="R71" s="217">
        <f t="shared" si="51"/>
        <v>729</v>
      </c>
      <c r="T71">
        <v>521</v>
      </c>
      <c r="U71">
        <v>5027</v>
      </c>
      <c r="V71" t="s">
        <v>354</v>
      </c>
      <c r="W71">
        <v>1756.0640000000001</v>
      </c>
      <c r="X71">
        <v>974.79899999999998</v>
      </c>
      <c r="Y71">
        <v>1.8009999999999999</v>
      </c>
      <c r="Z71">
        <v>16.675999999999998</v>
      </c>
      <c r="AA71">
        <v>87.337755999999999</v>
      </c>
      <c r="AB71">
        <v>2.9366460000000001</v>
      </c>
      <c r="AC71">
        <v>28.816362999999999</v>
      </c>
      <c r="AD71" s="1">
        <v>322</v>
      </c>
      <c r="AE71">
        <v>0</v>
      </c>
      <c r="AF71">
        <v>729</v>
      </c>
      <c r="AG71">
        <v>84</v>
      </c>
      <c r="AH71">
        <v>20.106584000000002</v>
      </c>
      <c r="AI71">
        <v>618.5</v>
      </c>
      <c r="AJ71">
        <v>13.3</v>
      </c>
      <c r="AK71">
        <v>24</v>
      </c>
      <c r="AL71">
        <v>10728</v>
      </c>
      <c r="AM71" t="s">
        <v>355</v>
      </c>
      <c r="AN71" t="s">
        <v>621</v>
      </c>
      <c r="AO71">
        <v>1591.5920000000001</v>
      </c>
      <c r="AR71" t="s">
        <v>116</v>
      </c>
      <c r="AS71" t="s">
        <v>117</v>
      </c>
      <c r="AT71" t="s">
        <v>194</v>
      </c>
      <c r="AU71" t="s">
        <v>354</v>
      </c>
      <c r="AV71" t="s">
        <v>48</v>
      </c>
      <c r="AW71">
        <v>2</v>
      </c>
      <c r="BB71">
        <v>0.74847458619579554</v>
      </c>
      <c r="BC71" t="s">
        <v>70</v>
      </c>
      <c r="BF71" t="s">
        <v>116</v>
      </c>
      <c r="BG71" t="s">
        <v>117</v>
      </c>
      <c r="BH71" t="s">
        <v>354</v>
      </c>
      <c r="BI71">
        <v>5027</v>
      </c>
      <c r="BJ71">
        <v>2</v>
      </c>
      <c r="BK71" t="s">
        <v>194</v>
      </c>
      <c r="BL71" t="s">
        <v>196</v>
      </c>
      <c r="BM71">
        <v>0.74847458619579554</v>
      </c>
      <c r="BN71" t="s">
        <v>70</v>
      </c>
      <c r="BO71" t="s">
        <v>184</v>
      </c>
      <c r="BP71">
        <v>1756.0640000000001</v>
      </c>
    </row>
    <row r="72" spans="1:68" ht="16.5">
      <c r="A72" s="224" t="str">
        <f t="shared" si="35"/>
        <v>송도버스</v>
      </c>
      <c r="B72" s="108" t="str">
        <f t="shared" si="52"/>
        <v>여종수</v>
      </c>
      <c r="C72" s="109" t="str">
        <f t="shared" si="36"/>
        <v>D</v>
      </c>
      <c r="D72" s="110">
        <f t="shared" si="37"/>
        <v>0.84472273273260012</v>
      </c>
      <c r="E72" s="111">
        <f t="shared" si="38"/>
        <v>2598</v>
      </c>
      <c r="F72" s="112" t="str">
        <f t="shared" si="39"/>
        <v>8</v>
      </c>
      <c r="G72" s="113" t="str">
        <f t="shared" si="40"/>
        <v>70바2232</v>
      </c>
      <c r="H72" s="114">
        <f t="shared" si="41"/>
        <v>6</v>
      </c>
      <c r="I72" s="115">
        <f t="shared" si="42"/>
        <v>1650.7289999999998</v>
      </c>
      <c r="J72" s="116">
        <f t="shared" si="43"/>
        <v>1.4485640923970635E-2</v>
      </c>
      <c r="K72" s="116">
        <f t="shared" si="44"/>
        <v>0.37375722427324537</v>
      </c>
      <c r="L72" s="116">
        <f t="shared" si="45"/>
        <v>0.22232601474863534</v>
      </c>
      <c r="M72" s="117">
        <f t="shared" si="46"/>
        <v>13.505000000000001</v>
      </c>
      <c r="N72" s="118">
        <f t="shared" si="47"/>
        <v>0</v>
      </c>
      <c r="O72" s="118">
        <f t="shared" si="48"/>
        <v>32.046447357500838</v>
      </c>
      <c r="P72" s="218">
        <f t="shared" si="49"/>
        <v>44</v>
      </c>
      <c r="Q72" s="219">
        <f t="shared" si="50"/>
        <v>0</v>
      </c>
      <c r="R72" s="219">
        <f t="shared" si="51"/>
        <v>529</v>
      </c>
      <c r="T72">
        <v>521</v>
      </c>
      <c r="U72">
        <v>2598</v>
      </c>
      <c r="V72" t="s">
        <v>356</v>
      </c>
      <c r="W72">
        <v>1650.729</v>
      </c>
      <c r="X72">
        <v>940.17</v>
      </c>
      <c r="Y72">
        <v>1.756</v>
      </c>
      <c r="Z72">
        <v>13.505000000000001</v>
      </c>
      <c r="AA72">
        <v>99.138864999999996</v>
      </c>
      <c r="AB72">
        <v>1.4360900000000001</v>
      </c>
      <c r="AC72">
        <v>37.053866999999997</v>
      </c>
      <c r="AD72" s="1">
        <v>367</v>
      </c>
      <c r="AE72">
        <v>0</v>
      </c>
      <c r="AF72">
        <v>529</v>
      </c>
      <c r="AG72">
        <v>88</v>
      </c>
      <c r="AH72">
        <v>16.650673999999999</v>
      </c>
      <c r="AI72">
        <v>535.20000000000005</v>
      </c>
      <c r="AJ72">
        <v>52</v>
      </c>
      <c r="AK72">
        <v>44</v>
      </c>
      <c r="AL72">
        <v>12605</v>
      </c>
      <c r="AM72" t="s">
        <v>357</v>
      </c>
      <c r="AN72" t="s">
        <v>622</v>
      </c>
      <c r="AO72">
        <v>871.94899999999996</v>
      </c>
      <c r="AR72" t="s">
        <v>116</v>
      </c>
      <c r="AS72" t="s">
        <v>118</v>
      </c>
      <c r="AT72" t="s">
        <v>215</v>
      </c>
      <c r="AU72" t="s">
        <v>356</v>
      </c>
      <c r="AV72" t="s">
        <v>48</v>
      </c>
      <c r="AW72">
        <v>6</v>
      </c>
      <c r="BB72">
        <v>0.84472273273260012</v>
      </c>
      <c r="BC72" t="s">
        <v>67</v>
      </c>
      <c r="BF72" t="s">
        <v>116</v>
      </c>
      <c r="BG72" t="s">
        <v>118</v>
      </c>
      <c r="BH72" t="s">
        <v>356</v>
      </c>
      <c r="BI72">
        <v>2598</v>
      </c>
      <c r="BJ72">
        <v>6</v>
      </c>
      <c r="BK72" t="s">
        <v>215</v>
      </c>
      <c r="BL72" t="s">
        <v>230</v>
      </c>
      <c r="BM72">
        <v>0.84472273273260012</v>
      </c>
      <c r="BN72" t="s">
        <v>67</v>
      </c>
      <c r="BO72" t="s">
        <v>176</v>
      </c>
      <c r="BP72">
        <v>1650.7289999999998</v>
      </c>
    </row>
    <row r="73" spans="1:68" ht="16.5">
      <c r="A73" s="223" t="str">
        <f t="shared" si="35"/>
        <v>송도버스</v>
      </c>
      <c r="B73" s="124" t="str">
        <f t="shared" si="52"/>
        <v>오병찬</v>
      </c>
      <c r="C73" s="125" t="str">
        <f t="shared" si="36"/>
        <v>A</v>
      </c>
      <c r="D73" s="126">
        <f t="shared" si="37"/>
        <v>0.97846766941599006</v>
      </c>
      <c r="E73" s="127">
        <f t="shared" si="38"/>
        <v>7800</v>
      </c>
      <c r="F73" s="128" t="str">
        <f t="shared" si="39"/>
        <v>8</v>
      </c>
      <c r="G73" s="129" t="str">
        <f t="shared" si="40"/>
        <v>70바2255</v>
      </c>
      <c r="H73" s="130">
        <f t="shared" si="41"/>
        <v>3</v>
      </c>
      <c r="I73" s="131">
        <f t="shared" si="42"/>
        <v>2419.0540000000001</v>
      </c>
      <c r="J73" s="132">
        <f t="shared" si="43"/>
        <v>1.7707956808821635E-2</v>
      </c>
      <c r="K73" s="132">
        <f t="shared" si="44"/>
        <v>0.35817017711002963</v>
      </c>
      <c r="L73" s="132">
        <f t="shared" si="45"/>
        <v>0.12980280721306758</v>
      </c>
      <c r="M73" s="133">
        <f t="shared" si="46"/>
        <v>13.179</v>
      </c>
      <c r="N73" s="134">
        <f t="shared" si="47"/>
        <v>0</v>
      </c>
      <c r="O73" s="134">
        <f t="shared" si="48"/>
        <v>13.683034773097251</v>
      </c>
      <c r="P73" s="216">
        <f t="shared" si="49"/>
        <v>15</v>
      </c>
      <c r="Q73" s="217">
        <f t="shared" si="50"/>
        <v>0</v>
      </c>
      <c r="R73" s="217">
        <f t="shared" si="51"/>
        <v>331</v>
      </c>
      <c r="T73">
        <v>521</v>
      </c>
      <c r="U73">
        <v>7800</v>
      </c>
      <c r="V73" t="s">
        <v>358</v>
      </c>
      <c r="W73">
        <v>2419.0540000000001</v>
      </c>
      <c r="X73">
        <v>1233.337</v>
      </c>
      <c r="Y73">
        <v>1.9610000000000001</v>
      </c>
      <c r="Z73">
        <v>13.179</v>
      </c>
      <c r="AA73">
        <v>140.83301800000001</v>
      </c>
      <c r="AB73">
        <v>2.493865</v>
      </c>
      <c r="AC73">
        <v>50.442186999999997</v>
      </c>
      <c r="AD73" s="1">
        <v>314</v>
      </c>
      <c r="AE73">
        <v>0</v>
      </c>
      <c r="AF73">
        <v>331</v>
      </c>
      <c r="AG73">
        <v>87</v>
      </c>
      <c r="AH73">
        <v>17.176753000000001</v>
      </c>
      <c r="AI73">
        <v>440</v>
      </c>
      <c r="AJ73">
        <v>45.5</v>
      </c>
      <c r="AK73">
        <v>15</v>
      </c>
      <c r="AL73">
        <v>5018</v>
      </c>
      <c r="AM73" t="s">
        <v>359</v>
      </c>
      <c r="AN73" t="s">
        <v>623</v>
      </c>
      <c r="AO73">
        <v>2043.231</v>
      </c>
      <c r="AR73" t="s">
        <v>116</v>
      </c>
      <c r="AS73" t="s">
        <v>118</v>
      </c>
      <c r="AT73" t="s">
        <v>228</v>
      </c>
      <c r="AU73" t="s">
        <v>358</v>
      </c>
      <c r="AV73" t="s">
        <v>48</v>
      </c>
      <c r="AW73">
        <v>3</v>
      </c>
      <c r="BB73">
        <v>0.97846766941599006</v>
      </c>
      <c r="BC73" t="s">
        <v>66</v>
      </c>
      <c r="BF73" t="s">
        <v>116</v>
      </c>
      <c r="BG73" t="s">
        <v>118</v>
      </c>
      <c r="BH73" t="s">
        <v>358</v>
      </c>
      <c r="BI73">
        <v>7800</v>
      </c>
      <c r="BJ73">
        <v>3</v>
      </c>
      <c r="BK73" t="s">
        <v>228</v>
      </c>
      <c r="BL73" t="s">
        <v>235</v>
      </c>
      <c r="BM73">
        <v>0.97846766941599006</v>
      </c>
      <c r="BN73" t="s">
        <v>66</v>
      </c>
      <c r="BO73" t="s">
        <v>175</v>
      </c>
      <c r="BP73">
        <v>2419.0540000000001</v>
      </c>
    </row>
    <row r="74" spans="1:68" ht="16.5">
      <c r="A74" s="224" t="str">
        <f t="shared" si="35"/>
        <v>송도버스</v>
      </c>
      <c r="B74" s="108" t="str">
        <f t="shared" si="52"/>
        <v>오승근</v>
      </c>
      <c r="C74" s="109" t="str">
        <f t="shared" si="36"/>
        <v>B</v>
      </c>
      <c r="D74" s="110">
        <f t="shared" si="37"/>
        <v>0.93266383510150874</v>
      </c>
      <c r="E74" s="111">
        <f t="shared" si="38"/>
        <v>9933</v>
      </c>
      <c r="F74" s="112" t="str">
        <f t="shared" si="39"/>
        <v>8</v>
      </c>
      <c r="G74" s="113" t="str">
        <f t="shared" si="40"/>
        <v>70바2271</v>
      </c>
      <c r="H74" s="114">
        <f t="shared" si="41"/>
        <v>2</v>
      </c>
      <c r="I74" s="115">
        <f t="shared" si="42"/>
        <v>1730.7860000000001</v>
      </c>
      <c r="J74" s="116">
        <f t="shared" si="43"/>
        <v>1.9255463249244896E-2</v>
      </c>
      <c r="K74" s="116">
        <f t="shared" si="44"/>
        <v>0.37251553578677038</v>
      </c>
      <c r="L74" s="116">
        <f t="shared" si="45"/>
        <v>0.24208654333926896</v>
      </c>
      <c r="M74" s="117">
        <f t="shared" si="46"/>
        <v>16.433</v>
      </c>
      <c r="N74" s="118">
        <f t="shared" si="47"/>
        <v>5.7777217980732452E-2</v>
      </c>
      <c r="O74" s="118">
        <f t="shared" si="48"/>
        <v>10.11101314662818</v>
      </c>
      <c r="P74" s="218">
        <f t="shared" si="49"/>
        <v>12</v>
      </c>
      <c r="Q74" s="219">
        <f t="shared" si="50"/>
        <v>1</v>
      </c>
      <c r="R74" s="219">
        <f t="shared" si="51"/>
        <v>175</v>
      </c>
      <c r="T74">
        <v>521</v>
      </c>
      <c r="U74">
        <v>9933</v>
      </c>
      <c r="V74" t="s">
        <v>360</v>
      </c>
      <c r="W74">
        <v>1730.7860000000001</v>
      </c>
      <c r="X74">
        <v>926.03800000000001</v>
      </c>
      <c r="Y74">
        <v>1.869</v>
      </c>
      <c r="Z74">
        <v>16.433</v>
      </c>
      <c r="AA74">
        <v>103.216369</v>
      </c>
      <c r="AB74">
        <v>1.987479</v>
      </c>
      <c r="AC74">
        <v>38.449700999999997</v>
      </c>
      <c r="AD74" s="1">
        <v>419</v>
      </c>
      <c r="AE74">
        <v>1</v>
      </c>
      <c r="AF74">
        <v>175</v>
      </c>
      <c r="AG74">
        <v>81</v>
      </c>
      <c r="AH74">
        <v>16.768522000000001</v>
      </c>
      <c r="AI74">
        <v>449.8</v>
      </c>
      <c r="AJ74">
        <v>0</v>
      </c>
      <c r="AK74">
        <v>12</v>
      </c>
      <c r="AL74">
        <v>3468</v>
      </c>
      <c r="AM74" t="s">
        <v>361</v>
      </c>
      <c r="AN74" t="s">
        <v>624</v>
      </c>
      <c r="AO74">
        <v>1655.3330000000001</v>
      </c>
      <c r="AR74" t="s">
        <v>116</v>
      </c>
      <c r="AS74" t="s">
        <v>118</v>
      </c>
      <c r="AT74" t="s">
        <v>233</v>
      </c>
      <c r="AU74" t="s">
        <v>360</v>
      </c>
      <c r="AV74" t="s">
        <v>48</v>
      </c>
      <c r="AW74">
        <v>2</v>
      </c>
      <c r="BB74">
        <v>0.93266383510150874</v>
      </c>
      <c r="BC74" t="s">
        <v>68</v>
      </c>
      <c r="BF74" t="s">
        <v>116</v>
      </c>
      <c r="BG74" t="s">
        <v>118</v>
      </c>
      <c r="BH74" t="s">
        <v>360</v>
      </c>
      <c r="BI74">
        <v>9933</v>
      </c>
      <c r="BJ74">
        <v>2</v>
      </c>
      <c r="BK74" t="s">
        <v>233</v>
      </c>
      <c r="BL74" t="s">
        <v>245</v>
      </c>
      <c r="BM74">
        <v>0.93266383510150874</v>
      </c>
      <c r="BN74" t="s">
        <v>68</v>
      </c>
      <c r="BO74" t="s">
        <v>172</v>
      </c>
      <c r="BP74">
        <v>1730.7860000000001</v>
      </c>
    </row>
    <row r="75" spans="1:68" ht="16.5">
      <c r="A75" s="223" t="str">
        <f t="shared" si="35"/>
        <v>송도버스</v>
      </c>
      <c r="B75" s="124" t="str">
        <f t="shared" si="52"/>
        <v>우관석</v>
      </c>
      <c r="C75" s="125" t="str">
        <f t="shared" si="36"/>
        <v>A</v>
      </c>
      <c r="D75" s="126">
        <f t="shared" si="37"/>
        <v>0.95182128402050825</v>
      </c>
      <c r="E75" s="127">
        <f t="shared" si="38"/>
        <v>3323</v>
      </c>
      <c r="F75" s="128" t="str">
        <f t="shared" si="39"/>
        <v>16-1</v>
      </c>
      <c r="G75" s="129" t="str">
        <f t="shared" si="40"/>
        <v>70바2320</v>
      </c>
      <c r="H75" s="130">
        <f t="shared" si="41"/>
        <v>15</v>
      </c>
      <c r="I75" s="131">
        <f t="shared" si="42"/>
        <v>2654.6749999999997</v>
      </c>
      <c r="J75" s="132">
        <f t="shared" si="43"/>
        <v>2.0873918041733736E-2</v>
      </c>
      <c r="K75" s="132">
        <f t="shared" si="44"/>
        <v>0.28213201078218586</v>
      </c>
      <c r="L75" s="132">
        <f t="shared" si="45"/>
        <v>0.15180766007138352</v>
      </c>
      <c r="M75" s="133">
        <f t="shared" si="46"/>
        <v>9.9529999999999994</v>
      </c>
      <c r="N75" s="134">
        <f t="shared" si="47"/>
        <v>0.18834697279327978</v>
      </c>
      <c r="O75" s="134">
        <f t="shared" si="48"/>
        <v>3.5409230885136598</v>
      </c>
      <c r="P75" s="216">
        <f t="shared" si="49"/>
        <v>12</v>
      </c>
      <c r="Q75" s="217">
        <f t="shared" si="50"/>
        <v>5</v>
      </c>
      <c r="R75" s="217">
        <f t="shared" si="51"/>
        <v>94</v>
      </c>
      <c r="T75">
        <v>521</v>
      </c>
      <c r="U75">
        <v>3323</v>
      </c>
      <c r="V75" t="s">
        <v>472</v>
      </c>
      <c r="W75">
        <v>2654.6750000000002</v>
      </c>
      <c r="X75">
        <v>1242.883</v>
      </c>
      <c r="Y75">
        <v>2.1360000000000001</v>
      </c>
      <c r="Z75">
        <v>9.9529999999999994</v>
      </c>
      <c r="AA75">
        <v>151.49024700000001</v>
      </c>
      <c r="AB75">
        <v>3.1621950000000001</v>
      </c>
      <c r="AC75">
        <v>42.740248000000001</v>
      </c>
      <c r="AD75" s="1">
        <v>403</v>
      </c>
      <c r="AE75">
        <v>5</v>
      </c>
      <c r="AF75">
        <v>94</v>
      </c>
      <c r="AG75">
        <v>90</v>
      </c>
      <c r="AH75">
        <v>17.523734999999999</v>
      </c>
      <c r="AI75">
        <v>337.3</v>
      </c>
      <c r="AJ75">
        <v>29.9</v>
      </c>
      <c r="AK75">
        <v>12</v>
      </c>
      <c r="AL75">
        <v>1520</v>
      </c>
      <c r="AM75" t="s">
        <v>473</v>
      </c>
      <c r="AN75" t="s">
        <v>625</v>
      </c>
      <c r="AO75">
        <v>310.05900000000003</v>
      </c>
      <c r="AR75" t="s">
        <v>116</v>
      </c>
      <c r="AS75" t="s">
        <v>117</v>
      </c>
      <c r="AT75" t="s">
        <v>208</v>
      </c>
      <c r="AU75" t="s">
        <v>472</v>
      </c>
      <c r="AV75" t="s">
        <v>48</v>
      </c>
      <c r="AW75">
        <v>15</v>
      </c>
      <c r="BB75">
        <v>0.95182128402050825</v>
      </c>
      <c r="BC75" t="s">
        <v>66</v>
      </c>
      <c r="BF75" t="s">
        <v>116</v>
      </c>
      <c r="BG75" t="s">
        <v>117</v>
      </c>
      <c r="BH75" t="s">
        <v>472</v>
      </c>
      <c r="BI75">
        <v>3323</v>
      </c>
      <c r="BJ75">
        <v>15</v>
      </c>
      <c r="BK75" t="s">
        <v>208</v>
      </c>
      <c r="BL75" t="s">
        <v>241</v>
      </c>
      <c r="BM75">
        <v>0.95182128402050825</v>
      </c>
      <c r="BN75" t="s">
        <v>66</v>
      </c>
      <c r="BO75" t="s">
        <v>175</v>
      </c>
      <c r="BP75">
        <v>2654.6749999999997</v>
      </c>
    </row>
    <row r="76" spans="1:68" ht="16.5">
      <c r="A76" s="224" t="str">
        <f t="shared" si="35"/>
        <v>송도버스</v>
      </c>
      <c r="B76" s="108" t="str">
        <f t="shared" si="52"/>
        <v>유영욱</v>
      </c>
      <c r="C76" s="109" t="str">
        <f t="shared" si="36"/>
        <v>C</v>
      </c>
      <c r="D76" s="110">
        <f t="shared" si="37"/>
        <v>0.85578765340678142</v>
      </c>
      <c r="E76" s="111">
        <f t="shared" si="38"/>
        <v>8199</v>
      </c>
      <c r="F76" s="112" t="str">
        <f t="shared" si="39"/>
        <v>8</v>
      </c>
      <c r="G76" s="113" t="str">
        <f t="shared" si="40"/>
        <v>70바2308</v>
      </c>
      <c r="H76" s="114">
        <f t="shared" si="41"/>
        <v>3</v>
      </c>
      <c r="I76" s="115">
        <f t="shared" si="42"/>
        <v>1968.9209999999998</v>
      </c>
      <c r="J76" s="116">
        <f t="shared" si="43"/>
        <v>9.2081418633833106E-3</v>
      </c>
      <c r="K76" s="116">
        <f t="shared" si="44"/>
        <v>0.35729855767990576</v>
      </c>
      <c r="L76" s="116">
        <f t="shared" si="45"/>
        <v>0.236169963142249</v>
      </c>
      <c r="M76" s="117">
        <f t="shared" si="46"/>
        <v>16.917999999999999</v>
      </c>
      <c r="N76" s="118">
        <f t="shared" si="47"/>
        <v>5.0255574725265338E-2</v>
      </c>
      <c r="O76" s="118">
        <f t="shared" si="48"/>
        <v>21.308363683512503</v>
      </c>
      <c r="P76" s="218">
        <f t="shared" si="49"/>
        <v>18</v>
      </c>
      <c r="Q76" s="219">
        <f t="shared" si="50"/>
        <v>1</v>
      </c>
      <c r="R76" s="219">
        <f t="shared" si="51"/>
        <v>424</v>
      </c>
      <c r="T76">
        <v>521</v>
      </c>
      <c r="U76">
        <v>8199</v>
      </c>
      <c r="V76" t="s">
        <v>362</v>
      </c>
      <c r="W76">
        <v>1989.829</v>
      </c>
      <c r="X76">
        <v>1107.8140000000001</v>
      </c>
      <c r="Y76">
        <v>1.796</v>
      </c>
      <c r="Z76">
        <v>16.917999999999999</v>
      </c>
      <c r="AA76">
        <v>115.444138</v>
      </c>
      <c r="AB76">
        <v>1.063026</v>
      </c>
      <c r="AC76">
        <v>41.248024000000001</v>
      </c>
      <c r="AD76" s="1">
        <v>465</v>
      </c>
      <c r="AE76">
        <v>1</v>
      </c>
      <c r="AF76">
        <v>424</v>
      </c>
      <c r="AG76">
        <v>86</v>
      </c>
      <c r="AH76">
        <v>17.236293</v>
      </c>
      <c r="AI76">
        <v>299.89999999999998</v>
      </c>
      <c r="AJ76">
        <v>4</v>
      </c>
      <c r="AK76">
        <v>18</v>
      </c>
      <c r="AL76">
        <v>3038</v>
      </c>
      <c r="AM76" t="s">
        <v>363</v>
      </c>
      <c r="AN76" t="s">
        <v>626</v>
      </c>
      <c r="AO76">
        <v>1802.444</v>
      </c>
      <c r="AR76" t="s">
        <v>116</v>
      </c>
      <c r="AS76" t="s">
        <v>118</v>
      </c>
      <c r="AT76" t="s">
        <v>244</v>
      </c>
      <c r="AU76" t="s">
        <v>362</v>
      </c>
      <c r="AV76" t="s">
        <v>48</v>
      </c>
      <c r="AW76">
        <v>3</v>
      </c>
      <c r="BB76">
        <v>0.85578765340678142</v>
      </c>
      <c r="BC76" t="s">
        <v>69</v>
      </c>
      <c r="BF76" t="s">
        <v>116</v>
      </c>
      <c r="BG76" t="s">
        <v>118</v>
      </c>
      <c r="BH76" t="s">
        <v>362</v>
      </c>
      <c r="BI76">
        <v>8199</v>
      </c>
      <c r="BJ76">
        <v>3</v>
      </c>
      <c r="BK76" t="s">
        <v>244</v>
      </c>
      <c r="BL76" t="s">
        <v>213</v>
      </c>
      <c r="BM76">
        <v>0.85578765340678142</v>
      </c>
      <c r="BN76" t="s">
        <v>69</v>
      </c>
      <c r="BO76" t="s">
        <v>174</v>
      </c>
      <c r="BP76">
        <v>1968.9209999999998</v>
      </c>
    </row>
    <row r="77" spans="1:68" ht="16.5">
      <c r="A77" s="223" t="str">
        <f t="shared" si="35"/>
        <v>송도버스</v>
      </c>
      <c r="B77" s="124" t="str">
        <f t="shared" si="52"/>
        <v>유주현</v>
      </c>
      <c r="C77" s="125" t="str">
        <f t="shared" si="36"/>
        <v>F</v>
      </c>
      <c r="D77" s="126">
        <f t="shared" si="37"/>
        <v>0.78674307457991333</v>
      </c>
      <c r="E77" s="127">
        <f t="shared" si="38"/>
        <v>8628</v>
      </c>
      <c r="F77" s="128" t="str">
        <f t="shared" si="39"/>
        <v>8</v>
      </c>
      <c r="G77" s="129" t="str">
        <f t="shared" si="40"/>
        <v>70바2276</v>
      </c>
      <c r="H77" s="130">
        <f t="shared" si="41"/>
        <v>8</v>
      </c>
      <c r="I77" s="131">
        <f t="shared" si="42"/>
        <v>1196.482</v>
      </c>
      <c r="J77" s="132">
        <f t="shared" si="43"/>
        <v>2.539792597668625E-3</v>
      </c>
      <c r="K77" s="132">
        <f t="shared" si="44"/>
        <v>0.36384654686599172</v>
      </c>
      <c r="L77" s="132">
        <f t="shared" si="45"/>
        <v>2.3401940020827728E-2</v>
      </c>
      <c r="M77" s="133">
        <f t="shared" si="46"/>
        <v>16.904</v>
      </c>
      <c r="N77" s="134">
        <f t="shared" si="47"/>
        <v>0</v>
      </c>
      <c r="O77" s="134">
        <f t="shared" si="48"/>
        <v>35.102910031241592</v>
      </c>
      <c r="P77" s="216">
        <f t="shared" si="49"/>
        <v>8</v>
      </c>
      <c r="Q77" s="217">
        <f t="shared" si="50"/>
        <v>0</v>
      </c>
      <c r="R77" s="217">
        <f t="shared" si="51"/>
        <v>420</v>
      </c>
      <c r="T77">
        <v>521</v>
      </c>
      <c r="U77">
        <v>8628</v>
      </c>
      <c r="V77" t="s">
        <v>364</v>
      </c>
      <c r="W77">
        <v>1196.482</v>
      </c>
      <c r="X77">
        <v>669.04200000000003</v>
      </c>
      <c r="Y77">
        <v>1.788</v>
      </c>
      <c r="Z77">
        <v>16.904</v>
      </c>
      <c r="AA77">
        <v>65.177762999999999</v>
      </c>
      <c r="AB77">
        <v>0.16553799999999999</v>
      </c>
      <c r="AC77">
        <v>23.714704000000001</v>
      </c>
      <c r="AD77" s="1">
        <v>28</v>
      </c>
      <c r="AE77">
        <v>0</v>
      </c>
      <c r="AF77">
        <v>420</v>
      </c>
      <c r="AG77">
        <v>78</v>
      </c>
      <c r="AH77">
        <v>18.357211</v>
      </c>
      <c r="AI77">
        <v>390.5</v>
      </c>
      <c r="AJ77">
        <v>0</v>
      </c>
      <c r="AK77">
        <v>8</v>
      </c>
      <c r="AL77">
        <v>3037</v>
      </c>
      <c r="AM77" t="s">
        <v>365</v>
      </c>
      <c r="AN77" t="s">
        <v>627</v>
      </c>
      <c r="AO77">
        <v>192.33699999999999</v>
      </c>
      <c r="AR77" t="s">
        <v>116</v>
      </c>
      <c r="AS77" t="s">
        <v>118</v>
      </c>
      <c r="AT77" t="s">
        <v>234</v>
      </c>
      <c r="AU77" t="s">
        <v>364</v>
      </c>
      <c r="AV77" t="s">
        <v>48</v>
      </c>
      <c r="AW77">
        <v>8</v>
      </c>
      <c r="BB77">
        <v>0.78674307457991333</v>
      </c>
      <c r="BC77" t="s">
        <v>70</v>
      </c>
      <c r="BF77" t="s">
        <v>116</v>
      </c>
      <c r="BG77" t="s">
        <v>118</v>
      </c>
      <c r="BH77" t="s">
        <v>364</v>
      </c>
      <c r="BI77">
        <v>8628</v>
      </c>
      <c r="BJ77">
        <v>8</v>
      </c>
      <c r="BK77" t="s">
        <v>234</v>
      </c>
      <c r="BL77" t="s">
        <v>193</v>
      </c>
      <c r="BM77">
        <v>0.78674307457991333</v>
      </c>
      <c r="BN77" t="s">
        <v>70</v>
      </c>
      <c r="BO77" t="s">
        <v>184</v>
      </c>
      <c r="BP77">
        <v>1196.482</v>
      </c>
    </row>
    <row r="78" spans="1:68" ht="16.5">
      <c r="A78" s="224" t="str">
        <f t="shared" si="35"/>
        <v>송도버스</v>
      </c>
      <c r="B78" s="108" t="str">
        <f t="shared" si="52"/>
        <v>윤석훈</v>
      </c>
      <c r="C78" s="109" t="str">
        <f t="shared" si="36"/>
        <v>C</v>
      </c>
      <c r="D78" s="110">
        <f t="shared" si="37"/>
        <v>0.88569105020557792</v>
      </c>
      <c r="E78" s="111">
        <f t="shared" si="38"/>
        <v>5886</v>
      </c>
      <c r="F78" s="112" t="str">
        <f t="shared" si="39"/>
        <v>8</v>
      </c>
      <c r="G78" s="113" t="str">
        <f t="shared" si="40"/>
        <v>70바2251</v>
      </c>
      <c r="H78" s="114">
        <f t="shared" si="41"/>
        <v>3</v>
      </c>
      <c r="I78" s="115">
        <f t="shared" si="42"/>
        <v>1970.2069999999999</v>
      </c>
      <c r="J78" s="116">
        <f t="shared" si="43"/>
        <v>1.3079462180222197E-2</v>
      </c>
      <c r="K78" s="116">
        <f t="shared" si="44"/>
        <v>0.36940880508178348</v>
      </c>
      <c r="L78" s="116">
        <f t="shared" si="45"/>
        <v>6.95358406502464E-2</v>
      </c>
      <c r="M78" s="117">
        <f t="shared" si="46"/>
        <v>12.111000000000001</v>
      </c>
      <c r="N78" s="118">
        <f t="shared" si="47"/>
        <v>5.0756088065873277E-2</v>
      </c>
      <c r="O78" s="118">
        <f t="shared" si="48"/>
        <v>9.2376080279889372</v>
      </c>
      <c r="P78" s="218">
        <f t="shared" si="49"/>
        <v>50</v>
      </c>
      <c r="Q78" s="219">
        <f t="shared" si="50"/>
        <v>1</v>
      </c>
      <c r="R78" s="219">
        <f t="shared" si="51"/>
        <v>182</v>
      </c>
      <c r="T78">
        <v>521</v>
      </c>
      <c r="U78">
        <v>5886</v>
      </c>
      <c r="V78" t="s">
        <v>366</v>
      </c>
      <c r="W78">
        <v>1970.2070000000001</v>
      </c>
      <c r="X78">
        <v>1068.23</v>
      </c>
      <c r="Y78">
        <v>1.8440000000000001</v>
      </c>
      <c r="Z78">
        <v>12.111000000000001</v>
      </c>
      <c r="AA78">
        <v>121.94553399999999</v>
      </c>
      <c r="AB78">
        <v>1.5949819999999999</v>
      </c>
      <c r="AC78">
        <v>45.047753999999998</v>
      </c>
      <c r="AD78" s="1">
        <v>137</v>
      </c>
      <c r="AE78">
        <v>1</v>
      </c>
      <c r="AF78">
        <v>182</v>
      </c>
      <c r="AG78">
        <v>79</v>
      </c>
      <c r="AH78">
        <v>16.15645</v>
      </c>
      <c r="AI78">
        <v>142.30000000000001</v>
      </c>
      <c r="AJ78">
        <v>0</v>
      </c>
      <c r="AK78">
        <v>50</v>
      </c>
      <c r="AL78">
        <v>16652</v>
      </c>
      <c r="AM78" t="s">
        <v>367</v>
      </c>
      <c r="AN78" t="s">
        <v>628</v>
      </c>
      <c r="AO78">
        <v>1639.9359999999999</v>
      </c>
      <c r="AR78" t="s">
        <v>116</v>
      </c>
      <c r="AS78" t="s">
        <v>118</v>
      </c>
      <c r="AT78" t="s">
        <v>225</v>
      </c>
      <c r="AU78" t="s">
        <v>366</v>
      </c>
      <c r="AV78" t="s">
        <v>48</v>
      </c>
      <c r="AW78">
        <v>3</v>
      </c>
      <c r="BB78">
        <v>0.88569105020557792</v>
      </c>
      <c r="BC78" t="s">
        <v>69</v>
      </c>
      <c r="BF78" t="s">
        <v>116</v>
      </c>
      <c r="BG78" t="s">
        <v>118</v>
      </c>
      <c r="BH78" t="s">
        <v>366</v>
      </c>
      <c r="BI78">
        <v>5886</v>
      </c>
      <c r="BJ78">
        <v>3</v>
      </c>
      <c r="BK78" t="s">
        <v>225</v>
      </c>
      <c r="BL78" t="s">
        <v>219</v>
      </c>
      <c r="BM78">
        <v>0.88569105020557792</v>
      </c>
      <c r="BN78" t="s">
        <v>69</v>
      </c>
      <c r="BO78" t="s">
        <v>174</v>
      </c>
      <c r="BP78">
        <v>1970.2069999999999</v>
      </c>
    </row>
    <row r="79" spans="1:68" ht="16.5">
      <c r="A79" s="223" t="str">
        <f t="shared" si="35"/>
        <v>송도버스</v>
      </c>
      <c r="B79" s="124" t="str">
        <f t="shared" si="52"/>
        <v>이경국</v>
      </c>
      <c r="C79" s="125" t="str">
        <f t="shared" si="36"/>
        <v>D</v>
      </c>
      <c r="D79" s="126">
        <f t="shared" si="37"/>
        <v>0.82420955501869309</v>
      </c>
      <c r="E79" s="127">
        <f t="shared" si="38"/>
        <v>2740</v>
      </c>
      <c r="F79" s="128" t="str">
        <f t="shared" si="39"/>
        <v>8</v>
      </c>
      <c r="G79" s="129" t="str">
        <f t="shared" si="40"/>
        <v>70바2271</v>
      </c>
      <c r="H79" s="130">
        <f t="shared" si="41"/>
        <v>8</v>
      </c>
      <c r="I79" s="131">
        <f t="shared" si="42"/>
        <v>795.09600000000012</v>
      </c>
      <c r="J79" s="132">
        <f t="shared" si="43"/>
        <v>5.0199959674499847E-2</v>
      </c>
      <c r="K79" s="132">
        <f t="shared" si="44"/>
        <v>0.38076405353748582</v>
      </c>
      <c r="L79" s="132">
        <f t="shared" si="45"/>
        <v>0.22009920814593453</v>
      </c>
      <c r="M79" s="133">
        <f t="shared" si="46"/>
        <v>17.417000000000002</v>
      </c>
      <c r="N79" s="134">
        <f t="shared" si="47"/>
        <v>0.10586379564052889</v>
      </c>
      <c r="O79" s="134">
        <f t="shared" si="48"/>
        <v>41.710335482368386</v>
      </c>
      <c r="P79" s="216">
        <f t="shared" si="49"/>
        <v>16</v>
      </c>
      <c r="Q79" s="217">
        <f t="shared" si="50"/>
        <v>1</v>
      </c>
      <c r="R79" s="217">
        <f t="shared" si="51"/>
        <v>394</v>
      </c>
      <c r="T79">
        <v>521</v>
      </c>
      <c r="U79">
        <v>2740</v>
      </c>
      <c r="V79" t="s">
        <v>368</v>
      </c>
      <c r="W79">
        <v>944.61</v>
      </c>
      <c r="X79">
        <v>549.74099999999999</v>
      </c>
      <c r="Y79">
        <v>1.718</v>
      </c>
      <c r="Z79">
        <v>17.417000000000002</v>
      </c>
      <c r="AA79">
        <v>57.110264999999998</v>
      </c>
      <c r="AB79">
        <v>2.866933</v>
      </c>
      <c r="AC79">
        <v>21.745536000000001</v>
      </c>
      <c r="AD79" s="1">
        <v>175</v>
      </c>
      <c r="AE79">
        <v>1</v>
      </c>
      <c r="AF79">
        <v>394</v>
      </c>
      <c r="AG79">
        <v>68</v>
      </c>
      <c r="AH79">
        <v>16.540108</v>
      </c>
      <c r="AI79">
        <v>142.69999999999999</v>
      </c>
      <c r="AJ79">
        <v>0</v>
      </c>
      <c r="AK79">
        <v>16</v>
      </c>
      <c r="AL79">
        <v>11767</v>
      </c>
      <c r="AM79" t="s">
        <v>369</v>
      </c>
      <c r="AN79" t="s">
        <v>629</v>
      </c>
      <c r="AO79">
        <v>155.9</v>
      </c>
      <c r="AR79" t="s">
        <v>116</v>
      </c>
      <c r="AS79" t="s">
        <v>118</v>
      </c>
      <c r="AT79" t="s">
        <v>233</v>
      </c>
      <c r="AU79" t="s">
        <v>368</v>
      </c>
      <c r="AV79" t="s">
        <v>48</v>
      </c>
      <c r="AW79">
        <v>8</v>
      </c>
      <c r="BB79">
        <v>0.82420955501869309</v>
      </c>
      <c r="BC79" t="s">
        <v>67</v>
      </c>
      <c r="BF79" t="s">
        <v>116</v>
      </c>
      <c r="BG79" t="s">
        <v>118</v>
      </c>
      <c r="BH79" t="s">
        <v>368</v>
      </c>
      <c r="BI79">
        <v>2740</v>
      </c>
      <c r="BJ79">
        <v>8</v>
      </c>
      <c r="BK79" t="s">
        <v>233</v>
      </c>
      <c r="BL79" t="s">
        <v>248</v>
      </c>
      <c r="BM79">
        <v>0.82420955501869309</v>
      </c>
      <c r="BN79" t="s">
        <v>67</v>
      </c>
      <c r="BO79" t="s">
        <v>176</v>
      </c>
      <c r="BP79">
        <v>795.09600000000012</v>
      </c>
    </row>
    <row r="80" spans="1:68" ht="16.5">
      <c r="A80" s="224" t="str">
        <f t="shared" si="35"/>
        <v>송도버스</v>
      </c>
      <c r="B80" s="108" t="str">
        <f t="shared" si="52"/>
        <v>이경섭</v>
      </c>
      <c r="C80" s="109" t="str">
        <f t="shared" si="36"/>
        <v>B</v>
      </c>
      <c r="D80" s="110">
        <f t="shared" si="37"/>
        <v>0.91503885509485161</v>
      </c>
      <c r="E80" s="111">
        <f t="shared" si="38"/>
        <v>3748</v>
      </c>
      <c r="F80" s="112" t="str">
        <f t="shared" si="39"/>
        <v>8</v>
      </c>
      <c r="G80" s="113" t="str">
        <f t="shared" si="40"/>
        <v>70바2222</v>
      </c>
      <c r="H80" s="114">
        <f t="shared" si="41"/>
        <v>2</v>
      </c>
      <c r="I80" s="115">
        <f t="shared" si="42"/>
        <v>717.91099999999994</v>
      </c>
      <c r="J80" s="116">
        <f t="shared" si="43"/>
        <v>1.8210136467920995E-2</v>
      </c>
      <c r="K80" s="116">
        <f t="shared" si="44"/>
        <v>0.33052852791960213</v>
      </c>
      <c r="L80" s="116">
        <f t="shared" si="45"/>
        <v>0.23679815464591017</v>
      </c>
      <c r="M80" s="117">
        <f t="shared" si="46"/>
        <v>17.481999999999999</v>
      </c>
      <c r="N80" s="118">
        <f t="shared" si="47"/>
        <v>0</v>
      </c>
      <c r="O80" s="118">
        <f t="shared" si="48"/>
        <v>15.60081960020114</v>
      </c>
      <c r="P80" s="218">
        <f t="shared" si="49"/>
        <v>8</v>
      </c>
      <c r="Q80" s="219">
        <f t="shared" si="50"/>
        <v>0</v>
      </c>
      <c r="R80" s="219">
        <f t="shared" si="51"/>
        <v>112</v>
      </c>
      <c r="T80">
        <v>521</v>
      </c>
      <c r="U80">
        <v>3748</v>
      </c>
      <c r="V80" t="s">
        <v>370</v>
      </c>
      <c r="W80">
        <v>717.91099999999994</v>
      </c>
      <c r="X80">
        <v>392.43299999999999</v>
      </c>
      <c r="Y80">
        <v>1.829</v>
      </c>
      <c r="Z80">
        <v>17.481999999999999</v>
      </c>
      <c r="AA80">
        <v>37.371932999999999</v>
      </c>
      <c r="AB80">
        <v>0.68054800000000004</v>
      </c>
      <c r="AC80">
        <v>12.35249</v>
      </c>
      <c r="AD80" s="1">
        <v>170</v>
      </c>
      <c r="AE80">
        <v>0</v>
      </c>
      <c r="AF80">
        <v>112</v>
      </c>
      <c r="AG80">
        <v>68</v>
      </c>
      <c r="AH80">
        <v>19.209897000000002</v>
      </c>
      <c r="AI80">
        <v>25.4</v>
      </c>
      <c r="AJ80">
        <v>0</v>
      </c>
      <c r="AK80">
        <v>8</v>
      </c>
      <c r="AL80">
        <v>805</v>
      </c>
      <c r="AM80" t="s">
        <v>371</v>
      </c>
      <c r="AN80" t="s">
        <v>630</v>
      </c>
      <c r="AO80">
        <v>655.67899999999997</v>
      </c>
      <c r="AR80" t="s">
        <v>116</v>
      </c>
      <c r="AS80" t="s">
        <v>118</v>
      </c>
      <c r="AT80" t="s">
        <v>213</v>
      </c>
      <c r="AU80" t="s">
        <v>370</v>
      </c>
      <c r="AV80" t="s">
        <v>48</v>
      </c>
      <c r="AW80">
        <v>2</v>
      </c>
      <c r="BB80">
        <v>0.91503885509485161</v>
      </c>
      <c r="BC80" t="s">
        <v>68</v>
      </c>
      <c r="BF80" t="s">
        <v>116</v>
      </c>
      <c r="BG80" t="s">
        <v>118</v>
      </c>
      <c r="BH80" t="s">
        <v>370</v>
      </c>
      <c r="BI80">
        <v>3748</v>
      </c>
      <c r="BJ80">
        <v>2</v>
      </c>
      <c r="BK80" t="s">
        <v>213</v>
      </c>
      <c r="BL80" t="s">
        <v>217</v>
      </c>
      <c r="BM80">
        <v>0.91503885509485161</v>
      </c>
      <c r="BN80" t="s">
        <v>68</v>
      </c>
      <c r="BO80" t="s">
        <v>172</v>
      </c>
      <c r="BP80">
        <v>717.91099999999994</v>
      </c>
    </row>
    <row r="81" spans="1:68" ht="16.5">
      <c r="A81" s="223" t="str">
        <f t="shared" si="35"/>
        <v>송도버스</v>
      </c>
      <c r="B81" s="124" t="str">
        <f t="shared" si="52"/>
        <v>이만규</v>
      </c>
      <c r="C81" s="125" t="str">
        <f t="shared" si="36"/>
        <v>B</v>
      </c>
      <c r="D81" s="126">
        <f t="shared" si="37"/>
        <v>0.91431721302747138</v>
      </c>
      <c r="E81" s="127">
        <f t="shared" si="38"/>
        <v>8511</v>
      </c>
      <c r="F81" s="128" t="str">
        <f t="shared" si="39"/>
        <v>8</v>
      </c>
      <c r="G81" s="129" t="str">
        <f t="shared" si="40"/>
        <v>70바2271</v>
      </c>
      <c r="H81" s="130">
        <f t="shared" si="41"/>
        <v>10</v>
      </c>
      <c r="I81" s="131">
        <f t="shared" si="42"/>
        <v>1587.077</v>
      </c>
      <c r="J81" s="132">
        <f t="shared" si="43"/>
        <v>8.3285102096106525E-3</v>
      </c>
      <c r="K81" s="132">
        <f t="shared" si="44"/>
        <v>0.37806412646455057</v>
      </c>
      <c r="L81" s="132">
        <f t="shared" si="45"/>
        <v>0.14429041565091044</v>
      </c>
      <c r="M81" s="133">
        <f t="shared" si="46"/>
        <v>15.151999999999999</v>
      </c>
      <c r="N81" s="134">
        <f t="shared" si="47"/>
        <v>6.3008915131401944E-2</v>
      </c>
      <c r="O81" s="134">
        <f t="shared" si="48"/>
        <v>53.368551116297446</v>
      </c>
      <c r="P81" s="216">
        <f t="shared" si="49"/>
        <v>18</v>
      </c>
      <c r="Q81" s="217">
        <f t="shared" si="50"/>
        <v>1</v>
      </c>
      <c r="R81" s="217">
        <f t="shared" si="51"/>
        <v>847</v>
      </c>
      <c r="T81">
        <v>521</v>
      </c>
      <c r="U81">
        <v>8511</v>
      </c>
      <c r="V81" t="s">
        <v>372</v>
      </c>
      <c r="W81">
        <v>1587.077</v>
      </c>
      <c r="X81">
        <v>863.32299999999998</v>
      </c>
      <c r="Y81">
        <v>1.8380000000000001</v>
      </c>
      <c r="Z81">
        <v>15.151999999999999</v>
      </c>
      <c r="AA81">
        <v>91.251373999999998</v>
      </c>
      <c r="AB81">
        <v>0.759988</v>
      </c>
      <c r="AC81">
        <v>34.498871000000001</v>
      </c>
      <c r="AD81" s="1">
        <v>229</v>
      </c>
      <c r="AE81">
        <v>1</v>
      </c>
      <c r="AF81">
        <v>847</v>
      </c>
      <c r="AG81">
        <v>85</v>
      </c>
      <c r="AH81">
        <v>17.392361999999999</v>
      </c>
      <c r="AI81">
        <v>746.7</v>
      </c>
      <c r="AJ81">
        <v>8.1999999999999993</v>
      </c>
      <c r="AK81">
        <v>18</v>
      </c>
      <c r="AL81">
        <v>6695</v>
      </c>
      <c r="AM81" t="s">
        <v>373</v>
      </c>
      <c r="AN81" t="s">
        <v>631</v>
      </c>
      <c r="AO81">
        <v>291.24</v>
      </c>
      <c r="AR81" t="s">
        <v>116</v>
      </c>
      <c r="AS81" t="s">
        <v>118</v>
      </c>
      <c r="AT81" t="s">
        <v>233</v>
      </c>
      <c r="AU81" t="s">
        <v>372</v>
      </c>
      <c r="AV81" t="s">
        <v>48</v>
      </c>
      <c r="AW81">
        <v>10</v>
      </c>
      <c r="BB81">
        <v>0.91431721302747138</v>
      </c>
      <c r="BC81" t="s">
        <v>68</v>
      </c>
      <c r="BF81" t="s">
        <v>116</v>
      </c>
      <c r="BG81" t="s">
        <v>118</v>
      </c>
      <c r="BH81" t="s">
        <v>372</v>
      </c>
      <c r="BI81">
        <v>8511</v>
      </c>
      <c r="BJ81">
        <v>10</v>
      </c>
      <c r="BK81" t="s">
        <v>233</v>
      </c>
      <c r="BL81" t="s">
        <v>219</v>
      </c>
      <c r="BM81">
        <v>0.91431721302747138</v>
      </c>
      <c r="BN81" t="s">
        <v>68</v>
      </c>
      <c r="BO81" t="s">
        <v>172</v>
      </c>
      <c r="BP81">
        <v>1587.077</v>
      </c>
    </row>
    <row r="82" spans="1:68" ht="16.5">
      <c r="A82" s="224" t="str">
        <f t="shared" si="35"/>
        <v>송도버스</v>
      </c>
      <c r="B82" s="108" t="str">
        <f t="shared" si="52"/>
        <v>이상용</v>
      </c>
      <c r="C82" s="109" t="str">
        <f t="shared" si="36"/>
        <v>C</v>
      </c>
      <c r="D82" s="110">
        <f t="shared" si="37"/>
        <v>0.89508444554202859</v>
      </c>
      <c r="E82" s="111">
        <f t="shared" si="38"/>
        <v>6185</v>
      </c>
      <c r="F82" s="112" t="str">
        <f t="shared" si="39"/>
        <v>16-1</v>
      </c>
      <c r="G82" s="113" t="str">
        <f t="shared" si="40"/>
        <v>70바2215</v>
      </c>
      <c r="H82" s="114">
        <f t="shared" si="41"/>
        <v>2</v>
      </c>
      <c r="I82" s="115">
        <f t="shared" si="42"/>
        <v>2449.8250000000003</v>
      </c>
      <c r="J82" s="116">
        <f t="shared" si="43"/>
        <v>3.5536635966940233E-2</v>
      </c>
      <c r="K82" s="116">
        <f t="shared" si="44"/>
        <v>0.32329025238187747</v>
      </c>
      <c r="L82" s="116">
        <f t="shared" si="45"/>
        <v>0.19103405345279761</v>
      </c>
      <c r="M82" s="117">
        <f t="shared" si="46"/>
        <v>12.906000000000001</v>
      </c>
      <c r="N82" s="118">
        <f t="shared" si="47"/>
        <v>0</v>
      </c>
      <c r="O82" s="118">
        <f t="shared" si="48"/>
        <v>4.0002857346953355</v>
      </c>
      <c r="P82" s="218">
        <f t="shared" si="49"/>
        <v>17</v>
      </c>
      <c r="Q82" s="219">
        <f t="shared" si="50"/>
        <v>0</v>
      </c>
      <c r="R82" s="219">
        <f t="shared" si="51"/>
        <v>98</v>
      </c>
      <c r="T82">
        <v>521</v>
      </c>
      <c r="U82">
        <v>6185</v>
      </c>
      <c r="V82" t="s">
        <v>374</v>
      </c>
      <c r="W82">
        <v>2449.8249999999998</v>
      </c>
      <c r="X82">
        <v>1139.0709999999999</v>
      </c>
      <c r="Y82">
        <v>2.1509999999999998</v>
      </c>
      <c r="Z82">
        <v>12.906000000000001</v>
      </c>
      <c r="AA82">
        <v>131.28803199999999</v>
      </c>
      <c r="AB82">
        <v>4.6655350000000002</v>
      </c>
      <c r="AC82">
        <v>42.444141000000002</v>
      </c>
      <c r="AD82" s="1">
        <v>468</v>
      </c>
      <c r="AE82">
        <v>0</v>
      </c>
      <c r="AF82">
        <v>98</v>
      </c>
      <c r="AG82">
        <v>68</v>
      </c>
      <c r="AH82">
        <v>18.659925999999999</v>
      </c>
      <c r="AI82">
        <v>432</v>
      </c>
      <c r="AJ82">
        <v>0</v>
      </c>
      <c r="AK82">
        <v>17</v>
      </c>
      <c r="AL82">
        <v>6136</v>
      </c>
      <c r="AM82" t="s">
        <v>375</v>
      </c>
      <c r="AN82" t="s">
        <v>632</v>
      </c>
      <c r="AO82">
        <v>2370.2570000000001</v>
      </c>
      <c r="AR82" t="s">
        <v>116</v>
      </c>
      <c r="AS82" t="s">
        <v>117</v>
      </c>
      <c r="AT82" t="s">
        <v>189</v>
      </c>
      <c r="AU82" t="s">
        <v>374</v>
      </c>
      <c r="AV82" t="s">
        <v>48</v>
      </c>
      <c r="AW82">
        <v>2</v>
      </c>
      <c r="BB82">
        <v>0.89508444554202859</v>
      </c>
      <c r="BC82" t="s">
        <v>69</v>
      </c>
      <c r="BF82" t="s">
        <v>116</v>
      </c>
      <c r="BG82" t="s">
        <v>117</v>
      </c>
      <c r="BH82" t="s">
        <v>374</v>
      </c>
      <c r="BI82">
        <v>6185</v>
      </c>
      <c r="BJ82">
        <v>2</v>
      </c>
      <c r="BK82" t="s">
        <v>189</v>
      </c>
      <c r="BL82" t="s">
        <v>208</v>
      </c>
      <c r="BM82">
        <v>0.89508444554202859</v>
      </c>
      <c r="BN82" t="s">
        <v>69</v>
      </c>
      <c r="BO82" t="s">
        <v>174</v>
      </c>
      <c r="BP82">
        <v>2449.8250000000003</v>
      </c>
    </row>
    <row r="83" spans="1:68" ht="16.5">
      <c r="A83" s="223" t="str">
        <f t="shared" si="35"/>
        <v>송도버스</v>
      </c>
      <c r="B83" s="124" t="str">
        <f t="shared" si="52"/>
        <v>이상운</v>
      </c>
      <c r="C83" s="125" t="str">
        <f t="shared" si="36"/>
        <v>C</v>
      </c>
      <c r="D83" s="126">
        <f t="shared" si="37"/>
        <v>0.89049999999999996</v>
      </c>
      <c r="E83" s="127">
        <f t="shared" si="38"/>
        <v>1881</v>
      </c>
      <c r="F83" s="128" t="str">
        <f t="shared" si="39"/>
        <v>8</v>
      </c>
      <c r="G83" s="129" t="str">
        <f t="shared" si="40"/>
        <v>70바2307</v>
      </c>
      <c r="H83" s="130">
        <f t="shared" si="41"/>
        <v>1</v>
      </c>
      <c r="I83" s="131">
        <f t="shared" si="42"/>
        <v>1034.4690000000001</v>
      </c>
      <c r="J83" s="132">
        <f t="shared" si="43"/>
        <v>2.627879787103286E-2</v>
      </c>
      <c r="K83" s="132">
        <f t="shared" si="44"/>
        <v>0.36772412771234864</v>
      </c>
      <c r="L83" s="132">
        <f t="shared" si="45"/>
        <v>0.21943625183548274</v>
      </c>
      <c r="M83" s="133">
        <f t="shared" si="46"/>
        <v>15.786</v>
      </c>
      <c r="N83" s="134">
        <f t="shared" si="47"/>
        <v>0.19333590470086584</v>
      </c>
      <c r="O83" s="134">
        <f t="shared" si="48"/>
        <v>19.720262279488317</v>
      </c>
      <c r="P83" s="216">
        <f t="shared" si="49"/>
        <v>15</v>
      </c>
      <c r="Q83" s="217">
        <f t="shared" si="50"/>
        <v>2</v>
      </c>
      <c r="R83" s="217">
        <f t="shared" si="51"/>
        <v>204</v>
      </c>
      <c r="T83">
        <v>521</v>
      </c>
      <c r="U83">
        <v>1881</v>
      </c>
      <c r="V83" t="s">
        <v>633</v>
      </c>
      <c r="W83">
        <v>1034.4690000000001</v>
      </c>
      <c r="X83">
        <v>580.73500000000001</v>
      </c>
      <c r="Y83">
        <v>1.7809999999999999</v>
      </c>
      <c r="Z83">
        <v>15.786</v>
      </c>
      <c r="AA83">
        <v>64.331101000000004</v>
      </c>
      <c r="AB83">
        <v>1.690544</v>
      </c>
      <c r="AC83">
        <v>23.656098</v>
      </c>
      <c r="AD83" s="1">
        <v>227</v>
      </c>
      <c r="AE83">
        <v>2</v>
      </c>
      <c r="AF83">
        <v>204</v>
      </c>
      <c r="AG83">
        <v>80</v>
      </c>
      <c r="AH83">
        <v>16.080386000000001</v>
      </c>
      <c r="AI83">
        <v>164.4</v>
      </c>
      <c r="AJ83">
        <v>0</v>
      </c>
      <c r="AK83">
        <v>15</v>
      </c>
      <c r="AL83">
        <v>6454</v>
      </c>
      <c r="AM83" t="s">
        <v>634</v>
      </c>
      <c r="AN83" t="s">
        <v>635</v>
      </c>
      <c r="AO83">
        <v>1034.4690000000001</v>
      </c>
      <c r="AR83" t="s">
        <v>116</v>
      </c>
      <c r="AS83" t="s">
        <v>118</v>
      </c>
      <c r="AT83" t="s">
        <v>243</v>
      </c>
      <c r="AU83" t="s">
        <v>633</v>
      </c>
      <c r="AV83" t="s">
        <v>48</v>
      </c>
      <c r="AW83">
        <v>1</v>
      </c>
      <c r="BB83">
        <v>0.89049999999999996</v>
      </c>
      <c r="BC83" t="s">
        <v>69</v>
      </c>
      <c r="BF83" t="s">
        <v>116</v>
      </c>
      <c r="BG83" t="s">
        <v>118</v>
      </c>
      <c r="BH83" t="s">
        <v>633</v>
      </c>
      <c r="BI83">
        <v>1881</v>
      </c>
      <c r="BJ83">
        <v>1</v>
      </c>
      <c r="BK83" t="s">
        <v>243</v>
      </c>
      <c r="BL83" t="s">
        <v>171</v>
      </c>
      <c r="BM83">
        <v>0.89049999999999996</v>
      </c>
      <c r="BN83" t="s">
        <v>69</v>
      </c>
      <c r="BO83" t="s">
        <v>174</v>
      </c>
      <c r="BP83">
        <v>1034.4690000000001</v>
      </c>
    </row>
    <row r="84" spans="1:68" ht="16.5">
      <c r="A84" s="224" t="str">
        <f t="shared" si="35"/>
        <v>송도버스</v>
      </c>
      <c r="B84" s="108" t="str">
        <f t="shared" si="52"/>
        <v>이영수</v>
      </c>
      <c r="C84" s="109" t="str">
        <f t="shared" si="36"/>
        <v>B</v>
      </c>
      <c r="D84" s="110">
        <f t="shared" si="37"/>
        <v>0.90346083671199795</v>
      </c>
      <c r="E84" s="111">
        <f t="shared" si="38"/>
        <v>5152</v>
      </c>
      <c r="F84" s="112" t="str">
        <f t="shared" si="39"/>
        <v>8</v>
      </c>
      <c r="G84" s="113" t="str">
        <f t="shared" si="40"/>
        <v>70바2295</v>
      </c>
      <c r="H84" s="114">
        <f t="shared" si="41"/>
        <v>3</v>
      </c>
      <c r="I84" s="115">
        <f t="shared" si="42"/>
        <v>2111.922</v>
      </c>
      <c r="J84" s="116">
        <f t="shared" si="43"/>
        <v>4.6566830957092374E-3</v>
      </c>
      <c r="K84" s="116">
        <f t="shared" si="44"/>
        <v>0.37120764127244754</v>
      </c>
      <c r="L84" s="116">
        <f t="shared" si="45"/>
        <v>0.2277546235135578</v>
      </c>
      <c r="M84" s="117">
        <f t="shared" si="46"/>
        <v>13.582000000000001</v>
      </c>
      <c r="N84" s="118">
        <f t="shared" si="47"/>
        <v>0</v>
      </c>
      <c r="O84" s="118">
        <f t="shared" si="48"/>
        <v>4.6403228907128202</v>
      </c>
      <c r="P84" s="218">
        <f t="shared" si="49"/>
        <v>29</v>
      </c>
      <c r="Q84" s="219">
        <f t="shared" si="50"/>
        <v>0</v>
      </c>
      <c r="R84" s="219">
        <f t="shared" si="51"/>
        <v>98</v>
      </c>
      <c r="T84">
        <v>521</v>
      </c>
      <c r="U84">
        <v>5152</v>
      </c>
      <c r="V84" t="s">
        <v>186</v>
      </c>
      <c r="W84">
        <v>2111.922</v>
      </c>
      <c r="X84">
        <v>1162.9659999999999</v>
      </c>
      <c r="Y84">
        <v>1.8160000000000001</v>
      </c>
      <c r="Z84">
        <v>13.582000000000001</v>
      </c>
      <c r="AA84">
        <v>126.63691900000001</v>
      </c>
      <c r="AB84">
        <v>0.58970800000000001</v>
      </c>
      <c r="AC84">
        <v>47.008592</v>
      </c>
      <c r="AD84" s="1">
        <v>481</v>
      </c>
      <c r="AE84">
        <v>0</v>
      </c>
      <c r="AF84">
        <v>98</v>
      </c>
      <c r="AG84">
        <v>87</v>
      </c>
      <c r="AH84">
        <v>16.676984999999998</v>
      </c>
      <c r="AI84">
        <v>703.7</v>
      </c>
      <c r="AJ84">
        <v>7.9</v>
      </c>
      <c r="AK84">
        <v>29</v>
      </c>
      <c r="AL84">
        <v>7496</v>
      </c>
      <c r="AM84" t="s">
        <v>376</v>
      </c>
      <c r="AN84" t="s">
        <v>636</v>
      </c>
      <c r="AO84">
        <v>1810.9259999999999</v>
      </c>
      <c r="AR84" t="s">
        <v>116</v>
      </c>
      <c r="AS84" t="s">
        <v>118</v>
      </c>
      <c r="AT84" t="s">
        <v>241</v>
      </c>
      <c r="AU84" t="s">
        <v>186</v>
      </c>
      <c r="AV84" t="s">
        <v>48</v>
      </c>
      <c r="AW84">
        <v>3</v>
      </c>
      <c r="BB84">
        <v>0.90346083671199795</v>
      </c>
      <c r="BC84" t="s">
        <v>68</v>
      </c>
      <c r="BF84" t="s">
        <v>116</v>
      </c>
      <c r="BG84" t="s">
        <v>118</v>
      </c>
      <c r="BH84" t="s">
        <v>186</v>
      </c>
      <c r="BI84">
        <v>5152</v>
      </c>
      <c r="BJ84">
        <v>3</v>
      </c>
      <c r="BK84" t="s">
        <v>241</v>
      </c>
      <c r="BL84" t="s">
        <v>245</v>
      </c>
      <c r="BM84">
        <v>0.90346083671199795</v>
      </c>
      <c r="BN84" t="s">
        <v>68</v>
      </c>
      <c r="BO84" t="s">
        <v>172</v>
      </c>
      <c r="BP84">
        <v>2111.922</v>
      </c>
    </row>
    <row r="85" spans="1:68" ht="16.5">
      <c r="A85" s="223" t="str">
        <f t="shared" si="35"/>
        <v>송도버스</v>
      </c>
      <c r="B85" s="124" t="str">
        <f t="shared" si="52"/>
        <v>이우석</v>
      </c>
      <c r="C85" s="125" t="str">
        <f t="shared" si="36"/>
        <v>C</v>
      </c>
      <c r="D85" s="126">
        <f t="shared" si="37"/>
        <v>0.89668733245328203</v>
      </c>
      <c r="E85" s="127">
        <f t="shared" si="38"/>
        <v>8114</v>
      </c>
      <c r="F85" s="128" t="str">
        <f t="shared" si="39"/>
        <v>8</v>
      </c>
      <c r="G85" s="129" t="str">
        <f t="shared" si="40"/>
        <v>70바2240</v>
      </c>
      <c r="H85" s="130">
        <f t="shared" si="41"/>
        <v>5</v>
      </c>
      <c r="I85" s="131">
        <f t="shared" si="42"/>
        <v>1829.98</v>
      </c>
      <c r="J85" s="132">
        <f t="shared" si="43"/>
        <v>1.8437611917482824E-3</v>
      </c>
      <c r="K85" s="132">
        <f t="shared" si="44"/>
        <v>0.33453016373714672</v>
      </c>
      <c r="L85" s="132">
        <f t="shared" si="45"/>
        <v>0.17705111531273565</v>
      </c>
      <c r="M85" s="133">
        <f t="shared" si="46"/>
        <v>13.869</v>
      </c>
      <c r="N85" s="134">
        <f t="shared" si="47"/>
        <v>0</v>
      </c>
      <c r="O85" s="134">
        <f t="shared" si="48"/>
        <v>11.09301741002634</v>
      </c>
      <c r="P85" s="216">
        <f t="shared" si="49"/>
        <v>11</v>
      </c>
      <c r="Q85" s="217">
        <f t="shared" si="50"/>
        <v>0</v>
      </c>
      <c r="R85" s="217">
        <f t="shared" si="51"/>
        <v>203</v>
      </c>
      <c r="T85">
        <v>521</v>
      </c>
      <c r="U85">
        <v>8114</v>
      </c>
      <c r="V85" t="s">
        <v>377</v>
      </c>
      <c r="W85">
        <v>1829.98</v>
      </c>
      <c r="X85">
        <v>1021.396</v>
      </c>
      <c r="Y85">
        <v>1.792</v>
      </c>
      <c r="Z85">
        <v>13.869</v>
      </c>
      <c r="AA85">
        <v>100.637762</v>
      </c>
      <c r="AB85">
        <v>0.18555199999999999</v>
      </c>
      <c r="AC85">
        <v>33.666367000000001</v>
      </c>
      <c r="AD85" s="1">
        <v>324</v>
      </c>
      <c r="AE85">
        <v>0</v>
      </c>
      <c r="AF85">
        <v>203</v>
      </c>
      <c r="AG85">
        <v>91</v>
      </c>
      <c r="AH85">
        <v>18.18383</v>
      </c>
      <c r="AI85">
        <v>431.1</v>
      </c>
      <c r="AJ85">
        <v>23.1</v>
      </c>
      <c r="AK85">
        <v>11</v>
      </c>
      <c r="AL85">
        <v>1713</v>
      </c>
      <c r="AM85" t="s">
        <v>378</v>
      </c>
      <c r="AN85" t="s">
        <v>637</v>
      </c>
      <c r="AO85">
        <v>1300.7460000000001</v>
      </c>
      <c r="AR85" t="s">
        <v>116</v>
      </c>
      <c r="AS85" t="s">
        <v>118</v>
      </c>
      <c r="AT85" t="s">
        <v>220</v>
      </c>
      <c r="AU85" t="s">
        <v>377</v>
      </c>
      <c r="AV85" t="s">
        <v>48</v>
      </c>
      <c r="AW85">
        <v>5</v>
      </c>
      <c r="BB85">
        <v>0.89668733245328203</v>
      </c>
      <c r="BC85" t="s">
        <v>69</v>
      </c>
      <c r="BF85" t="s">
        <v>116</v>
      </c>
      <c r="BG85" t="s">
        <v>118</v>
      </c>
      <c r="BH85" t="s">
        <v>377</v>
      </c>
      <c r="BI85">
        <v>8114</v>
      </c>
      <c r="BJ85">
        <v>5</v>
      </c>
      <c r="BK85" t="s">
        <v>220</v>
      </c>
      <c r="BL85" t="s">
        <v>221</v>
      </c>
      <c r="BM85">
        <v>0.89668733245328203</v>
      </c>
      <c r="BN85" t="s">
        <v>69</v>
      </c>
      <c r="BO85" t="s">
        <v>174</v>
      </c>
      <c r="BP85">
        <v>1829.98</v>
      </c>
    </row>
    <row r="86" spans="1:68" ht="16.5">
      <c r="A86" s="224" t="str">
        <f t="shared" si="35"/>
        <v>송도버스</v>
      </c>
      <c r="B86" s="108" t="str">
        <f t="shared" si="52"/>
        <v>이인호</v>
      </c>
      <c r="C86" s="109" t="str">
        <f t="shared" si="36"/>
        <v>A</v>
      </c>
      <c r="D86" s="110">
        <f t="shared" si="37"/>
        <v>0.95028546513117196</v>
      </c>
      <c r="E86" s="111">
        <f t="shared" si="38"/>
        <v>7290</v>
      </c>
      <c r="F86" s="112" t="str">
        <f t="shared" si="39"/>
        <v>8</v>
      </c>
      <c r="G86" s="113" t="str">
        <f t="shared" si="40"/>
        <v>70바2221</v>
      </c>
      <c r="H86" s="114">
        <f t="shared" si="41"/>
        <v>2</v>
      </c>
      <c r="I86" s="115">
        <f t="shared" si="42"/>
        <v>2693.6809999999996</v>
      </c>
      <c r="J86" s="116">
        <f t="shared" si="43"/>
        <v>1.2388267073183546E-2</v>
      </c>
      <c r="K86" s="116">
        <f t="shared" si="44"/>
        <v>0.35064119586172876</v>
      </c>
      <c r="L86" s="116">
        <f t="shared" si="45"/>
        <v>0.12176646009679692</v>
      </c>
      <c r="M86" s="117">
        <f t="shared" si="46"/>
        <v>15.638999999999999</v>
      </c>
      <c r="N86" s="118">
        <f t="shared" si="47"/>
        <v>0</v>
      </c>
      <c r="O86" s="118">
        <f t="shared" si="48"/>
        <v>41.912906539415765</v>
      </c>
      <c r="P86" s="218">
        <f t="shared" si="49"/>
        <v>15</v>
      </c>
      <c r="Q86" s="219">
        <f t="shared" si="50"/>
        <v>0</v>
      </c>
      <c r="R86" s="219">
        <f t="shared" si="51"/>
        <v>1129</v>
      </c>
      <c r="T86">
        <v>521</v>
      </c>
      <c r="U86">
        <v>7290</v>
      </c>
      <c r="V86" t="s">
        <v>379</v>
      </c>
      <c r="W86">
        <v>2693.681</v>
      </c>
      <c r="X86">
        <v>1417.348</v>
      </c>
      <c r="Y86">
        <v>1.901</v>
      </c>
      <c r="Z86">
        <v>15.638999999999999</v>
      </c>
      <c r="AA86">
        <v>164.55634900000001</v>
      </c>
      <c r="AB86">
        <v>2.0385680000000002</v>
      </c>
      <c r="AC86">
        <v>57.700234999999999</v>
      </c>
      <c r="AD86" s="1">
        <v>328</v>
      </c>
      <c r="AE86">
        <v>0</v>
      </c>
      <c r="AF86">
        <v>1129</v>
      </c>
      <c r="AG86">
        <v>78</v>
      </c>
      <c r="AH86">
        <v>16.369353</v>
      </c>
      <c r="AI86">
        <v>338.8</v>
      </c>
      <c r="AJ86">
        <v>0</v>
      </c>
      <c r="AK86">
        <v>15</v>
      </c>
      <c r="AL86">
        <v>3263</v>
      </c>
      <c r="AM86" t="s">
        <v>380</v>
      </c>
      <c r="AN86" t="s">
        <v>638</v>
      </c>
      <c r="AO86">
        <v>2542.6619999999998</v>
      </c>
      <c r="AR86" t="s">
        <v>116</v>
      </c>
      <c r="AS86" t="s">
        <v>118</v>
      </c>
      <c r="AT86" t="s">
        <v>212</v>
      </c>
      <c r="AU86" t="s">
        <v>379</v>
      </c>
      <c r="AV86" t="s">
        <v>48</v>
      </c>
      <c r="AW86">
        <v>2</v>
      </c>
      <c r="BB86">
        <v>0.95028546513117196</v>
      </c>
      <c r="BC86" t="s">
        <v>66</v>
      </c>
      <c r="BF86" t="s">
        <v>116</v>
      </c>
      <c r="BG86" t="s">
        <v>118</v>
      </c>
      <c r="BH86" t="s">
        <v>379</v>
      </c>
      <c r="BI86">
        <v>7290</v>
      </c>
      <c r="BJ86">
        <v>2</v>
      </c>
      <c r="BK86" t="s">
        <v>212</v>
      </c>
      <c r="BL86" t="s">
        <v>214</v>
      </c>
      <c r="BM86">
        <v>0.95028546513117196</v>
      </c>
      <c r="BN86" t="s">
        <v>66</v>
      </c>
      <c r="BO86" t="s">
        <v>175</v>
      </c>
      <c r="BP86">
        <v>2693.6809999999996</v>
      </c>
    </row>
    <row r="87" spans="1:68" ht="16.5">
      <c r="A87" s="223" t="str">
        <f t="shared" si="35"/>
        <v>송도버스</v>
      </c>
      <c r="B87" s="124" t="str">
        <f t="shared" si="52"/>
        <v>이재원</v>
      </c>
      <c r="C87" s="125" t="str">
        <f t="shared" si="36"/>
        <v>C</v>
      </c>
      <c r="D87" s="126">
        <f t="shared" si="37"/>
        <v>0.86530760643553772</v>
      </c>
      <c r="E87" s="127">
        <f t="shared" si="38"/>
        <v>8004</v>
      </c>
      <c r="F87" s="128" t="str">
        <f t="shared" si="39"/>
        <v>8</v>
      </c>
      <c r="G87" s="129" t="str">
        <f t="shared" si="40"/>
        <v>70바2291</v>
      </c>
      <c r="H87" s="130">
        <f t="shared" si="41"/>
        <v>4</v>
      </c>
      <c r="I87" s="131">
        <f t="shared" si="42"/>
        <v>1182.011</v>
      </c>
      <c r="J87" s="132">
        <f t="shared" si="43"/>
        <v>3.2168785346675777E-2</v>
      </c>
      <c r="K87" s="132">
        <f t="shared" si="44"/>
        <v>0.40513935603420287</v>
      </c>
      <c r="L87" s="132">
        <f t="shared" si="45"/>
        <v>0.24619060228711917</v>
      </c>
      <c r="M87" s="133">
        <f t="shared" si="46"/>
        <v>17.225000000000001</v>
      </c>
      <c r="N87" s="134">
        <f t="shared" si="47"/>
        <v>8.294693884322199E-2</v>
      </c>
      <c r="O87" s="134">
        <f t="shared" si="48"/>
        <v>28.616693900911589</v>
      </c>
      <c r="P87" s="216">
        <f t="shared" si="49"/>
        <v>28</v>
      </c>
      <c r="Q87" s="217">
        <f t="shared" si="50"/>
        <v>1</v>
      </c>
      <c r="R87" s="217">
        <f t="shared" si="51"/>
        <v>345</v>
      </c>
      <c r="T87">
        <v>521</v>
      </c>
      <c r="U87">
        <v>8004</v>
      </c>
      <c r="V87" t="s">
        <v>381</v>
      </c>
      <c r="W87">
        <v>1205.5899999999999</v>
      </c>
      <c r="X87">
        <v>687.94600000000003</v>
      </c>
      <c r="Y87">
        <v>1.752</v>
      </c>
      <c r="Z87">
        <v>17.225000000000001</v>
      </c>
      <c r="AA87">
        <v>73.310818999999995</v>
      </c>
      <c r="AB87">
        <v>2.35832</v>
      </c>
      <c r="AC87">
        <v>29.701098000000002</v>
      </c>
      <c r="AD87" s="1">
        <v>291</v>
      </c>
      <c r="AE87">
        <v>1</v>
      </c>
      <c r="AF87">
        <v>345</v>
      </c>
      <c r="AG87">
        <v>91</v>
      </c>
      <c r="AH87">
        <v>16.444911999999999</v>
      </c>
      <c r="AI87">
        <v>632.29999999999995</v>
      </c>
      <c r="AJ87">
        <v>13.4</v>
      </c>
      <c r="AK87">
        <v>28</v>
      </c>
      <c r="AL87">
        <v>16170</v>
      </c>
      <c r="AM87" t="s">
        <v>382</v>
      </c>
      <c r="AN87" t="s">
        <v>639</v>
      </c>
      <c r="AO87">
        <v>895.72199999999998</v>
      </c>
      <c r="AR87" t="s">
        <v>116</v>
      </c>
      <c r="AS87" t="s">
        <v>118</v>
      </c>
      <c r="AT87" t="s">
        <v>238</v>
      </c>
      <c r="AU87" t="s">
        <v>381</v>
      </c>
      <c r="AV87" t="s">
        <v>48</v>
      </c>
      <c r="AW87">
        <v>4</v>
      </c>
      <c r="BB87">
        <v>0.86530760643553772</v>
      </c>
      <c r="BC87" t="s">
        <v>69</v>
      </c>
      <c r="BF87" t="s">
        <v>116</v>
      </c>
      <c r="BG87" t="s">
        <v>118</v>
      </c>
      <c r="BH87" t="s">
        <v>381</v>
      </c>
      <c r="BI87">
        <v>8004</v>
      </c>
      <c r="BJ87">
        <v>4</v>
      </c>
      <c r="BK87" t="s">
        <v>238</v>
      </c>
      <c r="BL87" t="s">
        <v>244</v>
      </c>
      <c r="BM87">
        <v>0.86530760643553772</v>
      </c>
      <c r="BN87" t="s">
        <v>69</v>
      </c>
      <c r="BO87" t="s">
        <v>174</v>
      </c>
      <c r="BP87">
        <v>1182.011</v>
      </c>
    </row>
    <row r="88" spans="1:68" ht="16.5">
      <c r="A88" s="224" t="str">
        <f t="shared" si="35"/>
        <v>송도버스</v>
      </c>
      <c r="B88" s="108" t="str">
        <f t="shared" si="52"/>
        <v>이종수</v>
      </c>
      <c r="C88" s="109" t="str">
        <f t="shared" si="36"/>
        <v>D</v>
      </c>
      <c r="D88" s="110">
        <f t="shared" si="37"/>
        <v>0.83847964652676077</v>
      </c>
      <c r="E88" s="111">
        <f t="shared" si="38"/>
        <v>8949</v>
      </c>
      <c r="F88" s="112" t="str">
        <f t="shared" si="39"/>
        <v>8</v>
      </c>
      <c r="G88" s="113" t="str">
        <f t="shared" si="40"/>
        <v>70바2240</v>
      </c>
      <c r="H88" s="114">
        <f t="shared" si="41"/>
        <v>4</v>
      </c>
      <c r="I88" s="115">
        <f t="shared" si="42"/>
        <v>1460.675</v>
      </c>
      <c r="J88" s="116">
        <f t="shared" si="43"/>
        <v>6.8837492052924623E-2</v>
      </c>
      <c r="K88" s="116">
        <f t="shared" si="44"/>
        <v>0.35119720385219827</v>
      </c>
      <c r="L88" s="116">
        <f t="shared" si="45"/>
        <v>0.21770756670717306</v>
      </c>
      <c r="M88" s="117">
        <f t="shared" si="46"/>
        <v>15.476000000000001</v>
      </c>
      <c r="N88" s="118">
        <f t="shared" si="47"/>
        <v>0</v>
      </c>
      <c r="O88" s="118">
        <f t="shared" si="48"/>
        <v>10.039673331635676</v>
      </c>
      <c r="P88" s="218">
        <f t="shared" si="49"/>
        <v>19</v>
      </c>
      <c r="Q88" s="219">
        <f t="shared" si="50"/>
        <v>0</v>
      </c>
      <c r="R88" s="219">
        <f t="shared" si="51"/>
        <v>151</v>
      </c>
      <c r="T88">
        <v>521</v>
      </c>
      <c r="U88">
        <v>8949</v>
      </c>
      <c r="V88" t="s">
        <v>383</v>
      </c>
      <c r="W88">
        <v>1504.0329999999999</v>
      </c>
      <c r="X88">
        <v>892.45</v>
      </c>
      <c r="Y88">
        <v>1.6850000000000001</v>
      </c>
      <c r="Z88">
        <v>15.476000000000001</v>
      </c>
      <c r="AA88">
        <v>93.888312999999997</v>
      </c>
      <c r="AB88">
        <v>6.4630359999999998</v>
      </c>
      <c r="AC88">
        <v>32.973312999999997</v>
      </c>
      <c r="AD88" s="1">
        <v>318</v>
      </c>
      <c r="AE88">
        <v>0</v>
      </c>
      <c r="AF88">
        <v>151</v>
      </c>
      <c r="AG88">
        <v>71</v>
      </c>
      <c r="AH88">
        <v>16.019383999999999</v>
      </c>
      <c r="AI88">
        <v>367.1</v>
      </c>
      <c r="AJ88">
        <v>0</v>
      </c>
      <c r="AK88">
        <v>19</v>
      </c>
      <c r="AL88">
        <v>4069</v>
      </c>
      <c r="AM88" t="s">
        <v>384</v>
      </c>
      <c r="AN88" t="s">
        <v>640</v>
      </c>
      <c r="AO88">
        <v>1081.171</v>
      </c>
      <c r="AR88" t="s">
        <v>116</v>
      </c>
      <c r="AS88" t="s">
        <v>118</v>
      </c>
      <c r="AT88" t="s">
        <v>220</v>
      </c>
      <c r="AU88" t="s">
        <v>383</v>
      </c>
      <c r="AV88" t="s">
        <v>48</v>
      </c>
      <c r="AW88">
        <v>4</v>
      </c>
      <c r="BB88">
        <v>0.83847964652676077</v>
      </c>
      <c r="BC88" t="s">
        <v>67</v>
      </c>
      <c r="BF88" t="s">
        <v>116</v>
      </c>
      <c r="BG88" t="s">
        <v>118</v>
      </c>
      <c r="BH88" t="s">
        <v>383</v>
      </c>
      <c r="BI88">
        <v>8949</v>
      </c>
      <c r="BJ88">
        <v>4</v>
      </c>
      <c r="BK88" t="s">
        <v>220</v>
      </c>
      <c r="BL88" t="s">
        <v>228</v>
      </c>
      <c r="BM88">
        <v>0.83847964652676077</v>
      </c>
      <c r="BN88" t="s">
        <v>67</v>
      </c>
      <c r="BO88" t="s">
        <v>176</v>
      </c>
      <c r="BP88">
        <v>1460.675</v>
      </c>
    </row>
    <row r="89" spans="1:68" ht="16.5">
      <c r="A89" s="223" t="str">
        <f t="shared" si="35"/>
        <v>송도버스</v>
      </c>
      <c r="B89" s="124" t="str">
        <f t="shared" si="52"/>
        <v>이종협</v>
      </c>
      <c r="C89" s="125" t="str">
        <f t="shared" si="36"/>
        <v>C</v>
      </c>
      <c r="D89" s="126">
        <f t="shared" si="37"/>
        <v>0.88770424396653902</v>
      </c>
      <c r="E89" s="127">
        <f t="shared" si="38"/>
        <v>1047</v>
      </c>
      <c r="F89" s="128" t="str">
        <f t="shared" si="39"/>
        <v>8</v>
      </c>
      <c r="G89" s="129" t="str">
        <f t="shared" si="40"/>
        <v>70바2276</v>
      </c>
      <c r="H89" s="130">
        <f t="shared" si="41"/>
        <v>2</v>
      </c>
      <c r="I89" s="131">
        <f t="shared" si="42"/>
        <v>2464.6439999999998</v>
      </c>
      <c r="J89" s="132">
        <f t="shared" si="43"/>
        <v>1.6647760172433954E-2</v>
      </c>
      <c r="K89" s="132">
        <f t="shared" si="44"/>
        <v>0.37067639227471455</v>
      </c>
      <c r="L89" s="132">
        <f t="shared" si="45"/>
        <v>0.28482815368061271</v>
      </c>
      <c r="M89" s="133">
        <f t="shared" si="46"/>
        <v>13.673999999999999</v>
      </c>
      <c r="N89" s="134">
        <f t="shared" si="47"/>
        <v>0.12172143319684305</v>
      </c>
      <c r="O89" s="134">
        <f t="shared" si="48"/>
        <v>8.7639431901726983</v>
      </c>
      <c r="P89" s="216">
        <f t="shared" si="49"/>
        <v>28</v>
      </c>
      <c r="Q89" s="217">
        <f t="shared" si="50"/>
        <v>3</v>
      </c>
      <c r="R89" s="217">
        <f t="shared" si="51"/>
        <v>216</v>
      </c>
      <c r="T89">
        <v>521</v>
      </c>
      <c r="U89">
        <v>1047</v>
      </c>
      <c r="V89" t="s">
        <v>458</v>
      </c>
      <c r="W89">
        <v>2464.6439999999998</v>
      </c>
      <c r="X89">
        <v>1326.8530000000001</v>
      </c>
      <c r="Y89">
        <v>1.8580000000000001</v>
      </c>
      <c r="Z89">
        <v>13.673999999999999</v>
      </c>
      <c r="AA89">
        <v>147.466084</v>
      </c>
      <c r="AB89">
        <v>2.4549799999999999</v>
      </c>
      <c r="AC89">
        <v>54.662196000000002</v>
      </c>
      <c r="AD89" s="1">
        <v>702</v>
      </c>
      <c r="AE89">
        <v>3</v>
      </c>
      <c r="AF89">
        <v>216</v>
      </c>
      <c r="AG89">
        <v>87</v>
      </c>
      <c r="AH89">
        <v>16.713293</v>
      </c>
      <c r="AI89">
        <v>542.20000000000005</v>
      </c>
      <c r="AJ89">
        <v>8.4</v>
      </c>
      <c r="AK89">
        <v>28</v>
      </c>
      <c r="AL89">
        <v>7326</v>
      </c>
      <c r="AM89" t="s">
        <v>459</v>
      </c>
      <c r="AN89" t="s">
        <v>641</v>
      </c>
      <c r="AO89">
        <v>2307.5569999999998</v>
      </c>
      <c r="AR89" t="s">
        <v>116</v>
      </c>
      <c r="AS89" t="s">
        <v>118</v>
      </c>
      <c r="AT89" t="s">
        <v>234</v>
      </c>
      <c r="AU89" t="s">
        <v>458</v>
      </c>
      <c r="AV89" t="s">
        <v>48</v>
      </c>
      <c r="AW89">
        <v>2</v>
      </c>
      <c r="BB89">
        <v>0.88770424396653902</v>
      </c>
      <c r="BC89" t="s">
        <v>69</v>
      </c>
      <c r="BF89" t="s">
        <v>116</v>
      </c>
      <c r="BG89" t="s">
        <v>118</v>
      </c>
      <c r="BH89" t="s">
        <v>458</v>
      </c>
      <c r="BI89">
        <v>1047</v>
      </c>
      <c r="BJ89">
        <v>2</v>
      </c>
      <c r="BK89" t="s">
        <v>234</v>
      </c>
      <c r="BL89" t="s">
        <v>221</v>
      </c>
      <c r="BM89">
        <v>0.88770424396653902</v>
      </c>
      <c r="BN89" t="s">
        <v>69</v>
      </c>
      <c r="BO89" t="s">
        <v>174</v>
      </c>
      <c r="BP89">
        <v>2464.6439999999998</v>
      </c>
    </row>
    <row r="90" spans="1:68" ht="16.5">
      <c r="A90" s="224" t="str">
        <f t="shared" si="35"/>
        <v>송도버스</v>
      </c>
      <c r="B90" s="108" t="str">
        <f t="shared" si="52"/>
        <v>이창신</v>
      </c>
      <c r="C90" s="109" t="str">
        <f t="shared" si="36"/>
        <v>B</v>
      </c>
      <c r="D90" s="110">
        <f t="shared" si="37"/>
        <v>0.93947368421052635</v>
      </c>
      <c r="E90" s="111">
        <f t="shared" si="38"/>
        <v>4520</v>
      </c>
      <c r="F90" s="112" t="str">
        <f t="shared" si="39"/>
        <v>8</v>
      </c>
      <c r="G90" s="113" t="str">
        <f t="shared" si="40"/>
        <v>70바2293</v>
      </c>
      <c r="H90" s="114">
        <f t="shared" si="41"/>
        <v>1</v>
      </c>
      <c r="I90" s="115">
        <f t="shared" si="42"/>
        <v>3639.712</v>
      </c>
      <c r="J90" s="116">
        <f t="shared" si="43"/>
        <v>4.1985556087850415E-2</v>
      </c>
      <c r="K90" s="116">
        <f t="shared" si="44"/>
        <v>0.37369310100320691</v>
      </c>
      <c r="L90" s="116">
        <f t="shared" si="45"/>
        <v>0.22776527373594393</v>
      </c>
      <c r="M90" s="117">
        <f t="shared" si="46"/>
        <v>15.925000000000001</v>
      </c>
      <c r="N90" s="118">
        <f t="shared" si="47"/>
        <v>0.96161454532666324</v>
      </c>
      <c r="O90" s="118">
        <f t="shared" si="48"/>
        <v>24.452484152592294</v>
      </c>
      <c r="P90" s="218">
        <f t="shared" si="49"/>
        <v>73</v>
      </c>
      <c r="Q90" s="219">
        <f t="shared" si="50"/>
        <v>35</v>
      </c>
      <c r="R90" s="219">
        <f t="shared" si="51"/>
        <v>890</v>
      </c>
      <c r="T90">
        <v>521</v>
      </c>
      <c r="U90">
        <v>4520</v>
      </c>
      <c r="V90" t="s">
        <v>385</v>
      </c>
      <c r="W90">
        <v>3639.712</v>
      </c>
      <c r="X90">
        <v>2039.354</v>
      </c>
      <c r="Y90">
        <v>1.7849999999999999</v>
      </c>
      <c r="Z90">
        <v>15.925000000000001</v>
      </c>
      <c r="AA90">
        <v>228.378016</v>
      </c>
      <c r="AB90">
        <v>9.588578</v>
      </c>
      <c r="AC90">
        <v>85.343288999999999</v>
      </c>
      <c r="AD90" s="1">
        <v>829</v>
      </c>
      <c r="AE90">
        <v>35</v>
      </c>
      <c r="AF90">
        <v>890</v>
      </c>
      <c r="AG90">
        <v>79</v>
      </c>
      <c r="AH90">
        <v>15.937225</v>
      </c>
      <c r="AI90">
        <v>818.5</v>
      </c>
      <c r="AJ90">
        <v>0</v>
      </c>
      <c r="AK90">
        <v>73</v>
      </c>
      <c r="AL90">
        <v>35772</v>
      </c>
      <c r="AM90" t="s">
        <v>386</v>
      </c>
      <c r="AN90" t="s">
        <v>642</v>
      </c>
      <c r="AO90">
        <v>3639.712</v>
      </c>
      <c r="AR90" t="s">
        <v>116</v>
      </c>
      <c r="AS90" t="s">
        <v>118</v>
      </c>
      <c r="AT90" t="s">
        <v>240</v>
      </c>
      <c r="AU90" t="s">
        <v>385</v>
      </c>
      <c r="AV90" t="s">
        <v>48</v>
      </c>
      <c r="AW90">
        <v>1</v>
      </c>
      <c r="BB90">
        <v>0.93947368421052635</v>
      </c>
      <c r="BC90" t="s">
        <v>68</v>
      </c>
      <c r="BF90" t="s">
        <v>116</v>
      </c>
      <c r="BG90" t="s">
        <v>118</v>
      </c>
      <c r="BH90" t="s">
        <v>385</v>
      </c>
      <c r="BI90">
        <v>4520</v>
      </c>
      <c r="BJ90">
        <v>1</v>
      </c>
      <c r="BK90" t="s">
        <v>240</v>
      </c>
      <c r="BL90" t="s">
        <v>171</v>
      </c>
      <c r="BM90">
        <v>0.93947368421052635</v>
      </c>
      <c r="BN90" t="s">
        <v>68</v>
      </c>
      <c r="BO90" t="s">
        <v>172</v>
      </c>
      <c r="BP90">
        <v>3639.712</v>
      </c>
    </row>
    <row r="91" spans="1:68" ht="16.5">
      <c r="A91" s="223" t="str">
        <f t="shared" si="35"/>
        <v>송도버스</v>
      </c>
      <c r="B91" s="124" t="str">
        <f t="shared" si="52"/>
        <v>임병옥</v>
      </c>
      <c r="C91" s="125" t="str">
        <f t="shared" si="36"/>
        <v>B</v>
      </c>
      <c r="D91" s="126">
        <f t="shared" si="37"/>
        <v>0.91400000000000003</v>
      </c>
      <c r="E91" s="127">
        <f t="shared" si="38"/>
        <v>6511</v>
      </c>
      <c r="F91" s="128" t="str">
        <f t="shared" si="39"/>
        <v>16-1</v>
      </c>
      <c r="G91" s="129" t="str">
        <f t="shared" si="40"/>
        <v>70바2320</v>
      </c>
      <c r="H91" s="130">
        <f t="shared" si="41"/>
        <v>1</v>
      </c>
      <c r="I91" s="131">
        <f t="shared" si="42"/>
        <v>2831.7849999999999</v>
      </c>
      <c r="J91" s="132">
        <f t="shared" si="43"/>
        <v>3.162117013322778E-2</v>
      </c>
      <c r="K91" s="132">
        <f t="shared" si="44"/>
        <v>0.34439994379364358</v>
      </c>
      <c r="L91" s="132">
        <f t="shared" si="45"/>
        <v>0.16773872310221291</v>
      </c>
      <c r="M91" s="133">
        <f t="shared" si="46"/>
        <v>13.18</v>
      </c>
      <c r="N91" s="134">
        <f t="shared" si="47"/>
        <v>0</v>
      </c>
      <c r="O91" s="134">
        <f t="shared" si="48"/>
        <v>9.3933684937239246</v>
      </c>
      <c r="P91" s="216">
        <f t="shared" si="49"/>
        <v>18</v>
      </c>
      <c r="Q91" s="217">
        <f t="shared" si="50"/>
        <v>0</v>
      </c>
      <c r="R91" s="217">
        <f t="shared" si="51"/>
        <v>266</v>
      </c>
      <c r="T91">
        <v>521</v>
      </c>
      <c r="U91">
        <v>6511</v>
      </c>
      <c r="V91" t="s">
        <v>387</v>
      </c>
      <c r="W91">
        <v>2831.7849999999999</v>
      </c>
      <c r="X91">
        <v>1239.231</v>
      </c>
      <c r="Y91">
        <v>2.2850000000000001</v>
      </c>
      <c r="Z91">
        <v>13.18</v>
      </c>
      <c r="AA91">
        <v>147.60608099999999</v>
      </c>
      <c r="AB91">
        <v>4.6674769999999999</v>
      </c>
      <c r="AC91">
        <v>50.835526000000002</v>
      </c>
      <c r="AD91" s="1">
        <v>475</v>
      </c>
      <c r="AE91">
        <v>0</v>
      </c>
      <c r="AF91">
        <v>266</v>
      </c>
      <c r="AG91">
        <v>77</v>
      </c>
      <c r="AH91">
        <v>19.184743999999998</v>
      </c>
      <c r="AI91">
        <v>579.70000000000005</v>
      </c>
      <c r="AJ91">
        <v>0</v>
      </c>
      <c r="AK91">
        <v>18</v>
      </c>
      <c r="AL91">
        <v>2367</v>
      </c>
      <c r="AM91" t="s">
        <v>388</v>
      </c>
      <c r="AN91" t="s">
        <v>643</v>
      </c>
      <c r="AO91">
        <v>2831.7849999999999</v>
      </c>
      <c r="AR91" t="s">
        <v>116</v>
      </c>
      <c r="AS91" t="s">
        <v>117</v>
      </c>
      <c r="AT91" t="s">
        <v>208</v>
      </c>
      <c r="AU91" t="s">
        <v>387</v>
      </c>
      <c r="AV91" t="s">
        <v>48</v>
      </c>
      <c r="AW91">
        <v>1</v>
      </c>
      <c r="BB91">
        <v>0.91400000000000003</v>
      </c>
      <c r="BC91" t="s">
        <v>68</v>
      </c>
      <c r="BF91" t="s">
        <v>116</v>
      </c>
      <c r="BG91" t="s">
        <v>117</v>
      </c>
      <c r="BH91" t="s">
        <v>387</v>
      </c>
      <c r="BI91">
        <v>6511</v>
      </c>
      <c r="BJ91">
        <v>1</v>
      </c>
      <c r="BK91" t="s">
        <v>208</v>
      </c>
      <c r="BL91" t="s">
        <v>171</v>
      </c>
      <c r="BM91">
        <v>0.91400000000000003</v>
      </c>
      <c r="BN91" t="s">
        <v>68</v>
      </c>
      <c r="BO91" t="s">
        <v>172</v>
      </c>
      <c r="BP91">
        <v>2831.7849999999999</v>
      </c>
    </row>
    <row r="92" spans="1:68" ht="16.5">
      <c r="A92" s="224" t="str">
        <f t="shared" si="35"/>
        <v>송도버스</v>
      </c>
      <c r="B92" s="108" t="str">
        <f t="shared" si="52"/>
        <v>임상준</v>
      </c>
      <c r="C92" s="109" t="str">
        <f t="shared" si="36"/>
        <v>C</v>
      </c>
      <c r="D92" s="110">
        <f t="shared" si="37"/>
        <v>0.88800000000000001</v>
      </c>
      <c r="E92" s="111">
        <f t="shared" si="38"/>
        <v>8591</v>
      </c>
      <c r="F92" s="112" t="str">
        <f t="shared" si="39"/>
        <v>8</v>
      </c>
      <c r="G92" s="113" t="str">
        <f t="shared" si="40"/>
        <v>70바2256</v>
      </c>
      <c r="H92" s="114">
        <f t="shared" si="41"/>
        <v>1</v>
      </c>
      <c r="I92" s="115">
        <f t="shared" si="42"/>
        <v>1028.7809999999999</v>
      </c>
      <c r="J92" s="116">
        <f t="shared" si="43"/>
        <v>0.10030502015331652</v>
      </c>
      <c r="K92" s="116">
        <f t="shared" si="44"/>
        <v>0.35920372185581162</v>
      </c>
      <c r="L92" s="116">
        <f t="shared" si="45"/>
        <v>0.24786616393576477</v>
      </c>
      <c r="M92" s="117">
        <f t="shared" si="46"/>
        <v>15.432</v>
      </c>
      <c r="N92" s="118">
        <f t="shared" si="47"/>
        <v>0</v>
      </c>
      <c r="O92" s="118">
        <f t="shared" si="48"/>
        <v>31.882392851345429</v>
      </c>
      <c r="P92" s="218">
        <f t="shared" si="49"/>
        <v>30</v>
      </c>
      <c r="Q92" s="219">
        <f t="shared" si="50"/>
        <v>0</v>
      </c>
      <c r="R92" s="219">
        <f t="shared" si="51"/>
        <v>328</v>
      </c>
      <c r="T92">
        <v>521</v>
      </c>
      <c r="U92">
        <v>8591</v>
      </c>
      <c r="V92" t="s">
        <v>389</v>
      </c>
      <c r="W92">
        <v>1028.7809999999999</v>
      </c>
      <c r="X92">
        <v>579.43100000000004</v>
      </c>
      <c r="Y92">
        <v>1.776</v>
      </c>
      <c r="Z92">
        <v>15.432</v>
      </c>
      <c r="AA92">
        <v>64.530817999999996</v>
      </c>
      <c r="AB92">
        <v>6.4727649999999999</v>
      </c>
      <c r="AC92">
        <v>23.17971</v>
      </c>
      <c r="AD92" s="1">
        <v>255</v>
      </c>
      <c r="AE92">
        <v>0</v>
      </c>
      <c r="AF92">
        <v>328</v>
      </c>
      <c r="AG92">
        <v>70</v>
      </c>
      <c r="AH92">
        <v>15.942475</v>
      </c>
      <c r="AI92">
        <v>250.4</v>
      </c>
      <c r="AJ92">
        <v>0</v>
      </c>
      <c r="AK92">
        <v>30</v>
      </c>
      <c r="AL92">
        <v>14480</v>
      </c>
      <c r="AM92" t="s">
        <v>390</v>
      </c>
      <c r="AN92" t="s">
        <v>644</v>
      </c>
      <c r="AO92">
        <v>1028.7809999999999</v>
      </c>
      <c r="AR92" t="s">
        <v>116</v>
      </c>
      <c r="AS92" t="s">
        <v>118</v>
      </c>
      <c r="AT92" t="s">
        <v>229</v>
      </c>
      <c r="AU92" t="s">
        <v>389</v>
      </c>
      <c r="AV92" t="s">
        <v>48</v>
      </c>
      <c r="AW92">
        <v>1</v>
      </c>
      <c r="BB92">
        <v>0.88800000000000001</v>
      </c>
      <c r="BC92" t="s">
        <v>69</v>
      </c>
      <c r="BF92" t="s">
        <v>116</v>
      </c>
      <c r="BG92" t="s">
        <v>118</v>
      </c>
      <c r="BH92" t="s">
        <v>389</v>
      </c>
      <c r="BI92">
        <v>8591</v>
      </c>
      <c r="BJ92">
        <v>1</v>
      </c>
      <c r="BK92" t="s">
        <v>229</v>
      </c>
      <c r="BL92" t="s">
        <v>171</v>
      </c>
      <c r="BM92">
        <v>0.88800000000000001</v>
      </c>
      <c r="BN92" t="s">
        <v>69</v>
      </c>
      <c r="BO92" t="s">
        <v>174</v>
      </c>
      <c r="BP92">
        <v>1028.7809999999999</v>
      </c>
    </row>
    <row r="93" spans="1:68" ht="16.5">
      <c r="A93" s="223" t="str">
        <f t="shared" si="35"/>
        <v>송도버스</v>
      </c>
      <c r="B93" s="124" t="str">
        <f t="shared" si="52"/>
        <v>임숙주</v>
      </c>
      <c r="C93" s="125" t="str">
        <f t="shared" si="36"/>
        <v>A</v>
      </c>
      <c r="D93" s="126">
        <f t="shared" si="37"/>
        <v>0.95440000000000003</v>
      </c>
      <c r="E93" s="127">
        <f t="shared" si="38"/>
        <v>5565</v>
      </c>
      <c r="F93" s="128" t="str">
        <f t="shared" si="39"/>
        <v>16-1</v>
      </c>
      <c r="G93" s="129" t="str">
        <f t="shared" si="40"/>
        <v>70바2279</v>
      </c>
      <c r="H93" s="130">
        <f t="shared" si="41"/>
        <v>1</v>
      </c>
      <c r="I93" s="131">
        <f t="shared" si="42"/>
        <v>2600.752</v>
      </c>
      <c r="J93" s="132">
        <f t="shared" si="43"/>
        <v>2.1055081825520024E-2</v>
      </c>
      <c r="K93" s="132">
        <f t="shared" si="44"/>
        <v>0.34791934394992952</v>
      </c>
      <c r="L93" s="132">
        <f t="shared" si="45"/>
        <v>0.17302687837979169</v>
      </c>
      <c r="M93" s="133">
        <f t="shared" si="46"/>
        <v>13.853999999999999</v>
      </c>
      <c r="N93" s="134">
        <f t="shared" si="47"/>
        <v>0</v>
      </c>
      <c r="O93" s="134">
        <f t="shared" si="48"/>
        <v>14.418906531649307</v>
      </c>
      <c r="P93" s="216">
        <f t="shared" si="49"/>
        <v>23</v>
      </c>
      <c r="Q93" s="217">
        <f t="shared" si="50"/>
        <v>0</v>
      </c>
      <c r="R93" s="217">
        <f t="shared" si="51"/>
        <v>375</v>
      </c>
      <c r="T93">
        <v>521</v>
      </c>
      <c r="U93">
        <v>5565</v>
      </c>
      <c r="V93" t="s">
        <v>391</v>
      </c>
      <c r="W93">
        <v>2600.752</v>
      </c>
      <c r="X93">
        <v>1090.0609999999999</v>
      </c>
      <c r="Y93">
        <v>2.3860000000000001</v>
      </c>
      <c r="Z93">
        <v>13.853999999999999</v>
      </c>
      <c r="AA93">
        <v>136.71663799999999</v>
      </c>
      <c r="AB93">
        <v>2.8785799999999999</v>
      </c>
      <c r="AC93">
        <v>47.566363000000003</v>
      </c>
      <c r="AD93" s="1">
        <v>450</v>
      </c>
      <c r="AE93">
        <v>0</v>
      </c>
      <c r="AF93">
        <v>375</v>
      </c>
      <c r="AG93">
        <v>68</v>
      </c>
      <c r="AH93">
        <v>19.022936999999999</v>
      </c>
      <c r="AI93">
        <v>285.10000000000002</v>
      </c>
      <c r="AJ93">
        <v>0</v>
      </c>
      <c r="AK93">
        <v>23</v>
      </c>
      <c r="AL93">
        <v>2246</v>
      </c>
      <c r="AM93" t="s">
        <v>392</v>
      </c>
      <c r="AN93" t="s">
        <v>645</v>
      </c>
      <c r="AO93">
        <v>2600.752</v>
      </c>
      <c r="AR93" t="s">
        <v>116</v>
      </c>
      <c r="AS93" t="s">
        <v>117</v>
      </c>
      <c r="AT93" t="s">
        <v>199</v>
      </c>
      <c r="AU93" t="s">
        <v>391</v>
      </c>
      <c r="AV93" t="s">
        <v>48</v>
      </c>
      <c r="AW93">
        <v>1</v>
      </c>
      <c r="BB93">
        <v>0.95440000000000003</v>
      </c>
      <c r="BC93" t="s">
        <v>66</v>
      </c>
      <c r="BF93" t="s">
        <v>116</v>
      </c>
      <c r="BG93" t="s">
        <v>117</v>
      </c>
      <c r="BH93" t="s">
        <v>391</v>
      </c>
      <c r="BI93">
        <v>5565</v>
      </c>
      <c r="BJ93">
        <v>1</v>
      </c>
      <c r="BK93" t="s">
        <v>199</v>
      </c>
      <c r="BL93" t="s">
        <v>171</v>
      </c>
      <c r="BM93">
        <v>0.95440000000000003</v>
      </c>
      <c r="BN93" t="s">
        <v>66</v>
      </c>
      <c r="BO93" t="s">
        <v>175</v>
      </c>
      <c r="BP93">
        <v>2600.752</v>
      </c>
    </row>
    <row r="94" spans="1:68" ht="16.5">
      <c r="A94" s="224" t="str">
        <f t="shared" si="35"/>
        <v>송도버스</v>
      </c>
      <c r="B94" s="108" t="str">
        <f t="shared" si="52"/>
        <v>임하수</v>
      </c>
      <c r="C94" s="109" t="str">
        <f t="shared" si="36"/>
        <v>C</v>
      </c>
      <c r="D94" s="110">
        <f t="shared" si="37"/>
        <v>0.86546250600867036</v>
      </c>
      <c r="E94" s="111">
        <f t="shared" si="38"/>
        <v>5062</v>
      </c>
      <c r="F94" s="112" t="str">
        <f t="shared" si="39"/>
        <v>8</v>
      </c>
      <c r="G94" s="113" t="str">
        <f t="shared" si="40"/>
        <v>70바2319</v>
      </c>
      <c r="H94" s="114">
        <f t="shared" si="41"/>
        <v>9</v>
      </c>
      <c r="I94" s="115">
        <f t="shared" si="42"/>
        <v>1272.8630000000001</v>
      </c>
      <c r="J94" s="116">
        <f t="shared" si="43"/>
        <v>3.5721577144866345E-2</v>
      </c>
      <c r="K94" s="116">
        <f t="shared" si="44"/>
        <v>0.39627667941469263</v>
      </c>
      <c r="L94" s="116">
        <f t="shared" si="45"/>
        <v>0.17283871084319363</v>
      </c>
      <c r="M94" s="117">
        <f t="shared" si="46"/>
        <v>16.100000000000001</v>
      </c>
      <c r="N94" s="118">
        <f t="shared" si="47"/>
        <v>0.29331190201035973</v>
      </c>
      <c r="O94" s="118">
        <f t="shared" si="48"/>
        <v>30.651093760082595</v>
      </c>
      <c r="P94" s="218">
        <f t="shared" si="49"/>
        <v>22</v>
      </c>
      <c r="Q94" s="219">
        <f t="shared" si="50"/>
        <v>4</v>
      </c>
      <c r="R94" s="219">
        <f t="shared" si="51"/>
        <v>418</v>
      </c>
      <c r="T94">
        <v>521</v>
      </c>
      <c r="U94">
        <v>5062</v>
      </c>
      <c r="V94" t="s">
        <v>393</v>
      </c>
      <c r="W94">
        <v>1363.7360000000001</v>
      </c>
      <c r="X94">
        <v>778.58399999999995</v>
      </c>
      <c r="Y94">
        <v>1.752</v>
      </c>
      <c r="Z94">
        <v>16.100000000000001</v>
      </c>
      <c r="AA94">
        <v>89.542490999999998</v>
      </c>
      <c r="AB94">
        <v>3.1985990000000002</v>
      </c>
      <c r="AC94">
        <v>35.483601</v>
      </c>
      <c r="AD94" s="1">
        <v>220</v>
      </c>
      <c r="AE94">
        <v>4</v>
      </c>
      <c r="AF94">
        <v>418</v>
      </c>
      <c r="AG94">
        <v>77</v>
      </c>
      <c r="AH94">
        <v>15.230043</v>
      </c>
      <c r="AI94">
        <v>271</v>
      </c>
      <c r="AJ94">
        <v>0</v>
      </c>
      <c r="AK94">
        <v>22</v>
      </c>
      <c r="AL94">
        <v>19918</v>
      </c>
      <c r="AM94" t="s">
        <v>394</v>
      </c>
      <c r="AN94" t="s">
        <v>646</v>
      </c>
      <c r="AO94">
        <v>300.61200000000002</v>
      </c>
      <c r="AR94" t="s">
        <v>116</v>
      </c>
      <c r="AS94" t="s">
        <v>118</v>
      </c>
      <c r="AT94" t="s">
        <v>248</v>
      </c>
      <c r="AU94" t="s">
        <v>393</v>
      </c>
      <c r="AV94" t="s">
        <v>48</v>
      </c>
      <c r="AW94">
        <v>9</v>
      </c>
      <c r="BB94">
        <v>0.86546250600867036</v>
      </c>
      <c r="BC94" t="s">
        <v>69</v>
      </c>
      <c r="BF94" t="s">
        <v>116</v>
      </c>
      <c r="BG94" t="s">
        <v>118</v>
      </c>
      <c r="BH94" t="s">
        <v>393</v>
      </c>
      <c r="BI94">
        <v>5062</v>
      </c>
      <c r="BJ94">
        <v>9</v>
      </c>
      <c r="BK94" t="s">
        <v>248</v>
      </c>
      <c r="BL94" t="s">
        <v>231</v>
      </c>
      <c r="BM94">
        <v>0.86546250600867036</v>
      </c>
      <c r="BN94" t="s">
        <v>69</v>
      </c>
      <c r="BO94" t="s">
        <v>174</v>
      </c>
      <c r="BP94">
        <v>1272.8630000000001</v>
      </c>
    </row>
    <row r="95" spans="1:68" ht="16.5">
      <c r="A95" s="223" t="str">
        <f t="shared" si="35"/>
        <v>송도버스</v>
      </c>
      <c r="B95" s="124" t="str">
        <f t="shared" si="52"/>
        <v>장도현</v>
      </c>
      <c r="C95" s="125" t="str">
        <f t="shared" si="36"/>
        <v>C</v>
      </c>
      <c r="D95" s="126">
        <f t="shared" si="37"/>
        <v>0.85250000000000004</v>
      </c>
      <c r="E95" s="127">
        <f t="shared" si="38"/>
        <v>9199</v>
      </c>
      <c r="F95" s="128" t="str">
        <f t="shared" si="39"/>
        <v>8</v>
      </c>
      <c r="G95" s="129" t="str">
        <f t="shared" si="40"/>
        <v>70바2247</v>
      </c>
      <c r="H95" s="130">
        <f t="shared" si="41"/>
        <v>1</v>
      </c>
      <c r="I95" s="131">
        <f t="shared" si="42"/>
        <v>487.60500000000002</v>
      </c>
      <c r="J95" s="132">
        <f t="shared" si="43"/>
        <v>9.5256843697630961E-2</v>
      </c>
      <c r="K95" s="132">
        <f t="shared" si="44"/>
        <v>0.35212000097570401</v>
      </c>
      <c r="L95" s="132">
        <f t="shared" si="45"/>
        <v>0.17227058787338112</v>
      </c>
      <c r="M95" s="133">
        <f t="shared" si="46"/>
        <v>19.562999999999999</v>
      </c>
      <c r="N95" s="134">
        <f t="shared" si="47"/>
        <v>0</v>
      </c>
      <c r="O95" s="134">
        <f t="shared" si="48"/>
        <v>30.161566096094369</v>
      </c>
      <c r="P95" s="216">
        <f t="shared" si="49"/>
        <v>14</v>
      </c>
      <c r="Q95" s="217">
        <f t="shared" si="50"/>
        <v>0</v>
      </c>
      <c r="R95" s="217">
        <f t="shared" si="51"/>
        <v>157</v>
      </c>
      <c r="T95">
        <v>521</v>
      </c>
      <c r="U95">
        <v>9199</v>
      </c>
      <c r="V95" t="s">
        <v>532</v>
      </c>
      <c r="W95">
        <v>520.53</v>
      </c>
      <c r="X95">
        <v>301.71800000000002</v>
      </c>
      <c r="Y95">
        <v>1.7250000000000001</v>
      </c>
      <c r="Z95">
        <v>19.562999999999999</v>
      </c>
      <c r="AA95">
        <v>29.394161</v>
      </c>
      <c r="AB95">
        <v>2.799995</v>
      </c>
      <c r="AC95">
        <v>10.350272</v>
      </c>
      <c r="AD95" s="1">
        <v>84</v>
      </c>
      <c r="AE95">
        <v>0</v>
      </c>
      <c r="AF95">
        <v>157</v>
      </c>
      <c r="AG95">
        <v>90</v>
      </c>
      <c r="AH95">
        <v>17.708618999999999</v>
      </c>
      <c r="AI95">
        <v>757.5</v>
      </c>
      <c r="AJ95">
        <v>45</v>
      </c>
      <c r="AK95">
        <v>14</v>
      </c>
      <c r="AL95">
        <v>5134</v>
      </c>
      <c r="AM95" t="s">
        <v>647</v>
      </c>
      <c r="AN95" t="s">
        <v>648</v>
      </c>
      <c r="AO95">
        <v>487.60500000000002</v>
      </c>
      <c r="AR95" t="s">
        <v>116</v>
      </c>
      <c r="AS95" t="s">
        <v>118</v>
      </c>
      <c r="AT95" t="s">
        <v>224</v>
      </c>
      <c r="AU95" t="s">
        <v>532</v>
      </c>
      <c r="AV95" t="s">
        <v>48</v>
      </c>
      <c r="AW95">
        <v>1</v>
      </c>
      <c r="BB95">
        <v>0.85250000000000004</v>
      </c>
      <c r="BC95" t="s">
        <v>69</v>
      </c>
      <c r="BF95" t="s">
        <v>116</v>
      </c>
      <c r="BG95" t="s">
        <v>118</v>
      </c>
      <c r="BH95" t="s">
        <v>532</v>
      </c>
      <c r="BI95">
        <v>9199</v>
      </c>
      <c r="BJ95">
        <v>1</v>
      </c>
      <c r="BK95" t="s">
        <v>224</v>
      </c>
      <c r="BL95" t="s">
        <v>171</v>
      </c>
      <c r="BM95">
        <v>0.85250000000000004</v>
      </c>
      <c r="BN95" t="s">
        <v>69</v>
      </c>
      <c r="BO95" t="s">
        <v>174</v>
      </c>
      <c r="BP95">
        <v>487.60500000000002</v>
      </c>
    </row>
    <row r="96" spans="1:68" ht="16.5">
      <c r="A96" s="224" t="str">
        <f t="shared" si="35"/>
        <v>송도버스</v>
      </c>
      <c r="B96" s="108" t="str">
        <f t="shared" si="52"/>
        <v>장수봉</v>
      </c>
      <c r="C96" s="109" t="str">
        <f t="shared" si="36"/>
        <v>A</v>
      </c>
      <c r="D96" s="110">
        <f t="shared" si="37"/>
        <v>0.96923076923076923</v>
      </c>
      <c r="E96" s="111">
        <f t="shared" si="38"/>
        <v>431</v>
      </c>
      <c r="F96" s="112" t="str">
        <f t="shared" si="39"/>
        <v>16-1</v>
      </c>
      <c r="G96" s="113" t="str">
        <f t="shared" si="40"/>
        <v>70바2229</v>
      </c>
      <c r="H96" s="114">
        <f t="shared" si="41"/>
        <v>1</v>
      </c>
      <c r="I96" s="115">
        <f t="shared" si="42"/>
        <v>2570.9279999999999</v>
      </c>
      <c r="J96" s="116">
        <f t="shared" si="43"/>
        <v>1.9633492115507974E-2</v>
      </c>
      <c r="K96" s="116">
        <f t="shared" si="44"/>
        <v>0.30381570889557746</v>
      </c>
      <c r="L96" s="116">
        <f t="shared" si="45"/>
        <v>9.6074258011115063E-2</v>
      </c>
      <c r="M96" s="117">
        <f t="shared" si="46"/>
        <v>11.154999999999999</v>
      </c>
      <c r="N96" s="118">
        <f t="shared" si="47"/>
        <v>3.8896460733244966E-2</v>
      </c>
      <c r="O96" s="118">
        <f t="shared" si="48"/>
        <v>4.9009540523888653</v>
      </c>
      <c r="P96" s="218">
        <f t="shared" si="49"/>
        <v>4</v>
      </c>
      <c r="Q96" s="219">
        <f t="shared" si="50"/>
        <v>1</v>
      </c>
      <c r="R96" s="219">
        <f t="shared" si="51"/>
        <v>126</v>
      </c>
      <c r="T96">
        <v>521</v>
      </c>
      <c r="U96">
        <v>431</v>
      </c>
      <c r="V96" t="s">
        <v>395</v>
      </c>
      <c r="W96">
        <v>2570.9279999999999</v>
      </c>
      <c r="X96">
        <v>1020.223</v>
      </c>
      <c r="Y96">
        <v>2.52</v>
      </c>
      <c r="Z96">
        <v>11.154999999999999</v>
      </c>
      <c r="AA96">
        <v>132.07192000000001</v>
      </c>
      <c r="AB96">
        <v>2.5930330000000001</v>
      </c>
      <c r="AC96">
        <v>40.125523999999999</v>
      </c>
      <c r="AD96" s="1">
        <v>247</v>
      </c>
      <c r="AE96">
        <v>1</v>
      </c>
      <c r="AF96">
        <v>126</v>
      </c>
      <c r="AG96">
        <v>89</v>
      </c>
      <c r="AH96">
        <v>19.466121000000001</v>
      </c>
      <c r="AI96">
        <v>536.4</v>
      </c>
      <c r="AJ96">
        <v>17.5</v>
      </c>
      <c r="AK96">
        <v>4</v>
      </c>
      <c r="AL96">
        <v>313</v>
      </c>
      <c r="AM96" t="s">
        <v>396</v>
      </c>
      <c r="AN96" t="s">
        <v>649</v>
      </c>
      <c r="AO96">
        <v>2570.9279999999999</v>
      </c>
      <c r="AR96" t="s">
        <v>116</v>
      </c>
      <c r="AS96" t="s">
        <v>117</v>
      </c>
      <c r="AT96" t="s">
        <v>192</v>
      </c>
      <c r="AU96" t="s">
        <v>395</v>
      </c>
      <c r="AV96" t="s">
        <v>48</v>
      </c>
      <c r="AW96">
        <v>1</v>
      </c>
      <c r="BB96">
        <v>0.96923076923076923</v>
      </c>
      <c r="BC96" t="s">
        <v>66</v>
      </c>
      <c r="BF96" t="s">
        <v>116</v>
      </c>
      <c r="BG96" t="s">
        <v>117</v>
      </c>
      <c r="BH96" t="s">
        <v>395</v>
      </c>
      <c r="BI96">
        <v>431</v>
      </c>
      <c r="BJ96">
        <v>1</v>
      </c>
      <c r="BK96" t="s">
        <v>192</v>
      </c>
      <c r="BL96" t="s">
        <v>171</v>
      </c>
      <c r="BM96">
        <v>0.96923076923076923</v>
      </c>
      <c r="BN96" t="s">
        <v>66</v>
      </c>
      <c r="BO96" t="s">
        <v>175</v>
      </c>
      <c r="BP96">
        <v>2570.9279999999999</v>
      </c>
    </row>
    <row r="97" spans="1:68" ht="16.5">
      <c r="A97" s="223" t="str">
        <f t="shared" si="35"/>
        <v>송도버스</v>
      </c>
      <c r="B97" s="124" t="str">
        <f t="shared" si="52"/>
        <v>장지희</v>
      </c>
      <c r="C97" s="125" t="str">
        <f t="shared" si="36"/>
        <v>C</v>
      </c>
      <c r="D97" s="126">
        <f t="shared" si="37"/>
        <v>0.87213471000617915</v>
      </c>
      <c r="E97" s="127">
        <f t="shared" si="38"/>
        <v>3021</v>
      </c>
      <c r="F97" s="128" t="str">
        <f t="shared" si="39"/>
        <v>8</v>
      </c>
      <c r="G97" s="129" t="str">
        <f t="shared" si="40"/>
        <v>70바2319</v>
      </c>
      <c r="H97" s="130">
        <f t="shared" si="41"/>
        <v>14</v>
      </c>
      <c r="I97" s="131">
        <f t="shared" si="42"/>
        <v>2134.8779999999997</v>
      </c>
      <c r="J97" s="132">
        <f t="shared" si="43"/>
        <v>1.8826638753309394E-2</v>
      </c>
      <c r="K97" s="132">
        <f t="shared" si="44"/>
        <v>0.3636389947556436</v>
      </c>
      <c r="L97" s="132">
        <f t="shared" si="45"/>
        <v>0.12787615966814031</v>
      </c>
      <c r="M97" s="133">
        <f t="shared" si="46"/>
        <v>15.071999999999999</v>
      </c>
      <c r="N97" s="134">
        <f t="shared" si="47"/>
        <v>0</v>
      </c>
      <c r="O97" s="134">
        <f t="shared" si="48"/>
        <v>16.066491855740701</v>
      </c>
      <c r="P97" s="216">
        <f t="shared" si="49"/>
        <v>20</v>
      </c>
      <c r="Q97" s="217">
        <f t="shared" si="50"/>
        <v>0</v>
      </c>
      <c r="R97" s="217">
        <f t="shared" si="51"/>
        <v>343</v>
      </c>
      <c r="T97">
        <v>521</v>
      </c>
      <c r="U97">
        <v>3021</v>
      </c>
      <c r="V97" t="s">
        <v>474</v>
      </c>
      <c r="W97">
        <v>2134.8780000000002</v>
      </c>
      <c r="X97">
        <v>1205.2429999999999</v>
      </c>
      <c r="Y97">
        <v>1.7709999999999999</v>
      </c>
      <c r="Z97">
        <v>15.071999999999999</v>
      </c>
      <c r="AA97">
        <v>126.76941600000001</v>
      </c>
      <c r="AB97">
        <v>2.3866420000000002</v>
      </c>
      <c r="AC97">
        <v>46.098303000000001</v>
      </c>
      <c r="AD97" s="1">
        <v>273</v>
      </c>
      <c r="AE97">
        <v>0</v>
      </c>
      <c r="AF97">
        <v>343</v>
      </c>
      <c r="AG97">
        <v>66</v>
      </c>
      <c r="AH97">
        <v>16.840638999999999</v>
      </c>
      <c r="AI97">
        <v>16.3</v>
      </c>
      <c r="AJ97">
        <v>0</v>
      </c>
      <c r="AK97">
        <v>20</v>
      </c>
      <c r="AL97">
        <v>6684</v>
      </c>
      <c r="AM97" t="s">
        <v>475</v>
      </c>
      <c r="AN97" t="s">
        <v>650</v>
      </c>
      <c r="AO97">
        <v>443.596</v>
      </c>
      <c r="AR97" t="s">
        <v>116</v>
      </c>
      <c r="AS97" t="s">
        <v>118</v>
      </c>
      <c r="AT97" t="s">
        <v>248</v>
      </c>
      <c r="AU97" t="s">
        <v>474</v>
      </c>
      <c r="AV97" t="s">
        <v>48</v>
      </c>
      <c r="AW97">
        <v>14</v>
      </c>
      <c r="BB97">
        <v>0.87213471000617915</v>
      </c>
      <c r="BC97" t="s">
        <v>69</v>
      </c>
      <c r="BF97" t="s">
        <v>116</v>
      </c>
      <c r="BG97" t="s">
        <v>118</v>
      </c>
      <c r="BH97" t="s">
        <v>474</v>
      </c>
      <c r="BI97">
        <v>3021</v>
      </c>
      <c r="BJ97">
        <v>14</v>
      </c>
      <c r="BK97" t="s">
        <v>248</v>
      </c>
      <c r="BL97" t="s">
        <v>228</v>
      </c>
      <c r="BM97">
        <v>0.87213471000617915</v>
      </c>
      <c r="BN97" t="s">
        <v>69</v>
      </c>
      <c r="BO97" t="s">
        <v>174</v>
      </c>
      <c r="BP97">
        <v>2134.8779999999997</v>
      </c>
    </row>
    <row r="98" spans="1:68" ht="16.5">
      <c r="A98" s="224" t="str">
        <f t="shared" si="35"/>
        <v>송도버스</v>
      </c>
      <c r="B98" s="108" t="str">
        <f t="shared" si="52"/>
        <v>장태순</v>
      </c>
      <c r="C98" s="109" t="str">
        <f t="shared" si="36"/>
        <v>C</v>
      </c>
      <c r="D98" s="110">
        <f t="shared" si="37"/>
        <v>0.8921731000998836</v>
      </c>
      <c r="E98" s="111">
        <f t="shared" si="38"/>
        <v>8532</v>
      </c>
      <c r="F98" s="112" t="str">
        <f t="shared" si="39"/>
        <v>8</v>
      </c>
      <c r="G98" s="113" t="str">
        <f t="shared" si="40"/>
        <v>70바2287</v>
      </c>
      <c r="H98" s="114">
        <f t="shared" si="41"/>
        <v>3</v>
      </c>
      <c r="I98" s="115">
        <f t="shared" si="42"/>
        <v>2316.3629999999998</v>
      </c>
      <c r="J98" s="116">
        <f t="shared" si="43"/>
        <v>3.2904833221766128E-2</v>
      </c>
      <c r="K98" s="116">
        <f t="shared" si="44"/>
        <v>0.31117489240179746</v>
      </c>
      <c r="L98" s="116">
        <f t="shared" si="45"/>
        <v>9.3249633153352912E-2</v>
      </c>
      <c r="M98" s="117">
        <f t="shared" si="46"/>
        <v>11.827999999999999</v>
      </c>
      <c r="N98" s="118">
        <f t="shared" si="47"/>
        <v>0.17268450583954242</v>
      </c>
      <c r="O98" s="118">
        <f t="shared" si="48"/>
        <v>9.7566745799341472</v>
      </c>
      <c r="P98" s="218">
        <f t="shared" si="49"/>
        <v>13</v>
      </c>
      <c r="Q98" s="219">
        <f t="shared" si="50"/>
        <v>4</v>
      </c>
      <c r="R98" s="219">
        <f t="shared" si="51"/>
        <v>226</v>
      </c>
      <c r="T98">
        <v>521</v>
      </c>
      <c r="U98">
        <v>8532</v>
      </c>
      <c r="V98" t="s">
        <v>397</v>
      </c>
      <c r="W98">
        <v>2316.3629999999998</v>
      </c>
      <c r="X98">
        <v>1240.855</v>
      </c>
      <c r="Y98">
        <v>1.867</v>
      </c>
      <c r="Z98">
        <v>11.827999999999999</v>
      </c>
      <c r="AA98">
        <v>147.05636000000001</v>
      </c>
      <c r="AB98">
        <v>4.8388650000000002</v>
      </c>
      <c r="AC98">
        <v>45.760247</v>
      </c>
      <c r="AD98" s="1">
        <v>216</v>
      </c>
      <c r="AE98">
        <v>4</v>
      </c>
      <c r="AF98">
        <v>226</v>
      </c>
      <c r="AG98">
        <v>86</v>
      </c>
      <c r="AH98">
        <v>15.751531999999999</v>
      </c>
      <c r="AI98">
        <v>265.5</v>
      </c>
      <c r="AJ98">
        <v>2.2999999999999998</v>
      </c>
      <c r="AK98">
        <v>13</v>
      </c>
      <c r="AL98">
        <v>3853</v>
      </c>
      <c r="AM98" t="s">
        <v>398</v>
      </c>
      <c r="AN98" t="s">
        <v>651</v>
      </c>
      <c r="AO98">
        <v>2085.7539999999999</v>
      </c>
      <c r="AR98" t="s">
        <v>116</v>
      </c>
      <c r="AS98" t="s">
        <v>118</v>
      </c>
      <c r="AT98" t="s">
        <v>236</v>
      </c>
      <c r="AU98" t="s">
        <v>397</v>
      </c>
      <c r="AV98" t="s">
        <v>48</v>
      </c>
      <c r="AW98">
        <v>3</v>
      </c>
      <c r="BB98">
        <v>0.8921731000998836</v>
      </c>
      <c r="BC98" t="s">
        <v>69</v>
      </c>
      <c r="BF98" t="s">
        <v>116</v>
      </c>
      <c r="BG98" t="s">
        <v>118</v>
      </c>
      <c r="BH98" t="s">
        <v>397</v>
      </c>
      <c r="BI98">
        <v>8532</v>
      </c>
      <c r="BJ98">
        <v>3</v>
      </c>
      <c r="BK98" t="s">
        <v>236</v>
      </c>
      <c r="BL98" t="s">
        <v>219</v>
      </c>
      <c r="BM98">
        <v>0.8921731000998836</v>
      </c>
      <c r="BN98" t="s">
        <v>69</v>
      </c>
      <c r="BO98" t="s">
        <v>174</v>
      </c>
      <c r="BP98">
        <v>2316.3629999999998</v>
      </c>
    </row>
    <row r="99" spans="1:68" ht="16.5">
      <c r="A99" s="223" t="str">
        <f t="shared" si="35"/>
        <v>송도버스</v>
      </c>
      <c r="B99" s="124" t="str">
        <f t="shared" si="52"/>
        <v>전금석</v>
      </c>
      <c r="C99" s="125" t="str">
        <f t="shared" si="36"/>
        <v>F</v>
      </c>
      <c r="D99" s="126">
        <f t="shared" si="37"/>
        <v>0.78913033881645134</v>
      </c>
      <c r="E99" s="127">
        <f t="shared" si="38"/>
        <v>6802</v>
      </c>
      <c r="F99" s="128" t="str">
        <f t="shared" si="39"/>
        <v>16-1</v>
      </c>
      <c r="G99" s="129" t="str">
        <f t="shared" si="40"/>
        <v>70바2236</v>
      </c>
      <c r="H99" s="130">
        <f t="shared" si="41"/>
        <v>4</v>
      </c>
      <c r="I99" s="131">
        <f t="shared" si="42"/>
        <v>2468.79</v>
      </c>
      <c r="J99" s="132">
        <f t="shared" si="43"/>
        <v>1.4683120204327051E-2</v>
      </c>
      <c r="K99" s="132">
        <f t="shared" si="44"/>
        <v>0.3074406566915891</v>
      </c>
      <c r="L99" s="132">
        <f t="shared" si="45"/>
        <v>9.9238898407722001E-2</v>
      </c>
      <c r="M99" s="133">
        <f t="shared" si="46"/>
        <v>10.551</v>
      </c>
      <c r="N99" s="134">
        <f t="shared" si="47"/>
        <v>0</v>
      </c>
      <c r="O99" s="134">
        <f t="shared" si="48"/>
        <v>9.9238898407722012</v>
      </c>
      <c r="P99" s="216">
        <f t="shared" si="49"/>
        <v>8</v>
      </c>
      <c r="Q99" s="217">
        <f t="shared" si="50"/>
        <v>0</v>
      </c>
      <c r="R99" s="217">
        <f t="shared" si="51"/>
        <v>245</v>
      </c>
      <c r="T99">
        <v>521</v>
      </c>
      <c r="U99">
        <v>6802</v>
      </c>
      <c r="V99" t="s">
        <v>399</v>
      </c>
      <c r="W99">
        <v>2468.79</v>
      </c>
      <c r="X99">
        <v>1304.0940000000001</v>
      </c>
      <c r="Y99">
        <v>1.893</v>
      </c>
      <c r="Z99">
        <v>10.551</v>
      </c>
      <c r="AA99">
        <v>132.25581299999999</v>
      </c>
      <c r="AB99">
        <v>1.9419280000000001</v>
      </c>
      <c r="AC99">
        <v>40.660814000000002</v>
      </c>
      <c r="AD99" s="1">
        <v>245</v>
      </c>
      <c r="AE99">
        <v>0</v>
      </c>
      <c r="AF99">
        <v>245</v>
      </c>
      <c r="AG99">
        <v>69</v>
      </c>
      <c r="AH99">
        <v>18.666778000000001</v>
      </c>
      <c r="AI99">
        <v>550.5</v>
      </c>
      <c r="AJ99">
        <v>0</v>
      </c>
      <c r="AK99">
        <v>8</v>
      </c>
      <c r="AL99">
        <v>3104</v>
      </c>
      <c r="AM99" t="s">
        <v>400</v>
      </c>
      <c r="AN99" t="s">
        <v>652</v>
      </c>
      <c r="AO99">
        <v>2171.0650000000001</v>
      </c>
      <c r="AR99" t="s">
        <v>116</v>
      </c>
      <c r="AS99" t="s">
        <v>117</v>
      </c>
      <c r="AT99" t="s">
        <v>195</v>
      </c>
      <c r="AU99" t="s">
        <v>399</v>
      </c>
      <c r="AV99" t="s">
        <v>48</v>
      </c>
      <c r="AW99">
        <v>4</v>
      </c>
      <c r="BB99">
        <v>0.78913033881645134</v>
      </c>
      <c r="BC99" t="s">
        <v>70</v>
      </c>
      <c r="BF99" t="s">
        <v>116</v>
      </c>
      <c r="BG99" t="s">
        <v>117</v>
      </c>
      <c r="BH99" t="s">
        <v>399</v>
      </c>
      <c r="BI99">
        <v>6802</v>
      </c>
      <c r="BJ99">
        <v>4</v>
      </c>
      <c r="BK99" t="s">
        <v>195</v>
      </c>
      <c r="BL99" t="s">
        <v>191</v>
      </c>
      <c r="BM99">
        <v>0.78913033881645134</v>
      </c>
      <c r="BN99" t="s">
        <v>70</v>
      </c>
      <c r="BO99" t="s">
        <v>184</v>
      </c>
      <c r="BP99">
        <v>2468.79</v>
      </c>
    </row>
    <row r="100" spans="1:68" ht="16.5">
      <c r="A100" s="224" t="str">
        <f t="shared" si="35"/>
        <v>송도버스</v>
      </c>
      <c r="B100" s="108" t="str">
        <f t="shared" si="52"/>
        <v>전동환</v>
      </c>
      <c r="C100" s="109" t="str">
        <f t="shared" si="36"/>
        <v>C</v>
      </c>
      <c r="D100" s="110">
        <f t="shared" si="37"/>
        <v>0.85202586795827995</v>
      </c>
      <c r="E100" s="111">
        <f t="shared" si="38"/>
        <v>1635</v>
      </c>
      <c r="F100" s="112" t="str">
        <f t="shared" si="39"/>
        <v>8</v>
      </c>
      <c r="G100" s="113" t="str">
        <f t="shared" si="40"/>
        <v>70바2289</v>
      </c>
      <c r="H100" s="114">
        <f t="shared" si="41"/>
        <v>10</v>
      </c>
      <c r="I100" s="115">
        <f t="shared" si="42"/>
        <v>945.14499999999998</v>
      </c>
      <c r="J100" s="116">
        <f t="shared" si="43"/>
        <v>0.10284094582395062</v>
      </c>
      <c r="K100" s="116">
        <f t="shared" si="44"/>
        <v>0.30422468412082326</v>
      </c>
      <c r="L100" s="116">
        <f t="shared" si="45"/>
        <v>0.2380587105682197</v>
      </c>
      <c r="M100" s="117">
        <f t="shared" si="46"/>
        <v>15.666</v>
      </c>
      <c r="N100" s="118">
        <f t="shared" si="47"/>
        <v>0.10145455393983542</v>
      </c>
      <c r="O100" s="118">
        <f t="shared" si="48"/>
        <v>10.348364501863212</v>
      </c>
      <c r="P100" s="218">
        <f t="shared" si="49"/>
        <v>11</v>
      </c>
      <c r="Q100" s="219">
        <f t="shared" si="50"/>
        <v>1</v>
      </c>
      <c r="R100" s="219">
        <f t="shared" si="51"/>
        <v>102</v>
      </c>
      <c r="T100">
        <v>521</v>
      </c>
      <c r="U100">
        <v>1635</v>
      </c>
      <c r="V100" t="s">
        <v>401</v>
      </c>
      <c r="W100">
        <v>985.66300000000001</v>
      </c>
      <c r="X100">
        <v>546.39599999999996</v>
      </c>
      <c r="Y100">
        <v>1.804</v>
      </c>
      <c r="Z100">
        <v>15.666</v>
      </c>
      <c r="AA100">
        <v>57.772485000000003</v>
      </c>
      <c r="AB100">
        <v>5.9413770000000001</v>
      </c>
      <c r="AC100">
        <v>17.575816</v>
      </c>
      <c r="AD100" s="1">
        <v>225</v>
      </c>
      <c r="AE100">
        <v>1</v>
      </c>
      <c r="AF100">
        <v>102</v>
      </c>
      <c r="AG100">
        <v>67</v>
      </c>
      <c r="AH100">
        <v>17.061114</v>
      </c>
      <c r="AI100">
        <v>152.1</v>
      </c>
      <c r="AJ100">
        <v>0</v>
      </c>
      <c r="AK100">
        <v>11</v>
      </c>
      <c r="AL100">
        <v>2406</v>
      </c>
      <c r="AM100" t="s">
        <v>402</v>
      </c>
      <c r="AN100" t="s">
        <v>653</v>
      </c>
      <c r="AO100">
        <v>174.84700000000001</v>
      </c>
      <c r="AR100" t="s">
        <v>116</v>
      </c>
      <c r="AS100" t="s">
        <v>118</v>
      </c>
      <c r="AT100" t="s">
        <v>237</v>
      </c>
      <c r="AU100" t="s">
        <v>401</v>
      </c>
      <c r="AV100" t="s">
        <v>48</v>
      </c>
      <c r="AW100">
        <v>10</v>
      </c>
      <c r="BB100">
        <v>0.85202586795827995</v>
      </c>
      <c r="BC100" t="s">
        <v>69</v>
      </c>
      <c r="BF100" t="s">
        <v>116</v>
      </c>
      <c r="BG100" t="s">
        <v>118</v>
      </c>
      <c r="BH100" t="s">
        <v>401</v>
      </c>
      <c r="BI100">
        <v>1635</v>
      </c>
      <c r="BJ100">
        <v>10</v>
      </c>
      <c r="BK100" t="s">
        <v>237</v>
      </c>
      <c r="BL100" t="s">
        <v>196</v>
      </c>
      <c r="BM100">
        <v>0.85202586795827995</v>
      </c>
      <c r="BN100" t="s">
        <v>69</v>
      </c>
      <c r="BO100" t="s">
        <v>174</v>
      </c>
      <c r="BP100">
        <v>945.14499999999998</v>
      </c>
    </row>
    <row r="101" spans="1:68" ht="16.5">
      <c r="A101" s="223" t="str">
        <f t="shared" si="35"/>
        <v>송도버스</v>
      </c>
      <c r="B101" s="124" t="str">
        <f t="shared" si="52"/>
        <v>정길환</v>
      </c>
      <c r="C101" s="125" t="str">
        <f t="shared" si="36"/>
        <v>F</v>
      </c>
      <c r="D101" s="126">
        <f t="shared" si="37"/>
        <v>0.7156654325531917</v>
      </c>
      <c r="E101" s="127">
        <f t="shared" si="38"/>
        <v>303</v>
      </c>
      <c r="F101" s="128" t="str">
        <f t="shared" si="39"/>
        <v>16-1</v>
      </c>
      <c r="G101" s="129" t="str">
        <f t="shared" si="40"/>
        <v>70바2281</v>
      </c>
      <c r="H101" s="130">
        <f t="shared" si="41"/>
        <v>10</v>
      </c>
      <c r="I101" s="131">
        <f t="shared" si="42"/>
        <v>1930.8540000000003</v>
      </c>
      <c r="J101" s="132">
        <f t="shared" si="43"/>
        <v>2.6661657149883587E-2</v>
      </c>
      <c r="K101" s="132">
        <f t="shared" si="44"/>
        <v>0.33986133686283931</v>
      </c>
      <c r="L101" s="132">
        <f t="shared" si="45"/>
        <v>0.14760308133085151</v>
      </c>
      <c r="M101" s="133">
        <f t="shared" si="46"/>
        <v>16.728000000000002</v>
      </c>
      <c r="N101" s="134">
        <f t="shared" si="47"/>
        <v>0.15052994065607972</v>
      </c>
      <c r="O101" s="134">
        <f t="shared" si="48"/>
        <v>33.367470178764336</v>
      </c>
      <c r="P101" s="216">
        <f t="shared" si="49"/>
        <v>18</v>
      </c>
      <c r="Q101" s="217">
        <f t="shared" si="50"/>
        <v>3</v>
      </c>
      <c r="R101" s="217">
        <f t="shared" si="51"/>
        <v>665</v>
      </c>
      <c r="T101">
        <v>521</v>
      </c>
      <c r="U101">
        <v>303</v>
      </c>
      <c r="V101" t="s">
        <v>403</v>
      </c>
      <c r="W101">
        <v>1992.9590000000001</v>
      </c>
      <c r="X101">
        <v>1140.5260000000001</v>
      </c>
      <c r="Y101">
        <v>1.7470000000000001</v>
      </c>
      <c r="Z101">
        <v>16.728000000000002</v>
      </c>
      <c r="AA101">
        <v>108.561369</v>
      </c>
      <c r="AB101">
        <v>2.8944260000000002</v>
      </c>
      <c r="AC101">
        <v>36.895811999999999</v>
      </c>
      <c r="AD101" s="1">
        <v>285</v>
      </c>
      <c r="AE101">
        <v>3</v>
      </c>
      <c r="AF101">
        <v>665</v>
      </c>
      <c r="AG101">
        <v>68</v>
      </c>
      <c r="AH101">
        <v>18.357901999999999</v>
      </c>
      <c r="AI101">
        <v>477.3</v>
      </c>
      <c r="AJ101">
        <v>0</v>
      </c>
      <c r="AK101">
        <v>18</v>
      </c>
      <c r="AL101">
        <v>3610</v>
      </c>
      <c r="AM101" t="s">
        <v>404</v>
      </c>
      <c r="AN101" t="s">
        <v>654</v>
      </c>
      <c r="AO101">
        <v>498.69099999999997</v>
      </c>
      <c r="AR101" t="s">
        <v>116</v>
      </c>
      <c r="AS101" t="s">
        <v>117</v>
      </c>
      <c r="AT101" t="s">
        <v>201</v>
      </c>
      <c r="AU101" t="s">
        <v>403</v>
      </c>
      <c r="AV101" t="s">
        <v>48</v>
      </c>
      <c r="AW101">
        <v>10</v>
      </c>
      <c r="BB101">
        <v>0.7156654325531917</v>
      </c>
      <c r="BC101" t="s">
        <v>70</v>
      </c>
      <c r="BF101" t="s">
        <v>116</v>
      </c>
      <c r="BG101" t="s">
        <v>117</v>
      </c>
      <c r="BH101" t="s">
        <v>403</v>
      </c>
      <c r="BI101">
        <v>303</v>
      </c>
      <c r="BJ101">
        <v>10</v>
      </c>
      <c r="BK101" t="s">
        <v>201</v>
      </c>
      <c r="BL101" t="s">
        <v>207</v>
      </c>
      <c r="BM101">
        <v>0.7156654325531917</v>
      </c>
      <c r="BN101" t="s">
        <v>70</v>
      </c>
      <c r="BO101" t="s">
        <v>184</v>
      </c>
      <c r="BP101">
        <v>1930.8540000000003</v>
      </c>
    </row>
    <row r="102" spans="1:68" ht="16.5">
      <c r="A102" s="224" t="str">
        <f t="shared" si="35"/>
        <v>송도버스</v>
      </c>
      <c r="B102" s="108" t="str">
        <f t="shared" si="52"/>
        <v>정웅태</v>
      </c>
      <c r="C102" s="109" t="str">
        <f t="shared" si="36"/>
        <v>B</v>
      </c>
      <c r="D102" s="110">
        <f t="shared" si="37"/>
        <v>0.92604862304767499</v>
      </c>
      <c r="E102" s="111">
        <f t="shared" si="38"/>
        <v>8497</v>
      </c>
      <c r="F102" s="112" t="str">
        <f t="shared" si="39"/>
        <v>8</v>
      </c>
      <c r="G102" s="113" t="str">
        <f t="shared" si="40"/>
        <v>70바2234</v>
      </c>
      <c r="H102" s="114">
        <f t="shared" si="41"/>
        <v>2</v>
      </c>
      <c r="I102" s="115">
        <f t="shared" si="42"/>
        <v>869.09500000000003</v>
      </c>
      <c r="J102" s="116">
        <f t="shared" si="43"/>
        <v>6.5233269063400032E-2</v>
      </c>
      <c r="K102" s="116">
        <f t="shared" si="44"/>
        <v>0.33880901312026945</v>
      </c>
      <c r="L102" s="116">
        <f t="shared" si="45"/>
        <v>7.5941065130969571E-2</v>
      </c>
      <c r="M102" s="117">
        <f t="shared" si="46"/>
        <v>18.864000000000001</v>
      </c>
      <c r="N102" s="118">
        <f t="shared" si="47"/>
        <v>0.11506221989540844</v>
      </c>
      <c r="O102" s="118">
        <f t="shared" si="48"/>
        <v>34.518665968622528</v>
      </c>
      <c r="P102" s="218">
        <f t="shared" si="49"/>
        <v>10</v>
      </c>
      <c r="Q102" s="219">
        <f t="shared" si="50"/>
        <v>1</v>
      </c>
      <c r="R102" s="219">
        <f t="shared" si="51"/>
        <v>300</v>
      </c>
      <c r="T102">
        <v>521</v>
      </c>
      <c r="U102">
        <v>8497</v>
      </c>
      <c r="V102" t="s">
        <v>405</v>
      </c>
      <c r="W102">
        <v>869.09500000000003</v>
      </c>
      <c r="X102">
        <v>468.75799999999998</v>
      </c>
      <c r="Y102">
        <v>1.8540000000000001</v>
      </c>
      <c r="Z102">
        <v>18.864000000000001</v>
      </c>
      <c r="AA102">
        <v>45.332757999999998</v>
      </c>
      <c r="AB102">
        <v>2.9572039999999999</v>
      </c>
      <c r="AC102">
        <v>15.359147</v>
      </c>
      <c r="AD102" s="1">
        <v>66</v>
      </c>
      <c r="AE102">
        <v>1</v>
      </c>
      <c r="AF102">
        <v>300</v>
      </c>
      <c r="AG102">
        <v>81</v>
      </c>
      <c r="AH102">
        <v>19.171455999999999</v>
      </c>
      <c r="AI102">
        <v>658.5</v>
      </c>
      <c r="AJ102">
        <v>0</v>
      </c>
      <c r="AK102">
        <v>10</v>
      </c>
      <c r="AL102">
        <v>7375</v>
      </c>
      <c r="AM102" t="s">
        <v>406</v>
      </c>
      <c r="AN102" t="s">
        <v>655</v>
      </c>
      <c r="AO102">
        <v>792.38300000000004</v>
      </c>
      <c r="AR102" t="s">
        <v>116</v>
      </c>
      <c r="AS102" t="s">
        <v>118</v>
      </c>
      <c r="AT102" t="s">
        <v>216</v>
      </c>
      <c r="AU102" t="s">
        <v>405</v>
      </c>
      <c r="AV102" t="s">
        <v>48</v>
      </c>
      <c r="AW102">
        <v>2</v>
      </c>
      <c r="BB102">
        <v>0.92604862304767499</v>
      </c>
      <c r="BC102" t="s">
        <v>68</v>
      </c>
      <c r="BF102" t="s">
        <v>116</v>
      </c>
      <c r="BG102" t="s">
        <v>118</v>
      </c>
      <c r="BH102" t="s">
        <v>405</v>
      </c>
      <c r="BI102">
        <v>8497</v>
      </c>
      <c r="BJ102">
        <v>2</v>
      </c>
      <c r="BK102" t="s">
        <v>216</v>
      </c>
      <c r="BL102" t="s">
        <v>237</v>
      </c>
      <c r="BM102">
        <v>0.92604862304767499</v>
      </c>
      <c r="BN102" t="s">
        <v>68</v>
      </c>
      <c r="BO102" t="s">
        <v>172</v>
      </c>
      <c r="BP102">
        <v>869.09500000000003</v>
      </c>
    </row>
    <row r="103" spans="1:68" ht="16.5">
      <c r="A103" s="223" t="str">
        <f t="shared" si="35"/>
        <v>송도버스</v>
      </c>
      <c r="B103" s="124" t="str">
        <f t="shared" si="52"/>
        <v>정태교</v>
      </c>
      <c r="C103" s="125" t="str">
        <f t="shared" si="36"/>
        <v>D</v>
      </c>
      <c r="D103" s="126">
        <f t="shared" si="37"/>
        <v>0.84975717786119442</v>
      </c>
      <c r="E103" s="127">
        <f t="shared" si="38"/>
        <v>3234</v>
      </c>
      <c r="F103" s="128" t="str">
        <f t="shared" si="39"/>
        <v>8</v>
      </c>
      <c r="G103" s="129" t="str">
        <f t="shared" si="40"/>
        <v>70바2313</v>
      </c>
      <c r="H103" s="130">
        <f t="shared" si="41"/>
        <v>2</v>
      </c>
      <c r="I103" s="131">
        <f t="shared" si="42"/>
        <v>1846.7249999999999</v>
      </c>
      <c r="J103" s="132">
        <f t="shared" si="43"/>
        <v>4.7790412560685058E-2</v>
      </c>
      <c r="K103" s="132">
        <f t="shared" si="44"/>
        <v>0.34902712336668601</v>
      </c>
      <c r="L103" s="132">
        <f t="shared" si="45"/>
        <v>0.24259161488581138</v>
      </c>
      <c r="M103" s="133">
        <f t="shared" si="46"/>
        <v>14.250999999999999</v>
      </c>
      <c r="N103" s="134">
        <f t="shared" si="47"/>
        <v>0</v>
      </c>
      <c r="O103" s="134">
        <f t="shared" si="48"/>
        <v>21.046753631497452</v>
      </c>
      <c r="P103" s="216">
        <f t="shared" si="49"/>
        <v>26</v>
      </c>
      <c r="Q103" s="217">
        <f t="shared" si="50"/>
        <v>0</v>
      </c>
      <c r="R103" s="217">
        <f t="shared" si="51"/>
        <v>395</v>
      </c>
      <c r="T103">
        <v>521</v>
      </c>
      <c r="U103">
        <v>3234</v>
      </c>
      <c r="V103" t="s">
        <v>407</v>
      </c>
      <c r="W103">
        <v>1876.7739999999999</v>
      </c>
      <c r="X103">
        <v>1047.9839999999999</v>
      </c>
      <c r="Y103">
        <v>1.7909999999999999</v>
      </c>
      <c r="Z103">
        <v>14.250999999999999</v>
      </c>
      <c r="AA103">
        <v>114.44025499999999</v>
      </c>
      <c r="AB103">
        <v>5.4691470000000004</v>
      </c>
      <c r="AC103">
        <v>39.942753000000003</v>
      </c>
      <c r="AD103" s="1">
        <v>448</v>
      </c>
      <c r="AE103">
        <v>0</v>
      </c>
      <c r="AF103">
        <v>395</v>
      </c>
      <c r="AG103">
        <v>78</v>
      </c>
      <c r="AH103">
        <v>16.399595999999999</v>
      </c>
      <c r="AI103">
        <v>341.9</v>
      </c>
      <c r="AJ103">
        <v>0</v>
      </c>
      <c r="AK103">
        <v>26</v>
      </c>
      <c r="AL103">
        <v>9907</v>
      </c>
      <c r="AM103" t="s">
        <v>408</v>
      </c>
      <c r="AN103" t="s">
        <v>656</v>
      </c>
      <c r="AO103">
        <v>1645.1969999999999</v>
      </c>
      <c r="AR103" t="s">
        <v>116</v>
      </c>
      <c r="AS103" t="s">
        <v>118</v>
      </c>
      <c r="AT103" t="s">
        <v>247</v>
      </c>
      <c r="AU103" t="s">
        <v>407</v>
      </c>
      <c r="AV103" t="s">
        <v>48</v>
      </c>
      <c r="AW103">
        <v>2</v>
      </c>
      <c r="BB103">
        <v>0.84975717786119442</v>
      </c>
      <c r="BC103" t="s">
        <v>67</v>
      </c>
      <c r="BF103" t="s">
        <v>116</v>
      </c>
      <c r="BG103" t="s">
        <v>118</v>
      </c>
      <c r="BH103" t="s">
        <v>407</v>
      </c>
      <c r="BI103">
        <v>3234</v>
      </c>
      <c r="BJ103">
        <v>2</v>
      </c>
      <c r="BK103" t="s">
        <v>247</v>
      </c>
      <c r="BL103" t="s">
        <v>245</v>
      </c>
      <c r="BM103">
        <v>0.84975717786119442</v>
      </c>
      <c r="BN103" t="s">
        <v>67</v>
      </c>
      <c r="BO103" t="s">
        <v>176</v>
      </c>
      <c r="BP103">
        <v>1846.7249999999999</v>
      </c>
    </row>
    <row r="104" spans="1:68" ht="16.5">
      <c r="A104" s="224" t="str">
        <f t="shared" si="35"/>
        <v>송도버스</v>
      </c>
      <c r="B104" s="108" t="str">
        <f t="shared" si="52"/>
        <v>조남흥</v>
      </c>
      <c r="C104" s="109" t="str">
        <f t="shared" si="36"/>
        <v>B</v>
      </c>
      <c r="D104" s="110">
        <f t="shared" si="37"/>
        <v>0.93749944319717959</v>
      </c>
      <c r="E104" s="111">
        <f t="shared" si="38"/>
        <v>1194</v>
      </c>
      <c r="F104" s="112" t="str">
        <f t="shared" si="39"/>
        <v>8</v>
      </c>
      <c r="G104" s="113" t="str">
        <f t="shared" si="40"/>
        <v>70바2247</v>
      </c>
      <c r="H104" s="114">
        <f t="shared" si="41"/>
        <v>2</v>
      </c>
      <c r="I104" s="115">
        <f t="shared" si="42"/>
        <v>671.69200000000001</v>
      </c>
      <c r="J104" s="116">
        <f t="shared" si="43"/>
        <v>1.3986118643682878E-2</v>
      </c>
      <c r="K104" s="116">
        <f t="shared" si="44"/>
        <v>0.34243982467334355</v>
      </c>
      <c r="L104" s="116">
        <f t="shared" si="45"/>
        <v>6.8483769346664836E-2</v>
      </c>
      <c r="M104" s="117">
        <f t="shared" si="46"/>
        <v>16.202999999999999</v>
      </c>
      <c r="N104" s="118">
        <f t="shared" si="47"/>
        <v>0</v>
      </c>
      <c r="O104" s="118">
        <f t="shared" si="48"/>
        <v>25.011463587477593</v>
      </c>
      <c r="P104" s="218">
        <f t="shared" si="49"/>
        <v>8</v>
      </c>
      <c r="Q104" s="219">
        <f t="shared" si="50"/>
        <v>0</v>
      </c>
      <c r="R104" s="219">
        <f t="shared" si="51"/>
        <v>168</v>
      </c>
      <c r="T104">
        <v>521</v>
      </c>
      <c r="U104">
        <v>1194</v>
      </c>
      <c r="V104" t="s">
        <v>409</v>
      </c>
      <c r="W104">
        <v>671.69200000000001</v>
      </c>
      <c r="X104">
        <v>358.34699999999998</v>
      </c>
      <c r="Y104">
        <v>1.8740000000000001</v>
      </c>
      <c r="Z104">
        <v>16.202999999999999</v>
      </c>
      <c r="AA104">
        <v>34.478043</v>
      </c>
      <c r="AB104">
        <v>0.48221399999999998</v>
      </c>
      <c r="AC104">
        <v>11.806654999999999</v>
      </c>
      <c r="AD104" s="1">
        <v>46</v>
      </c>
      <c r="AE104">
        <v>0</v>
      </c>
      <c r="AF104">
        <v>168</v>
      </c>
      <c r="AG104">
        <v>76</v>
      </c>
      <c r="AH104">
        <v>19.481732000000001</v>
      </c>
      <c r="AI104">
        <v>36</v>
      </c>
      <c r="AJ104">
        <v>0</v>
      </c>
      <c r="AK104">
        <v>8</v>
      </c>
      <c r="AL104">
        <v>1540</v>
      </c>
      <c r="AM104" t="s">
        <v>410</v>
      </c>
      <c r="AN104" t="s">
        <v>657</v>
      </c>
      <c r="AO104">
        <v>603.27200000000005</v>
      </c>
      <c r="AR104" t="s">
        <v>116</v>
      </c>
      <c r="AS104" t="s">
        <v>118</v>
      </c>
      <c r="AT104" t="s">
        <v>224</v>
      </c>
      <c r="AU104" t="s">
        <v>409</v>
      </c>
      <c r="AV104" t="s">
        <v>48</v>
      </c>
      <c r="AW104">
        <v>2</v>
      </c>
      <c r="BB104">
        <v>0.93749944319717959</v>
      </c>
      <c r="BC104" t="s">
        <v>68</v>
      </c>
      <c r="BF104" t="s">
        <v>116</v>
      </c>
      <c r="BG104" t="s">
        <v>118</v>
      </c>
      <c r="BH104" t="s">
        <v>409</v>
      </c>
      <c r="BI104">
        <v>1194</v>
      </c>
      <c r="BJ104">
        <v>2</v>
      </c>
      <c r="BK104" t="s">
        <v>224</v>
      </c>
      <c r="BL104" t="s">
        <v>217</v>
      </c>
      <c r="BM104">
        <v>0.93749944319717959</v>
      </c>
      <c r="BN104" t="s">
        <v>68</v>
      </c>
      <c r="BO104" t="s">
        <v>172</v>
      </c>
      <c r="BP104">
        <v>671.69200000000001</v>
      </c>
    </row>
    <row r="105" spans="1:68" ht="16.5">
      <c r="A105" s="223" t="str">
        <f t="shared" si="35"/>
        <v>송도버스</v>
      </c>
      <c r="B105" s="124" t="str">
        <f t="shared" si="52"/>
        <v>조성연</v>
      </c>
      <c r="C105" s="125" t="str">
        <f t="shared" si="36"/>
        <v>C</v>
      </c>
      <c r="D105" s="126">
        <f t="shared" si="37"/>
        <v>0.86350000000000005</v>
      </c>
      <c r="E105" s="127">
        <f t="shared" si="38"/>
        <v>9009</v>
      </c>
      <c r="F105" s="128" t="str">
        <f t="shared" si="39"/>
        <v>8</v>
      </c>
      <c r="G105" s="129" t="str">
        <f t="shared" si="40"/>
        <v>70바2223</v>
      </c>
      <c r="H105" s="130">
        <f t="shared" si="41"/>
        <v>1</v>
      </c>
      <c r="I105" s="131">
        <f t="shared" si="42"/>
        <v>2136.4720000000002</v>
      </c>
      <c r="J105" s="132">
        <f t="shared" si="43"/>
        <v>2.8183495084134758E-3</v>
      </c>
      <c r="K105" s="132">
        <f t="shared" si="44"/>
        <v>0.40753012338666189</v>
      </c>
      <c r="L105" s="132">
        <f t="shared" si="45"/>
        <v>0.11093054343796688</v>
      </c>
      <c r="M105" s="133">
        <f t="shared" si="46"/>
        <v>16.954000000000001</v>
      </c>
      <c r="N105" s="134">
        <f t="shared" si="47"/>
        <v>0</v>
      </c>
      <c r="O105" s="134">
        <f t="shared" si="48"/>
        <v>27.428395972425566</v>
      </c>
      <c r="P105" s="216">
        <f t="shared" si="49"/>
        <v>46</v>
      </c>
      <c r="Q105" s="217">
        <f t="shared" si="50"/>
        <v>0</v>
      </c>
      <c r="R105" s="217">
        <f t="shared" si="51"/>
        <v>586</v>
      </c>
      <c r="T105">
        <v>521</v>
      </c>
      <c r="U105">
        <v>9009</v>
      </c>
      <c r="V105" t="s">
        <v>476</v>
      </c>
      <c r="W105">
        <v>2136.4720000000002</v>
      </c>
      <c r="X105">
        <v>1237.19</v>
      </c>
      <c r="Y105">
        <v>1.7270000000000001</v>
      </c>
      <c r="Z105">
        <v>16.954000000000001</v>
      </c>
      <c r="AA105">
        <v>139.26164900000001</v>
      </c>
      <c r="AB105">
        <v>0.392488</v>
      </c>
      <c r="AC105">
        <v>56.753317000000003</v>
      </c>
      <c r="AD105" s="1">
        <v>237</v>
      </c>
      <c r="AE105">
        <v>0</v>
      </c>
      <c r="AF105">
        <v>586</v>
      </c>
      <c r="AG105">
        <v>77</v>
      </c>
      <c r="AH105">
        <v>15.341423000000001</v>
      </c>
      <c r="AI105">
        <v>408.8</v>
      </c>
      <c r="AJ105">
        <v>0</v>
      </c>
      <c r="AK105">
        <v>46</v>
      </c>
      <c r="AL105">
        <v>32840</v>
      </c>
      <c r="AM105" t="s">
        <v>477</v>
      </c>
      <c r="AN105" t="s">
        <v>658</v>
      </c>
      <c r="AO105">
        <v>2136.4720000000002</v>
      </c>
      <c r="AR105" t="s">
        <v>116</v>
      </c>
      <c r="AS105" t="s">
        <v>118</v>
      </c>
      <c r="AT105" t="s">
        <v>214</v>
      </c>
      <c r="AU105" t="s">
        <v>476</v>
      </c>
      <c r="AV105" t="s">
        <v>48</v>
      </c>
      <c r="AW105">
        <v>1</v>
      </c>
      <c r="BB105">
        <v>0.86350000000000005</v>
      </c>
      <c r="BC105" t="s">
        <v>69</v>
      </c>
      <c r="BF105" t="s">
        <v>116</v>
      </c>
      <c r="BG105" t="s">
        <v>118</v>
      </c>
      <c r="BH105" t="s">
        <v>476</v>
      </c>
      <c r="BI105">
        <v>9009</v>
      </c>
      <c r="BJ105">
        <v>1</v>
      </c>
      <c r="BK105" t="s">
        <v>214</v>
      </c>
      <c r="BL105" t="s">
        <v>171</v>
      </c>
      <c r="BM105">
        <v>0.86350000000000005</v>
      </c>
      <c r="BN105" t="s">
        <v>69</v>
      </c>
      <c r="BO105" t="s">
        <v>174</v>
      </c>
      <c r="BP105">
        <v>2136.4720000000002</v>
      </c>
    </row>
    <row r="106" spans="1:68" ht="16.5">
      <c r="A106" s="224" t="str">
        <f t="shared" ref="A106:A116" si="53">BF106</f>
        <v>송도버스</v>
      </c>
      <c r="B106" s="108" t="str">
        <f t="shared" si="52"/>
        <v>조완기</v>
      </c>
      <c r="C106" s="109" t="str">
        <f t="shared" ref="C106:C116" si="54">BN106</f>
        <v>D</v>
      </c>
      <c r="D106" s="110">
        <f t="shared" ref="D106:D116" si="55">BM106</f>
        <v>0.8378075611767074</v>
      </c>
      <c r="E106" s="111">
        <f t="shared" ref="E106:E116" si="56">U106</f>
        <v>9924</v>
      </c>
      <c r="F106" s="112" t="str">
        <f t="shared" ref="F106:F116" si="57">BG106</f>
        <v>8</v>
      </c>
      <c r="G106" s="113" t="str">
        <f t="shared" ref="G106:G116" si="58">BK106</f>
        <v>70바2289</v>
      </c>
      <c r="H106" s="114">
        <f t="shared" ref="H106:H116" si="59">BJ106</f>
        <v>3</v>
      </c>
      <c r="I106" s="115">
        <f t="shared" ref="I106:I116" si="60">BP106</f>
        <v>1087.412</v>
      </c>
      <c r="J106" s="116">
        <f t="shared" ref="J106:J116" si="61">AB106/AA106</f>
        <v>3.3434880642158792E-2</v>
      </c>
      <c r="K106" s="116">
        <f t="shared" ref="K106:K116" si="62">AC106/AA106</f>
        <v>0.38452004851786692</v>
      </c>
      <c r="L106" s="116">
        <f t="shared" ref="L106:L116" si="63">AD106/I106</f>
        <v>0.19771714860604811</v>
      </c>
      <c r="M106" s="117">
        <f t="shared" ref="M106:M116" si="64">Z106</f>
        <v>16.3</v>
      </c>
      <c r="N106" s="118">
        <f t="shared" ref="N106:N116" si="65">AE106*100/W106</f>
        <v>0</v>
      </c>
      <c r="O106" s="118">
        <f t="shared" ref="O106:O116" si="66">AF106*100/W106</f>
        <v>12.230874774234604</v>
      </c>
      <c r="P106" s="218">
        <f t="shared" ref="P106:P116" si="67">AK106</f>
        <v>23</v>
      </c>
      <c r="Q106" s="219">
        <f t="shared" ref="Q106:Q116" si="68">AE106</f>
        <v>0</v>
      </c>
      <c r="R106" s="219">
        <f t="shared" ref="R106:R116" si="69">AF106</f>
        <v>133</v>
      </c>
      <c r="T106">
        <v>521</v>
      </c>
      <c r="U106">
        <v>9924</v>
      </c>
      <c r="V106" t="s">
        <v>540</v>
      </c>
      <c r="W106">
        <v>1087.412</v>
      </c>
      <c r="X106">
        <v>619.82799999999997</v>
      </c>
      <c r="Y106">
        <v>1.754</v>
      </c>
      <c r="Z106">
        <v>16.3</v>
      </c>
      <c r="AA106">
        <v>64.187488000000002</v>
      </c>
      <c r="AB106">
        <v>2.1461009999999998</v>
      </c>
      <c r="AC106">
        <v>24.681376</v>
      </c>
      <c r="AD106" s="1">
        <v>215</v>
      </c>
      <c r="AE106">
        <v>0</v>
      </c>
      <c r="AF106">
        <v>133</v>
      </c>
      <c r="AG106">
        <v>82</v>
      </c>
      <c r="AH106">
        <v>16.941182999999999</v>
      </c>
      <c r="AI106">
        <v>288.3</v>
      </c>
      <c r="AJ106">
        <v>0.9</v>
      </c>
      <c r="AK106">
        <v>23</v>
      </c>
      <c r="AL106">
        <v>14047</v>
      </c>
      <c r="AM106" t="s">
        <v>659</v>
      </c>
      <c r="AN106" t="s">
        <v>660</v>
      </c>
      <c r="AO106">
        <v>979.95100000000002</v>
      </c>
      <c r="AR106" t="s">
        <v>116</v>
      </c>
      <c r="AS106" t="s">
        <v>118</v>
      </c>
      <c r="AT106" t="s">
        <v>237</v>
      </c>
      <c r="AU106" t="s">
        <v>540</v>
      </c>
      <c r="AV106" t="s">
        <v>48</v>
      </c>
      <c r="AW106">
        <v>3</v>
      </c>
      <c r="BB106">
        <v>0.8378075611767074</v>
      </c>
      <c r="BC106" t="s">
        <v>67</v>
      </c>
      <c r="BF106" t="s">
        <v>116</v>
      </c>
      <c r="BG106" t="s">
        <v>118</v>
      </c>
      <c r="BH106" t="s">
        <v>540</v>
      </c>
      <c r="BI106">
        <v>9924</v>
      </c>
      <c r="BJ106">
        <v>3</v>
      </c>
      <c r="BK106" t="s">
        <v>237</v>
      </c>
      <c r="BL106" t="s">
        <v>229</v>
      </c>
      <c r="BM106">
        <v>0.8378075611767074</v>
      </c>
      <c r="BN106" t="s">
        <v>67</v>
      </c>
      <c r="BO106" t="s">
        <v>176</v>
      </c>
      <c r="BP106">
        <v>1087.412</v>
      </c>
    </row>
    <row r="107" spans="1:68" ht="16.5">
      <c r="A107" s="223" t="str">
        <f t="shared" si="53"/>
        <v>송도버스</v>
      </c>
      <c r="B107" s="124" t="str">
        <f t="shared" si="52"/>
        <v>조정근</v>
      </c>
      <c r="C107" s="125" t="str">
        <f t="shared" si="54"/>
        <v>F</v>
      </c>
      <c r="D107" s="126">
        <f t="shared" si="55"/>
        <v>0.79647707681768165</v>
      </c>
      <c r="E107" s="127">
        <f t="shared" si="56"/>
        <v>411</v>
      </c>
      <c r="F107" s="128" t="str">
        <f t="shared" si="57"/>
        <v>16-1</v>
      </c>
      <c r="G107" s="129" t="str">
        <f t="shared" si="58"/>
        <v>70바2281</v>
      </c>
      <c r="H107" s="130">
        <f t="shared" si="59"/>
        <v>10</v>
      </c>
      <c r="I107" s="131">
        <f t="shared" si="60"/>
        <v>2013.5579999999998</v>
      </c>
      <c r="J107" s="132">
        <f t="shared" si="61"/>
        <v>1.8593244300618209E-2</v>
      </c>
      <c r="K107" s="132">
        <f t="shared" si="62"/>
        <v>0.34925595074884791</v>
      </c>
      <c r="L107" s="132">
        <f t="shared" si="63"/>
        <v>0.23739072825317178</v>
      </c>
      <c r="M107" s="133">
        <f t="shared" si="64"/>
        <v>16.367000000000001</v>
      </c>
      <c r="N107" s="134">
        <f t="shared" si="65"/>
        <v>0</v>
      </c>
      <c r="O107" s="134">
        <f t="shared" si="66"/>
        <v>46.609307648386441</v>
      </c>
      <c r="P107" s="216">
        <f t="shared" si="67"/>
        <v>17</v>
      </c>
      <c r="Q107" s="217">
        <f t="shared" si="68"/>
        <v>0</v>
      </c>
      <c r="R107" s="217">
        <f t="shared" si="69"/>
        <v>951</v>
      </c>
      <c r="T107">
        <v>521</v>
      </c>
      <c r="U107">
        <v>411</v>
      </c>
      <c r="V107" t="s">
        <v>411</v>
      </c>
      <c r="W107">
        <v>2040.365</v>
      </c>
      <c r="X107">
        <v>1098.748</v>
      </c>
      <c r="Y107">
        <v>1.857</v>
      </c>
      <c r="Z107">
        <v>16.367000000000001</v>
      </c>
      <c r="AA107">
        <v>108.86470199999999</v>
      </c>
      <c r="AB107">
        <v>2.0241479999999998</v>
      </c>
      <c r="AC107">
        <v>38.021644999999999</v>
      </c>
      <c r="AD107" s="1">
        <v>478</v>
      </c>
      <c r="AE107">
        <v>0</v>
      </c>
      <c r="AF107">
        <v>951</v>
      </c>
      <c r="AG107">
        <v>80</v>
      </c>
      <c r="AH107">
        <v>18.742208999999999</v>
      </c>
      <c r="AI107">
        <v>915.6</v>
      </c>
      <c r="AJ107">
        <v>0</v>
      </c>
      <c r="AK107">
        <v>17</v>
      </c>
      <c r="AL107">
        <v>3028</v>
      </c>
      <c r="AM107" t="s">
        <v>412</v>
      </c>
      <c r="AN107" t="s">
        <v>661</v>
      </c>
      <c r="AO107">
        <v>470.92099999999999</v>
      </c>
      <c r="AR107" t="s">
        <v>116</v>
      </c>
      <c r="AS107" t="s">
        <v>117</v>
      </c>
      <c r="AT107" t="s">
        <v>201</v>
      </c>
      <c r="AU107" t="s">
        <v>411</v>
      </c>
      <c r="AV107" t="s">
        <v>48</v>
      </c>
      <c r="AW107">
        <v>10</v>
      </c>
      <c r="BB107">
        <v>0.79647707681768165</v>
      </c>
      <c r="BC107" t="s">
        <v>70</v>
      </c>
      <c r="BF107" t="s">
        <v>116</v>
      </c>
      <c r="BG107" t="s">
        <v>117</v>
      </c>
      <c r="BH107" t="s">
        <v>411</v>
      </c>
      <c r="BI107">
        <v>411</v>
      </c>
      <c r="BJ107">
        <v>10</v>
      </c>
      <c r="BK107" t="s">
        <v>201</v>
      </c>
      <c r="BL107" t="s">
        <v>199</v>
      </c>
      <c r="BM107">
        <v>0.79647707681768165</v>
      </c>
      <c r="BN107" t="s">
        <v>70</v>
      </c>
      <c r="BO107" t="s">
        <v>184</v>
      </c>
      <c r="BP107">
        <v>2013.5579999999998</v>
      </c>
    </row>
    <row r="108" spans="1:68" ht="16.5">
      <c r="A108" s="224" t="str">
        <f t="shared" si="53"/>
        <v>송도버스</v>
      </c>
      <c r="B108" s="108" t="str">
        <f t="shared" si="52"/>
        <v>조태진</v>
      </c>
      <c r="C108" s="109" t="str">
        <f t="shared" si="54"/>
        <v>C</v>
      </c>
      <c r="D108" s="110">
        <f t="shared" si="55"/>
        <v>0.86289138643405894</v>
      </c>
      <c r="E108" s="111">
        <f t="shared" si="56"/>
        <v>1213</v>
      </c>
      <c r="F108" s="112" t="str">
        <f t="shared" si="57"/>
        <v>8</v>
      </c>
      <c r="G108" s="113" t="str">
        <f t="shared" si="58"/>
        <v>70바2223</v>
      </c>
      <c r="H108" s="114">
        <f t="shared" si="59"/>
        <v>9</v>
      </c>
      <c r="I108" s="115">
        <f t="shared" si="60"/>
        <v>929.92900000000009</v>
      </c>
      <c r="J108" s="116">
        <f t="shared" si="61"/>
        <v>3.6271811344648977E-2</v>
      </c>
      <c r="K108" s="116">
        <f t="shared" si="62"/>
        <v>0.42258207810371473</v>
      </c>
      <c r="L108" s="116">
        <f t="shared" si="63"/>
        <v>0.19248781358576836</v>
      </c>
      <c r="M108" s="117">
        <f t="shared" si="64"/>
        <v>18.088999999999999</v>
      </c>
      <c r="N108" s="118">
        <f t="shared" si="65"/>
        <v>0.20675638515406453</v>
      </c>
      <c r="O108" s="118">
        <f t="shared" si="66"/>
        <v>21.502664056022709</v>
      </c>
      <c r="P108" s="218">
        <f t="shared" si="67"/>
        <v>23</v>
      </c>
      <c r="Q108" s="219">
        <f t="shared" si="68"/>
        <v>2</v>
      </c>
      <c r="R108" s="219">
        <f t="shared" si="69"/>
        <v>208</v>
      </c>
      <c r="T108">
        <v>521</v>
      </c>
      <c r="U108">
        <v>1213</v>
      </c>
      <c r="V108" t="s">
        <v>413</v>
      </c>
      <c r="W108">
        <v>967.322</v>
      </c>
      <c r="X108">
        <v>544.81500000000005</v>
      </c>
      <c r="Y108">
        <v>1.776</v>
      </c>
      <c r="Z108">
        <v>18.088999999999999</v>
      </c>
      <c r="AA108">
        <v>58.332487999999998</v>
      </c>
      <c r="AB108">
        <v>2.1158250000000001</v>
      </c>
      <c r="AC108">
        <v>24.650264</v>
      </c>
      <c r="AD108" s="1">
        <v>179</v>
      </c>
      <c r="AE108">
        <v>2</v>
      </c>
      <c r="AF108">
        <v>208</v>
      </c>
      <c r="AG108">
        <v>70</v>
      </c>
      <c r="AH108">
        <v>16.582903000000002</v>
      </c>
      <c r="AI108">
        <v>263.10000000000002</v>
      </c>
      <c r="AJ108">
        <v>0</v>
      </c>
      <c r="AK108">
        <v>23</v>
      </c>
      <c r="AL108">
        <v>15421</v>
      </c>
      <c r="AM108" t="s">
        <v>414</v>
      </c>
      <c r="AN108" t="s">
        <v>662</v>
      </c>
      <c r="AO108">
        <v>163.68</v>
      </c>
      <c r="AR108" t="s">
        <v>116</v>
      </c>
      <c r="AS108" t="s">
        <v>118</v>
      </c>
      <c r="AT108" t="s">
        <v>214</v>
      </c>
      <c r="AU108" t="s">
        <v>413</v>
      </c>
      <c r="AV108" t="s">
        <v>48</v>
      </c>
      <c r="AW108">
        <v>9</v>
      </c>
      <c r="BB108">
        <v>0.86289138643405894</v>
      </c>
      <c r="BC108" t="s">
        <v>69</v>
      </c>
      <c r="BF108" t="s">
        <v>116</v>
      </c>
      <c r="BG108" t="s">
        <v>118</v>
      </c>
      <c r="BH108" t="s">
        <v>413</v>
      </c>
      <c r="BI108">
        <v>1213</v>
      </c>
      <c r="BJ108">
        <v>9</v>
      </c>
      <c r="BK108" t="s">
        <v>214</v>
      </c>
      <c r="BL108" t="s">
        <v>244</v>
      </c>
      <c r="BM108">
        <v>0.86289138643405894</v>
      </c>
      <c r="BN108" t="s">
        <v>69</v>
      </c>
      <c r="BO108" t="s">
        <v>174</v>
      </c>
      <c r="BP108">
        <v>929.92900000000009</v>
      </c>
    </row>
    <row r="109" spans="1:68" ht="16.5">
      <c r="A109" s="223" t="str">
        <f t="shared" si="53"/>
        <v>송도버스</v>
      </c>
      <c r="B109" s="124" t="str">
        <f t="shared" si="52"/>
        <v>좌경자</v>
      </c>
      <c r="C109" s="125" t="str">
        <f t="shared" si="54"/>
        <v>B</v>
      </c>
      <c r="D109" s="126">
        <f t="shared" si="55"/>
        <v>0.92811225889549609</v>
      </c>
      <c r="E109" s="127">
        <f t="shared" si="56"/>
        <v>5603</v>
      </c>
      <c r="F109" s="128" t="str">
        <f t="shared" si="57"/>
        <v>8</v>
      </c>
      <c r="G109" s="129" t="str">
        <f t="shared" si="58"/>
        <v>70바2293</v>
      </c>
      <c r="H109" s="130">
        <f t="shared" si="59"/>
        <v>2</v>
      </c>
      <c r="I109" s="131">
        <f t="shared" si="60"/>
        <v>455.04400000000004</v>
      </c>
      <c r="J109" s="132">
        <f t="shared" si="61"/>
        <v>1.0369502572154771E-2</v>
      </c>
      <c r="K109" s="132">
        <f t="shared" si="62"/>
        <v>0.38485939788304602</v>
      </c>
      <c r="L109" s="132">
        <f t="shared" si="63"/>
        <v>0.17360958500716414</v>
      </c>
      <c r="M109" s="133">
        <f t="shared" si="64"/>
        <v>15.358000000000001</v>
      </c>
      <c r="N109" s="134">
        <f t="shared" si="65"/>
        <v>0</v>
      </c>
      <c r="O109" s="134">
        <f t="shared" si="66"/>
        <v>15.383127785444925</v>
      </c>
      <c r="P109" s="216">
        <f t="shared" si="67"/>
        <v>6</v>
      </c>
      <c r="Q109" s="217">
        <f t="shared" si="68"/>
        <v>0</v>
      </c>
      <c r="R109" s="217">
        <f t="shared" si="69"/>
        <v>70</v>
      </c>
      <c r="T109">
        <v>521</v>
      </c>
      <c r="U109">
        <v>5603</v>
      </c>
      <c r="V109" t="s">
        <v>415</v>
      </c>
      <c r="W109">
        <v>455.04399999999998</v>
      </c>
      <c r="X109">
        <v>254.31399999999999</v>
      </c>
      <c r="Y109">
        <v>1.7889999999999999</v>
      </c>
      <c r="Z109">
        <v>15.358000000000001</v>
      </c>
      <c r="AA109">
        <v>28.448326999999999</v>
      </c>
      <c r="AB109">
        <v>0.29499500000000001</v>
      </c>
      <c r="AC109">
        <v>10.948606</v>
      </c>
      <c r="AD109" s="1">
        <v>79</v>
      </c>
      <c r="AE109">
        <v>0</v>
      </c>
      <c r="AF109">
        <v>70</v>
      </c>
      <c r="AG109">
        <v>86</v>
      </c>
      <c r="AH109">
        <v>15.995457</v>
      </c>
      <c r="AI109">
        <v>84.8</v>
      </c>
      <c r="AJ109">
        <v>8</v>
      </c>
      <c r="AK109">
        <v>6</v>
      </c>
      <c r="AL109">
        <v>4488</v>
      </c>
      <c r="AM109" t="s">
        <v>416</v>
      </c>
      <c r="AN109" t="s">
        <v>663</v>
      </c>
      <c r="AO109">
        <v>378.74200000000002</v>
      </c>
      <c r="AR109" t="s">
        <v>116</v>
      </c>
      <c r="AS109" t="s">
        <v>118</v>
      </c>
      <c r="AT109" t="s">
        <v>240</v>
      </c>
      <c r="AU109" t="s">
        <v>415</v>
      </c>
      <c r="AV109" t="s">
        <v>48</v>
      </c>
      <c r="AW109">
        <v>2</v>
      </c>
      <c r="BB109">
        <v>0.92811225889549609</v>
      </c>
      <c r="BC109" t="s">
        <v>68</v>
      </c>
      <c r="BF109" t="s">
        <v>116</v>
      </c>
      <c r="BG109" t="s">
        <v>118</v>
      </c>
      <c r="BH109" t="s">
        <v>415</v>
      </c>
      <c r="BI109">
        <v>5603</v>
      </c>
      <c r="BJ109">
        <v>2</v>
      </c>
      <c r="BK109" t="s">
        <v>240</v>
      </c>
      <c r="BL109" t="s">
        <v>244</v>
      </c>
      <c r="BM109">
        <v>0.92811225889549609</v>
      </c>
      <c r="BN109" t="s">
        <v>68</v>
      </c>
      <c r="BO109" t="s">
        <v>172</v>
      </c>
      <c r="BP109">
        <v>455.04400000000004</v>
      </c>
    </row>
    <row r="110" spans="1:68" ht="16.5">
      <c r="A110" s="224" t="str">
        <f t="shared" si="53"/>
        <v>송도버스</v>
      </c>
      <c r="B110" s="108" t="str">
        <f t="shared" si="52"/>
        <v>주병화</v>
      </c>
      <c r="C110" s="109" t="str">
        <f t="shared" si="54"/>
        <v>C</v>
      </c>
      <c r="D110" s="110">
        <f t="shared" si="55"/>
        <v>0.8861133184463087</v>
      </c>
      <c r="E110" s="111">
        <f t="shared" si="56"/>
        <v>5364</v>
      </c>
      <c r="F110" s="112" t="str">
        <f t="shared" si="57"/>
        <v>16-1</v>
      </c>
      <c r="G110" s="113" t="str">
        <f t="shared" si="58"/>
        <v>70바2249</v>
      </c>
      <c r="H110" s="114">
        <f t="shared" si="59"/>
        <v>3</v>
      </c>
      <c r="I110" s="115">
        <f t="shared" si="60"/>
        <v>2707.951</v>
      </c>
      <c r="J110" s="116">
        <f t="shared" si="61"/>
        <v>1.8998837039019216E-2</v>
      </c>
      <c r="K110" s="116">
        <f t="shared" si="62"/>
        <v>0.31179397776766443</v>
      </c>
      <c r="L110" s="116">
        <f t="shared" si="63"/>
        <v>0.16765443687865844</v>
      </c>
      <c r="M110" s="117">
        <f t="shared" si="64"/>
        <v>11.69</v>
      </c>
      <c r="N110" s="118">
        <f t="shared" si="65"/>
        <v>7.3856580122757018E-2</v>
      </c>
      <c r="O110" s="118">
        <f t="shared" si="66"/>
        <v>9.8229251563266846</v>
      </c>
      <c r="P110" s="218">
        <f t="shared" si="67"/>
        <v>11</v>
      </c>
      <c r="Q110" s="219">
        <f t="shared" si="68"/>
        <v>2</v>
      </c>
      <c r="R110" s="219">
        <f t="shared" si="69"/>
        <v>266</v>
      </c>
      <c r="T110">
        <v>521</v>
      </c>
      <c r="U110">
        <v>5364</v>
      </c>
      <c r="V110" t="s">
        <v>417</v>
      </c>
      <c r="W110">
        <v>2707.951</v>
      </c>
      <c r="X110">
        <v>1228.4939999999999</v>
      </c>
      <c r="Y110">
        <v>2.2040000000000002</v>
      </c>
      <c r="Z110">
        <v>11.69</v>
      </c>
      <c r="AA110">
        <v>141.03052700000001</v>
      </c>
      <c r="AB110">
        <v>2.6794159999999998</v>
      </c>
      <c r="AC110">
        <v>43.972468999999997</v>
      </c>
      <c r="AD110" s="1">
        <v>454</v>
      </c>
      <c r="AE110">
        <v>2</v>
      </c>
      <c r="AF110">
        <v>266</v>
      </c>
      <c r="AG110">
        <v>87</v>
      </c>
      <c r="AH110">
        <v>19.201169</v>
      </c>
      <c r="AI110">
        <v>749.1</v>
      </c>
      <c r="AJ110">
        <v>3.2</v>
      </c>
      <c r="AK110">
        <v>11</v>
      </c>
      <c r="AL110">
        <v>843</v>
      </c>
      <c r="AM110" t="s">
        <v>418</v>
      </c>
      <c r="AN110" t="s">
        <v>664</v>
      </c>
      <c r="AO110">
        <v>2302.252</v>
      </c>
      <c r="AR110" t="s">
        <v>116</v>
      </c>
      <c r="AS110" t="s">
        <v>117</v>
      </c>
      <c r="AT110" t="s">
        <v>198</v>
      </c>
      <c r="AU110" t="s">
        <v>417</v>
      </c>
      <c r="AV110" t="s">
        <v>48</v>
      </c>
      <c r="AW110">
        <v>3</v>
      </c>
      <c r="BB110">
        <v>0.8861133184463087</v>
      </c>
      <c r="BC110" t="s">
        <v>69</v>
      </c>
      <c r="BF110" t="s">
        <v>116</v>
      </c>
      <c r="BG110" t="s">
        <v>117</v>
      </c>
      <c r="BH110" t="s">
        <v>417</v>
      </c>
      <c r="BI110">
        <v>5364</v>
      </c>
      <c r="BJ110">
        <v>3</v>
      </c>
      <c r="BK110" t="s">
        <v>198</v>
      </c>
      <c r="BL110" t="s">
        <v>206</v>
      </c>
      <c r="BM110">
        <v>0.8861133184463087</v>
      </c>
      <c r="BN110" t="s">
        <v>69</v>
      </c>
      <c r="BO110" t="s">
        <v>174</v>
      </c>
      <c r="BP110">
        <v>2707.951</v>
      </c>
    </row>
    <row r="111" spans="1:68" ht="16.5">
      <c r="A111" s="223" t="str">
        <f t="shared" si="53"/>
        <v>송도버스</v>
      </c>
      <c r="B111" s="124" t="str">
        <f t="shared" si="52"/>
        <v>주형선</v>
      </c>
      <c r="C111" s="125" t="str">
        <f t="shared" si="54"/>
        <v>C</v>
      </c>
      <c r="D111" s="126">
        <f t="shared" si="55"/>
        <v>0.860856110489989</v>
      </c>
      <c r="E111" s="127">
        <f t="shared" si="56"/>
        <v>8287</v>
      </c>
      <c r="F111" s="128" t="str">
        <f t="shared" si="57"/>
        <v>16-1</v>
      </c>
      <c r="G111" s="129" t="str">
        <f t="shared" si="58"/>
        <v>70바2286</v>
      </c>
      <c r="H111" s="130">
        <f t="shared" si="59"/>
        <v>11</v>
      </c>
      <c r="I111" s="131">
        <f t="shared" si="60"/>
        <v>2147.6850000000004</v>
      </c>
      <c r="J111" s="132">
        <f t="shared" si="61"/>
        <v>1.7092655103638915E-2</v>
      </c>
      <c r="K111" s="132">
        <f t="shared" si="62"/>
        <v>0.31927352511729973</v>
      </c>
      <c r="L111" s="132">
        <f t="shared" si="63"/>
        <v>0.1755378465650223</v>
      </c>
      <c r="M111" s="133">
        <f t="shared" si="64"/>
        <v>13.819000000000001</v>
      </c>
      <c r="N111" s="134">
        <f t="shared" si="65"/>
        <v>4.6018481021978426E-2</v>
      </c>
      <c r="O111" s="134">
        <f t="shared" si="66"/>
        <v>9.4798070905275562</v>
      </c>
      <c r="P111" s="216">
        <f t="shared" si="67"/>
        <v>17</v>
      </c>
      <c r="Q111" s="217">
        <f t="shared" si="68"/>
        <v>1</v>
      </c>
      <c r="R111" s="217">
        <f t="shared" si="69"/>
        <v>206</v>
      </c>
      <c r="T111">
        <v>521</v>
      </c>
      <c r="U111">
        <v>8287</v>
      </c>
      <c r="V111" t="s">
        <v>460</v>
      </c>
      <c r="W111">
        <v>2173.04</v>
      </c>
      <c r="X111">
        <v>1044.1500000000001</v>
      </c>
      <c r="Y111">
        <v>2.081</v>
      </c>
      <c r="Z111">
        <v>13.819000000000001</v>
      </c>
      <c r="AA111">
        <v>109.743863</v>
      </c>
      <c r="AB111">
        <v>1.8758140000000001</v>
      </c>
      <c r="AC111">
        <v>35.038310000000003</v>
      </c>
      <c r="AD111" s="1">
        <v>377</v>
      </c>
      <c r="AE111">
        <v>1</v>
      </c>
      <c r="AF111">
        <v>206</v>
      </c>
      <c r="AG111">
        <v>87</v>
      </c>
      <c r="AH111">
        <v>19.801016000000001</v>
      </c>
      <c r="AI111">
        <v>433.3</v>
      </c>
      <c r="AJ111">
        <v>9.9</v>
      </c>
      <c r="AK111">
        <v>17</v>
      </c>
      <c r="AL111">
        <v>2798</v>
      </c>
      <c r="AM111" t="s">
        <v>461</v>
      </c>
      <c r="AN111" t="s">
        <v>665</v>
      </c>
      <c r="AO111">
        <v>340.69200000000001</v>
      </c>
      <c r="AR111" t="s">
        <v>116</v>
      </c>
      <c r="AS111" t="s">
        <v>117</v>
      </c>
      <c r="AT111" t="s">
        <v>203</v>
      </c>
      <c r="AU111" t="s">
        <v>460</v>
      </c>
      <c r="AV111" t="s">
        <v>48</v>
      </c>
      <c r="AW111">
        <v>11</v>
      </c>
      <c r="BB111">
        <v>0.860856110489989</v>
      </c>
      <c r="BC111" t="s">
        <v>69</v>
      </c>
      <c r="BF111" t="s">
        <v>116</v>
      </c>
      <c r="BG111" t="s">
        <v>117</v>
      </c>
      <c r="BH111" t="s">
        <v>460</v>
      </c>
      <c r="BI111">
        <v>8287</v>
      </c>
      <c r="BJ111">
        <v>11</v>
      </c>
      <c r="BK111" t="s">
        <v>203</v>
      </c>
      <c r="BL111" t="s">
        <v>205</v>
      </c>
      <c r="BM111">
        <v>0.860856110489989</v>
      </c>
      <c r="BN111" t="s">
        <v>69</v>
      </c>
      <c r="BO111" t="s">
        <v>174</v>
      </c>
      <c r="BP111">
        <v>2147.6850000000004</v>
      </c>
    </row>
    <row r="112" spans="1:68" ht="16.5">
      <c r="A112" s="224" t="str">
        <f t="shared" si="53"/>
        <v>송도버스</v>
      </c>
      <c r="B112" s="108" t="str">
        <f t="shared" si="52"/>
        <v>지종학</v>
      </c>
      <c r="C112" s="109" t="str">
        <f t="shared" si="54"/>
        <v>C</v>
      </c>
      <c r="D112" s="110">
        <f t="shared" si="55"/>
        <v>0.88049999999999995</v>
      </c>
      <c r="E112" s="111">
        <f t="shared" si="56"/>
        <v>5125</v>
      </c>
      <c r="F112" s="112" t="str">
        <f t="shared" si="57"/>
        <v>8</v>
      </c>
      <c r="G112" s="113" t="str">
        <f t="shared" si="58"/>
        <v>70바2246</v>
      </c>
      <c r="H112" s="114">
        <f t="shared" si="59"/>
        <v>1</v>
      </c>
      <c r="I112" s="115">
        <f t="shared" si="60"/>
        <v>509.517</v>
      </c>
      <c r="J112" s="116">
        <f t="shared" si="61"/>
        <v>4.2979482926128347E-2</v>
      </c>
      <c r="K112" s="116">
        <f t="shared" si="62"/>
        <v>0.30804383394626939</v>
      </c>
      <c r="L112" s="116">
        <f t="shared" si="63"/>
        <v>0.2021522343709827</v>
      </c>
      <c r="M112" s="117">
        <f t="shared" si="64"/>
        <v>16.814</v>
      </c>
      <c r="N112" s="118">
        <f t="shared" si="65"/>
        <v>0</v>
      </c>
      <c r="O112" s="118">
        <f t="shared" si="66"/>
        <v>11.77585831287278</v>
      </c>
      <c r="P112" s="218">
        <f t="shared" si="67"/>
        <v>8</v>
      </c>
      <c r="Q112" s="219">
        <f t="shared" si="68"/>
        <v>0</v>
      </c>
      <c r="R112" s="219">
        <f t="shared" si="69"/>
        <v>60</v>
      </c>
      <c r="T112">
        <v>521</v>
      </c>
      <c r="U112">
        <v>5125</v>
      </c>
      <c r="V112" t="s">
        <v>666</v>
      </c>
      <c r="W112">
        <v>509.517</v>
      </c>
      <c r="X112">
        <v>289.27800000000002</v>
      </c>
      <c r="Y112">
        <v>1.7609999999999999</v>
      </c>
      <c r="Z112">
        <v>16.814</v>
      </c>
      <c r="AA112">
        <v>25.819714999999999</v>
      </c>
      <c r="AB112">
        <v>1.109718</v>
      </c>
      <c r="AC112">
        <v>7.9536040000000003</v>
      </c>
      <c r="AD112" s="1">
        <v>103</v>
      </c>
      <c r="AE112">
        <v>0</v>
      </c>
      <c r="AF112">
        <v>60</v>
      </c>
      <c r="AG112">
        <v>77</v>
      </c>
      <c r="AH112">
        <v>19.733640999999999</v>
      </c>
      <c r="AI112">
        <v>333.3</v>
      </c>
      <c r="AJ112">
        <v>0</v>
      </c>
      <c r="AK112">
        <v>8</v>
      </c>
      <c r="AL112">
        <v>2856</v>
      </c>
      <c r="AM112" t="s">
        <v>667</v>
      </c>
      <c r="AN112" t="s">
        <v>668</v>
      </c>
      <c r="AO112">
        <v>509.517</v>
      </c>
      <c r="AR112" t="s">
        <v>116</v>
      </c>
      <c r="AS112" t="s">
        <v>118</v>
      </c>
      <c r="AT112" t="s">
        <v>223</v>
      </c>
      <c r="AU112" t="s">
        <v>666</v>
      </c>
      <c r="AV112" t="s">
        <v>48</v>
      </c>
      <c r="AW112">
        <v>1</v>
      </c>
      <c r="BB112">
        <v>0.88049999999999995</v>
      </c>
      <c r="BC112" t="s">
        <v>69</v>
      </c>
      <c r="BF112" t="s">
        <v>116</v>
      </c>
      <c r="BG112" t="s">
        <v>118</v>
      </c>
      <c r="BH112" t="s">
        <v>666</v>
      </c>
      <c r="BI112">
        <v>5125</v>
      </c>
      <c r="BJ112">
        <v>1</v>
      </c>
      <c r="BK112" t="s">
        <v>223</v>
      </c>
      <c r="BL112" t="s">
        <v>171</v>
      </c>
      <c r="BM112">
        <v>0.88049999999999995</v>
      </c>
      <c r="BN112" t="s">
        <v>69</v>
      </c>
      <c r="BO112" t="s">
        <v>174</v>
      </c>
      <c r="BP112">
        <v>509.517</v>
      </c>
    </row>
    <row r="113" spans="1:68" ht="16.5">
      <c r="A113" s="223" t="str">
        <f t="shared" si="53"/>
        <v>송도버스</v>
      </c>
      <c r="B113" s="124" t="str">
        <f t="shared" si="52"/>
        <v>차명진</v>
      </c>
      <c r="C113" s="125" t="str">
        <f t="shared" si="54"/>
        <v>C</v>
      </c>
      <c r="D113" s="126">
        <f t="shared" si="55"/>
        <v>0.88381057213186764</v>
      </c>
      <c r="E113" s="127">
        <f t="shared" si="56"/>
        <v>1462</v>
      </c>
      <c r="F113" s="128" t="str">
        <f t="shared" si="57"/>
        <v>8</v>
      </c>
      <c r="G113" s="129" t="str">
        <f t="shared" si="58"/>
        <v>70바2221</v>
      </c>
      <c r="H113" s="130">
        <f t="shared" si="59"/>
        <v>2</v>
      </c>
      <c r="I113" s="131">
        <f t="shared" si="60"/>
        <v>769.43799999999999</v>
      </c>
      <c r="J113" s="132">
        <f t="shared" si="61"/>
        <v>2.6124793452428147E-2</v>
      </c>
      <c r="K113" s="132">
        <f t="shared" si="62"/>
        <v>0.37553511199820688</v>
      </c>
      <c r="L113" s="132">
        <f t="shared" si="63"/>
        <v>0.19494748114857857</v>
      </c>
      <c r="M113" s="133">
        <f t="shared" si="64"/>
        <v>21.614999999999998</v>
      </c>
      <c r="N113" s="134">
        <f t="shared" si="65"/>
        <v>0</v>
      </c>
      <c r="O113" s="134">
        <f t="shared" si="66"/>
        <v>19.366290565902748</v>
      </c>
      <c r="P113" s="216">
        <f t="shared" si="67"/>
        <v>20</v>
      </c>
      <c r="Q113" s="217">
        <f t="shared" si="68"/>
        <v>0</v>
      </c>
      <c r="R113" s="217">
        <f t="shared" si="69"/>
        <v>157</v>
      </c>
      <c r="T113">
        <v>521</v>
      </c>
      <c r="U113">
        <v>1462</v>
      </c>
      <c r="V113" t="s">
        <v>419</v>
      </c>
      <c r="W113">
        <v>810.68700000000001</v>
      </c>
      <c r="X113">
        <v>456.072</v>
      </c>
      <c r="Y113">
        <v>1.778</v>
      </c>
      <c r="Z113">
        <v>21.614999999999998</v>
      </c>
      <c r="AA113">
        <v>44.306379</v>
      </c>
      <c r="AB113">
        <v>1.1574949999999999</v>
      </c>
      <c r="AC113">
        <v>16.638601000000001</v>
      </c>
      <c r="AD113" s="1">
        <v>150</v>
      </c>
      <c r="AE113">
        <v>0</v>
      </c>
      <c r="AF113">
        <v>157</v>
      </c>
      <c r="AG113">
        <v>84</v>
      </c>
      <c r="AH113">
        <v>18.297297</v>
      </c>
      <c r="AI113">
        <v>276.2</v>
      </c>
      <c r="AJ113">
        <v>10.5</v>
      </c>
      <c r="AK113">
        <v>20</v>
      </c>
      <c r="AL113">
        <v>8108</v>
      </c>
      <c r="AM113" t="s">
        <v>420</v>
      </c>
      <c r="AN113" t="s">
        <v>669</v>
      </c>
      <c r="AO113">
        <v>715.56399999999996</v>
      </c>
      <c r="AR113" t="s">
        <v>116</v>
      </c>
      <c r="AS113" t="s">
        <v>118</v>
      </c>
      <c r="AT113" t="s">
        <v>212</v>
      </c>
      <c r="AU113" t="s">
        <v>419</v>
      </c>
      <c r="AV113" t="s">
        <v>48</v>
      </c>
      <c r="AW113">
        <v>2</v>
      </c>
      <c r="BB113">
        <v>0.88381057213186764</v>
      </c>
      <c r="BC113" t="s">
        <v>69</v>
      </c>
      <c r="BF113" t="s">
        <v>116</v>
      </c>
      <c r="BG113" t="s">
        <v>118</v>
      </c>
      <c r="BH113" t="s">
        <v>419</v>
      </c>
      <c r="BI113">
        <v>1462</v>
      </c>
      <c r="BJ113">
        <v>2</v>
      </c>
      <c r="BK113" t="s">
        <v>212</v>
      </c>
      <c r="BL113" t="s">
        <v>214</v>
      </c>
      <c r="BM113">
        <v>0.88381057213186764</v>
      </c>
      <c r="BN113" t="s">
        <v>69</v>
      </c>
      <c r="BO113" t="s">
        <v>174</v>
      </c>
      <c r="BP113">
        <v>769.43799999999999</v>
      </c>
    </row>
    <row r="114" spans="1:68" ht="16.5">
      <c r="A114" s="224" t="str">
        <f t="shared" si="53"/>
        <v>송도버스</v>
      </c>
      <c r="B114" s="108" t="str">
        <f t="shared" si="52"/>
        <v>차진만</v>
      </c>
      <c r="C114" s="109" t="str">
        <f t="shared" si="54"/>
        <v>F</v>
      </c>
      <c r="D114" s="110">
        <f t="shared" si="55"/>
        <v>0.73840000000000006</v>
      </c>
      <c r="E114" s="111">
        <f t="shared" si="56"/>
        <v>6716</v>
      </c>
      <c r="F114" s="112" t="str">
        <f t="shared" si="57"/>
        <v>16-1</v>
      </c>
      <c r="G114" s="113" t="str">
        <f t="shared" si="58"/>
        <v>70바2248</v>
      </c>
      <c r="H114" s="114">
        <f t="shared" si="59"/>
        <v>1</v>
      </c>
      <c r="I114" s="115">
        <f t="shared" si="60"/>
        <v>2712.645</v>
      </c>
      <c r="J114" s="116">
        <f t="shared" si="61"/>
        <v>2.253231524975996E-2</v>
      </c>
      <c r="K114" s="116">
        <f t="shared" si="62"/>
        <v>0.32582366852422912</v>
      </c>
      <c r="L114" s="116">
        <f t="shared" si="63"/>
        <v>0.27758884778509535</v>
      </c>
      <c r="M114" s="117">
        <f t="shared" si="64"/>
        <v>13.683</v>
      </c>
      <c r="N114" s="118">
        <f t="shared" si="65"/>
        <v>7.3728777632163442E-2</v>
      </c>
      <c r="O114" s="118">
        <f t="shared" si="66"/>
        <v>8.4788094276987955</v>
      </c>
      <c r="P114" s="218">
        <f t="shared" si="67"/>
        <v>3</v>
      </c>
      <c r="Q114" s="219">
        <f t="shared" si="68"/>
        <v>2</v>
      </c>
      <c r="R114" s="219">
        <f t="shared" si="69"/>
        <v>230</v>
      </c>
      <c r="T114">
        <v>521</v>
      </c>
      <c r="U114">
        <v>6716</v>
      </c>
      <c r="V114" t="s">
        <v>421</v>
      </c>
      <c r="W114">
        <v>2712.645</v>
      </c>
      <c r="X114">
        <v>1469.636</v>
      </c>
      <c r="Y114">
        <v>1.8460000000000001</v>
      </c>
      <c r="Z114">
        <v>13.683</v>
      </c>
      <c r="AA114">
        <v>143.940246</v>
      </c>
      <c r="AB114">
        <v>3.2433070000000002</v>
      </c>
      <c r="AC114">
        <v>46.899138999999998</v>
      </c>
      <c r="AD114" s="1">
        <v>753</v>
      </c>
      <c r="AE114">
        <v>2</v>
      </c>
      <c r="AF114">
        <v>230</v>
      </c>
      <c r="AG114">
        <v>86</v>
      </c>
      <c r="AH114">
        <v>18.845631999999998</v>
      </c>
      <c r="AI114">
        <v>694.5</v>
      </c>
      <c r="AJ114">
        <v>3</v>
      </c>
      <c r="AK114">
        <v>3</v>
      </c>
      <c r="AL114">
        <v>183</v>
      </c>
      <c r="AM114" t="s">
        <v>422</v>
      </c>
      <c r="AN114" t="s">
        <v>670</v>
      </c>
      <c r="AO114">
        <v>2712.645</v>
      </c>
      <c r="AR114" t="s">
        <v>116</v>
      </c>
      <c r="AS114" t="s">
        <v>117</v>
      </c>
      <c r="AT114" t="s">
        <v>197</v>
      </c>
      <c r="AU114" t="s">
        <v>421</v>
      </c>
      <c r="AV114" t="s">
        <v>48</v>
      </c>
      <c r="AW114">
        <v>1</v>
      </c>
      <c r="BB114">
        <v>0.73840000000000006</v>
      </c>
      <c r="BC114" t="s">
        <v>70</v>
      </c>
      <c r="BF114" t="s">
        <v>116</v>
      </c>
      <c r="BG114" t="s">
        <v>117</v>
      </c>
      <c r="BH114" t="s">
        <v>421</v>
      </c>
      <c r="BI114">
        <v>6716</v>
      </c>
      <c r="BJ114">
        <v>1</v>
      </c>
      <c r="BK114" t="s">
        <v>197</v>
      </c>
      <c r="BL114" t="s">
        <v>171</v>
      </c>
      <c r="BM114">
        <v>0.73840000000000006</v>
      </c>
      <c r="BN114" t="s">
        <v>70</v>
      </c>
      <c r="BO114" t="s">
        <v>184</v>
      </c>
      <c r="BP114">
        <v>2712.645</v>
      </c>
    </row>
    <row r="115" spans="1:68" ht="16.5">
      <c r="A115" s="223" t="str">
        <f t="shared" si="53"/>
        <v>송도버스</v>
      </c>
      <c r="B115" s="124" t="str">
        <f t="shared" si="52"/>
        <v>최덕기</v>
      </c>
      <c r="C115" s="125" t="str">
        <f t="shared" si="54"/>
        <v>D</v>
      </c>
      <c r="D115" s="126">
        <f t="shared" si="55"/>
        <v>0.81435025279388673</v>
      </c>
      <c r="E115" s="127">
        <f t="shared" si="56"/>
        <v>977</v>
      </c>
      <c r="F115" s="128" t="str">
        <f t="shared" si="57"/>
        <v>16-1</v>
      </c>
      <c r="G115" s="129" t="str">
        <f t="shared" si="58"/>
        <v>70바2280</v>
      </c>
      <c r="H115" s="130">
        <f t="shared" si="59"/>
        <v>2</v>
      </c>
      <c r="I115" s="131">
        <f t="shared" si="60"/>
        <v>2615.174</v>
      </c>
      <c r="J115" s="132">
        <f t="shared" si="61"/>
        <v>1.8528783957077473E-2</v>
      </c>
      <c r="K115" s="132">
        <f t="shared" si="62"/>
        <v>0.34601434469574499</v>
      </c>
      <c r="L115" s="132">
        <f t="shared" si="63"/>
        <v>0.1957804719685956</v>
      </c>
      <c r="M115" s="133">
        <f t="shared" si="64"/>
        <v>14.07</v>
      </c>
      <c r="N115" s="134">
        <f t="shared" si="65"/>
        <v>3.8238373431366324E-2</v>
      </c>
      <c r="O115" s="134">
        <f t="shared" si="66"/>
        <v>26.269762547348666</v>
      </c>
      <c r="P115" s="216">
        <f t="shared" si="67"/>
        <v>26</v>
      </c>
      <c r="Q115" s="217">
        <f t="shared" si="68"/>
        <v>1</v>
      </c>
      <c r="R115" s="217">
        <f t="shared" si="69"/>
        <v>687</v>
      </c>
      <c r="T115">
        <v>521</v>
      </c>
      <c r="U115">
        <v>977</v>
      </c>
      <c r="V115" t="s">
        <v>423</v>
      </c>
      <c r="W115">
        <v>2615.174</v>
      </c>
      <c r="X115">
        <v>1285.644</v>
      </c>
      <c r="Y115">
        <v>2.0339999999999998</v>
      </c>
      <c r="Z115">
        <v>14.07</v>
      </c>
      <c r="AA115">
        <v>139.511638</v>
      </c>
      <c r="AB115">
        <v>2.584981</v>
      </c>
      <c r="AC115">
        <v>48.273027999999996</v>
      </c>
      <c r="AD115" s="1">
        <v>512</v>
      </c>
      <c r="AE115">
        <v>1</v>
      </c>
      <c r="AF115">
        <v>687</v>
      </c>
      <c r="AG115">
        <v>74</v>
      </c>
      <c r="AH115">
        <v>18.745203</v>
      </c>
      <c r="AI115">
        <v>467.9</v>
      </c>
      <c r="AJ115">
        <v>0</v>
      </c>
      <c r="AK115">
        <v>26</v>
      </c>
      <c r="AL115">
        <v>4770</v>
      </c>
      <c r="AM115" t="s">
        <v>424</v>
      </c>
      <c r="AN115" t="s">
        <v>671</v>
      </c>
      <c r="AO115">
        <v>2392.3719999999998</v>
      </c>
      <c r="AR115" t="s">
        <v>116</v>
      </c>
      <c r="AS115" t="s">
        <v>117</v>
      </c>
      <c r="AT115" t="s">
        <v>200</v>
      </c>
      <c r="AU115" t="s">
        <v>423</v>
      </c>
      <c r="AV115" t="s">
        <v>48</v>
      </c>
      <c r="AW115">
        <v>2</v>
      </c>
      <c r="BB115">
        <v>0.81435025279388673</v>
      </c>
      <c r="BC115" t="s">
        <v>67</v>
      </c>
      <c r="BF115" t="s">
        <v>116</v>
      </c>
      <c r="BG115" t="s">
        <v>117</v>
      </c>
      <c r="BH115" t="s">
        <v>423</v>
      </c>
      <c r="BI115">
        <v>977</v>
      </c>
      <c r="BJ115">
        <v>2</v>
      </c>
      <c r="BK115" t="s">
        <v>200</v>
      </c>
      <c r="BL115" t="s">
        <v>206</v>
      </c>
      <c r="BM115">
        <v>0.81435025279388673</v>
      </c>
      <c r="BN115" t="s">
        <v>67</v>
      </c>
      <c r="BO115" t="s">
        <v>176</v>
      </c>
      <c r="BP115">
        <v>2615.174</v>
      </c>
    </row>
    <row r="116" spans="1:68" ht="16.5">
      <c r="A116" s="224" t="str">
        <f t="shared" si="53"/>
        <v>송도버스</v>
      </c>
      <c r="B116" s="108" t="str">
        <f t="shared" si="52"/>
        <v>최상균</v>
      </c>
      <c r="C116" s="109" t="str">
        <f t="shared" si="54"/>
        <v>D</v>
      </c>
      <c r="D116" s="110">
        <f t="shared" si="55"/>
        <v>0.82165070219423664</v>
      </c>
      <c r="E116" s="111">
        <f t="shared" si="56"/>
        <v>23</v>
      </c>
      <c r="F116" s="112" t="str">
        <f t="shared" si="57"/>
        <v>16-1</v>
      </c>
      <c r="G116" s="113" t="str">
        <f t="shared" si="58"/>
        <v>70바2227</v>
      </c>
      <c r="H116" s="114">
        <f t="shared" si="59"/>
        <v>3</v>
      </c>
      <c r="I116" s="115">
        <f t="shared" si="60"/>
        <v>2906.8879999999999</v>
      </c>
      <c r="J116" s="116">
        <f t="shared" si="61"/>
        <v>1.7327882365449868E-2</v>
      </c>
      <c r="K116" s="116">
        <f t="shared" si="62"/>
        <v>0.34259362189000625</v>
      </c>
      <c r="L116" s="116">
        <f t="shared" si="63"/>
        <v>0.12728388572246335</v>
      </c>
      <c r="M116" s="117">
        <f t="shared" si="64"/>
        <v>16.117999999999999</v>
      </c>
      <c r="N116" s="118">
        <f t="shared" si="65"/>
        <v>0.10320315058578108</v>
      </c>
      <c r="O116" s="118">
        <f t="shared" si="66"/>
        <v>12.797190672636855</v>
      </c>
      <c r="P116" s="218">
        <f t="shared" si="67"/>
        <v>4</v>
      </c>
      <c r="Q116" s="219">
        <f t="shared" si="68"/>
        <v>3</v>
      </c>
      <c r="R116" s="219">
        <f t="shared" si="69"/>
        <v>372</v>
      </c>
      <c r="T116">
        <v>521</v>
      </c>
      <c r="U116">
        <v>23</v>
      </c>
      <c r="V116" t="s">
        <v>425</v>
      </c>
      <c r="W116">
        <v>2906.8879999999999</v>
      </c>
      <c r="X116">
        <v>1419.049</v>
      </c>
      <c r="Y116">
        <v>2.048</v>
      </c>
      <c r="Z116">
        <v>16.117999999999999</v>
      </c>
      <c r="AA116">
        <v>154.951075</v>
      </c>
      <c r="AB116">
        <v>2.684974</v>
      </c>
      <c r="AC116">
        <v>53.085250000000002</v>
      </c>
      <c r="AD116" s="1">
        <v>370</v>
      </c>
      <c r="AE116">
        <v>3</v>
      </c>
      <c r="AF116">
        <v>372</v>
      </c>
      <c r="AG116">
        <v>64</v>
      </c>
      <c r="AH116">
        <v>18.760037000000001</v>
      </c>
      <c r="AI116">
        <v>195.1</v>
      </c>
      <c r="AJ116">
        <v>0</v>
      </c>
      <c r="AK116">
        <v>4</v>
      </c>
      <c r="AL116">
        <v>335</v>
      </c>
      <c r="AM116" t="s">
        <v>426</v>
      </c>
      <c r="AN116" t="s">
        <v>672</v>
      </c>
      <c r="AO116">
        <v>2594.0540000000001</v>
      </c>
      <c r="AR116" t="s">
        <v>116</v>
      </c>
      <c r="AS116" t="s">
        <v>117</v>
      </c>
      <c r="AT116" t="s">
        <v>191</v>
      </c>
      <c r="AU116" t="s">
        <v>425</v>
      </c>
      <c r="AV116" t="s">
        <v>48</v>
      </c>
      <c r="AW116">
        <v>3</v>
      </c>
      <c r="BB116">
        <v>0.82165070219423664</v>
      </c>
      <c r="BC116" t="s">
        <v>67</v>
      </c>
      <c r="BF116" t="s">
        <v>116</v>
      </c>
      <c r="BG116" t="s">
        <v>117</v>
      </c>
      <c r="BH116" t="s">
        <v>425</v>
      </c>
      <c r="BI116">
        <v>23</v>
      </c>
      <c r="BJ116">
        <v>3</v>
      </c>
      <c r="BK116" t="s">
        <v>191</v>
      </c>
      <c r="BL116" t="s">
        <v>206</v>
      </c>
      <c r="BM116">
        <v>0.82165070219423664</v>
      </c>
      <c r="BN116" t="s">
        <v>67</v>
      </c>
      <c r="BO116" t="s">
        <v>176</v>
      </c>
      <c r="BP116">
        <v>2906.8879999999999</v>
      </c>
    </row>
    <row r="117" spans="1:68" ht="16.5">
      <c r="A117" s="223" t="str">
        <f t="shared" ref="A117:A129" si="70">BF117</f>
        <v>송도버스</v>
      </c>
      <c r="B117" s="124" t="str">
        <f t="shared" si="52"/>
        <v>최선철</v>
      </c>
      <c r="C117" s="125" t="str">
        <f t="shared" ref="C117:C129" si="71">BN117</f>
        <v>B</v>
      </c>
      <c r="D117" s="126">
        <f t="shared" ref="D117:D129" si="72">BM117</f>
        <v>0.92222458045208444</v>
      </c>
      <c r="E117" s="127">
        <f t="shared" ref="E117:E129" si="73">U117</f>
        <v>2703</v>
      </c>
      <c r="F117" s="128" t="str">
        <f t="shared" ref="F117:F129" si="74">BG117</f>
        <v>8</v>
      </c>
      <c r="G117" s="129" t="str">
        <f t="shared" ref="G117:G129" si="75">BK117</f>
        <v>70바2271</v>
      </c>
      <c r="H117" s="130">
        <f t="shared" ref="H117:H129" si="76">BJ117</f>
        <v>5</v>
      </c>
      <c r="I117" s="131">
        <f t="shared" ref="I117:I129" si="77">BP117</f>
        <v>490.52799999999996</v>
      </c>
      <c r="J117" s="132">
        <f t="shared" ref="J117:J129" si="78">AB117/AA117</f>
        <v>1.4261831085426358E-2</v>
      </c>
      <c r="K117" s="132">
        <f t="shared" ref="K117:K129" si="79">AC117/AA117</f>
        <v>0.35707569731692818</v>
      </c>
      <c r="L117" s="132">
        <f t="shared" ref="L117:L129" si="80">AD117/I117</f>
        <v>0.22424815708787268</v>
      </c>
      <c r="M117" s="133">
        <f t="shared" ref="M117:M129" si="81">Z117</f>
        <v>15.733000000000001</v>
      </c>
      <c r="N117" s="134">
        <f t="shared" ref="N117:N129" si="82">AE117*100/W117</f>
        <v>0.17845224796296758</v>
      </c>
      <c r="O117" s="134">
        <f t="shared" ref="O117:O129" si="83">AF117*100/W117</f>
        <v>30.693786649630425</v>
      </c>
      <c r="P117" s="216">
        <f t="shared" ref="P117:P129" si="84">AK117</f>
        <v>10</v>
      </c>
      <c r="Q117" s="217">
        <f t="shared" ref="Q117:Q129" si="85">AE117</f>
        <v>1</v>
      </c>
      <c r="R117" s="217">
        <f t="shared" ref="R117:R129" si="86">AF117</f>
        <v>172</v>
      </c>
      <c r="T117">
        <v>521</v>
      </c>
      <c r="U117">
        <v>2703</v>
      </c>
      <c r="V117" t="s">
        <v>673</v>
      </c>
      <c r="W117">
        <v>560.37400000000002</v>
      </c>
      <c r="X117">
        <v>297.98099999999999</v>
      </c>
      <c r="Y117">
        <v>1.881</v>
      </c>
      <c r="Z117">
        <v>15.733000000000001</v>
      </c>
      <c r="AA117">
        <v>30.208323</v>
      </c>
      <c r="AB117">
        <v>0.43082599999999999</v>
      </c>
      <c r="AC117">
        <v>10.786657999999999</v>
      </c>
      <c r="AD117" s="1">
        <v>110</v>
      </c>
      <c r="AE117">
        <v>1</v>
      </c>
      <c r="AF117">
        <v>172</v>
      </c>
      <c r="AG117">
        <v>91</v>
      </c>
      <c r="AH117">
        <v>18.550318000000001</v>
      </c>
      <c r="AI117">
        <v>245.2</v>
      </c>
      <c r="AJ117">
        <v>1.8</v>
      </c>
      <c r="AK117">
        <v>10</v>
      </c>
      <c r="AL117">
        <v>4162</v>
      </c>
      <c r="AM117" t="s">
        <v>674</v>
      </c>
      <c r="AN117" t="s">
        <v>675</v>
      </c>
      <c r="AO117">
        <v>223.56299999999999</v>
      </c>
      <c r="AR117" t="s">
        <v>116</v>
      </c>
      <c r="AS117" t="s">
        <v>118</v>
      </c>
      <c r="AT117" t="s">
        <v>233</v>
      </c>
      <c r="AU117" t="s">
        <v>673</v>
      </c>
      <c r="AV117" t="s">
        <v>48</v>
      </c>
      <c r="AW117">
        <v>5</v>
      </c>
      <c r="BB117">
        <v>0.92222458045208444</v>
      </c>
      <c r="BC117" t="s">
        <v>68</v>
      </c>
      <c r="BF117" t="s">
        <v>116</v>
      </c>
      <c r="BG117" t="s">
        <v>118</v>
      </c>
      <c r="BH117" t="s">
        <v>673</v>
      </c>
      <c r="BI117">
        <v>2703</v>
      </c>
      <c r="BJ117">
        <v>5</v>
      </c>
      <c r="BK117" t="s">
        <v>233</v>
      </c>
      <c r="BL117" t="s">
        <v>235</v>
      </c>
      <c r="BM117">
        <v>0.92222458045208444</v>
      </c>
      <c r="BN117" t="s">
        <v>68</v>
      </c>
      <c r="BO117" t="s">
        <v>172</v>
      </c>
      <c r="BP117">
        <v>490.52799999999996</v>
      </c>
    </row>
    <row r="118" spans="1:68" ht="16.5">
      <c r="A118" s="224" t="str">
        <f t="shared" si="70"/>
        <v>송도버스</v>
      </c>
      <c r="B118" s="108" t="str">
        <f t="shared" si="52"/>
        <v>최송식</v>
      </c>
      <c r="C118" s="109" t="str">
        <f t="shared" si="71"/>
        <v>C</v>
      </c>
      <c r="D118" s="110">
        <f t="shared" si="72"/>
        <v>0.8856056894787937</v>
      </c>
      <c r="E118" s="111">
        <f t="shared" si="73"/>
        <v>8548</v>
      </c>
      <c r="F118" s="112" t="str">
        <f t="shared" si="74"/>
        <v>8</v>
      </c>
      <c r="G118" s="113" t="str">
        <f t="shared" si="75"/>
        <v>70바2282</v>
      </c>
      <c r="H118" s="114">
        <f t="shared" si="76"/>
        <v>9</v>
      </c>
      <c r="I118" s="115">
        <f t="shared" si="77"/>
        <v>1480.6159999999998</v>
      </c>
      <c r="J118" s="116">
        <f t="shared" si="78"/>
        <v>4.8149794245251037E-2</v>
      </c>
      <c r="K118" s="116">
        <f t="shared" si="79"/>
        <v>0.34931326679849922</v>
      </c>
      <c r="L118" s="116">
        <f t="shared" si="80"/>
        <v>0.19789060769301428</v>
      </c>
      <c r="M118" s="117">
        <f t="shared" si="81"/>
        <v>13.744999999999999</v>
      </c>
      <c r="N118" s="118">
        <f t="shared" si="82"/>
        <v>0</v>
      </c>
      <c r="O118" s="118">
        <f t="shared" si="83"/>
        <v>15.209838822611069</v>
      </c>
      <c r="P118" s="218">
        <f t="shared" si="84"/>
        <v>19</v>
      </c>
      <c r="Q118" s="219">
        <f t="shared" si="85"/>
        <v>0</v>
      </c>
      <c r="R118" s="219">
        <f t="shared" si="86"/>
        <v>227</v>
      </c>
      <c r="T118">
        <v>521</v>
      </c>
      <c r="U118">
        <v>8548</v>
      </c>
      <c r="V118" t="s">
        <v>427</v>
      </c>
      <c r="W118">
        <v>1492.4549999999999</v>
      </c>
      <c r="X118">
        <v>793.03899999999999</v>
      </c>
      <c r="Y118">
        <v>1.8819999999999999</v>
      </c>
      <c r="Z118">
        <v>13.744999999999999</v>
      </c>
      <c r="AA118">
        <v>88.721646000000007</v>
      </c>
      <c r="AB118">
        <v>4.2719290000000001</v>
      </c>
      <c r="AC118">
        <v>30.991648000000001</v>
      </c>
      <c r="AD118" s="1">
        <v>293</v>
      </c>
      <c r="AE118">
        <v>0</v>
      </c>
      <c r="AF118">
        <v>227</v>
      </c>
      <c r="AG118">
        <v>68</v>
      </c>
      <c r="AH118">
        <v>16.821767999999999</v>
      </c>
      <c r="AI118">
        <v>256.60000000000002</v>
      </c>
      <c r="AJ118">
        <v>0</v>
      </c>
      <c r="AK118">
        <v>19</v>
      </c>
      <c r="AL118">
        <v>10564</v>
      </c>
      <c r="AM118" t="s">
        <v>428</v>
      </c>
      <c r="AN118" t="s">
        <v>676</v>
      </c>
      <c r="AO118">
        <v>243.16499999999999</v>
      </c>
      <c r="AR118" t="s">
        <v>116</v>
      </c>
      <c r="AS118" t="s">
        <v>118</v>
      </c>
      <c r="AT118" t="s">
        <v>235</v>
      </c>
      <c r="AU118" t="s">
        <v>427</v>
      </c>
      <c r="AV118" t="s">
        <v>48</v>
      </c>
      <c r="AW118">
        <v>9</v>
      </c>
      <c r="BB118">
        <v>0.8856056894787937</v>
      </c>
      <c r="BC118" t="s">
        <v>69</v>
      </c>
      <c r="BF118" t="s">
        <v>116</v>
      </c>
      <c r="BG118" t="s">
        <v>118</v>
      </c>
      <c r="BH118" t="s">
        <v>427</v>
      </c>
      <c r="BI118">
        <v>8548</v>
      </c>
      <c r="BJ118">
        <v>9</v>
      </c>
      <c r="BK118" t="s">
        <v>235</v>
      </c>
      <c r="BL118" t="s">
        <v>204</v>
      </c>
      <c r="BM118">
        <v>0.8856056894787937</v>
      </c>
      <c r="BN118" t="s">
        <v>69</v>
      </c>
      <c r="BO118" t="s">
        <v>174</v>
      </c>
      <c r="BP118">
        <v>1480.6159999999998</v>
      </c>
    </row>
    <row r="119" spans="1:68" ht="16.5">
      <c r="A119" s="223" t="str">
        <f t="shared" si="70"/>
        <v>송도버스</v>
      </c>
      <c r="B119" s="124" t="str">
        <f t="shared" si="52"/>
        <v>최종섭</v>
      </c>
      <c r="C119" s="125" t="str">
        <f t="shared" si="71"/>
        <v>C</v>
      </c>
      <c r="D119" s="126">
        <f t="shared" si="72"/>
        <v>0.86333333333333329</v>
      </c>
      <c r="E119" s="127">
        <f t="shared" si="73"/>
        <v>8</v>
      </c>
      <c r="F119" s="128" t="str">
        <f t="shared" si="74"/>
        <v>8</v>
      </c>
      <c r="G119" s="129" t="str">
        <f t="shared" si="75"/>
        <v>70바2265</v>
      </c>
      <c r="H119" s="130">
        <f t="shared" si="76"/>
        <v>1</v>
      </c>
      <c r="I119" s="131">
        <f t="shared" si="77"/>
        <v>2421.4839999999999</v>
      </c>
      <c r="J119" s="132">
        <f t="shared" si="78"/>
        <v>1.9303353276739318E-2</v>
      </c>
      <c r="K119" s="132">
        <f t="shared" si="79"/>
        <v>0.36048513130715581</v>
      </c>
      <c r="L119" s="132">
        <f t="shared" si="80"/>
        <v>0.15197292238974117</v>
      </c>
      <c r="M119" s="133">
        <f t="shared" si="81"/>
        <v>18.863</v>
      </c>
      <c r="N119" s="134">
        <f t="shared" si="82"/>
        <v>0</v>
      </c>
      <c r="O119" s="134">
        <f t="shared" si="83"/>
        <v>26.388776469305601</v>
      </c>
      <c r="P119" s="216">
        <f t="shared" si="84"/>
        <v>38</v>
      </c>
      <c r="Q119" s="217">
        <f t="shared" si="85"/>
        <v>0</v>
      </c>
      <c r="R119" s="217">
        <f t="shared" si="86"/>
        <v>639</v>
      </c>
      <c r="T119">
        <v>521</v>
      </c>
      <c r="U119">
        <v>8</v>
      </c>
      <c r="V119" t="s">
        <v>429</v>
      </c>
      <c r="W119">
        <v>2421.4839999999999</v>
      </c>
      <c r="X119">
        <v>1335.568</v>
      </c>
      <c r="Y119">
        <v>1.8129999999999999</v>
      </c>
      <c r="Z119">
        <v>18.863</v>
      </c>
      <c r="AA119">
        <v>144.921919</v>
      </c>
      <c r="AB119">
        <v>2.797479</v>
      </c>
      <c r="AC119">
        <v>52.242196999999997</v>
      </c>
      <c r="AD119" s="1">
        <v>368</v>
      </c>
      <c r="AE119">
        <v>0</v>
      </c>
      <c r="AF119">
        <v>639</v>
      </c>
      <c r="AG119">
        <v>76</v>
      </c>
      <c r="AH119">
        <v>16.708887000000001</v>
      </c>
      <c r="AI119">
        <v>807.6</v>
      </c>
      <c r="AJ119">
        <v>0</v>
      </c>
      <c r="AK119">
        <v>38</v>
      </c>
      <c r="AL119">
        <v>8165</v>
      </c>
      <c r="AM119" t="s">
        <v>430</v>
      </c>
      <c r="AN119" t="s">
        <v>677</v>
      </c>
      <c r="AO119">
        <v>2421.4839999999999</v>
      </c>
      <c r="AR119" t="s">
        <v>116</v>
      </c>
      <c r="AS119" t="s">
        <v>118</v>
      </c>
      <c r="AT119" t="s">
        <v>231</v>
      </c>
      <c r="AU119" t="s">
        <v>429</v>
      </c>
      <c r="AV119" t="s">
        <v>48</v>
      </c>
      <c r="AW119">
        <v>1</v>
      </c>
      <c r="BB119">
        <v>0.86333333333333329</v>
      </c>
      <c r="BC119" t="s">
        <v>69</v>
      </c>
      <c r="BF119" t="s">
        <v>116</v>
      </c>
      <c r="BG119" t="s">
        <v>118</v>
      </c>
      <c r="BH119" t="s">
        <v>429</v>
      </c>
      <c r="BI119">
        <v>8</v>
      </c>
      <c r="BJ119">
        <v>1</v>
      </c>
      <c r="BK119" t="s">
        <v>231</v>
      </c>
      <c r="BL119" t="s">
        <v>171</v>
      </c>
      <c r="BM119">
        <v>0.86333333333333329</v>
      </c>
      <c r="BN119" t="s">
        <v>69</v>
      </c>
      <c r="BO119" t="s">
        <v>174</v>
      </c>
      <c r="BP119">
        <v>2421.4839999999999</v>
      </c>
    </row>
    <row r="120" spans="1:68" ht="16.5">
      <c r="A120" s="224" t="str">
        <f t="shared" si="70"/>
        <v>송도버스</v>
      </c>
      <c r="B120" s="108" t="str">
        <f t="shared" si="52"/>
        <v>최주영</v>
      </c>
      <c r="C120" s="109" t="str">
        <f t="shared" si="71"/>
        <v>F</v>
      </c>
      <c r="D120" s="110">
        <f t="shared" si="72"/>
        <v>0.75419040928421954</v>
      </c>
      <c r="E120" s="111">
        <f t="shared" si="73"/>
        <v>3878</v>
      </c>
      <c r="F120" s="112" t="str">
        <f t="shared" si="74"/>
        <v>16-1</v>
      </c>
      <c r="G120" s="113" t="str">
        <f t="shared" si="75"/>
        <v>70바2229</v>
      </c>
      <c r="H120" s="114">
        <f t="shared" si="76"/>
        <v>13</v>
      </c>
      <c r="I120" s="115">
        <f t="shared" si="77"/>
        <v>1962.1800000000003</v>
      </c>
      <c r="J120" s="116">
        <f t="shared" si="78"/>
        <v>1.3299557793282834E-2</v>
      </c>
      <c r="K120" s="116">
        <f t="shared" si="79"/>
        <v>0.37502767010570548</v>
      </c>
      <c r="L120" s="116">
        <f t="shared" si="80"/>
        <v>5.3002272982091342E-2</v>
      </c>
      <c r="M120" s="117">
        <f t="shared" si="81"/>
        <v>18.994</v>
      </c>
      <c r="N120" s="118">
        <f t="shared" si="82"/>
        <v>5.0963724021241677E-2</v>
      </c>
      <c r="O120" s="118">
        <f t="shared" si="83"/>
        <v>53.613837670346243</v>
      </c>
      <c r="P120" s="218">
        <f t="shared" si="84"/>
        <v>21</v>
      </c>
      <c r="Q120" s="219">
        <f t="shared" si="85"/>
        <v>1</v>
      </c>
      <c r="R120" s="219">
        <f t="shared" si="86"/>
        <v>1052</v>
      </c>
      <c r="T120">
        <v>521</v>
      </c>
      <c r="U120">
        <v>3878</v>
      </c>
      <c r="V120" t="s">
        <v>478</v>
      </c>
      <c r="W120">
        <v>1962.18</v>
      </c>
      <c r="X120">
        <v>1078.0889999999999</v>
      </c>
      <c r="Y120">
        <v>1.82</v>
      </c>
      <c r="Z120">
        <v>18.994</v>
      </c>
      <c r="AA120">
        <v>102.52942400000001</v>
      </c>
      <c r="AB120">
        <v>1.363596</v>
      </c>
      <c r="AC120">
        <v>38.451371000000002</v>
      </c>
      <c r="AD120" s="1">
        <v>104</v>
      </c>
      <c r="AE120">
        <v>1</v>
      </c>
      <c r="AF120">
        <v>1052</v>
      </c>
      <c r="AG120">
        <v>76</v>
      </c>
      <c r="AH120">
        <v>19.137725</v>
      </c>
      <c r="AI120">
        <v>684.2</v>
      </c>
      <c r="AJ120">
        <v>0</v>
      </c>
      <c r="AK120">
        <v>21</v>
      </c>
      <c r="AL120">
        <v>5726</v>
      </c>
      <c r="AM120" t="s">
        <v>479</v>
      </c>
      <c r="AN120" t="s">
        <v>678</v>
      </c>
      <c r="AO120">
        <v>340.54</v>
      </c>
      <c r="AR120" t="s">
        <v>116</v>
      </c>
      <c r="AS120" t="s">
        <v>117</v>
      </c>
      <c r="AT120" t="s">
        <v>192</v>
      </c>
      <c r="AU120" t="s">
        <v>478</v>
      </c>
      <c r="AV120" t="s">
        <v>48</v>
      </c>
      <c r="AW120">
        <v>13</v>
      </c>
      <c r="BB120">
        <v>0.75419040928421954</v>
      </c>
      <c r="BC120" t="s">
        <v>70</v>
      </c>
      <c r="BF120" t="s">
        <v>116</v>
      </c>
      <c r="BG120" t="s">
        <v>117</v>
      </c>
      <c r="BH120" t="s">
        <v>478</v>
      </c>
      <c r="BI120">
        <v>3878</v>
      </c>
      <c r="BJ120">
        <v>13</v>
      </c>
      <c r="BK120" t="s">
        <v>192</v>
      </c>
      <c r="BL120" t="s">
        <v>190</v>
      </c>
      <c r="BM120">
        <v>0.75419040928421954</v>
      </c>
      <c r="BN120" t="s">
        <v>70</v>
      </c>
      <c r="BO120" t="s">
        <v>184</v>
      </c>
      <c r="BP120">
        <v>1962.1800000000003</v>
      </c>
    </row>
    <row r="121" spans="1:68" ht="16.5">
      <c r="A121" s="223" t="str">
        <f t="shared" si="70"/>
        <v>송도버스</v>
      </c>
      <c r="B121" s="124" t="str">
        <f t="shared" si="52"/>
        <v>최창열</v>
      </c>
      <c r="C121" s="125" t="str">
        <f t="shared" si="71"/>
        <v>D</v>
      </c>
      <c r="D121" s="126">
        <f t="shared" si="72"/>
        <v>0.83876812181169424</v>
      </c>
      <c r="E121" s="127">
        <f t="shared" si="73"/>
        <v>2900</v>
      </c>
      <c r="F121" s="128" t="str">
        <f t="shared" si="74"/>
        <v>16-1</v>
      </c>
      <c r="G121" s="129" t="str">
        <f t="shared" si="75"/>
        <v>70바2324</v>
      </c>
      <c r="H121" s="130">
        <f t="shared" si="76"/>
        <v>2</v>
      </c>
      <c r="I121" s="131">
        <f t="shared" si="77"/>
        <v>2803.4090000000001</v>
      </c>
      <c r="J121" s="132">
        <f t="shared" si="78"/>
        <v>2.86382058978841E-2</v>
      </c>
      <c r="K121" s="132">
        <f t="shared" si="79"/>
        <v>0.28720573255465176</v>
      </c>
      <c r="L121" s="132">
        <f t="shared" si="80"/>
        <v>0.18691528777998501</v>
      </c>
      <c r="M121" s="133">
        <f t="shared" si="81"/>
        <v>10.76</v>
      </c>
      <c r="N121" s="134">
        <f t="shared" si="82"/>
        <v>7.1341712893124049E-2</v>
      </c>
      <c r="O121" s="134">
        <f t="shared" si="83"/>
        <v>3.5314147882096405</v>
      </c>
      <c r="P121" s="216">
        <f t="shared" si="84"/>
        <v>13</v>
      </c>
      <c r="Q121" s="217">
        <f t="shared" si="85"/>
        <v>2</v>
      </c>
      <c r="R121" s="217">
        <f t="shared" si="86"/>
        <v>99</v>
      </c>
      <c r="T121">
        <v>521</v>
      </c>
      <c r="U121">
        <v>2900</v>
      </c>
      <c r="V121" t="s">
        <v>431</v>
      </c>
      <c r="W121">
        <v>2803.4090000000001</v>
      </c>
      <c r="X121">
        <v>1340.374</v>
      </c>
      <c r="Y121">
        <v>2.0920000000000001</v>
      </c>
      <c r="Z121">
        <v>10.76</v>
      </c>
      <c r="AA121">
        <v>143.93080399999999</v>
      </c>
      <c r="AB121">
        <v>4.1219200000000003</v>
      </c>
      <c r="AC121">
        <v>41.337752000000002</v>
      </c>
      <c r="AD121" s="1">
        <v>524</v>
      </c>
      <c r="AE121">
        <v>2</v>
      </c>
      <c r="AF121">
        <v>99</v>
      </c>
      <c r="AG121">
        <v>78</v>
      </c>
      <c r="AH121">
        <v>19.477477</v>
      </c>
      <c r="AI121">
        <v>357.3</v>
      </c>
      <c r="AJ121">
        <v>0</v>
      </c>
      <c r="AK121">
        <v>13</v>
      </c>
      <c r="AL121">
        <v>4040</v>
      </c>
      <c r="AM121" t="s">
        <v>432</v>
      </c>
      <c r="AN121" t="s">
        <v>679</v>
      </c>
      <c r="AO121">
        <v>2660.4760000000001</v>
      </c>
      <c r="AR121" t="s">
        <v>116</v>
      </c>
      <c r="AS121" t="s">
        <v>117</v>
      </c>
      <c r="AT121" t="s">
        <v>209</v>
      </c>
      <c r="AU121" t="s">
        <v>431</v>
      </c>
      <c r="AV121" t="s">
        <v>48</v>
      </c>
      <c r="AW121">
        <v>2</v>
      </c>
      <c r="BB121">
        <v>0.83876812181169424</v>
      </c>
      <c r="BC121" t="s">
        <v>67</v>
      </c>
      <c r="BF121" t="s">
        <v>116</v>
      </c>
      <c r="BG121" t="s">
        <v>117</v>
      </c>
      <c r="BH121" t="s">
        <v>431</v>
      </c>
      <c r="BI121">
        <v>2900</v>
      </c>
      <c r="BJ121">
        <v>2</v>
      </c>
      <c r="BK121" t="s">
        <v>209</v>
      </c>
      <c r="BL121" t="s">
        <v>191</v>
      </c>
      <c r="BM121">
        <v>0.83876812181169424</v>
      </c>
      <c r="BN121" t="s">
        <v>67</v>
      </c>
      <c r="BO121" t="s">
        <v>176</v>
      </c>
      <c r="BP121">
        <v>2803.4090000000001</v>
      </c>
    </row>
    <row r="122" spans="1:68" ht="16.5">
      <c r="A122" s="224" t="str">
        <f t="shared" si="70"/>
        <v>송도버스</v>
      </c>
      <c r="B122" s="108" t="str">
        <f t="shared" si="52"/>
        <v>추경도</v>
      </c>
      <c r="C122" s="109" t="str">
        <f t="shared" si="71"/>
        <v>C</v>
      </c>
      <c r="D122" s="110">
        <f t="shared" si="72"/>
        <v>0.85103291705947559</v>
      </c>
      <c r="E122" s="111">
        <f t="shared" si="73"/>
        <v>7287</v>
      </c>
      <c r="F122" s="112" t="str">
        <f t="shared" si="74"/>
        <v>8</v>
      </c>
      <c r="G122" s="113" t="str">
        <f t="shared" si="75"/>
        <v>70바2271</v>
      </c>
      <c r="H122" s="114">
        <f t="shared" si="76"/>
        <v>9</v>
      </c>
      <c r="I122" s="115">
        <f t="shared" si="77"/>
        <v>1316.847</v>
      </c>
      <c r="J122" s="116">
        <f t="shared" si="78"/>
        <v>1.7140784462820847E-2</v>
      </c>
      <c r="K122" s="116">
        <f t="shared" si="79"/>
        <v>0.39738813626524355</v>
      </c>
      <c r="L122" s="116">
        <f t="shared" si="80"/>
        <v>0.1997194814583623</v>
      </c>
      <c r="M122" s="117">
        <f t="shared" si="81"/>
        <v>18.478000000000002</v>
      </c>
      <c r="N122" s="118">
        <f t="shared" si="82"/>
        <v>0.29901668363586342</v>
      </c>
      <c r="O122" s="118">
        <f t="shared" si="83"/>
        <v>52.402673807185067</v>
      </c>
      <c r="P122" s="218">
        <f t="shared" si="84"/>
        <v>19</v>
      </c>
      <c r="Q122" s="219">
        <f t="shared" si="85"/>
        <v>4</v>
      </c>
      <c r="R122" s="219">
        <f t="shared" si="86"/>
        <v>701</v>
      </c>
      <c r="T122">
        <v>521</v>
      </c>
      <c r="U122">
        <v>7287</v>
      </c>
      <c r="V122" t="s">
        <v>433</v>
      </c>
      <c r="W122">
        <v>1337.7180000000001</v>
      </c>
      <c r="X122">
        <v>772.89200000000005</v>
      </c>
      <c r="Y122">
        <v>1.7310000000000001</v>
      </c>
      <c r="Z122">
        <v>18.478000000000002</v>
      </c>
      <c r="AA122">
        <v>76.684704999999994</v>
      </c>
      <c r="AB122">
        <v>1.3144359999999999</v>
      </c>
      <c r="AC122">
        <v>30.473592</v>
      </c>
      <c r="AD122" s="1">
        <v>263</v>
      </c>
      <c r="AE122">
        <v>4</v>
      </c>
      <c r="AF122">
        <v>701</v>
      </c>
      <c r="AG122">
        <v>86</v>
      </c>
      <c r="AH122">
        <v>17.444391</v>
      </c>
      <c r="AI122">
        <v>1062.5</v>
      </c>
      <c r="AJ122">
        <v>3.9</v>
      </c>
      <c r="AK122">
        <v>19</v>
      </c>
      <c r="AL122">
        <v>10322</v>
      </c>
      <c r="AM122" t="s">
        <v>434</v>
      </c>
      <c r="AN122" t="s">
        <v>680</v>
      </c>
      <c r="AO122">
        <v>307.99599999999998</v>
      </c>
      <c r="AR122" t="s">
        <v>116</v>
      </c>
      <c r="AS122" t="s">
        <v>118</v>
      </c>
      <c r="AT122" t="s">
        <v>233</v>
      </c>
      <c r="AU122" t="s">
        <v>433</v>
      </c>
      <c r="AV122" t="s">
        <v>48</v>
      </c>
      <c r="AW122">
        <v>9</v>
      </c>
      <c r="BB122">
        <v>0.85103291705947559</v>
      </c>
      <c r="BC122" t="s">
        <v>69</v>
      </c>
      <c r="BF122" t="s">
        <v>116</v>
      </c>
      <c r="BG122" t="s">
        <v>118</v>
      </c>
      <c r="BH122" t="s">
        <v>433</v>
      </c>
      <c r="BI122">
        <v>7287</v>
      </c>
      <c r="BJ122">
        <v>9</v>
      </c>
      <c r="BK122" t="s">
        <v>233</v>
      </c>
      <c r="BL122" t="s">
        <v>236</v>
      </c>
      <c r="BM122">
        <v>0.85103291705947559</v>
      </c>
      <c r="BN122" t="s">
        <v>69</v>
      </c>
      <c r="BO122" t="s">
        <v>174</v>
      </c>
      <c r="BP122">
        <v>1316.847</v>
      </c>
    </row>
    <row r="123" spans="1:68" ht="16.5">
      <c r="A123" s="223" t="str">
        <f t="shared" si="70"/>
        <v>송도버스</v>
      </c>
      <c r="B123" s="124" t="str">
        <f t="shared" si="52"/>
        <v>하경화</v>
      </c>
      <c r="C123" s="125" t="str">
        <f t="shared" si="71"/>
        <v>C</v>
      </c>
      <c r="D123" s="126">
        <f t="shared" si="72"/>
        <v>0.88000000000000012</v>
      </c>
      <c r="E123" s="127">
        <f t="shared" si="73"/>
        <v>7601</v>
      </c>
      <c r="F123" s="128" t="str">
        <f t="shared" si="74"/>
        <v>16-1</v>
      </c>
      <c r="G123" s="129" t="str">
        <f t="shared" si="75"/>
        <v>70바2315</v>
      </c>
      <c r="H123" s="130">
        <f t="shared" si="76"/>
        <v>1</v>
      </c>
      <c r="I123" s="131">
        <f t="shared" si="77"/>
        <v>2687.7539999999999</v>
      </c>
      <c r="J123" s="132">
        <f t="shared" si="78"/>
        <v>1.3576937620989769E-2</v>
      </c>
      <c r="K123" s="132">
        <f t="shared" si="79"/>
        <v>0.32713360592032747</v>
      </c>
      <c r="L123" s="132">
        <f t="shared" si="80"/>
        <v>9.4502696303307529E-2</v>
      </c>
      <c r="M123" s="133">
        <f t="shared" si="81"/>
        <v>12.010999999999999</v>
      </c>
      <c r="N123" s="134">
        <f t="shared" si="82"/>
        <v>0.11161735783855219</v>
      </c>
      <c r="O123" s="134">
        <f t="shared" si="83"/>
        <v>13.580111870357184</v>
      </c>
      <c r="P123" s="216">
        <f t="shared" si="84"/>
        <v>11</v>
      </c>
      <c r="Q123" s="217">
        <f t="shared" si="85"/>
        <v>3</v>
      </c>
      <c r="R123" s="217">
        <f t="shared" si="86"/>
        <v>365</v>
      </c>
      <c r="T123">
        <v>521</v>
      </c>
      <c r="U123">
        <v>7601</v>
      </c>
      <c r="V123" t="s">
        <v>435</v>
      </c>
      <c r="W123">
        <v>2687.7539999999999</v>
      </c>
      <c r="X123">
        <v>1221.588</v>
      </c>
      <c r="Y123">
        <v>2.2000000000000002</v>
      </c>
      <c r="Z123">
        <v>12.010999999999999</v>
      </c>
      <c r="AA123">
        <v>137.404697</v>
      </c>
      <c r="AB123">
        <v>1.8655349999999999</v>
      </c>
      <c r="AC123">
        <v>44.949694000000001</v>
      </c>
      <c r="AD123" s="1">
        <v>254</v>
      </c>
      <c r="AE123">
        <v>3</v>
      </c>
      <c r="AF123">
        <v>365</v>
      </c>
      <c r="AG123">
        <v>87</v>
      </c>
      <c r="AH123">
        <v>19.560859000000001</v>
      </c>
      <c r="AI123">
        <v>867.1</v>
      </c>
      <c r="AJ123">
        <v>4.0999999999999996</v>
      </c>
      <c r="AK123">
        <v>11</v>
      </c>
      <c r="AL123">
        <v>2045</v>
      </c>
      <c r="AM123" t="s">
        <v>436</v>
      </c>
      <c r="AN123" t="s">
        <v>681</v>
      </c>
      <c r="AO123">
        <v>2687.7539999999999</v>
      </c>
      <c r="AR123" t="s">
        <v>116</v>
      </c>
      <c r="AS123" t="s">
        <v>117</v>
      </c>
      <c r="AT123" t="s">
        <v>207</v>
      </c>
      <c r="AU123" t="s">
        <v>435</v>
      </c>
      <c r="AV123" t="s">
        <v>48</v>
      </c>
      <c r="AW123">
        <v>1</v>
      </c>
      <c r="BB123">
        <v>0.88000000000000012</v>
      </c>
      <c r="BC123" t="s">
        <v>69</v>
      </c>
      <c r="BF123" t="s">
        <v>116</v>
      </c>
      <c r="BG123" t="s">
        <v>117</v>
      </c>
      <c r="BH123" t="s">
        <v>435</v>
      </c>
      <c r="BI123">
        <v>7601</v>
      </c>
      <c r="BJ123">
        <v>1</v>
      </c>
      <c r="BK123" t="s">
        <v>207</v>
      </c>
      <c r="BL123" t="s">
        <v>171</v>
      </c>
      <c r="BM123">
        <v>0.88000000000000012</v>
      </c>
      <c r="BN123" t="s">
        <v>69</v>
      </c>
      <c r="BO123" t="s">
        <v>174</v>
      </c>
      <c r="BP123">
        <v>2687.7539999999999</v>
      </c>
    </row>
    <row r="124" spans="1:68" ht="16.5">
      <c r="A124" s="224" t="str">
        <f t="shared" si="70"/>
        <v>송도버스</v>
      </c>
      <c r="B124" s="108" t="str">
        <f t="shared" si="52"/>
        <v>한상해</v>
      </c>
      <c r="C124" s="109" t="str">
        <f t="shared" si="71"/>
        <v>C</v>
      </c>
      <c r="D124" s="110">
        <f t="shared" si="72"/>
        <v>0.88459528187028069</v>
      </c>
      <c r="E124" s="111">
        <f t="shared" si="73"/>
        <v>8795</v>
      </c>
      <c r="F124" s="112" t="str">
        <f t="shared" si="74"/>
        <v>8</v>
      </c>
      <c r="G124" s="113" t="str">
        <f t="shared" si="75"/>
        <v>70바2235</v>
      </c>
      <c r="H124" s="114">
        <f t="shared" si="76"/>
        <v>4</v>
      </c>
      <c r="I124" s="115">
        <f t="shared" si="77"/>
        <v>1301.0239999999999</v>
      </c>
      <c r="J124" s="116">
        <f t="shared" si="78"/>
        <v>1.9255293851660943E-2</v>
      </c>
      <c r="K124" s="116">
        <f t="shared" si="79"/>
        <v>0.38425038270809214</v>
      </c>
      <c r="L124" s="116">
        <f t="shared" si="80"/>
        <v>0.19138770691393858</v>
      </c>
      <c r="M124" s="117">
        <f t="shared" si="81"/>
        <v>15.443</v>
      </c>
      <c r="N124" s="118">
        <f t="shared" si="82"/>
        <v>0</v>
      </c>
      <c r="O124" s="118">
        <f t="shared" si="83"/>
        <v>35.218191369782204</v>
      </c>
      <c r="P124" s="218">
        <f t="shared" si="84"/>
        <v>34</v>
      </c>
      <c r="Q124" s="219">
        <f t="shared" si="85"/>
        <v>0</v>
      </c>
      <c r="R124" s="219">
        <f t="shared" si="86"/>
        <v>480</v>
      </c>
      <c r="T124">
        <v>521</v>
      </c>
      <c r="U124">
        <v>8795</v>
      </c>
      <c r="V124" t="s">
        <v>437</v>
      </c>
      <c r="W124">
        <v>1362.932</v>
      </c>
      <c r="X124">
        <v>762.572</v>
      </c>
      <c r="Y124">
        <v>1.7869999999999999</v>
      </c>
      <c r="Z124">
        <v>15.443</v>
      </c>
      <c r="AA124">
        <v>80.641096000000005</v>
      </c>
      <c r="AB124">
        <v>1.5527679999999999</v>
      </c>
      <c r="AC124">
        <v>30.986371999999999</v>
      </c>
      <c r="AD124" s="1">
        <v>249</v>
      </c>
      <c r="AE124">
        <v>0</v>
      </c>
      <c r="AF124">
        <v>480</v>
      </c>
      <c r="AG124">
        <v>88</v>
      </c>
      <c r="AH124">
        <v>16.901208</v>
      </c>
      <c r="AI124">
        <v>444.7</v>
      </c>
      <c r="AJ124">
        <v>9.5</v>
      </c>
      <c r="AK124">
        <v>34</v>
      </c>
      <c r="AL124">
        <v>12911</v>
      </c>
      <c r="AM124" t="s">
        <v>438</v>
      </c>
      <c r="AN124" t="s">
        <v>682</v>
      </c>
      <c r="AO124">
        <v>1018.8819999999999</v>
      </c>
      <c r="AR124" t="s">
        <v>116</v>
      </c>
      <c r="AS124" t="s">
        <v>118</v>
      </c>
      <c r="AT124" t="s">
        <v>217</v>
      </c>
      <c r="AU124" t="s">
        <v>437</v>
      </c>
      <c r="AV124" t="s">
        <v>48</v>
      </c>
      <c r="AW124">
        <v>4</v>
      </c>
      <c r="BB124">
        <v>0.88459528187028069</v>
      </c>
      <c r="BC124" t="s">
        <v>69</v>
      </c>
      <c r="BF124" t="s">
        <v>116</v>
      </c>
      <c r="BG124" t="s">
        <v>118</v>
      </c>
      <c r="BH124" t="s">
        <v>437</v>
      </c>
      <c r="BI124">
        <v>8795</v>
      </c>
      <c r="BJ124">
        <v>4</v>
      </c>
      <c r="BK124" t="s">
        <v>217</v>
      </c>
      <c r="BL124" t="s">
        <v>235</v>
      </c>
      <c r="BM124">
        <v>0.88459528187028069</v>
      </c>
      <c r="BN124" t="s">
        <v>69</v>
      </c>
      <c r="BO124" t="s">
        <v>174</v>
      </c>
      <c r="BP124">
        <v>1301.0239999999999</v>
      </c>
    </row>
    <row r="125" spans="1:68" ht="16.5">
      <c r="A125" s="223" t="str">
        <f t="shared" si="70"/>
        <v>송도버스</v>
      </c>
      <c r="B125" s="124" t="str">
        <f t="shared" si="52"/>
        <v>허원강</v>
      </c>
      <c r="C125" s="125" t="str">
        <f t="shared" si="71"/>
        <v>D</v>
      </c>
      <c r="D125" s="126">
        <f t="shared" si="72"/>
        <v>0.84861307226366367</v>
      </c>
      <c r="E125" s="127">
        <f t="shared" si="73"/>
        <v>8262</v>
      </c>
      <c r="F125" s="128" t="str">
        <f t="shared" si="74"/>
        <v>8</v>
      </c>
      <c r="G125" s="129" t="str">
        <f t="shared" si="75"/>
        <v>70바2291</v>
      </c>
      <c r="H125" s="130">
        <f t="shared" si="76"/>
        <v>5</v>
      </c>
      <c r="I125" s="131">
        <f t="shared" si="77"/>
        <v>1343.1079999999999</v>
      </c>
      <c r="J125" s="132">
        <f t="shared" si="78"/>
        <v>7.3071567759872792E-3</v>
      </c>
      <c r="K125" s="132">
        <f t="shared" si="79"/>
        <v>0.40874302626055176</v>
      </c>
      <c r="L125" s="132">
        <f t="shared" si="80"/>
        <v>0.17720093990952329</v>
      </c>
      <c r="M125" s="133">
        <f t="shared" si="81"/>
        <v>18.087</v>
      </c>
      <c r="N125" s="134">
        <f t="shared" si="82"/>
        <v>7.2938343030486047E-2</v>
      </c>
      <c r="O125" s="134">
        <f t="shared" si="83"/>
        <v>25.96605011885303</v>
      </c>
      <c r="P125" s="216">
        <f t="shared" si="84"/>
        <v>25</v>
      </c>
      <c r="Q125" s="217">
        <f t="shared" si="85"/>
        <v>1</v>
      </c>
      <c r="R125" s="217">
        <f t="shared" si="86"/>
        <v>356</v>
      </c>
      <c r="T125">
        <v>521</v>
      </c>
      <c r="U125">
        <v>8262</v>
      </c>
      <c r="V125" t="s">
        <v>439</v>
      </c>
      <c r="W125">
        <v>1371.021</v>
      </c>
      <c r="X125">
        <v>793.35799999999995</v>
      </c>
      <c r="Y125">
        <v>1.728</v>
      </c>
      <c r="Z125">
        <v>18.087</v>
      </c>
      <c r="AA125">
        <v>80.322760000000002</v>
      </c>
      <c r="AB125">
        <v>0.58693099999999998</v>
      </c>
      <c r="AC125">
        <v>32.831367999999998</v>
      </c>
      <c r="AD125" s="1">
        <v>238</v>
      </c>
      <c r="AE125">
        <v>1</v>
      </c>
      <c r="AF125">
        <v>356</v>
      </c>
      <c r="AG125">
        <v>79</v>
      </c>
      <c r="AH125">
        <v>17.068898000000001</v>
      </c>
      <c r="AI125">
        <v>521.4</v>
      </c>
      <c r="AJ125">
        <v>0</v>
      </c>
      <c r="AK125">
        <v>25</v>
      </c>
      <c r="AL125">
        <v>17554</v>
      </c>
      <c r="AM125" t="s">
        <v>440</v>
      </c>
      <c r="AN125" t="s">
        <v>683</v>
      </c>
      <c r="AO125">
        <v>841.29300000000001</v>
      </c>
      <c r="AR125" t="s">
        <v>116</v>
      </c>
      <c r="AS125" t="s">
        <v>118</v>
      </c>
      <c r="AT125" t="s">
        <v>238</v>
      </c>
      <c r="AU125" t="s">
        <v>439</v>
      </c>
      <c r="AV125" t="s">
        <v>48</v>
      </c>
      <c r="AW125">
        <v>5</v>
      </c>
      <c r="BB125">
        <v>0.84861307226366367</v>
      </c>
      <c r="BC125" t="s">
        <v>67</v>
      </c>
      <c r="BF125" t="s">
        <v>116</v>
      </c>
      <c r="BG125" t="s">
        <v>118</v>
      </c>
      <c r="BH125" t="s">
        <v>439</v>
      </c>
      <c r="BI125">
        <v>8262</v>
      </c>
      <c r="BJ125">
        <v>5</v>
      </c>
      <c r="BK125" t="s">
        <v>238</v>
      </c>
      <c r="BL125" t="s">
        <v>244</v>
      </c>
      <c r="BM125">
        <v>0.84861307226366367</v>
      </c>
      <c r="BN125" t="s">
        <v>67</v>
      </c>
      <c r="BO125" t="s">
        <v>176</v>
      </c>
      <c r="BP125">
        <v>1343.1079999999999</v>
      </c>
    </row>
    <row r="126" spans="1:68" ht="16.5">
      <c r="A126" s="224" t="str">
        <f t="shared" si="70"/>
        <v>송도버스</v>
      </c>
      <c r="B126" s="108" t="str">
        <f t="shared" si="52"/>
        <v>홍광의</v>
      </c>
      <c r="C126" s="109" t="str">
        <f t="shared" si="71"/>
        <v>C</v>
      </c>
      <c r="D126" s="110">
        <f t="shared" si="72"/>
        <v>0.88047619047619041</v>
      </c>
      <c r="E126" s="111">
        <f t="shared" si="73"/>
        <v>7769</v>
      </c>
      <c r="F126" s="112" t="str">
        <f t="shared" si="74"/>
        <v>8</v>
      </c>
      <c r="G126" s="113" t="str">
        <f t="shared" si="75"/>
        <v>70바2265</v>
      </c>
      <c r="H126" s="114">
        <f t="shared" si="76"/>
        <v>1</v>
      </c>
      <c r="I126" s="115">
        <f t="shared" si="77"/>
        <v>2134.0439999999999</v>
      </c>
      <c r="J126" s="116">
        <f t="shared" si="78"/>
        <v>9.3317692011099917E-3</v>
      </c>
      <c r="K126" s="116">
        <f t="shared" si="79"/>
        <v>0.3779564944678751</v>
      </c>
      <c r="L126" s="116">
        <f t="shared" si="80"/>
        <v>0.18275162086629892</v>
      </c>
      <c r="M126" s="117">
        <f t="shared" si="81"/>
        <v>18.760000000000002</v>
      </c>
      <c r="N126" s="118">
        <f t="shared" si="82"/>
        <v>0</v>
      </c>
      <c r="O126" s="118">
        <f t="shared" si="83"/>
        <v>44.047826567774614</v>
      </c>
      <c r="P126" s="218">
        <f t="shared" si="84"/>
        <v>37</v>
      </c>
      <c r="Q126" s="219">
        <f t="shared" si="85"/>
        <v>0</v>
      </c>
      <c r="R126" s="219">
        <f t="shared" si="86"/>
        <v>940</v>
      </c>
      <c r="T126">
        <v>521</v>
      </c>
      <c r="U126">
        <v>7769</v>
      </c>
      <c r="V126" t="s">
        <v>533</v>
      </c>
      <c r="W126">
        <v>2134.0439999999999</v>
      </c>
      <c r="X126">
        <v>1154.232</v>
      </c>
      <c r="Y126">
        <v>1.849</v>
      </c>
      <c r="Z126">
        <v>18.760000000000002</v>
      </c>
      <c r="AA126">
        <v>127.28165199999999</v>
      </c>
      <c r="AB126">
        <v>1.1877629999999999</v>
      </c>
      <c r="AC126">
        <v>48.106926999999999</v>
      </c>
      <c r="AD126" s="1">
        <v>390</v>
      </c>
      <c r="AE126">
        <v>0</v>
      </c>
      <c r="AF126">
        <v>940</v>
      </c>
      <c r="AG126">
        <v>89</v>
      </c>
      <c r="AH126">
        <v>16.766311999999999</v>
      </c>
      <c r="AI126">
        <v>1281.0999999999999</v>
      </c>
      <c r="AJ126">
        <v>38.4</v>
      </c>
      <c r="AK126">
        <v>37</v>
      </c>
      <c r="AL126">
        <v>21010</v>
      </c>
      <c r="AM126" t="s">
        <v>684</v>
      </c>
      <c r="AN126" t="s">
        <v>685</v>
      </c>
      <c r="AO126">
        <v>2134.0439999999999</v>
      </c>
      <c r="AR126" t="s">
        <v>116</v>
      </c>
      <c r="AS126" t="s">
        <v>118</v>
      </c>
      <c r="AT126" t="s">
        <v>231</v>
      </c>
      <c r="AU126" t="s">
        <v>533</v>
      </c>
      <c r="AV126" t="s">
        <v>48</v>
      </c>
      <c r="AW126">
        <v>1</v>
      </c>
      <c r="BB126">
        <v>0.88047619047619041</v>
      </c>
      <c r="BC126" t="s">
        <v>69</v>
      </c>
      <c r="BF126" t="s">
        <v>116</v>
      </c>
      <c r="BG126" t="s">
        <v>118</v>
      </c>
      <c r="BH126" t="s">
        <v>533</v>
      </c>
      <c r="BI126">
        <v>7769</v>
      </c>
      <c r="BJ126">
        <v>1</v>
      </c>
      <c r="BK126" t="s">
        <v>231</v>
      </c>
      <c r="BL126" t="s">
        <v>171</v>
      </c>
      <c r="BM126">
        <v>0.88047619047619041</v>
      </c>
      <c r="BN126" t="s">
        <v>69</v>
      </c>
      <c r="BO126" t="s">
        <v>174</v>
      </c>
      <c r="BP126">
        <v>2134.0439999999999</v>
      </c>
    </row>
    <row r="127" spans="1:68" ht="16.5">
      <c r="A127" s="223" t="str">
        <f t="shared" si="70"/>
        <v>송도버스</v>
      </c>
      <c r="B127" s="124" t="str">
        <f t="shared" si="52"/>
        <v>홍광표</v>
      </c>
      <c r="C127" s="125" t="str">
        <f t="shared" si="71"/>
        <v>B</v>
      </c>
      <c r="D127" s="126">
        <f t="shared" si="72"/>
        <v>0.93867114493716131</v>
      </c>
      <c r="E127" s="127">
        <f t="shared" si="73"/>
        <v>5696</v>
      </c>
      <c r="F127" s="128" t="str">
        <f t="shared" si="74"/>
        <v>8</v>
      </c>
      <c r="G127" s="129" t="str">
        <f t="shared" si="75"/>
        <v>70바2282</v>
      </c>
      <c r="H127" s="130">
        <f t="shared" si="76"/>
        <v>7</v>
      </c>
      <c r="I127" s="131">
        <f t="shared" si="77"/>
        <v>1220.502</v>
      </c>
      <c r="J127" s="132">
        <f t="shared" si="78"/>
        <v>1.3894576180115206E-3</v>
      </c>
      <c r="K127" s="132">
        <f t="shared" si="79"/>
        <v>0.32647746227551594</v>
      </c>
      <c r="L127" s="132">
        <f t="shared" si="80"/>
        <v>6.5546799595576244E-2</v>
      </c>
      <c r="M127" s="133">
        <f t="shared" si="81"/>
        <v>11.673999999999999</v>
      </c>
      <c r="N127" s="134">
        <f t="shared" si="82"/>
        <v>8.1933499494470305E-2</v>
      </c>
      <c r="O127" s="134">
        <f t="shared" si="83"/>
        <v>35.313338282116703</v>
      </c>
      <c r="P127" s="216">
        <f t="shared" si="84"/>
        <v>0</v>
      </c>
      <c r="Q127" s="217">
        <f t="shared" si="85"/>
        <v>1</v>
      </c>
      <c r="R127" s="217">
        <f t="shared" si="86"/>
        <v>431</v>
      </c>
      <c r="T127">
        <v>521</v>
      </c>
      <c r="U127">
        <v>5696</v>
      </c>
      <c r="V127" t="s">
        <v>441</v>
      </c>
      <c r="W127">
        <v>1220.502</v>
      </c>
      <c r="X127">
        <v>640.58299999999997</v>
      </c>
      <c r="Y127">
        <v>1.905</v>
      </c>
      <c r="Z127">
        <v>11.673999999999999</v>
      </c>
      <c r="AA127">
        <v>71.365257</v>
      </c>
      <c r="AB127">
        <v>9.9158999999999997E-2</v>
      </c>
      <c r="AC127">
        <v>23.299147999999999</v>
      </c>
      <c r="AD127" s="1">
        <v>80</v>
      </c>
      <c r="AE127">
        <v>1</v>
      </c>
      <c r="AF127">
        <v>431</v>
      </c>
      <c r="AG127">
        <v>73</v>
      </c>
      <c r="AH127">
        <v>17.102187000000001</v>
      </c>
      <c r="AI127">
        <v>193.3</v>
      </c>
      <c r="AJ127">
        <v>0</v>
      </c>
      <c r="AK127">
        <v>0</v>
      </c>
      <c r="AL127">
        <v>0</v>
      </c>
      <c r="AM127" t="s">
        <v>442</v>
      </c>
      <c r="AN127" t="s">
        <v>686</v>
      </c>
      <c r="AO127">
        <v>268.62200000000001</v>
      </c>
      <c r="AR127" t="s">
        <v>116</v>
      </c>
      <c r="AS127" t="s">
        <v>118</v>
      </c>
      <c r="AT127" t="s">
        <v>235</v>
      </c>
      <c r="AU127" t="s">
        <v>441</v>
      </c>
      <c r="AV127" t="s">
        <v>48</v>
      </c>
      <c r="AW127">
        <v>7</v>
      </c>
      <c r="BB127">
        <v>0.93867114493716131</v>
      </c>
      <c r="BC127" t="s">
        <v>68</v>
      </c>
      <c r="BF127" t="s">
        <v>116</v>
      </c>
      <c r="BG127" t="s">
        <v>118</v>
      </c>
      <c r="BH127" t="s">
        <v>441</v>
      </c>
      <c r="BI127">
        <v>5696</v>
      </c>
      <c r="BJ127">
        <v>7</v>
      </c>
      <c r="BK127" t="s">
        <v>235</v>
      </c>
      <c r="BL127" t="s">
        <v>241</v>
      </c>
      <c r="BM127">
        <v>0.93867114493716131</v>
      </c>
      <c r="BN127" t="s">
        <v>68</v>
      </c>
      <c r="BO127" t="s">
        <v>172</v>
      </c>
      <c r="BP127">
        <v>1220.502</v>
      </c>
    </row>
    <row r="128" spans="1:68" ht="16.5">
      <c r="A128" s="224" t="str">
        <f t="shared" si="70"/>
        <v>송도버스</v>
      </c>
      <c r="B128" s="108" t="str">
        <f t="shared" si="52"/>
        <v>홍병국</v>
      </c>
      <c r="C128" s="109" t="str">
        <f t="shared" si="71"/>
        <v>F</v>
      </c>
      <c r="D128" s="110">
        <f t="shared" si="72"/>
        <v>0.71599999999999997</v>
      </c>
      <c r="E128" s="111">
        <f t="shared" si="73"/>
        <v>6792</v>
      </c>
      <c r="F128" s="112" t="str">
        <f t="shared" si="74"/>
        <v>16-1</v>
      </c>
      <c r="G128" s="113" t="str">
        <f t="shared" si="75"/>
        <v>70바2249</v>
      </c>
      <c r="H128" s="114">
        <f t="shared" si="76"/>
        <v>1</v>
      </c>
      <c r="I128" s="115">
        <f t="shared" si="77"/>
        <v>2535.998</v>
      </c>
      <c r="J128" s="116">
        <f t="shared" si="78"/>
        <v>1.6236586655247985E-2</v>
      </c>
      <c r="K128" s="116">
        <f t="shared" si="79"/>
        <v>0.35429787945422031</v>
      </c>
      <c r="L128" s="116">
        <f t="shared" si="80"/>
        <v>0.19203485176250137</v>
      </c>
      <c r="M128" s="117">
        <f t="shared" si="81"/>
        <v>16.765999999999998</v>
      </c>
      <c r="N128" s="118">
        <f t="shared" si="82"/>
        <v>3.9432207754107058E-2</v>
      </c>
      <c r="O128" s="118">
        <f t="shared" si="83"/>
        <v>42.50791995892741</v>
      </c>
      <c r="P128" s="218">
        <f t="shared" si="84"/>
        <v>30</v>
      </c>
      <c r="Q128" s="219">
        <f t="shared" si="85"/>
        <v>1</v>
      </c>
      <c r="R128" s="219">
        <f t="shared" si="86"/>
        <v>1078</v>
      </c>
      <c r="T128">
        <v>521</v>
      </c>
      <c r="U128">
        <v>6792</v>
      </c>
      <c r="V128" t="s">
        <v>443</v>
      </c>
      <c r="W128">
        <v>2535.998</v>
      </c>
      <c r="X128">
        <v>1417.152</v>
      </c>
      <c r="Y128">
        <v>1.79</v>
      </c>
      <c r="Z128">
        <v>16.765999999999998</v>
      </c>
      <c r="AA128">
        <v>136.38470000000001</v>
      </c>
      <c r="AB128">
        <v>2.2144219999999999</v>
      </c>
      <c r="AC128">
        <v>48.320810000000002</v>
      </c>
      <c r="AD128" s="1">
        <v>487</v>
      </c>
      <c r="AE128">
        <v>1</v>
      </c>
      <c r="AF128">
        <v>1078</v>
      </c>
      <c r="AG128">
        <v>81</v>
      </c>
      <c r="AH128">
        <v>18.594446000000001</v>
      </c>
      <c r="AI128">
        <v>299.7</v>
      </c>
      <c r="AJ128">
        <v>0</v>
      </c>
      <c r="AK128">
        <v>30</v>
      </c>
      <c r="AL128">
        <v>8150</v>
      </c>
      <c r="AM128" t="s">
        <v>444</v>
      </c>
      <c r="AN128" t="s">
        <v>687</v>
      </c>
      <c r="AO128">
        <v>2535.998</v>
      </c>
      <c r="AR128" t="s">
        <v>116</v>
      </c>
      <c r="AS128" t="s">
        <v>117</v>
      </c>
      <c r="AT128" t="s">
        <v>198</v>
      </c>
      <c r="AU128" t="s">
        <v>443</v>
      </c>
      <c r="AV128" t="s">
        <v>48</v>
      </c>
      <c r="AW128">
        <v>1</v>
      </c>
      <c r="BB128">
        <v>0.71599999999999997</v>
      </c>
      <c r="BC128" t="s">
        <v>70</v>
      </c>
      <c r="BF128" t="s">
        <v>116</v>
      </c>
      <c r="BG128" t="s">
        <v>117</v>
      </c>
      <c r="BH128" t="s">
        <v>443</v>
      </c>
      <c r="BI128">
        <v>6792</v>
      </c>
      <c r="BJ128">
        <v>1</v>
      </c>
      <c r="BK128" t="s">
        <v>198</v>
      </c>
      <c r="BL128" t="s">
        <v>171</v>
      </c>
      <c r="BM128">
        <v>0.71599999999999997</v>
      </c>
      <c r="BN128" t="s">
        <v>70</v>
      </c>
      <c r="BO128" t="s">
        <v>184</v>
      </c>
      <c r="BP128">
        <v>2535.998</v>
      </c>
    </row>
    <row r="129" spans="1:68" ht="16.5">
      <c r="A129" s="223" t="str">
        <f t="shared" ref="A129:A133" si="87">BF129</f>
        <v>송도버스</v>
      </c>
      <c r="B129" s="124" t="str">
        <f t="shared" ref="B129:B133" si="88">IF(BH129="NULL", E129, BH129)</f>
        <v>홍완선</v>
      </c>
      <c r="C129" s="125" t="str">
        <f t="shared" ref="C129:C133" si="89">BN129</f>
        <v>C</v>
      </c>
      <c r="D129" s="126">
        <f t="shared" ref="D129:D133" si="90">BM129</f>
        <v>0.88680000000000003</v>
      </c>
      <c r="E129" s="127">
        <f t="shared" ref="E129:E133" si="91">U129</f>
        <v>2241</v>
      </c>
      <c r="F129" s="128" t="str">
        <f t="shared" ref="F129:F133" si="92">BG129</f>
        <v>16-1</v>
      </c>
      <c r="G129" s="129" t="str">
        <f t="shared" ref="G129:G133" si="93">BK129</f>
        <v>70바2286</v>
      </c>
      <c r="H129" s="130">
        <f t="shared" ref="H129:H133" si="94">BJ129</f>
        <v>1</v>
      </c>
      <c r="I129" s="131">
        <f t="shared" ref="I129:I133" si="95">BP129</f>
        <v>2372.326</v>
      </c>
      <c r="J129" s="132">
        <f t="shared" ref="J129:J133" si="96">AB129/AA129</f>
        <v>8.7475945764608314E-3</v>
      </c>
      <c r="K129" s="132">
        <f t="shared" ref="K129:K133" si="97">AC129/AA129</f>
        <v>0.32597844126264791</v>
      </c>
      <c r="L129" s="132">
        <f t="shared" ref="L129:L133" si="98">AD129/I129</f>
        <v>0.11718456906850071</v>
      </c>
      <c r="M129" s="133">
        <f t="shared" ref="M129:M133" si="99">Z129</f>
        <v>13.595000000000001</v>
      </c>
      <c r="N129" s="134">
        <f t="shared" ref="N129:N133" si="100">AE129*100/W129</f>
        <v>4.2152722686511046E-2</v>
      </c>
      <c r="O129" s="134">
        <f t="shared" ref="O129:O133" si="101">AF129*100/W129</f>
        <v>15.006369276397932</v>
      </c>
      <c r="P129" s="216">
        <f t="shared" ref="P129:P133" si="102">AK129</f>
        <v>15</v>
      </c>
      <c r="Q129" s="217">
        <f t="shared" ref="Q129:Q133" si="103">AE129</f>
        <v>1</v>
      </c>
      <c r="R129" s="217">
        <f t="shared" ref="R129:R133" si="104">AF129</f>
        <v>356</v>
      </c>
      <c r="T129">
        <v>521</v>
      </c>
      <c r="U129">
        <v>2241</v>
      </c>
      <c r="V129" t="s">
        <v>445</v>
      </c>
      <c r="W129">
        <v>2372.326</v>
      </c>
      <c r="X129">
        <v>1070.0809999999999</v>
      </c>
      <c r="Y129">
        <v>2.2170000000000001</v>
      </c>
      <c r="Z129">
        <v>13.595000000000001</v>
      </c>
      <c r="AA129">
        <v>121.84080899999999</v>
      </c>
      <c r="AB129">
        <v>1.065814</v>
      </c>
      <c r="AC129">
        <v>39.717477000000002</v>
      </c>
      <c r="AD129" s="1">
        <v>278</v>
      </c>
      <c r="AE129">
        <v>1</v>
      </c>
      <c r="AF129">
        <v>356</v>
      </c>
      <c r="AG129">
        <v>87</v>
      </c>
      <c r="AH129">
        <v>19.470700999999998</v>
      </c>
      <c r="AI129">
        <v>506.6</v>
      </c>
      <c r="AJ129">
        <v>1.9</v>
      </c>
      <c r="AK129">
        <v>15</v>
      </c>
      <c r="AL129">
        <v>3364</v>
      </c>
      <c r="AM129" t="s">
        <v>446</v>
      </c>
      <c r="AN129" t="s">
        <v>688</v>
      </c>
      <c r="AO129">
        <v>2372.326</v>
      </c>
      <c r="AR129" t="s">
        <v>116</v>
      </c>
      <c r="AS129" t="s">
        <v>117</v>
      </c>
      <c r="AT129" t="s">
        <v>203</v>
      </c>
      <c r="AU129" t="s">
        <v>445</v>
      </c>
      <c r="AV129" t="s">
        <v>48</v>
      </c>
      <c r="AW129">
        <v>1</v>
      </c>
      <c r="BB129">
        <v>0.88680000000000003</v>
      </c>
      <c r="BC129" t="s">
        <v>69</v>
      </c>
      <c r="BF129" t="s">
        <v>116</v>
      </c>
      <c r="BG129" t="s">
        <v>117</v>
      </c>
      <c r="BH129" t="s">
        <v>445</v>
      </c>
      <c r="BI129">
        <v>2241</v>
      </c>
      <c r="BJ129">
        <v>1</v>
      </c>
      <c r="BK129" t="s">
        <v>203</v>
      </c>
      <c r="BL129" t="s">
        <v>171</v>
      </c>
      <c r="BM129">
        <v>0.88680000000000003</v>
      </c>
      <c r="BN129" t="s">
        <v>69</v>
      </c>
      <c r="BO129" t="s">
        <v>174</v>
      </c>
      <c r="BP129">
        <v>2372.326</v>
      </c>
    </row>
    <row r="130" spans="1:68" ht="16.5">
      <c r="A130" s="224" t="str">
        <f t="shared" si="87"/>
        <v>송도버스</v>
      </c>
      <c r="B130" s="108" t="str">
        <f t="shared" si="88"/>
        <v>홍용남</v>
      </c>
      <c r="C130" s="109" t="str">
        <f t="shared" si="89"/>
        <v>C</v>
      </c>
      <c r="D130" s="110">
        <f t="shared" si="90"/>
        <v>0.87260792875388926</v>
      </c>
      <c r="E130" s="111">
        <f t="shared" si="91"/>
        <v>6119</v>
      </c>
      <c r="F130" s="112" t="str">
        <f t="shared" si="92"/>
        <v>8</v>
      </c>
      <c r="G130" s="113" t="str">
        <f t="shared" si="93"/>
        <v>70바2223</v>
      </c>
      <c r="H130" s="114">
        <f t="shared" si="94"/>
        <v>2</v>
      </c>
      <c r="I130" s="115">
        <f t="shared" si="95"/>
        <v>1302.9549999999999</v>
      </c>
      <c r="J130" s="116">
        <f t="shared" si="96"/>
        <v>2.5884491401131401E-2</v>
      </c>
      <c r="K130" s="116">
        <f t="shared" si="97"/>
        <v>0.35059083854227224</v>
      </c>
      <c r="L130" s="116">
        <f t="shared" si="98"/>
        <v>5.6026493624108283E-2</v>
      </c>
      <c r="M130" s="117">
        <f t="shared" si="99"/>
        <v>17.826000000000001</v>
      </c>
      <c r="N130" s="118">
        <f t="shared" si="100"/>
        <v>7.6748621402888059E-2</v>
      </c>
      <c r="O130" s="118">
        <f t="shared" si="101"/>
        <v>18.342920515290245</v>
      </c>
      <c r="P130" s="218">
        <f t="shared" si="102"/>
        <v>23</v>
      </c>
      <c r="Q130" s="219">
        <f t="shared" si="103"/>
        <v>1</v>
      </c>
      <c r="R130" s="219">
        <f t="shared" si="104"/>
        <v>239</v>
      </c>
      <c r="T130">
        <v>521</v>
      </c>
      <c r="U130">
        <v>6119</v>
      </c>
      <c r="V130" t="s">
        <v>447</v>
      </c>
      <c r="W130">
        <v>1302.9549999999999</v>
      </c>
      <c r="X130">
        <v>744.46600000000001</v>
      </c>
      <c r="Y130">
        <v>1.75</v>
      </c>
      <c r="Z130">
        <v>17.826000000000001</v>
      </c>
      <c r="AA130">
        <v>75.859979999999993</v>
      </c>
      <c r="AB130">
        <v>1.963597</v>
      </c>
      <c r="AC130">
        <v>26.595814000000001</v>
      </c>
      <c r="AD130" s="1">
        <v>73</v>
      </c>
      <c r="AE130">
        <v>1</v>
      </c>
      <c r="AF130">
        <v>239</v>
      </c>
      <c r="AG130">
        <v>87</v>
      </c>
      <c r="AH130">
        <v>17.175788000000001</v>
      </c>
      <c r="AI130">
        <v>257.7</v>
      </c>
      <c r="AJ130">
        <v>12</v>
      </c>
      <c r="AK130">
        <v>23</v>
      </c>
      <c r="AL130">
        <v>4551</v>
      </c>
      <c r="AM130" t="s">
        <v>448</v>
      </c>
      <c r="AN130" t="s">
        <v>689</v>
      </c>
      <c r="AO130">
        <v>1215.03</v>
      </c>
      <c r="AR130" t="s">
        <v>116</v>
      </c>
      <c r="AS130" t="s">
        <v>118</v>
      </c>
      <c r="AT130" t="s">
        <v>214</v>
      </c>
      <c r="AU130" t="s">
        <v>447</v>
      </c>
      <c r="AV130" t="s">
        <v>48</v>
      </c>
      <c r="AW130">
        <v>2</v>
      </c>
      <c r="BB130">
        <v>0.87260792875388926</v>
      </c>
      <c r="BC130" t="s">
        <v>69</v>
      </c>
      <c r="BF130" t="s">
        <v>116</v>
      </c>
      <c r="BG130" t="s">
        <v>118</v>
      </c>
      <c r="BH130" t="s">
        <v>447</v>
      </c>
      <c r="BI130">
        <v>6119</v>
      </c>
      <c r="BJ130">
        <v>2</v>
      </c>
      <c r="BK130" t="s">
        <v>214</v>
      </c>
      <c r="BL130" t="s">
        <v>237</v>
      </c>
      <c r="BM130">
        <v>0.87260792875388926</v>
      </c>
      <c r="BN130" t="s">
        <v>69</v>
      </c>
      <c r="BO130" t="s">
        <v>174</v>
      </c>
      <c r="BP130">
        <v>1302.9549999999999</v>
      </c>
    </row>
    <row r="131" spans="1:68" ht="16.5">
      <c r="A131" s="223" t="str">
        <f t="shared" si="87"/>
        <v>송도버스</v>
      </c>
      <c r="B131" s="124" t="str">
        <f t="shared" si="88"/>
        <v>홍춘기</v>
      </c>
      <c r="C131" s="125" t="str">
        <f t="shared" si="89"/>
        <v>F</v>
      </c>
      <c r="D131" s="126">
        <f t="shared" si="90"/>
        <v>0.74439999999999995</v>
      </c>
      <c r="E131" s="127">
        <f t="shared" si="91"/>
        <v>8817</v>
      </c>
      <c r="F131" s="128" t="str">
        <f t="shared" si="92"/>
        <v>16-1</v>
      </c>
      <c r="G131" s="129" t="str">
        <f t="shared" si="93"/>
        <v>70바2281</v>
      </c>
      <c r="H131" s="130">
        <f t="shared" si="94"/>
        <v>1</v>
      </c>
      <c r="I131" s="131">
        <f t="shared" si="95"/>
        <v>1436.2149999999999</v>
      </c>
      <c r="J131" s="132">
        <f t="shared" si="96"/>
        <v>1.7500841742797965E-2</v>
      </c>
      <c r="K131" s="132">
        <f t="shared" si="97"/>
        <v>0.35796566218015047</v>
      </c>
      <c r="L131" s="132">
        <f t="shared" si="98"/>
        <v>0.19426060861361288</v>
      </c>
      <c r="M131" s="133">
        <f t="shared" si="99"/>
        <v>16.082000000000001</v>
      </c>
      <c r="N131" s="134">
        <f t="shared" si="100"/>
        <v>0.13925491656889813</v>
      </c>
      <c r="O131" s="134">
        <f t="shared" si="101"/>
        <v>21.097119860188066</v>
      </c>
      <c r="P131" s="216">
        <f t="shared" si="102"/>
        <v>12</v>
      </c>
      <c r="Q131" s="217">
        <f t="shared" si="103"/>
        <v>2</v>
      </c>
      <c r="R131" s="217">
        <f t="shared" si="104"/>
        <v>303</v>
      </c>
      <c r="T131">
        <v>521</v>
      </c>
      <c r="U131">
        <v>8817</v>
      </c>
      <c r="V131" t="s">
        <v>449</v>
      </c>
      <c r="W131">
        <v>1436.2149999999999</v>
      </c>
      <c r="X131">
        <v>771.71500000000003</v>
      </c>
      <c r="Y131">
        <v>1.861</v>
      </c>
      <c r="Z131">
        <v>16.082000000000001</v>
      </c>
      <c r="AA131">
        <v>78.693871999999999</v>
      </c>
      <c r="AB131">
        <v>1.3772089999999999</v>
      </c>
      <c r="AC131">
        <v>28.169703999999999</v>
      </c>
      <c r="AD131" s="1">
        <v>279</v>
      </c>
      <c r="AE131">
        <v>2</v>
      </c>
      <c r="AF131">
        <v>303</v>
      </c>
      <c r="AG131">
        <v>65</v>
      </c>
      <c r="AH131">
        <v>18.250658000000001</v>
      </c>
      <c r="AI131">
        <v>157.6</v>
      </c>
      <c r="AJ131">
        <v>0</v>
      </c>
      <c r="AK131">
        <v>12</v>
      </c>
      <c r="AL131">
        <v>4291</v>
      </c>
      <c r="AM131" t="s">
        <v>450</v>
      </c>
      <c r="AN131" t="s">
        <v>690</v>
      </c>
      <c r="AO131">
        <v>1436.2149999999999</v>
      </c>
      <c r="AR131" t="s">
        <v>116</v>
      </c>
      <c r="AS131" t="s">
        <v>117</v>
      </c>
      <c r="AT131" t="s">
        <v>201</v>
      </c>
      <c r="AU131" t="s">
        <v>449</v>
      </c>
      <c r="AV131" t="s">
        <v>48</v>
      </c>
      <c r="AW131">
        <v>1</v>
      </c>
      <c r="BB131">
        <v>0.74439999999999995</v>
      </c>
      <c r="BC131" t="s">
        <v>70</v>
      </c>
      <c r="BF131" t="s">
        <v>116</v>
      </c>
      <c r="BG131" t="s">
        <v>117</v>
      </c>
      <c r="BH131" t="s">
        <v>449</v>
      </c>
      <c r="BI131">
        <v>8817</v>
      </c>
      <c r="BJ131">
        <v>1</v>
      </c>
      <c r="BK131" t="s">
        <v>201</v>
      </c>
      <c r="BL131" t="s">
        <v>171</v>
      </c>
      <c r="BM131">
        <v>0.74439999999999995</v>
      </c>
      <c r="BN131" t="s">
        <v>70</v>
      </c>
      <c r="BO131" t="s">
        <v>184</v>
      </c>
      <c r="BP131">
        <v>1436.2149999999999</v>
      </c>
    </row>
    <row r="132" spans="1:68" ht="16.5">
      <c r="A132" s="224" t="str">
        <f t="shared" si="87"/>
        <v>송도버스</v>
      </c>
      <c r="B132" s="108" t="str">
        <f t="shared" si="88"/>
        <v>황오현</v>
      </c>
      <c r="C132" s="109" t="str">
        <f t="shared" si="89"/>
        <v>C</v>
      </c>
      <c r="D132" s="110">
        <f t="shared" si="90"/>
        <v>0.85315910539916817</v>
      </c>
      <c r="E132" s="111">
        <f t="shared" si="91"/>
        <v>1587</v>
      </c>
      <c r="F132" s="112" t="str">
        <f t="shared" si="92"/>
        <v>8</v>
      </c>
      <c r="G132" s="113" t="str">
        <f t="shared" si="93"/>
        <v>70바2265</v>
      </c>
      <c r="H132" s="114">
        <f t="shared" si="94"/>
        <v>14</v>
      </c>
      <c r="I132" s="115">
        <f t="shared" si="95"/>
        <v>1873.4569999999999</v>
      </c>
      <c r="J132" s="116">
        <f t="shared" si="96"/>
        <v>3.860102895132056E-2</v>
      </c>
      <c r="K132" s="116">
        <f t="shared" si="97"/>
        <v>0.37555656490242451</v>
      </c>
      <c r="L132" s="116">
        <f t="shared" si="98"/>
        <v>0.18148268148134705</v>
      </c>
      <c r="M132" s="117">
        <f t="shared" si="99"/>
        <v>15.706</v>
      </c>
      <c r="N132" s="118">
        <f t="shared" si="100"/>
        <v>5.2078152642106953E-2</v>
      </c>
      <c r="O132" s="118">
        <f t="shared" si="101"/>
        <v>22.966465315169167</v>
      </c>
      <c r="P132" s="218">
        <f t="shared" si="102"/>
        <v>26</v>
      </c>
      <c r="Q132" s="219">
        <f t="shared" si="103"/>
        <v>1</v>
      </c>
      <c r="R132" s="219">
        <f t="shared" si="104"/>
        <v>441</v>
      </c>
      <c r="T132">
        <v>521</v>
      </c>
      <c r="U132">
        <v>1587</v>
      </c>
      <c r="V132" t="s">
        <v>451</v>
      </c>
      <c r="W132">
        <v>1920.191</v>
      </c>
      <c r="X132">
        <v>1048.5899999999999</v>
      </c>
      <c r="Y132">
        <v>1.831</v>
      </c>
      <c r="Z132">
        <v>15.706</v>
      </c>
      <c r="AA132">
        <v>112.964139</v>
      </c>
      <c r="AB132">
        <v>4.3605320000000001</v>
      </c>
      <c r="AC132">
        <v>42.424424000000002</v>
      </c>
      <c r="AD132" s="1">
        <v>340</v>
      </c>
      <c r="AE132">
        <v>1</v>
      </c>
      <c r="AF132">
        <v>441</v>
      </c>
      <c r="AG132">
        <v>80</v>
      </c>
      <c r="AH132">
        <v>16.998235000000001</v>
      </c>
      <c r="AI132">
        <v>557.20000000000005</v>
      </c>
      <c r="AJ132">
        <v>0</v>
      </c>
      <c r="AK132">
        <v>26</v>
      </c>
      <c r="AL132">
        <v>15317</v>
      </c>
      <c r="AM132" t="s">
        <v>452</v>
      </c>
      <c r="AN132" t="s">
        <v>691</v>
      </c>
      <c r="AO132">
        <v>228.65799999999999</v>
      </c>
      <c r="AR132" t="s">
        <v>116</v>
      </c>
      <c r="AS132" t="s">
        <v>118</v>
      </c>
      <c r="AT132" t="s">
        <v>231</v>
      </c>
      <c r="AU132" t="s">
        <v>451</v>
      </c>
      <c r="AV132" t="s">
        <v>48</v>
      </c>
      <c r="AW132">
        <v>14</v>
      </c>
      <c r="BB132">
        <v>0.85315910539916817</v>
      </c>
      <c r="BC132" t="s">
        <v>69</v>
      </c>
      <c r="BF132" t="s">
        <v>116</v>
      </c>
      <c r="BG132" t="s">
        <v>118</v>
      </c>
      <c r="BH132" t="s">
        <v>451</v>
      </c>
      <c r="BI132">
        <v>1587</v>
      </c>
      <c r="BJ132">
        <v>14</v>
      </c>
      <c r="BK132" t="s">
        <v>231</v>
      </c>
      <c r="BL132" t="s">
        <v>204</v>
      </c>
      <c r="BM132">
        <v>0.85315910539916817</v>
      </c>
      <c r="BN132" t="s">
        <v>69</v>
      </c>
      <c r="BO132" t="s">
        <v>174</v>
      </c>
      <c r="BP132">
        <v>1873.4569999999999</v>
      </c>
    </row>
    <row r="133" spans="1:68" ht="16.5">
      <c r="A133" s="223" t="str">
        <f t="shared" si="87"/>
        <v>송도버스</v>
      </c>
      <c r="B133" s="124" t="str">
        <f t="shared" si="88"/>
        <v>황인철</v>
      </c>
      <c r="C133" s="125" t="str">
        <f t="shared" si="89"/>
        <v>C</v>
      </c>
      <c r="D133" s="126">
        <f t="shared" si="90"/>
        <v>0.89600000000000002</v>
      </c>
      <c r="E133" s="127">
        <f t="shared" si="91"/>
        <v>2189</v>
      </c>
      <c r="F133" s="128" t="str">
        <f t="shared" si="92"/>
        <v>8</v>
      </c>
      <c r="G133" s="129" t="str">
        <f t="shared" si="93"/>
        <v>70바2222</v>
      </c>
      <c r="H133" s="130">
        <f t="shared" si="94"/>
        <v>1</v>
      </c>
      <c r="I133" s="131">
        <f t="shared" si="95"/>
        <v>1144.2840000000001</v>
      </c>
      <c r="J133" s="132">
        <f t="shared" si="96"/>
        <v>1.6601042314880854E-2</v>
      </c>
      <c r="K133" s="132">
        <f t="shared" si="97"/>
        <v>0.35708643004840979</v>
      </c>
      <c r="L133" s="132">
        <f t="shared" si="98"/>
        <v>0.21323377762863063</v>
      </c>
      <c r="M133" s="133">
        <f t="shared" si="99"/>
        <v>17.943999999999999</v>
      </c>
      <c r="N133" s="134">
        <f t="shared" si="100"/>
        <v>0</v>
      </c>
      <c r="O133" s="134">
        <f t="shared" si="101"/>
        <v>50.151878979078539</v>
      </c>
      <c r="P133" s="216">
        <f t="shared" si="102"/>
        <v>20</v>
      </c>
      <c r="Q133" s="217">
        <f t="shared" si="103"/>
        <v>0</v>
      </c>
      <c r="R133" s="217">
        <f t="shared" si="104"/>
        <v>599</v>
      </c>
      <c r="T133">
        <v>521</v>
      </c>
      <c r="U133">
        <v>2189</v>
      </c>
      <c r="V133" t="s">
        <v>453</v>
      </c>
      <c r="W133">
        <v>1194.3720000000001</v>
      </c>
      <c r="X133">
        <v>662.16800000000001</v>
      </c>
      <c r="Y133">
        <v>1.804</v>
      </c>
      <c r="Z133">
        <v>17.943999999999999</v>
      </c>
      <c r="AA133">
        <v>64.653591000000006</v>
      </c>
      <c r="AB133">
        <v>1.0733170000000001</v>
      </c>
      <c r="AC133">
        <v>23.086919999999999</v>
      </c>
      <c r="AD133" s="1">
        <v>244</v>
      </c>
      <c r="AE133">
        <v>0</v>
      </c>
      <c r="AF133">
        <v>599</v>
      </c>
      <c r="AG133">
        <v>84</v>
      </c>
      <c r="AH133">
        <v>18.473405</v>
      </c>
      <c r="AI133">
        <v>692.8</v>
      </c>
      <c r="AJ133">
        <v>1.7</v>
      </c>
      <c r="AK133">
        <v>20</v>
      </c>
      <c r="AL133">
        <v>5104</v>
      </c>
      <c r="AM133" t="s">
        <v>454</v>
      </c>
      <c r="AN133" t="s">
        <v>692</v>
      </c>
      <c r="AO133">
        <v>1144.2840000000001</v>
      </c>
      <c r="AR133" t="s">
        <v>116</v>
      </c>
      <c r="AS133" t="s">
        <v>118</v>
      </c>
      <c r="AT133" t="s">
        <v>213</v>
      </c>
      <c r="AU133" t="s">
        <v>453</v>
      </c>
      <c r="AV133" t="s">
        <v>48</v>
      </c>
      <c r="AW133">
        <v>1</v>
      </c>
      <c r="BB133">
        <v>0.89600000000000002</v>
      </c>
      <c r="BC133" t="s">
        <v>69</v>
      </c>
      <c r="BF133" t="s">
        <v>116</v>
      </c>
      <c r="BG133" t="s">
        <v>118</v>
      </c>
      <c r="BH133" t="s">
        <v>453</v>
      </c>
      <c r="BI133">
        <v>2189</v>
      </c>
      <c r="BJ133">
        <v>1</v>
      </c>
      <c r="BK133" t="s">
        <v>213</v>
      </c>
      <c r="BL133" t="s">
        <v>171</v>
      </c>
      <c r="BM133">
        <v>0.89600000000000002</v>
      </c>
      <c r="BN133" t="s">
        <v>69</v>
      </c>
      <c r="BO133" t="s">
        <v>174</v>
      </c>
      <c r="BP133">
        <v>1144.2840000000001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33">
    <cfRule type="containsText" dxfId="42" priority="1" operator="containsText" text="F">
      <formula>NOT(ISERROR(SEARCH("F",C5)))</formula>
    </cfRule>
    <cfRule type="containsText" dxfId="41" priority="2" operator="containsText" text="D">
      <formula>NOT(ISERROR(SEARCH("D",C5)))</formula>
    </cfRule>
    <cfRule type="containsText" dxfId="40" priority="3" operator="containsText" text="C">
      <formula>NOT(ISERROR(SEARCH("C",C5)))</formula>
    </cfRule>
    <cfRule type="containsText" dxfId="39" priority="4" operator="containsText" text="B">
      <formula>NOT(ISERROR(SEARCH("B",C5)))</formula>
    </cfRule>
    <cfRule type="containsText" dxfId="38" priority="5" operator="containsText" text="A">
      <formula>NOT(ISERROR(SEARCH("A",C5)))</formula>
    </cfRule>
    <cfRule type="containsText" dxfId="37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5" t="s">
        <v>534</v>
      </c>
      <c r="B2" s="266"/>
      <c r="C2" s="267"/>
      <c r="D2" s="268"/>
      <c r="E2" s="265"/>
      <c r="F2" s="269"/>
      <c r="G2" s="265"/>
      <c r="H2" s="265"/>
      <c r="I2" s="265"/>
      <c r="J2" s="265"/>
      <c r="K2" s="230"/>
      <c r="L2" s="230"/>
      <c r="M2" s="230"/>
      <c r="N2" s="230"/>
      <c r="O2" s="230"/>
      <c r="P2" s="230"/>
      <c r="Q2" s="230"/>
      <c r="R2" s="230"/>
    </row>
    <row r="3" spans="1:18">
      <c r="A3" s="230"/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  <c r="O3" s="230"/>
      <c r="P3" s="230"/>
      <c r="Q3" s="230"/>
      <c r="R3" s="230"/>
    </row>
    <row r="4" spans="1:18" ht="26.25">
      <c r="A4" s="270" t="s">
        <v>535</v>
      </c>
      <c r="B4" s="271"/>
      <c r="C4" s="272"/>
      <c r="D4" s="273"/>
      <c r="E4" s="274"/>
      <c r="F4" s="275"/>
      <c r="G4" s="230"/>
      <c r="H4" s="274"/>
      <c r="I4" s="230"/>
      <c r="J4" s="230"/>
      <c r="K4" s="230"/>
      <c r="L4" s="230"/>
      <c r="M4" s="230"/>
      <c r="N4" s="230"/>
      <c r="O4" s="230"/>
      <c r="P4" s="230"/>
      <c r="Q4" s="230"/>
      <c r="R4" s="230"/>
    </row>
    <row r="5" spans="1:18" ht="26.25">
      <c r="A5" s="233" t="s">
        <v>536</v>
      </c>
      <c r="B5" s="230"/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230"/>
      <c r="N5" s="230"/>
      <c r="O5" s="230"/>
      <c r="P5" s="230"/>
      <c r="Q5" s="230"/>
      <c r="R5" s="230"/>
    </row>
    <row r="6" spans="1:18" ht="17.25">
      <c r="A6" s="234" t="s">
        <v>537</v>
      </c>
      <c r="B6" s="230"/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230"/>
      <c r="N6" s="230"/>
      <c r="O6" s="230"/>
      <c r="P6" s="230"/>
      <c r="Q6" s="230"/>
      <c r="R6" s="230"/>
    </row>
    <row r="7" spans="1:18" ht="17.25">
      <c r="A7" s="234"/>
      <c r="B7" s="230"/>
      <c r="C7" s="230"/>
      <c r="D7" s="230"/>
      <c r="E7" s="230"/>
      <c r="F7" s="230"/>
      <c r="G7" s="230"/>
      <c r="H7" s="230"/>
      <c r="I7" s="230"/>
      <c r="J7" s="230"/>
      <c r="K7" s="230"/>
      <c r="L7" s="230"/>
      <c r="M7" s="230"/>
      <c r="N7" s="230"/>
      <c r="O7" s="230"/>
      <c r="P7" s="230"/>
      <c r="Q7" s="230"/>
      <c r="R7" s="230"/>
    </row>
    <row r="8" spans="1:18" ht="17.25">
      <c r="A8" s="231" t="s">
        <v>185</v>
      </c>
      <c r="B8" s="232"/>
      <c r="C8" s="232"/>
      <c r="D8" s="232"/>
      <c r="E8" s="232"/>
      <c r="F8" s="232"/>
      <c r="G8" s="232"/>
      <c r="H8" s="232"/>
      <c r="I8" s="232"/>
      <c r="J8" s="232"/>
      <c r="K8" s="232"/>
      <c r="L8" s="232"/>
      <c r="M8" s="232"/>
      <c r="N8" s="232"/>
      <c r="O8" s="232"/>
      <c r="P8" s="232"/>
      <c r="Q8" s="232"/>
      <c r="R8" s="232"/>
    </row>
    <row r="9" spans="1:18">
      <c r="A9" s="232"/>
      <c r="B9" s="232"/>
      <c r="C9" s="232"/>
      <c r="D9" s="232"/>
      <c r="E9" s="232"/>
      <c r="F9" s="232"/>
      <c r="G9" s="232"/>
      <c r="H9" s="232"/>
      <c r="I9" s="232"/>
      <c r="J9" s="232"/>
      <c r="K9" s="232"/>
      <c r="L9" s="232"/>
      <c r="M9" s="232"/>
      <c r="N9" s="232"/>
      <c r="O9" s="232"/>
      <c r="P9" s="232"/>
      <c r="Q9" s="232"/>
      <c r="R9" s="232"/>
    </row>
    <row r="10" spans="1:18">
      <c r="A10" s="232" t="s">
        <v>538</v>
      </c>
      <c r="B10" s="232"/>
      <c r="C10" s="232"/>
      <c r="D10" s="232"/>
      <c r="E10" s="232"/>
      <c r="F10" s="232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</row>
    <row r="11" spans="1:18">
      <c r="A11" s="232"/>
      <c r="B11" s="232"/>
      <c r="C11" s="232"/>
      <c r="D11" s="232"/>
      <c r="E11" s="232"/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2"/>
    </row>
    <row r="12" spans="1:18">
      <c r="A12" s="230"/>
      <c r="B12" s="230"/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</row>
    <row r="13" spans="1:18" ht="37.5" customHeight="1">
      <c r="A13" s="256" t="s">
        <v>0</v>
      </c>
      <c r="B13" s="257" t="s">
        <v>74</v>
      </c>
      <c r="C13" s="276" t="s">
        <v>65</v>
      </c>
      <c r="D13" s="276" t="s">
        <v>155</v>
      </c>
      <c r="E13" s="258" t="s">
        <v>141</v>
      </c>
      <c r="F13" s="257" t="s">
        <v>146</v>
      </c>
      <c r="G13" s="258" t="s">
        <v>144</v>
      </c>
      <c r="H13" s="258" t="s">
        <v>148</v>
      </c>
      <c r="I13" s="239" t="s">
        <v>150</v>
      </c>
      <c r="J13" s="258" t="s">
        <v>11</v>
      </c>
      <c r="K13" s="258" t="s">
        <v>12</v>
      </c>
      <c r="L13" s="258" t="s">
        <v>13</v>
      </c>
      <c r="M13" s="258" t="s">
        <v>105</v>
      </c>
      <c r="N13" s="258" t="s">
        <v>6</v>
      </c>
      <c r="O13" s="258" t="s">
        <v>7</v>
      </c>
      <c r="P13" s="258" t="s">
        <v>177</v>
      </c>
      <c r="Q13" s="277" t="s">
        <v>179</v>
      </c>
      <c r="R13" s="277" t="s">
        <v>180</v>
      </c>
    </row>
    <row r="14" spans="1:18" ht="16.5">
      <c r="A14" s="259" t="s">
        <v>116</v>
      </c>
      <c r="B14" s="260" t="s">
        <v>525</v>
      </c>
      <c r="C14" s="278" t="s">
        <v>67</v>
      </c>
      <c r="D14" s="279">
        <v>0.83752554203551599</v>
      </c>
      <c r="E14" s="261">
        <v>4622</v>
      </c>
      <c r="F14" s="242" t="s">
        <v>117</v>
      </c>
      <c r="G14" s="262" t="s">
        <v>196</v>
      </c>
      <c r="H14" s="263">
        <v>3</v>
      </c>
      <c r="I14" s="243">
        <v>2596.614</v>
      </c>
      <c r="J14" s="280">
        <v>1.8470180363177949E-2</v>
      </c>
      <c r="K14" s="280">
        <v>0.31640145175882239</v>
      </c>
      <c r="L14" s="280">
        <v>0.17385998070420519</v>
      </c>
      <c r="M14" s="281">
        <v>11.319000000000001</v>
      </c>
      <c r="N14" s="264">
        <v>3.851169253497054E-2</v>
      </c>
      <c r="O14" s="264">
        <v>30.000608484742052</v>
      </c>
      <c r="P14" s="282">
        <v>10</v>
      </c>
      <c r="Q14" s="283">
        <v>1</v>
      </c>
      <c r="R14" s="283">
        <v>791</v>
      </c>
    </row>
    <row r="15" spans="1:18" ht="16.5">
      <c r="A15" s="259" t="s">
        <v>116</v>
      </c>
      <c r="B15" s="260" t="s">
        <v>252</v>
      </c>
      <c r="C15" s="278" t="s">
        <v>70</v>
      </c>
      <c r="D15" s="279">
        <v>0.77113208836498515</v>
      </c>
      <c r="E15" s="261">
        <v>7265</v>
      </c>
      <c r="F15" s="242" t="s">
        <v>117</v>
      </c>
      <c r="G15" s="262" t="s">
        <v>197</v>
      </c>
      <c r="H15" s="263">
        <v>2</v>
      </c>
      <c r="I15" s="243">
        <v>2741.81</v>
      </c>
      <c r="J15" s="280">
        <v>1.632369285740887E-2</v>
      </c>
      <c r="K15" s="280">
        <v>0.32372388770678001</v>
      </c>
      <c r="L15" s="280">
        <v>0.21445687337926406</v>
      </c>
      <c r="M15" s="281">
        <v>13.625999999999999</v>
      </c>
      <c r="N15" s="264">
        <v>0</v>
      </c>
      <c r="O15" s="264">
        <v>1.8965573836261449</v>
      </c>
      <c r="P15" s="282">
        <v>6</v>
      </c>
      <c r="Q15" s="283">
        <v>0</v>
      </c>
      <c r="R15" s="283">
        <v>52</v>
      </c>
    </row>
    <row r="16" spans="1:18" ht="16.5">
      <c r="A16" s="259" t="s">
        <v>116</v>
      </c>
      <c r="B16" s="260" t="s">
        <v>268</v>
      </c>
      <c r="C16" s="278" t="s">
        <v>67</v>
      </c>
      <c r="D16" s="279">
        <v>0.82680000000000009</v>
      </c>
      <c r="E16" s="261">
        <v>4501</v>
      </c>
      <c r="F16" s="242" t="s">
        <v>117</v>
      </c>
      <c r="G16" s="262" t="s">
        <v>191</v>
      </c>
      <c r="H16" s="263">
        <v>1</v>
      </c>
      <c r="I16" s="243">
        <v>3073.5340000000001</v>
      </c>
      <c r="J16" s="280">
        <v>8.8364023794207085E-3</v>
      </c>
      <c r="K16" s="280">
        <v>0.34759856920955817</v>
      </c>
      <c r="L16" s="280">
        <v>0.23002836474234545</v>
      </c>
      <c r="M16" s="281">
        <v>16.913</v>
      </c>
      <c r="N16" s="264">
        <v>6.5071673194440016E-2</v>
      </c>
      <c r="O16" s="264">
        <v>29.607611303470208</v>
      </c>
      <c r="P16" s="282">
        <v>23</v>
      </c>
      <c r="Q16" s="283">
        <v>2</v>
      </c>
      <c r="R16" s="283">
        <v>910</v>
      </c>
    </row>
    <row r="17" spans="1:18" ht="16.5">
      <c r="A17" s="259" t="s">
        <v>116</v>
      </c>
      <c r="B17" s="260" t="s">
        <v>274</v>
      </c>
      <c r="C17" s="278" t="s">
        <v>67</v>
      </c>
      <c r="D17" s="279">
        <v>0.83825834450733661</v>
      </c>
      <c r="E17" s="261">
        <v>7917</v>
      </c>
      <c r="F17" s="242" t="s">
        <v>117</v>
      </c>
      <c r="G17" s="262" t="s">
        <v>196</v>
      </c>
      <c r="H17" s="263">
        <v>2</v>
      </c>
      <c r="I17" s="243">
        <v>2405.8820000000001</v>
      </c>
      <c r="J17" s="280">
        <v>2.4837180650353098E-2</v>
      </c>
      <c r="K17" s="280">
        <v>0.29503606094575691</v>
      </c>
      <c r="L17" s="280">
        <v>6.6088029254967609E-2</v>
      </c>
      <c r="M17" s="281">
        <v>10.803000000000001</v>
      </c>
      <c r="N17" s="264">
        <v>0</v>
      </c>
      <c r="O17" s="264">
        <v>2.8679710808759533</v>
      </c>
      <c r="P17" s="282">
        <v>15</v>
      </c>
      <c r="Q17" s="283">
        <v>0</v>
      </c>
      <c r="R17" s="283">
        <v>69</v>
      </c>
    </row>
    <row r="18" spans="1:18" ht="16.5">
      <c r="A18" s="259" t="s">
        <v>116</v>
      </c>
      <c r="B18" s="260" t="s">
        <v>276</v>
      </c>
      <c r="C18" s="278" t="s">
        <v>70</v>
      </c>
      <c r="D18" s="279">
        <v>0.75416300172872408</v>
      </c>
      <c r="E18" s="261">
        <v>7096</v>
      </c>
      <c r="F18" s="242" t="s">
        <v>117</v>
      </c>
      <c r="G18" s="262" t="s">
        <v>194</v>
      </c>
      <c r="H18" s="263">
        <v>3</v>
      </c>
      <c r="I18" s="243">
        <v>2351.4450000000002</v>
      </c>
      <c r="J18" s="280">
        <v>2.142830347532176E-2</v>
      </c>
      <c r="K18" s="280">
        <v>0.33279338611802939</v>
      </c>
      <c r="L18" s="280">
        <v>0.12460423271647858</v>
      </c>
      <c r="M18" s="281">
        <v>15.611000000000001</v>
      </c>
      <c r="N18" s="264">
        <v>0</v>
      </c>
      <c r="O18" s="264">
        <v>22.709440365392343</v>
      </c>
      <c r="P18" s="282">
        <v>26</v>
      </c>
      <c r="Q18" s="283">
        <v>0</v>
      </c>
      <c r="R18" s="283">
        <v>534</v>
      </c>
    </row>
    <row r="19" spans="1:18" ht="16.5">
      <c r="A19" s="259" t="s">
        <v>116</v>
      </c>
      <c r="B19" s="260" t="s">
        <v>278</v>
      </c>
      <c r="C19" s="278" t="s">
        <v>70</v>
      </c>
      <c r="D19" s="279">
        <v>0.78453043710744497</v>
      </c>
      <c r="E19" s="261">
        <v>9490</v>
      </c>
      <c r="F19" s="242" t="s">
        <v>117</v>
      </c>
      <c r="G19" s="262" t="s">
        <v>194</v>
      </c>
      <c r="H19" s="263">
        <v>13</v>
      </c>
      <c r="I19" s="243">
        <v>2455.1619999999998</v>
      </c>
      <c r="J19" s="280">
        <v>1.5331350076469668E-2</v>
      </c>
      <c r="K19" s="280">
        <v>0.30306221784943455</v>
      </c>
      <c r="L19" s="280">
        <v>0.18483199256152122</v>
      </c>
      <c r="M19" s="281">
        <v>13.581</v>
      </c>
      <c r="N19" s="264">
        <v>8.1461019680167751E-2</v>
      </c>
      <c r="O19" s="264">
        <v>17.839963309956737</v>
      </c>
      <c r="P19" s="282">
        <v>7</v>
      </c>
      <c r="Q19" s="283">
        <v>2</v>
      </c>
      <c r="R19" s="283">
        <v>468</v>
      </c>
    </row>
    <row r="20" spans="1:18" ht="16.5">
      <c r="A20" s="259" t="s">
        <v>116</v>
      </c>
      <c r="B20" s="260" t="s">
        <v>282</v>
      </c>
      <c r="C20" s="278" t="s">
        <v>70</v>
      </c>
      <c r="D20" s="279">
        <v>0.78400000000000003</v>
      </c>
      <c r="E20" s="261">
        <v>2404</v>
      </c>
      <c r="F20" s="242" t="s">
        <v>117</v>
      </c>
      <c r="G20" s="262" t="s">
        <v>200</v>
      </c>
      <c r="H20" s="263">
        <v>1</v>
      </c>
      <c r="I20" s="243">
        <v>2984.9830000000002</v>
      </c>
      <c r="J20" s="280">
        <v>3.0754423338376656E-2</v>
      </c>
      <c r="K20" s="280">
        <v>0.33251307656900708</v>
      </c>
      <c r="L20" s="280">
        <v>0.26901325736193471</v>
      </c>
      <c r="M20" s="281">
        <v>15.202</v>
      </c>
      <c r="N20" s="264">
        <v>3.3501028314064096E-2</v>
      </c>
      <c r="O20" s="264">
        <v>20.804138583033804</v>
      </c>
      <c r="P20" s="282">
        <v>11</v>
      </c>
      <c r="Q20" s="283">
        <v>1</v>
      </c>
      <c r="R20" s="283">
        <v>621</v>
      </c>
    </row>
    <row r="21" spans="1:18" ht="16.5">
      <c r="A21" s="259" t="s">
        <v>116</v>
      </c>
      <c r="B21" s="260" t="s">
        <v>290</v>
      </c>
      <c r="C21" s="278" t="s">
        <v>70</v>
      </c>
      <c r="D21" s="279">
        <v>0.75359999999999994</v>
      </c>
      <c r="E21" s="261">
        <v>3215</v>
      </c>
      <c r="F21" s="242" t="s">
        <v>117</v>
      </c>
      <c r="G21" s="262" t="s">
        <v>209</v>
      </c>
      <c r="H21" s="263">
        <v>1</v>
      </c>
      <c r="I21" s="243">
        <v>2956.1480000000001</v>
      </c>
      <c r="J21" s="280">
        <v>1.5887434219172783E-2</v>
      </c>
      <c r="K21" s="280">
        <v>0.33930745045546451</v>
      </c>
      <c r="L21" s="280">
        <v>0.20533478026134008</v>
      </c>
      <c r="M21" s="281">
        <v>13.776999999999999</v>
      </c>
      <c r="N21" s="264">
        <v>3.3827805644372336E-2</v>
      </c>
      <c r="O21" s="264">
        <v>42.792174140131003</v>
      </c>
      <c r="P21" s="282">
        <v>18</v>
      </c>
      <c r="Q21" s="283">
        <v>1</v>
      </c>
      <c r="R21" s="283">
        <v>1265</v>
      </c>
    </row>
    <row r="22" spans="1:18" ht="16.5">
      <c r="A22" s="259" t="s">
        <v>116</v>
      </c>
      <c r="B22" s="260" t="s">
        <v>292</v>
      </c>
      <c r="C22" s="278" t="s">
        <v>67</v>
      </c>
      <c r="D22" s="279">
        <v>0.83565500079059574</v>
      </c>
      <c r="E22" s="261">
        <v>7253</v>
      </c>
      <c r="F22" s="242" t="s">
        <v>118</v>
      </c>
      <c r="G22" s="262" t="s">
        <v>247</v>
      </c>
      <c r="H22" s="263">
        <v>2</v>
      </c>
      <c r="I22" s="243">
        <v>1073.934</v>
      </c>
      <c r="J22" s="280">
        <v>2.7017459745882946E-2</v>
      </c>
      <c r="K22" s="280">
        <v>0.38283958545739599</v>
      </c>
      <c r="L22" s="280">
        <v>0.1955427428501193</v>
      </c>
      <c r="M22" s="281">
        <v>15.566000000000001</v>
      </c>
      <c r="N22" s="264">
        <v>0</v>
      </c>
      <c r="O22" s="264">
        <v>41.343322774025218</v>
      </c>
      <c r="P22" s="282">
        <v>20</v>
      </c>
      <c r="Q22" s="283">
        <v>0</v>
      </c>
      <c r="R22" s="283">
        <v>444</v>
      </c>
    </row>
    <row r="23" spans="1:18" ht="16.5">
      <c r="A23" s="259" t="s">
        <v>116</v>
      </c>
      <c r="B23" s="260" t="s">
        <v>298</v>
      </c>
      <c r="C23" s="278" t="s">
        <v>70</v>
      </c>
      <c r="D23" s="279">
        <v>0.73958333333333337</v>
      </c>
      <c r="E23" s="261">
        <v>5010</v>
      </c>
      <c r="F23" s="242" t="s">
        <v>117</v>
      </c>
      <c r="G23" s="262" t="s">
        <v>202</v>
      </c>
      <c r="H23" s="263">
        <v>1</v>
      </c>
      <c r="I23" s="243">
        <v>2568.9670000000001</v>
      </c>
      <c r="J23" s="280">
        <v>1.6135675557579072E-2</v>
      </c>
      <c r="K23" s="280">
        <v>0.29081178740570457</v>
      </c>
      <c r="L23" s="280">
        <v>0.10899322568176235</v>
      </c>
      <c r="M23" s="281">
        <v>12.59</v>
      </c>
      <c r="N23" s="264">
        <v>7.7852304058401683E-2</v>
      </c>
      <c r="O23" s="264">
        <v>11.405362544555846</v>
      </c>
      <c r="P23" s="282">
        <v>24</v>
      </c>
      <c r="Q23" s="283">
        <v>2</v>
      </c>
      <c r="R23" s="283">
        <v>293</v>
      </c>
    </row>
    <row r="24" spans="1:18" ht="16.5">
      <c r="A24" s="259" t="s">
        <v>116</v>
      </c>
      <c r="B24" s="260" t="s">
        <v>539</v>
      </c>
      <c r="C24" s="278" t="s">
        <v>67</v>
      </c>
      <c r="D24" s="279">
        <v>0.82119405277018653</v>
      </c>
      <c r="E24" s="261">
        <v>8333</v>
      </c>
      <c r="F24" s="242" t="s">
        <v>118</v>
      </c>
      <c r="G24" s="262" t="s">
        <v>233</v>
      </c>
      <c r="H24" s="263">
        <v>9</v>
      </c>
      <c r="I24" s="243">
        <v>1031.672</v>
      </c>
      <c r="J24" s="280">
        <v>3.3534632709733184E-2</v>
      </c>
      <c r="K24" s="280">
        <v>0.37485765349659039</v>
      </c>
      <c r="L24" s="280">
        <v>0.17081198574564593</v>
      </c>
      <c r="M24" s="281">
        <v>17.122</v>
      </c>
      <c r="N24" s="264">
        <v>0</v>
      </c>
      <c r="O24" s="264">
        <v>7.1728223699005111</v>
      </c>
      <c r="P24" s="282">
        <v>21</v>
      </c>
      <c r="Q24" s="283">
        <v>0</v>
      </c>
      <c r="R24" s="283">
        <v>82</v>
      </c>
    </row>
    <row r="25" spans="1:18" ht="16.5">
      <c r="A25" s="259" t="s">
        <v>116</v>
      </c>
      <c r="B25" s="260" t="s">
        <v>304</v>
      </c>
      <c r="C25" s="278" t="s">
        <v>70</v>
      </c>
      <c r="D25" s="279">
        <v>0.7304166666666666</v>
      </c>
      <c r="E25" s="261">
        <v>7145</v>
      </c>
      <c r="F25" s="242" t="s">
        <v>117</v>
      </c>
      <c r="G25" s="262" t="s">
        <v>202</v>
      </c>
      <c r="H25" s="263">
        <v>1</v>
      </c>
      <c r="I25" s="243">
        <v>1617.3040000000001</v>
      </c>
      <c r="J25" s="280">
        <v>1.929729111171764E-2</v>
      </c>
      <c r="K25" s="280">
        <v>0.30034399526035016</v>
      </c>
      <c r="L25" s="280">
        <v>0.2275391639419676</v>
      </c>
      <c r="M25" s="281">
        <v>13.430999999999999</v>
      </c>
      <c r="N25" s="264">
        <v>6.1831294549447718E-2</v>
      </c>
      <c r="O25" s="264">
        <v>7.2960927568348311</v>
      </c>
      <c r="P25" s="282">
        <v>13</v>
      </c>
      <c r="Q25" s="283">
        <v>1</v>
      </c>
      <c r="R25" s="283">
        <v>118</v>
      </c>
    </row>
    <row r="26" spans="1:18" ht="16.5">
      <c r="A26" s="259" t="s">
        <v>116</v>
      </c>
      <c r="B26" s="260" t="s">
        <v>306</v>
      </c>
      <c r="C26" s="278" t="s">
        <v>67</v>
      </c>
      <c r="D26" s="279">
        <v>0.83461927279963533</v>
      </c>
      <c r="E26" s="261">
        <v>7641</v>
      </c>
      <c r="F26" s="242" t="s">
        <v>118</v>
      </c>
      <c r="G26" s="262" t="s">
        <v>225</v>
      </c>
      <c r="H26" s="263">
        <v>3</v>
      </c>
      <c r="I26" s="243">
        <v>1474.0550000000001</v>
      </c>
      <c r="J26" s="280">
        <v>1.943756677816998E-2</v>
      </c>
      <c r="K26" s="280">
        <v>0.36746198207270903</v>
      </c>
      <c r="L26" s="280">
        <v>8.4121691524400369E-2</v>
      </c>
      <c r="M26" s="281">
        <v>13.722</v>
      </c>
      <c r="N26" s="264">
        <v>0</v>
      </c>
      <c r="O26" s="264">
        <v>18.859540519180083</v>
      </c>
      <c r="P26" s="282">
        <v>26</v>
      </c>
      <c r="Q26" s="283">
        <v>0</v>
      </c>
      <c r="R26" s="283">
        <v>278</v>
      </c>
    </row>
    <row r="27" spans="1:18" ht="16.5">
      <c r="A27" s="259" t="s">
        <v>116</v>
      </c>
      <c r="B27" s="260" t="s">
        <v>308</v>
      </c>
      <c r="C27" s="278" t="s">
        <v>70</v>
      </c>
      <c r="D27" s="279">
        <v>0.79297234070296274</v>
      </c>
      <c r="E27" s="261">
        <v>3121</v>
      </c>
      <c r="F27" s="242" t="s">
        <v>117</v>
      </c>
      <c r="G27" s="262" t="s">
        <v>195</v>
      </c>
      <c r="H27" s="263">
        <v>3</v>
      </c>
      <c r="I27" s="243">
        <v>2443.904</v>
      </c>
      <c r="J27" s="280">
        <v>5.2363394299988946E-3</v>
      </c>
      <c r="K27" s="280">
        <v>0.32555770416695512</v>
      </c>
      <c r="L27" s="280">
        <v>0.17144699628135965</v>
      </c>
      <c r="M27" s="281">
        <v>11.474</v>
      </c>
      <c r="N27" s="264">
        <v>4.0918137537317344E-2</v>
      </c>
      <c r="O27" s="264">
        <v>8.2245456450007861</v>
      </c>
      <c r="P27" s="282">
        <v>8</v>
      </c>
      <c r="Q27" s="283">
        <v>1</v>
      </c>
      <c r="R27" s="283">
        <v>201</v>
      </c>
    </row>
    <row r="28" spans="1:18" ht="16.5">
      <c r="A28" s="259" t="s">
        <v>116</v>
      </c>
      <c r="B28" s="260" t="s">
        <v>462</v>
      </c>
      <c r="C28" s="278" t="s">
        <v>67</v>
      </c>
      <c r="D28" s="279">
        <v>0.83324866051312307</v>
      </c>
      <c r="E28" s="261">
        <v>2955</v>
      </c>
      <c r="F28" s="242" t="s">
        <v>118</v>
      </c>
      <c r="G28" s="262" t="s">
        <v>248</v>
      </c>
      <c r="H28" s="263">
        <v>12</v>
      </c>
      <c r="I28" s="243">
        <v>1156.9639999999999</v>
      </c>
      <c r="J28" s="280">
        <v>3.8801737960652963E-2</v>
      </c>
      <c r="K28" s="280">
        <v>0.43407249919620822</v>
      </c>
      <c r="L28" s="280">
        <v>0.1832381992870997</v>
      </c>
      <c r="M28" s="281">
        <v>18.178000000000001</v>
      </c>
      <c r="N28" s="264">
        <v>0</v>
      </c>
      <c r="O28" s="264">
        <v>59.898147219792492</v>
      </c>
      <c r="P28" s="282">
        <v>33</v>
      </c>
      <c r="Q28" s="283">
        <v>0</v>
      </c>
      <c r="R28" s="283">
        <v>693</v>
      </c>
    </row>
    <row r="29" spans="1:18" ht="16.5">
      <c r="A29" s="259" t="s">
        <v>116</v>
      </c>
      <c r="B29" s="260" t="s">
        <v>318</v>
      </c>
      <c r="C29" s="278" t="s">
        <v>67</v>
      </c>
      <c r="D29" s="279">
        <v>0.83699999999999997</v>
      </c>
      <c r="E29" s="261">
        <v>2831</v>
      </c>
      <c r="F29" s="242" t="s">
        <v>118</v>
      </c>
      <c r="G29" s="262" t="s">
        <v>242</v>
      </c>
      <c r="H29" s="263">
        <v>1</v>
      </c>
      <c r="I29" s="243">
        <v>1087.7070000000001</v>
      </c>
      <c r="J29" s="280">
        <v>2.1041507168209923E-2</v>
      </c>
      <c r="K29" s="280">
        <v>0.38233649209729154</v>
      </c>
      <c r="L29" s="280">
        <v>0.2647771872388428</v>
      </c>
      <c r="M29" s="281">
        <v>14.292</v>
      </c>
      <c r="N29" s="264">
        <v>0</v>
      </c>
      <c r="O29" s="264">
        <v>18.29536814601726</v>
      </c>
      <c r="P29" s="282">
        <v>21</v>
      </c>
      <c r="Q29" s="283">
        <v>0</v>
      </c>
      <c r="R29" s="283">
        <v>199</v>
      </c>
    </row>
    <row r="30" spans="1:18" ht="16.5">
      <c r="A30" s="259" t="s">
        <v>116</v>
      </c>
      <c r="B30" s="260" t="s">
        <v>324</v>
      </c>
      <c r="C30" s="278" t="s">
        <v>67</v>
      </c>
      <c r="D30" s="279">
        <v>0.83679999999999999</v>
      </c>
      <c r="E30" s="261">
        <v>3111</v>
      </c>
      <c r="F30" s="242" t="s">
        <v>117</v>
      </c>
      <c r="G30" s="262" t="s">
        <v>190</v>
      </c>
      <c r="H30" s="263">
        <v>1</v>
      </c>
      <c r="I30" s="243">
        <v>2126.4380000000001</v>
      </c>
      <c r="J30" s="280">
        <v>1.8415966553388469E-2</v>
      </c>
      <c r="K30" s="280">
        <v>0.34010880365443485</v>
      </c>
      <c r="L30" s="280">
        <v>0.19986475034776466</v>
      </c>
      <c r="M30" s="281">
        <v>15.805</v>
      </c>
      <c r="N30" s="264">
        <v>0</v>
      </c>
      <c r="O30" s="264">
        <v>5.8313480101465451</v>
      </c>
      <c r="P30" s="282">
        <v>15</v>
      </c>
      <c r="Q30" s="283">
        <v>0</v>
      </c>
      <c r="R30" s="283">
        <v>124</v>
      </c>
    </row>
    <row r="31" spans="1:18" ht="16.5">
      <c r="A31" s="259" t="s">
        <v>116</v>
      </c>
      <c r="B31" s="260" t="s">
        <v>470</v>
      </c>
      <c r="C31" s="278" t="s">
        <v>67</v>
      </c>
      <c r="D31" s="279">
        <v>0.82053228908034281</v>
      </c>
      <c r="E31" s="261">
        <v>5143</v>
      </c>
      <c r="F31" s="242" t="s">
        <v>117</v>
      </c>
      <c r="G31" s="262" t="s">
        <v>208</v>
      </c>
      <c r="H31" s="263">
        <v>11</v>
      </c>
      <c r="I31" s="243">
        <v>1756.1509999999998</v>
      </c>
      <c r="J31" s="280">
        <v>3.217901226410929E-2</v>
      </c>
      <c r="K31" s="280">
        <v>0.38361937395200002</v>
      </c>
      <c r="L31" s="280">
        <v>0.22199873605744747</v>
      </c>
      <c r="M31" s="281">
        <v>16.795999999999999</v>
      </c>
      <c r="N31" s="264">
        <v>0</v>
      </c>
      <c r="O31" s="264">
        <v>53.241435389098093</v>
      </c>
      <c r="P31" s="282">
        <v>23</v>
      </c>
      <c r="Q31" s="283">
        <v>0</v>
      </c>
      <c r="R31" s="283">
        <v>938</v>
      </c>
    </row>
    <row r="32" spans="1:18" ht="16.5">
      <c r="A32" s="259" t="s">
        <v>116</v>
      </c>
      <c r="B32" s="260" t="s">
        <v>326</v>
      </c>
      <c r="C32" s="278" t="s">
        <v>67</v>
      </c>
      <c r="D32" s="279">
        <v>0.80375000000000008</v>
      </c>
      <c r="E32" s="261">
        <v>2242</v>
      </c>
      <c r="F32" s="242" t="s">
        <v>117</v>
      </c>
      <c r="G32" s="262" t="s">
        <v>189</v>
      </c>
      <c r="H32" s="263">
        <v>1</v>
      </c>
      <c r="I32" s="243">
        <v>2563.5</v>
      </c>
      <c r="J32" s="280">
        <v>2.9885607563038666E-2</v>
      </c>
      <c r="K32" s="280">
        <v>0.30954896192674225</v>
      </c>
      <c r="L32" s="280">
        <v>0.14004291008386971</v>
      </c>
      <c r="M32" s="281">
        <v>15.936999999999999</v>
      </c>
      <c r="N32" s="264">
        <v>0.11702750146284377</v>
      </c>
      <c r="O32" s="264">
        <v>61.907548273844355</v>
      </c>
      <c r="P32" s="282">
        <v>22</v>
      </c>
      <c r="Q32" s="283">
        <v>3</v>
      </c>
      <c r="R32" s="283">
        <v>1587</v>
      </c>
    </row>
    <row r="33" spans="1:18" ht="16.5">
      <c r="A33" s="259" t="s">
        <v>116</v>
      </c>
      <c r="B33" s="260" t="s">
        <v>334</v>
      </c>
      <c r="C33" s="278" t="s">
        <v>70</v>
      </c>
      <c r="D33" s="279">
        <v>0.75404289711532535</v>
      </c>
      <c r="E33" s="261">
        <v>2713</v>
      </c>
      <c r="F33" s="242" t="s">
        <v>117</v>
      </c>
      <c r="G33" s="262" t="s">
        <v>193</v>
      </c>
      <c r="H33" s="263">
        <v>4</v>
      </c>
      <c r="I33" s="243">
        <v>2684.7050000000004</v>
      </c>
      <c r="J33" s="280">
        <v>1.3617781898009471E-2</v>
      </c>
      <c r="K33" s="280">
        <v>0.3218337231994356</v>
      </c>
      <c r="L33" s="280">
        <v>0.21268631004151295</v>
      </c>
      <c r="M33" s="281">
        <v>13.670999999999999</v>
      </c>
      <c r="N33" s="264">
        <v>7.4496080574960738E-2</v>
      </c>
      <c r="O33" s="264">
        <v>1.0801931683369308</v>
      </c>
      <c r="P33" s="282">
        <v>5</v>
      </c>
      <c r="Q33" s="283">
        <v>2</v>
      </c>
      <c r="R33" s="283">
        <v>29</v>
      </c>
    </row>
    <row r="34" spans="1:18" ht="16.5">
      <c r="A34" s="259" t="s">
        <v>116</v>
      </c>
      <c r="B34" s="260" t="s">
        <v>344</v>
      </c>
      <c r="C34" s="278" t="s">
        <v>67</v>
      </c>
      <c r="D34" s="279">
        <v>0.80889057311862445</v>
      </c>
      <c r="E34" s="261">
        <v>5079</v>
      </c>
      <c r="F34" s="242" t="s">
        <v>117</v>
      </c>
      <c r="G34" s="262" t="s">
        <v>200</v>
      </c>
      <c r="H34" s="263">
        <v>14</v>
      </c>
      <c r="I34" s="243">
        <v>2446.5840000000007</v>
      </c>
      <c r="J34" s="280">
        <v>3.3695533288041674E-3</v>
      </c>
      <c r="K34" s="280">
        <v>0.35026359817121333</v>
      </c>
      <c r="L34" s="280">
        <v>0.15204873407166891</v>
      </c>
      <c r="M34" s="281">
        <v>15.534000000000001</v>
      </c>
      <c r="N34" s="264">
        <v>8.1746631221327345E-2</v>
      </c>
      <c r="O34" s="264">
        <v>39.279256301847788</v>
      </c>
      <c r="P34" s="282">
        <v>16</v>
      </c>
      <c r="Q34" s="283">
        <v>2</v>
      </c>
      <c r="R34" s="283">
        <v>961</v>
      </c>
    </row>
    <row r="35" spans="1:18" ht="16.5">
      <c r="A35" s="259" t="s">
        <v>116</v>
      </c>
      <c r="B35" s="260" t="s">
        <v>346</v>
      </c>
      <c r="C35" s="278" t="s">
        <v>67</v>
      </c>
      <c r="D35" s="279">
        <v>0.83608943754651599</v>
      </c>
      <c r="E35" s="261">
        <v>7897</v>
      </c>
      <c r="F35" s="242" t="s">
        <v>117</v>
      </c>
      <c r="G35" s="262" t="s">
        <v>193</v>
      </c>
      <c r="H35" s="263">
        <v>2</v>
      </c>
      <c r="I35" s="243">
        <v>2976.578</v>
      </c>
      <c r="J35" s="280">
        <v>1.7194935643090683E-2</v>
      </c>
      <c r="K35" s="280">
        <v>0.32655403259355403</v>
      </c>
      <c r="L35" s="280">
        <v>0.16596239036907481</v>
      </c>
      <c r="M35" s="281">
        <v>12.496</v>
      </c>
      <c r="N35" s="264">
        <v>6.7191251161568752E-2</v>
      </c>
      <c r="O35" s="264">
        <v>6.7863163673184443</v>
      </c>
      <c r="P35" s="282">
        <v>1</v>
      </c>
      <c r="Q35" s="283">
        <v>2</v>
      </c>
      <c r="R35" s="283">
        <v>202</v>
      </c>
    </row>
    <row r="36" spans="1:18" ht="16.5">
      <c r="A36" s="259" t="s">
        <v>116</v>
      </c>
      <c r="B36" s="260" t="s">
        <v>354</v>
      </c>
      <c r="C36" s="278" t="s">
        <v>70</v>
      </c>
      <c r="D36" s="279">
        <v>0.74847458619579554</v>
      </c>
      <c r="E36" s="261">
        <v>5027</v>
      </c>
      <c r="F36" s="242" t="s">
        <v>117</v>
      </c>
      <c r="G36" s="262" t="s">
        <v>194</v>
      </c>
      <c r="H36" s="263">
        <v>2</v>
      </c>
      <c r="I36" s="243">
        <v>1756.0640000000001</v>
      </c>
      <c r="J36" s="280">
        <v>3.3624014796075137E-2</v>
      </c>
      <c r="K36" s="280">
        <v>0.32994164631388057</v>
      </c>
      <c r="L36" s="280">
        <v>0.18336461541265009</v>
      </c>
      <c r="M36" s="281">
        <v>16.675999999999998</v>
      </c>
      <c r="N36" s="264">
        <v>0</v>
      </c>
      <c r="O36" s="264">
        <v>41.513293365162085</v>
      </c>
      <c r="P36" s="282">
        <v>24</v>
      </c>
      <c r="Q36" s="283">
        <v>0</v>
      </c>
      <c r="R36" s="283">
        <v>729</v>
      </c>
    </row>
    <row r="37" spans="1:18" ht="16.5">
      <c r="A37" s="259" t="s">
        <v>116</v>
      </c>
      <c r="B37" s="260" t="s">
        <v>356</v>
      </c>
      <c r="C37" s="278" t="s">
        <v>67</v>
      </c>
      <c r="D37" s="279">
        <v>0.84472273273260012</v>
      </c>
      <c r="E37" s="261">
        <v>2598</v>
      </c>
      <c r="F37" s="242" t="s">
        <v>118</v>
      </c>
      <c r="G37" s="262" t="s">
        <v>215</v>
      </c>
      <c r="H37" s="263">
        <v>6</v>
      </c>
      <c r="I37" s="243">
        <v>1650.7289999999998</v>
      </c>
      <c r="J37" s="280">
        <v>1.4485640923970635E-2</v>
      </c>
      <c r="K37" s="280">
        <v>0.37375722427324537</v>
      </c>
      <c r="L37" s="280">
        <v>0.22232601474863528</v>
      </c>
      <c r="M37" s="281">
        <v>13.505000000000001</v>
      </c>
      <c r="N37" s="264">
        <v>0</v>
      </c>
      <c r="O37" s="264">
        <v>32.046447357500838</v>
      </c>
      <c r="P37" s="282">
        <v>44</v>
      </c>
      <c r="Q37" s="283">
        <v>0</v>
      </c>
      <c r="R37" s="283">
        <v>529</v>
      </c>
    </row>
    <row r="38" spans="1:18" ht="16.5">
      <c r="A38" s="259" t="s">
        <v>116</v>
      </c>
      <c r="B38" s="260" t="s">
        <v>364</v>
      </c>
      <c r="C38" s="278" t="s">
        <v>70</v>
      </c>
      <c r="D38" s="279">
        <v>0.78674307457991333</v>
      </c>
      <c r="E38" s="261">
        <v>8628</v>
      </c>
      <c r="F38" s="242" t="s">
        <v>118</v>
      </c>
      <c r="G38" s="262" t="s">
        <v>234</v>
      </c>
      <c r="H38" s="263">
        <v>8</v>
      </c>
      <c r="I38" s="243">
        <v>1196.482</v>
      </c>
      <c r="J38" s="280">
        <v>2.539792597668625E-3</v>
      </c>
      <c r="K38" s="280">
        <v>0.36384654686599172</v>
      </c>
      <c r="L38" s="280">
        <v>2.3401940020827728E-2</v>
      </c>
      <c r="M38" s="281">
        <v>16.904</v>
      </c>
      <c r="N38" s="264">
        <v>0</v>
      </c>
      <c r="O38" s="264">
        <v>35.102910031241592</v>
      </c>
      <c r="P38" s="282">
        <v>8</v>
      </c>
      <c r="Q38" s="283">
        <v>0</v>
      </c>
      <c r="R38" s="283">
        <v>420</v>
      </c>
    </row>
    <row r="39" spans="1:18" ht="16.5">
      <c r="A39" s="259" t="s">
        <v>116</v>
      </c>
      <c r="B39" s="260" t="s">
        <v>368</v>
      </c>
      <c r="C39" s="278" t="s">
        <v>67</v>
      </c>
      <c r="D39" s="279">
        <v>0.82420955501869309</v>
      </c>
      <c r="E39" s="261">
        <v>2740</v>
      </c>
      <c r="F39" s="242" t="s">
        <v>118</v>
      </c>
      <c r="G39" s="262" t="s">
        <v>233</v>
      </c>
      <c r="H39" s="263">
        <v>8</v>
      </c>
      <c r="I39" s="243">
        <v>795.09600000000012</v>
      </c>
      <c r="J39" s="280">
        <v>5.0199959674499847E-2</v>
      </c>
      <c r="K39" s="280">
        <v>0.38076405353748582</v>
      </c>
      <c r="L39" s="280">
        <v>0.18526164237092557</v>
      </c>
      <c r="M39" s="281">
        <v>17.417000000000002</v>
      </c>
      <c r="N39" s="264">
        <v>0.12577097608339116</v>
      </c>
      <c r="O39" s="264">
        <v>41.252880155352301</v>
      </c>
      <c r="P39" s="282">
        <v>16</v>
      </c>
      <c r="Q39" s="283">
        <v>1</v>
      </c>
      <c r="R39" s="283">
        <v>394</v>
      </c>
    </row>
    <row r="40" spans="1:18" ht="16.5">
      <c r="A40" s="259" t="s">
        <v>116</v>
      </c>
      <c r="B40" s="260" t="s">
        <v>383</v>
      </c>
      <c r="C40" s="278" t="s">
        <v>67</v>
      </c>
      <c r="D40" s="279">
        <v>0.83847964652676077</v>
      </c>
      <c r="E40" s="261">
        <v>8949</v>
      </c>
      <c r="F40" s="242" t="s">
        <v>118</v>
      </c>
      <c r="G40" s="262" t="s">
        <v>220</v>
      </c>
      <c r="H40" s="263">
        <v>4</v>
      </c>
      <c r="I40" s="243">
        <v>1460.675</v>
      </c>
      <c r="J40" s="280">
        <v>6.8837492052924623E-2</v>
      </c>
      <c r="K40" s="280">
        <v>0.35119720385219827</v>
      </c>
      <c r="L40" s="280">
        <v>0.21143153109007584</v>
      </c>
      <c r="M40" s="281">
        <v>15.476000000000001</v>
      </c>
      <c r="N40" s="264">
        <v>0</v>
      </c>
      <c r="O40" s="264">
        <v>10.269224844677975</v>
      </c>
      <c r="P40" s="282">
        <v>19</v>
      </c>
      <c r="Q40" s="283">
        <v>0</v>
      </c>
      <c r="R40" s="283">
        <v>151</v>
      </c>
    </row>
    <row r="41" spans="1:18" ht="16.5">
      <c r="A41" s="259" t="s">
        <v>116</v>
      </c>
      <c r="B41" s="260" t="s">
        <v>399</v>
      </c>
      <c r="C41" s="278" t="s">
        <v>70</v>
      </c>
      <c r="D41" s="279">
        <v>0.78913033881645134</v>
      </c>
      <c r="E41" s="261">
        <v>6802</v>
      </c>
      <c r="F41" s="242" t="s">
        <v>117</v>
      </c>
      <c r="G41" s="262" t="s">
        <v>195</v>
      </c>
      <c r="H41" s="263">
        <v>4</v>
      </c>
      <c r="I41" s="243">
        <v>2468.79</v>
      </c>
      <c r="J41" s="280">
        <v>1.4683120204327051E-2</v>
      </c>
      <c r="K41" s="280">
        <v>0.3074406566915891</v>
      </c>
      <c r="L41" s="280">
        <v>9.9238898407722001E-2</v>
      </c>
      <c r="M41" s="281">
        <v>10.551</v>
      </c>
      <c r="N41" s="264">
        <v>0</v>
      </c>
      <c r="O41" s="264">
        <v>9.9238898407722012</v>
      </c>
      <c r="P41" s="282">
        <v>8</v>
      </c>
      <c r="Q41" s="283">
        <v>0</v>
      </c>
      <c r="R41" s="283">
        <v>245</v>
      </c>
    </row>
    <row r="42" spans="1:18" ht="16.5">
      <c r="A42" s="259" t="s">
        <v>116</v>
      </c>
      <c r="B42" s="260" t="s">
        <v>403</v>
      </c>
      <c r="C42" s="278" t="s">
        <v>70</v>
      </c>
      <c r="D42" s="279">
        <v>0.7156654325531917</v>
      </c>
      <c r="E42" s="261">
        <v>303</v>
      </c>
      <c r="F42" s="242" t="s">
        <v>117</v>
      </c>
      <c r="G42" s="262" t="s">
        <v>201</v>
      </c>
      <c r="H42" s="263">
        <v>10</v>
      </c>
      <c r="I42" s="243">
        <v>1930.8540000000003</v>
      </c>
      <c r="J42" s="280">
        <v>2.6661657149883587E-2</v>
      </c>
      <c r="K42" s="280">
        <v>0.33986133686283931</v>
      </c>
      <c r="L42" s="280">
        <v>0.14300344362327574</v>
      </c>
      <c r="M42" s="281">
        <v>16.728000000000002</v>
      </c>
      <c r="N42" s="264">
        <v>0.10358110970586071</v>
      </c>
      <c r="O42" s="264">
        <v>32.369096783081474</v>
      </c>
      <c r="P42" s="282">
        <v>18</v>
      </c>
      <c r="Q42" s="283">
        <v>3</v>
      </c>
      <c r="R42" s="283">
        <v>665</v>
      </c>
    </row>
    <row r="43" spans="1:18" ht="16.5">
      <c r="A43" s="259" t="s">
        <v>116</v>
      </c>
      <c r="B43" s="260" t="s">
        <v>407</v>
      </c>
      <c r="C43" s="278" t="s">
        <v>67</v>
      </c>
      <c r="D43" s="279">
        <v>0.84975717786119442</v>
      </c>
      <c r="E43" s="261">
        <v>3234</v>
      </c>
      <c r="F43" s="242" t="s">
        <v>118</v>
      </c>
      <c r="G43" s="262" t="s">
        <v>247</v>
      </c>
      <c r="H43" s="263">
        <v>2</v>
      </c>
      <c r="I43" s="243">
        <v>1846.7249999999999</v>
      </c>
      <c r="J43" s="280">
        <v>4.7790412560685058E-2</v>
      </c>
      <c r="K43" s="280">
        <v>0.34902712336668601</v>
      </c>
      <c r="L43" s="280">
        <v>0.23870748422559138</v>
      </c>
      <c r="M43" s="281">
        <v>14.250999999999999</v>
      </c>
      <c r="N43" s="264">
        <v>0</v>
      </c>
      <c r="O43" s="264">
        <v>21.064316560397462</v>
      </c>
      <c r="P43" s="282">
        <v>26</v>
      </c>
      <c r="Q43" s="283">
        <v>0</v>
      </c>
      <c r="R43" s="283">
        <v>395</v>
      </c>
    </row>
    <row r="44" spans="1:18" ht="16.5">
      <c r="A44" s="259" t="s">
        <v>116</v>
      </c>
      <c r="B44" s="260" t="s">
        <v>540</v>
      </c>
      <c r="C44" s="278" t="s">
        <v>67</v>
      </c>
      <c r="D44" s="279">
        <v>0.8378075611767074</v>
      </c>
      <c r="E44" s="261">
        <v>9924</v>
      </c>
      <c r="F44" s="242" t="s">
        <v>118</v>
      </c>
      <c r="G44" s="262" t="s">
        <v>237</v>
      </c>
      <c r="H44" s="263">
        <v>3</v>
      </c>
      <c r="I44" s="243">
        <v>1087.412</v>
      </c>
      <c r="J44" s="280">
        <v>3.3434880642158792E-2</v>
      </c>
      <c r="K44" s="280">
        <v>0.38452004851786692</v>
      </c>
      <c r="L44" s="280">
        <v>0.19771714860604811</v>
      </c>
      <c r="M44" s="281">
        <v>16.3</v>
      </c>
      <c r="N44" s="264">
        <v>0</v>
      </c>
      <c r="O44" s="264">
        <v>12.230874774234604</v>
      </c>
      <c r="P44" s="282">
        <v>23</v>
      </c>
      <c r="Q44" s="283">
        <v>0</v>
      </c>
      <c r="R44" s="283">
        <v>133</v>
      </c>
    </row>
    <row r="45" spans="1:18" ht="16.5">
      <c r="A45" s="259" t="s">
        <v>116</v>
      </c>
      <c r="B45" s="260" t="s">
        <v>411</v>
      </c>
      <c r="C45" s="278" t="s">
        <v>70</v>
      </c>
      <c r="D45" s="279">
        <v>0.79647707681768165</v>
      </c>
      <c r="E45" s="261">
        <v>411</v>
      </c>
      <c r="F45" s="242" t="s">
        <v>117</v>
      </c>
      <c r="G45" s="262" t="s">
        <v>201</v>
      </c>
      <c r="H45" s="263">
        <v>10</v>
      </c>
      <c r="I45" s="243">
        <v>2013.5579999999998</v>
      </c>
      <c r="J45" s="280">
        <v>1.8593244300618209E-2</v>
      </c>
      <c r="K45" s="280">
        <v>0.34925595074884791</v>
      </c>
      <c r="L45" s="280">
        <v>0.23427180921060692</v>
      </c>
      <c r="M45" s="281">
        <v>16.367000000000001</v>
      </c>
      <c r="N45" s="264">
        <v>0</v>
      </c>
      <c r="O45" s="264">
        <v>47.180165657011131</v>
      </c>
      <c r="P45" s="282">
        <v>17</v>
      </c>
      <c r="Q45" s="283">
        <v>0</v>
      </c>
      <c r="R45" s="283">
        <v>951</v>
      </c>
    </row>
    <row r="46" spans="1:18" ht="16.5">
      <c r="A46" s="259" t="s">
        <v>116</v>
      </c>
      <c r="B46" s="260" t="s">
        <v>421</v>
      </c>
      <c r="C46" s="278" t="s">
        <v>70</v>
      </c>
      <c r="D46" s="279">
        <v>0.73840000000000006</v>
      </c>
      <c r="E46" s="261">
        <v>6716</v>
      </c>
      <c r="F46" s="242" t="s">
        <v>117</v>
      </c>
      <c r="G46" s="262" t="s">
        <v>197</v>
      </c>
      <c r="H46" s="263">
        <v>1</v>
      </c>
      <c r="I46" s="243">
        <v>2712.645</v>
      </c>
      <c r="J46" s="280">
        <v>2.253231524975996E-2</v>
      </c>
      <c r="K46" s="280">
        <v>0.32582366852422912</v>
      </c>
      <c r="L46" s="280">
        <v>0.27758884778509535</v>
      </c>
      <c r="M46" s="281">
        <v>13.683</v>
      </c>
      <c r="N46" s="264">
        <v>7.3728777632163442E-2</v>
      </c>
      <c r="O46" s="264">
        <v>8.4788094276987955</v>
      </c>
      <c r="P46" s="282">
        <v>3</v>
      </c>
      <c r="Q46" s="283">
        <v>2</v>
      </c>
      <c r="R46" s="283">
        <v>230</v>
      </c>
    </row>
    <row r="47" spans="1:18" ht="16.5">
      <c r="A47" s="259" t="s">
        <v>116</v>
      </c>
      <c r="B47" s="260" t="s">
        <v>423</v>
      </c>
      <c r="C47" s="278" t="s">
        <v>67</v>
      </c>
      <c r="D47" s="279">
        <v>0.81435025279388673</v>
      </c>
      <c r="E47" s="261">
        <v>977</v>
      </c>
      <c r="F47" s="242" t="s">
        <v>117</v>
      </c>
      <c r="G47" s="262" t="s">
        <v>200</v>
      </c>
      <c r="H47" s="263">
        <v>2</v>
      </c>
      <c r="I47" s="243">
        <v>2615.174</v>
      </c>
      <c r="J47" s="280">
        <v>1.8528783957077473E-2</v>
      </c>
      <c r="K47" s="280">
        <v>0.34601434469574499</v>
      </c>
      <c r="L47" s="280">
        <v>0.1957804719685956</v>
      </c>
      <c r="M47" s="281">
        <v>14.07</v>
      </c>
      <c r="N47" s="264">
        <v>3.8238373431366324E-2</v>
      </c>
      <c r="O47" s="264">
        <v>26.269762547348666</v>
      </c>
      <c r="P47" s="282">
        <v>26</v>
      </c>
      <c r="Q47" s="283">
        <v>1</v>
      </c>
      <c r="R47" s="283">
        <v>687</v>
      </c>
    </row>
    <row r="48" spans="1:18" ht="16.5">
      <c r="A48" s="259" t="s">
        <v>116</v>
      </c>
      <c r="B48" s="260" t="s">
        <v>425</v>
      </c>
      <c r="C48" s="278" t="s">
        <v>67</v>
      </c>
      <c r="D48" s="279">
        <v>0.82165070219423664</v>
      </c>
      <c r="E48" s="261">
        <v>23</v>
      </c>
      <c r="F48" s="242" t="s">
        <v>117</v>
      </c>
      <c r="G48" s="262" t="s">
        <v>191</v>
      </c>
      <c r="H48" s="263">
        <v>3</v>
      </c>
      <c r="I48" s="243">
        <v>2906.8879999999999</v>
      </c>
      <c r="J48" s="280">
        <v>1.7327882365449868E-2</v>
      </c>
      <c r="K48" s="280">
        <v>0.34259362189000625</v>
      </c>
      <c r="L48" s="280">
        <v>0.12728388572246335</v>
      </c>
      <c r="M48" s="281">
        <v>16.117999999999999</v>
      </c>
      <c r="N48" s="264">
        <v>0.10320315058578108</v>
      </c>
      <c r="O48" s="264">
        <v>12.797190672636855</v>
      </c>
      <c r="P48" s="282">
        <v>4</v>
      </c>
      <c r="Q48" s="283">
        <v>3</v>
      </c>
      <c r="R48" s="283">
        <v>372</v>
      </c>
    </row>
    <row r="49" spans="1:18" ht="16.5">
      <c r="A49" s="259" t="s">
        <v>116</v>
      </c>
      <c r="B49" s="260" t="s">
        <v>478</v>
      </c>
      <c r="C49" s="278" t="s">
        <v>70</v>
      </c>
      <c r="D49" s="279">
        <v>0.75419040928421954</v>
      </c>
      <c r="E49" s="261">
        <v>3878</v>
      </c>
      <c r="F49" s="242" t="s">
        <v>117</v>
      </c>
      <c r="G49" s="262" t="s">
        <v>192</v>
      </c>
      <c r="H49" s="263">
        <v>13</v>
      </c>
      <c r="I49" s="243">
        <v>1962.1800000000003</v>
      </c>
      <c r="J49" s="280">
        <v>1.3299557793282834E-2</v>
      </c>
      <c r="K49" s="280">
        <v>0.37502767010570548</v>
      </c>
      <c r="L49" s="280">
        <v>5.3002272982091349E-2</v>
      </c>
      <c r="M49" s="281">
        <v>18.994</v>
      </c>
      <c r="N49" s="264">
        <v>5.096372402124167E-2</v>
      </c>
      <c r="O49" s="264">
        <v>52.441672017857684</v>
      </c>
      <c r="P49" s="282">
        <v>21</v>
      </c>
      <c r="Q49" s="283">
        <v>1</v>
      </c>
      <c r="R49" s="283">
        <v>1052</v>
      </c>
    </row>
    <row r="50" spans="1:18" ht="16.5">
      <c r="A50" s="259" t="s">
        <v>116</v>
      </c>
      <c r="B50" s="260" t="s">
        <v>431</v>
      </c>
      <c r="C50" s="278" t="s">
        <v>67</v>
      </c>
      <c r="D50" s="279">
        <v>0.83876812181169424</v>
      </c>
      <c r="E50" s="261">
        <v>2900</v>
      </c>
      <c r="F50" s="242" t="s">
        <v>117</v>
      </c>
      <c r="G50" s="262" t="s">
        <v>209</v>
      </c>
      <c r="H50" s="263">
        <v>2</v>
      </c>
      <c r="I50" s="243">
        <v>2803.4090000000001</v>
      </c>
      <c r="J50" s="280">
        <v>2.86382058978841E-2</v>
      </c>
      <c r="K50" s="280">
        <v>0.28720573255465176</v>
      </c>
      <c r="L50" s="280">
        <v>0.18691528777998501</v>
      </c>
      <c r="M50" s="281">
        <v>10.76</v>
      </c>
      <c r="N50" s="264">
        <v>7.1341712893124049E-2</v>
      </c>
      <c r="O50" s="264">
        <v>3.5314147882096405</v>
      </c>
      <c r="P50" s="282">
        <v>13</v>
      </c>
      <c r="Q50" s="283">
        <v>2</v>
      </c>
      <c r="R50" s="283">
        <v>99</v>
      </c>
    </row>
    <row r="51" spans="1:18" ht="16.5">
      <c r="A51" s="259" t="s">
        <v>116</v>
      </c>
      <c r="B51" s="260" t="s">
        <v>439</v>
      </c>
      <c r="C51" s="278" t="s">
        <v>67</v>
      </c>
      <c r="D51" s="279">
        <v>0.84861307226366367</v>
      </c>
      <c r="E51" s="261">
        <v>8262</v>
      </c>
      <c r="F51" s="242" t="s">
        <v>118</v>
      </c>
      <c r="G51" s="262" t="s">
        <v>238</v>
      </c>
      <c r="H51" s="263">
        <v>5</v>
      </c>
      <c r="I51" s="243">
        <v>1343.1079999999999</v>
      </c>
      <c r="J51" s="280">
        <v>7.3071567759872792E-3</v>
      </c>
      <c r="K51" s="280">
        <v>0.40874302626055176</v>
      </c>
      <c r="L51" s="280">
        <v>0.17359325641255677</v>
      </c>
      <c r="M51" s="281">
        <v>18.087</v>
      </c>
      <c r="N51" s="264">
        <v>7.4454176432572808E-2</v>
      </c>
      <c r="O51" s="264">
        <v>25.910053398535339</v>
      </c>
      <c r="P51" s="282">
        <v>25</v>
      </c>
      <c r="Q51" s="283">
        <v>1</v>
      </c>
      <c r="R51" s="283">
        <v>356</v>
      </c>
    </row>
    <row r="52" spans="1:18" ht="16.5">
      <c r="A52" s="259" t="s">
        <v>116</v>
      </c>
      <c r="B52" s="260" t="s">
        <v>443</v>
      </c>
      <c r="C52" s="278" t="s">
        <v>70</v>
      </c>
      <c r="D52" s="279">
        <v>0.71599999999999997</v>
      </c>
      <c r="E52" s="261">
        <v>6792</v>
      </c>
      <c r="F52" s="242" t="s">
        <v>117</v>
      </c>
      <c r="G52" s="262" t="s">
        <v>198</v>
      </c>
      <c r="H52" s="263">
        <v>1</v>
      </c>
      <c r="I52" s="243">
        <v>2535.998</v>
      </c>
      <c r="J52" s="280">
        <v>1.6236586655247985E-2</v>
      </c>
      <c r="K52" s="280">
        <v>0.35429787945422031</v>
      </c>
      <c r="L52" s="280">
        <v>0.19203485176250137</v>
      </c>
      <c r="M52" s="281">
        <v>16.765999999999998</v>
      </c>
      <c r="N52" s="264">
        <v>3.9432207754107058E-2</v>
      </c>
      <c r="O52" s="264">
        <v>42.50791995892741</v>
      </c>
      <c r="P52" s="282">
        <v>30</v>
      </c>
      <c r="Q52" s="283">
        <v>1</v>
      </c>
      <c r="R52" s="283">
        <v>1078</v>
      </c>
    </row>
    <row r="53" spans="1:18" ht="16.5">
      <c r="A53" s="259" t="s">
        <v>116</v>
      </c>
      <c r="B53" s="260" t="s">
        <v>449</v>
      </c>
      <c r="C53" s="278" t="s">
        <v>70</v>
      </c>
      <c r="D53" s="279">
        <v>0.74439999999999995</v>
      </c>
      <c r="E53" s="261">
        <v>8817</v>
      </c>
      <c r="F53" s="242" t="s">
        <v>117</v>
      </c>
      <c r="G53" s="262" t="s">
        <v>201</v>
      </c>
      <c r="H53" s="263">
        <v>1</v>
      </c>
      <c r="I53" s="243">
        <v>1436.2149999999999</v>
      </c>
      <c r="J53" s="280">
        <v>1.7500841742797965E-2</v>
      </c>
      <c r="K53" s="280">
        <v>0.35796566218015047</v>
      </c>
      <c r="L53" s="280">
        <v>0.19426060861361288</v>
      </c>
      <c r="M53" s="281">
        <v>16.082000000000001</v>
      </c>
      <c r="N53" s="264">
        <v>0.13925491656889813</v>
      </c>
      <c r="O53" s="264">
        <v>21.097119860188066</v>
      </c>
      <c r="P53" s="282">
        <v>12</v>
      </c>
      <c r="Q53" s="283">
        <v>2</v>
      </c>
      <c r="R53" s="283">
        <v>303</v>
      </c>
    </row>
  </sheetData>
  <phoneticPr fontId="2" type="noConversion"/>
  <conditionalFormatting sqref="C14:D53">
    <cfRule type="containsText" dxfId="36" priority="1" operator="containsText" text="F">
      <formula>NOT(ISERROR(SEARCH("F",C14)))</formula>
    </cfRule>
    <cfRule type="containsText" dxfId="35" priority="2" operator="containsText" text="D">
      <formula>NOT(ISERROR(SEARCH("D",C14)))</formula>
    </cfRule>
    <cfRule type="containsText" dxfId="34" priority="3" operator="containsText" text="C">
      <formula>NOT(ISERROR(SEARCH("C",C14)))</formula>
    </cfRule>
    <cfRule type="containsText" dxfId="33" priority="4" operator="containsText" text="B">
      <formula>NOT(ISERROR(SEARCH("B",C14)))</formula>
    </cfRule>
    <cfRule type="containsText" dxfId="32" priority="5" operator="containsText" text="A">
      <formula>NOT(ISERROR(SEARCH("A",C14)))</formula>
    </cfRule>
    <cfRule type="containsText" dxfId="31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1F32-5469-4E63-AF26-C13532F2F586}">
  <sheetPr codeName="Sheet8">
    <tabColor rgb="FFFF0000"/>
  </sheetPr>
  <dimension ref="A1:K61"/>
  <sheetViews>
    <sheetView showGridLines="0" zoomScaleNormal="100" zoomScaleSheetLayoutView="85" workbookViewId="0"/>
  </sheetViews>
  <sheetFormatPr defaultRowHeight="13.5"/>
  <cols>
    <col min="1" max="2" width="9.140625" style="230"/>
    <col min="3" max="3" width="9.85546875" style="230" customWidth="1"/>
    <col min="4" max="16384" width="9.140625" style="230"/>
  </cols>
  <sheetData>
    <row r="1" spans="1:11" ht="3.75" customHeight="1">
      <c r="A1" s="225"/>
      <c r="B1" s="226"/>
      <c r="C1" s="227"/>
      <c r="D1" s="228"/>
      <c r="E1" s="228"/>
      <c r="F1" s="229"/>
      <c r="G1" s="228"/>
      <c r="H1" s="228"/>
      <c r="I1" s="228"/>
      <c r="J1" s="228"/>
      <c r="K1" s="228"/>
    </row>
    <row r="2" spans="1:11" ht="41.25">
      <c r="A2" s="304" t="s">
        <v>531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</row>
    <row r="4" spans="1:11" ht="17.25">
      <c r="A4" s="231" t="s">
        <v>455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</row>
    <row r="6" spans="1:11" ht="26.25">
      <c r="A6" s="233"/>
    </row>
    <row r="7" spans="1:11" ht="130.5" customHeight="1">
      <c r="A7" s="233"/>
    </row>
    <row r="8" spans="1:11" ht="26.25">
      <c r="A8" s="233"/>
    </row>
    <row r="9" spans="1:11" ht="26.25">
      <c r="A9" s="233"/>
    </row>
    <row r="10" spans="1:11" ht="40.5" customHeight="1">
      <c r="A10" s="233" t="s">
        <v>456</v>
      </c>
    </row>
    <row r="11" spans="1:11" ht="19.5" customHeight="1">
      <c r="A11" s="233"/>
    </row>
    <row r="12" spans="1:11" ht="17.25">
      <c r="A12" s="234" t="s">
        <v>457</v>
      </c>
    </row>
    <row r="13" spans="1:11" ht="40.5">
      <c r="A13" s="244" t="s">
        <v>0</v>
      </c>
      <c r="B13" s="245" t="s">
        <v>74</v>
      </c>
      <c r="C13" s="238" t="s">
        <v>65</v>
      </c>
      <c r="D13" s="238" t="s">
        <v>155</v>
      </c>
      <c r="E13" s="246" t="s">
        <v>141</v>
      </c>
      <c r="F13" s="245" t="s">
        <v>146</v>
      </c>
      <c r="G13" s="246" t="s">
        <v>144</v>
      </c>
      <c r="H13" s="246" t="s">
        <v>148</v>
      </c>
      <c r="I13" s="239" t="s">
        <v>150</v>
      </c>
      <c r="J13" s="246" t="s">
        <v>6</v>
      </c>
      <c r="K13" s="253" t="s">
        <v>7</v>
      </c>
    </row>
    <row r="14" spans="1:11" ht="16.5">
      <c r="A14" s="247" t="s">
        <v>116</v>
      </c>
      <c r="B14" s="248" t="s">
        <v>525</v>
      </c>
      <c r="C14" s="240" t="s">
        <v>67</v>
      </c>
      <c r="D14" s="241">
        <v>0.83752554203551599</v>
      </c>
      <c r="E14" s="249">
        <v>4622</v>
      </c>
      <c r="F14" s="242" t="s">
        <v>117</v>
      </c>
      <c r="G14" s="250" t="s">
        <v>196</v>
      </c>
      <c r="H14" s="251">
        <v>3</v>
      </c>
      <c r="I14" s="243">
        <v>2596.614</v>
      </c>
      <c r="J14" s="252">
        <v>3.851169253497054E-2</v>
      </c>
      <c r="K14" s="254">
        <v>30.000608484742052</v>
      </c>
    </row>
    <row r="15" spans="1:11" ht="16.5">
      <c r="A15" s="247" t="s">
        <v>116</v>
      </c>
      <c r="B15" s="248" t="s">
        <v>250</v>
      </c>
      <c r="C15" s="240" t="s">
        <v>69</v>
      </c>
      <c r="D15" s="241">
        <v>0.87697880088605529</v>
      </c>
      <c r="E15" s="249">
        <v>8055</v>
      </c>
      <c r="F15" s="242" t="s">
        <v>118</v>
      </c>
      <c r="G15" s="250" t="s">
        <v>222</v>
      </c>
      <c r="H15" s="251">
        <v>4</v>
      </c>
      <c r="I15" s="243">
        <v>1320.008</v>
      </c>
      <c r="J15" s="252">
        <v>0</v>
      </c>
      <c r="K15" s="254">
        <v>34.242216713838097</v>
      </c>
    </row>
    <row r="16" spans="1:11" ht="16.5">
      <c r="A16" s="247" t="s">
        <v>116</v>
      </c>
      <c r="B16" s="248" t="s">
        <v>254</v>
      </c>
      <c r="C16" s="240" t="s">
        <v>69</v>
      </c>
      <c r="D16" s="241">
        <v>0.89354015099122974</v>
      </c>
      <c r="E16" s="249">
        <v>9210</v>
      </c>
      <c r="F16" s="242" t="s">
        <v>118</v>
      </c>
      <c r="G16" s="250" t="s">
        <v>228</v>
      </c>
      <c r="H16" s="251">
        <v>3</v>
      </c>
      <c r="I16" s="243">
        <v>2113.8029999999999</v>
      </c>
      <c r="J16" s="252">
        <v>0</v>
      </c>
      <c r="K16" s="254">
        <v>59.135122809457648</v>
      </c>
    </row>
    <row r="17" spans="1:11" ht="16.5">
      <c r="A17" s="247" t="s">
        <v>116</v>
      </c>
      <c r="B17" s="248" t="s">
        <v>262</v>
      </c>
      <c r="C17" s="240" t="s">
        <v>69</v>
      </c>
      <c r="D17" s="241">
        <v>0.86561367999673211</v>
      </c>
      <c r="E17" s="249">
        <v>9997</v>
      </c>
      <c r="F17" s="242" t="s">
        <v>118</v>
      </c>
      <c r="G17" s="250" t="s">
        <v>237</v>
      </c>
      <c r="H17" s="251">
        <v>2</v>
      </c>
      <c r="I17" s="243">
        <v>2399.1379999999999</v>
      </c>
      <c r="J17" s="252">
        <v>8.336327464280921E-2</v>
      </c>
      <c r="K17" s="254">
        <v>40.973049486940731</v>
      </c>
    </row>
    <row r="18" spans="1:11" ht="16.5">
      <c r="A18" s="247" t="s">
        <v>116</v>
      </c>
      <c r="B18" s="248" t="s">
        <v>268</v>
      </c>
      <c r="C18" s="240" t="s">
        <v>67</v>
      </c>
      <c r="D18" s="241">
        <v>0.82680000000000009</v>
      </c>
      <c r="E18" s="249">
        <v>4501</v>
      </c>
      <c r="F18" s="242" t="s">
        <v>117</v>
      </c>
      <c r="G18" s="250" t="s">
        <v>191</v>
      </c>
      <c r="H18" s="251">
        <v>1</v>
      </c>
      <c r="I18" s="243">
        <v>3073.5340000000001</v>
      </c>
      <c r="J18" s="252">
        <v>6.5071673194440016E-2</v>
      </c>
      <c r="K18" s="254">
        <v>29.607611303470208</v>
      </c>
    </row>
    <row r="19" spans="1:11" ht="16.5">
      <c r="A19" s="247" t="s">
        <v>116</v>
      </c>
      <c r="B19" s="248" t="s">
        <v>272</v>
      </c>
      <c r="C19" s="240" t="s">
        <v>69</v>
      </c>
      <c r="D19" s="241">
        <v>0.88108701391644251</v>
      </c>
      <c r="E19" s="249">
        <v>7983</v>
      </c>
      <c r="F19" s="242" t="s">
        <v>118</v>
      </c>
      <c r="G19" s="250" t="s">
        <v>236</v>
      </c>
      <c r="H19" s="251">
        <v>2</v>
      </c>
      <c r="I19" s="243">
        <v>1713.1020000000001</v>
      </c>
      <c r="J19" s="252">
        <v>0.29186820165991284</v>
      </c>
      <c r="K19" s="254">
        <v>21.306378721173637</v>
      </c>
    </row>
    <row r="20" spans="1:11" ht="16.5">
      <c r="A20" s="247" t="s">
        <v>116</v>
      </c>
      <c r="B20" s="248" t="s">
        <v>276</v>
      </c>
      <c r="C20" s="240" t="s">
        <v>70</v>
      </c>
      <c r="D20" s="241">
        <v>0.75416300172872408</v>
      </c>
      <c r="E20" s="249">
        <v>7096</v>
      </c>
      <c r="F20" s="242" t="s">
        <v>117</v>
      </c>
      <c r="G20" s="250" t="s">
        <v>194</v>
      </c>
      <c r="H20" s="251">
        <v>3</v>
      </c>
      <c r="I20" s="243">
        <v>2351.4450000000002</v>
      </c>
      <c r="J20" s="252">
        <v>0</v>
      </c>
      <c r="K20" s="254">
        <v>22.709440365392343</v>
      </c>
    </row>
    <row r="21" spans="1:11" ht="16.5">
      <c r="A21" s="247" t="s">
        <v>116</v>
      </c>
      <c r="B21" s="248" t="s">
        <v>282</v>
      </c>
      <c r="C21" s="240" t="s">
        <v>70</v>
      </c>
      <c r="D21" s="241">
        <v>0.78400000000000003</v>
      </c>
      <c r="E21" s="249">
        <v>2404</v>
      </c>
      <c r="F21" s="242" t="s">
        <v>117</v>
      </c>
      <c r="G21" s="250" t="s">
        <v>200</v>
      </c>
      <c r="H21" s="251">
        <v>1</v>
      </c>
      <c r="I21" s="243">
        <v>2984.9830000000002</v>
      </c>
      <c r="J21" s="252">
        <v>3.3501028314064096E-2</v>
      </c>
      <c r="K21" s="254">
        <v>20.804138583033804</v>
      </c>
    </row>
    <row r="22" spans="1:11" ht="16.5">
      <c r="A22" s="247" t="s">
        <v>116</v>
      </c>
      <c r="B22" s="248" t="s">
        <v>288</v>
      </c>
      <c r="C22" s="240" t="s">
        <v>69</v>
      </c>
      <c r="D22" s="241">
        <v>0.85989465784671015</v>
      </c>
      <c r="E22" s="249">
        <v>9415</v>
      </c>
      <c r="F22" s="242" t="s">
        <v>118</v>
      </c>
      <c r="G22" s="250" t="s">
        <v>222</v>
      </c>
      <c r="H22" s="251">
        <v>4</v>
      </c>
      <c r="I22" s="243">
        <v>980.00699999999995</v>
      </c>
      <c r="J22" s="252">
        <v>0.10204008746876299</v>
      </c>
      <c r="K22" s="254">
        <v>28.469184403784872</v>
      </c>
    </row>
    <row r="23" spans="1:11" ht="16.5">
      <c r="A23" s="247" t="s">
        <v>116</v>
      </c>
      <c r="B23" s="248" t="s">
        <v>290</v>
      </c>
      <c r="C23" s="240" t="s">
        <v>70</v>
      </c>
      <c r="D23" s="241">
        <v>0.75359999999999994</v>
      </c>
      <c r="E23" s="249">
        <v>3215</v>
      </c>
      <c r="F23" s="242" t="s">
        <v>117</v>
      </c>
      <c r="G23" s="250" t="s">
        <v>209</v>
      </c>
      <c r="H23" s="251">
        <v>1</v>
      </c>
      <c r="I23" s="243">
        <v>2956.1480000000001</v>
      </c>
      <c r="J23" s="252">
        <v>3.3827805644372336E-2</v>
      </c>
      <c r="K23" s="254">
        <v>42.792174140131003</v>
      </c>
    </row>
    <row r="24" spans="1:11" ht="16.5">
      <c r="A24" s="247" t="s">
        <v>116</v>
      </c>
      <c r="B24" s="248" t="s">
        <v>292</v>
      </c>
      <c r="C24" s="240" t="s">
        <v>67</v>
      </c>
      <c r="D24" s="241">
        <v>0.83565500079059574</v>
      </c>
      <c r="E24" s="249">
        <v>7253</v>
      </c>
      <c r="F24" s="242" t="s">
        <v>118</v>
      </c>
      <c r="G24" s="250" t="s">
        <v>247</v>
      </c>
      <c r="H24" s="251">
        <v>2</v>
      </c>
      <c r="I24" s="243">
        <v>1073.934</v>
      </c>
      <c r="J24" s="252">
        <v>0</v>
      </c>
      <c r="K24" s="254">
        <v>41.343322774025218</v>
      </c>
    </row>
    <row r="25" spans="1:11" ht="16.5">
      <c r="A25" s="247" t="s">
        <v>116</v>
      </c>
      <c r="B25" s="248" t="s">
        <v>294</v>
      </c>
      <c r="C25" s="240" t="s">
        <v>69</v>
      </c>
      <c r="D25" s="241">
        <v>0.89693811273898494</v>
      </c>
      <c r="E25" s="249">
        <v>3625</v>
      </c>
      <c r="F25" s="242" t="s">
        <v>118</v>
      </c>
      <c r="G25" s="250" t="s">
        <v>221</v>
      </c>
      <c r="H25" s="251">
        <v>2</v>
      </c>
      <c r="I25" s="243">
        <v>1303.0630000000001</v>
      </c>
      <c r="J25" s="252">
        <v>0</v>
      </c>
      <c r="K25" s="254">
        <v>20.797152555171927</v>
      </c>
    </row>
    <row r="26" spans="1:11" ht="16.5">
      <c r="A26" s="247" t="s">
        <v>116</v>
      </c>
      <c r="B26" s="248" t="s">
        <v>302</v>
      </c>
      <c r="C26" s="240" t="s">
        <v>69</v>
      </c>
      <c r="D26" s="241">
        <v>0.87952380952380949</v>
      </c>
      <c r="E26" s="249">
        <v>7218</v>
      </c>
      <c r="F26" s="242" t="s">
        <v>118</v>
      </c>
      <c r="G26" s="250" t="s">
        <v>227</v>
      </c>
      <c r="H26" s="251">
        <v>1</v>
      </c>
      <c r="I26" s="243">
        <v>1036.317</v>
      </c>
      <c r="J26" s="252">
        <v>0.77196456296673699</v>
      </c>
      <c r="K26" s="254">
        <v>24.220388163081374</v>
      </c>
    </row>
    <row r="27" spans="1:11" ht="16.5">
      <c r="A27" s="247" t="s">
        <v>116</v>
      </c>
      <c r="B27" s="248" t="s">
        <v>462</v>
      </c>
      <c r="C27" s="240" t="s">
        <v>67</v>
      </c>
      <c r="D27" s="241">
        <v>0.83324866051312307</v>
      </c>
      <c r="E27" s="249">
        <v>2955</v>
      </c>
      <c r="F27" s="242" t="s">
        <v>118</v>
      </c>
      <c r="G27" s="250" t="s">
        <v>248</v>
      </c>
      <c r="H27" s="251">
        <v>12</v>
      </c>
      <c r="I27" s="243">
        <v>1156.9639999999999</v>
      </c>
      <c r="J27" s="252">
        <v>0</v>
      </c>
      <c r="K27" s="254">
        <v>59.898147219792492</v>
      </c>
    </row>
    <row r="28" spans="1:11" ht="16.5">
      <c r="A28" s="247" t="s">
        <v>116</v>
      </c>
      <c r="B28" s="248" t="s">
        <v>320</v>
      </c>
      <c r="C28" s="240" t="s">
        <v>69</v>
      </c>
      <c r="D28" s="241">
        <v>0.87484655056888505</v>
      </c>
      <c r="E28" s="249">
        <v>4060</v>
      </c>
      <c r="F28" s="242" t="s">
        <v>118</v>
      </c>
      <c r="G28" s="250" t="s">
        <v>244</v>
      </c>
      <c r="H28" s="251">
        <v>4</v>
      </c>
      <c r="I28" s="243">
        <v>1811.6010000000001</v>
      </c>
      <c r="J28" s="252">
        <v>0</v>
      </c>
      <c r="K28" s="254">
        <v>46.20222664924561</v>
      </c>
    </row>
    <row r="29" spans="1:11" ht="16.5">
      <c r="A29" s="247" t="s">
        <v>116</v>
      </c>
      <c r="B29" s="248" t="s">
        <v>470</v>
      </c>
      <c r="C29" s="240" t="s">
        <v>67</v>
      </c>
      <c r="D29" s="241">
        <v>0.82053228908034281</v>
      </c>
      <c r="E29" s="249">
        <v>5143</v>
      </c>
      <c r="F29" s="242" t="s">
        <v>117</v>
      </c>
      <c r="G29" s="250" t="s">
        <v>208</v>
      </c>
      <c r="H29" s="251">
        <v>11</v>
      </c>
      <c r="I29" s="243">
        <v>1756.1509999999998</v>
      </c>
      <c r="J29" s="252">
        <v>0</v>
      </c>
      <c r="K29" s="254">
        <v>53.241435389098093</v>
      </c>
    </row>
    <row r="30" spans="1:11" ht="16.5">
      <c r="A30" s="247" t="s">
        <v>116</v>
      </c>
      <c r="B30" s="248" t="s">
        <v>326</v>
      </c>
      <c r="C30" s="240" t="s">
        <v>67</v>
      </c>
      <c r="D30" s="241">
        <v>0.80375000000000008</v>
      </c>
      <c r="E30" s="249">
        <v>2242</v>
      </c>
      <c r="F30" s="242" t="s">
        <v>117</v>
      </c>
      <c r="G30" s="250" t="s">
        <v>189</v>
      </c>
      <c r="H30" s="251">
        <v>1</v>
      </c>
      <c r="I30" s="243">
        <v>2563.5</v>
      </c>
      <c r="J30" s="252">
        <v>0.11702750146284377</v>
      </c>
      <c r="K30" s="254">
        <v>61.907548273844355</v>
      </c>
    </row>
    <row r="31" spans="1:11" ht="16.5">
      <c r="A31" s="247" t="s">
        <v>116</v>
      </c>
      <c r="B31" s="248" t="s">
        <v>340</v>
      </c>
      <c r="C31" s="240" t="s">
        <v>69</v>
      </c>
      <c r="D31" s="241">
        <v>0.89938913360901052</v>
      </c>
      <c r="E31" s="249">
        <v>9352</v>
      </c>
      <c r="F31" s="242" t="s">
        <v>118</v>
      </c>
      <c r="G31" s="250" t="s">
        <v>243</v>
      </c>
      <c r="H31" s="251">
        <v>2</v>
      </c>
      <c r="I31" s="243">
        <v>1997.7470000000001</v>
      </c>
      <c r="J31" s="252">
        <v>0.20022555408667864</v>
      </c>
      <c r="K31" s="254">
        <v>27.030449801701614</v>
      </c>
    </row>
    <row r="32" spans="1:11" ht="16.5">
      <c r="A32" s="247" t="s">
        <v>116</v>
      </c>
      <c r="B32" s="248" t="s">
        <v>342</v>
      </c>
      <c r="C32" s="240" t="s">
        <v>69</v>
      </c>
      <c r="D32" s="241">
        <v>0.85316268291646402</v>
      </c>
      <c r="E32" s="249">
        <v>3375</v>
      </c>
      <c r="F32" s="242" t="s">
        <v>118</v>
      </c>
      <c r="G32" s="250" t="s">
        <v>217</v>
      </c>
      <c r="H32" s="251">
        <v>3</v>
      </c>
      <c r="I32" s="243">
        <v>423.55399999999997</v>
      </c>
      <c r="J32" s="252">
        <v>0</v>
      </c>
      <c r="K32" s="254">
        <v>43.914117208195414</v>
      </c>
    </row>
    <row r="33" spans="1:11" ht="16.5">
      <c r="A33" s="247" t="s">
        <v>116</v>
      </c>
      <c r="B33" s="248" t="s">
        <v>344</v>
      </c>
      <c r="C33" s="240" t="s">
        <v>67</v>
      </c>
      <c r="D33" s="241">
        <v>0.80889057311862445</v>
      </c>
      <c r="E33" s="249">
        <v>5079</v>
      </c>
      <c r="F33" s="242" t="s">
        <v>117</v>
      </c>
      <c r="G33" s="250" t="s">
        <v>200</v>
      </c>
      <c r="H33" s="251">
        <v>14</v>
      </c>
      <c r="I33" s="243">
        <v>2446.5840000000007</v>
      </c>
      <c r="J33" s="252">
        <v>8.1746631221327345E-2</v>
      </c>
      <c r="K33" s="254">
        <v>39.279256301847788</v>
      </c>
    </row>
    <row r="34" spans="1:11" ht="16.5">
      <c r="A34" s="247" t="s">
        <v>116</v>
      </c>
      <c r="B34" s="248" t="s">
        <v>348</v>
      </c>
      <c r="C34" s="240" t="s">
        <v>69</v>
      </c>
      <c r="D34" s="241">
        <v>0.87866936402987328</v>
      </c>
      <c r="E34" s="249">
        <v>939</v>
      </c>
      <c r="F34" s="242" t="s">
        <v>118</v>
      </c>
      <c r="G34" s="250" t="s">
        <v>227</v>
      </c>
      <c r="H34" s="251">
        <v>3</v>
      </c>
      <c r="I34" s="243">
        <v>2292.1150000000002</v>
      </c>
      <c r="J34" s="252">
        <v>8.7255656893305958E-2</v>
      </c>
      <c r="K34" s="254">
        <v>43.278805819079757</v>
      </c>
    </row>
    <row r="35" spans="1:11" ht="16.5">
      <c r="A35" s="247" t="s">
        <v>116</v>
      </c>
      <c r="B35" s="248" t="s">
        <v>352</v>
      </c>
      <c r="C35" s="240" t="s">
        <v>69</v>
      </c>
      <c r="D35" s="241">
        <v>0.86775119774362142</v>
      </c>
      <c r="E35" s="249">
        <v>4920</v>
      </c>
      <c r="F35" s="242" t="s">
        <v>118</v>
      </c>
      <c r="G35" s="250" t="s">
        <v>223</v>
      </c>
      <c r="H35" s="251">
        <v>2</v>
      </c>
      <c r="I35" s="243">
        <v>1106.5349999999999</v>
      </c>
      <c r="J35" s="252">
        <v>0</v>
      </c>
      <c r="K35" s="254">
        <v>21.87007189108343</v>
      </c>
    </row>
    <row r="36" spans="1:11" ht="16.5">
      <c r="A36" s="247" t="s">
        <v>116</v>
      </c>
      <c r="B36" s="248" t="s">
        <v>354</v>
      </c>
      <c r="C36" s="240" t="s">
        <v>70</v>
      </c>
      <c r="D36" s="241">
        <v>0.74847458619579554</v>
      </c>
      <c r="E36" s="249">
        <v>5027</v>
      </c>
      <c r="F36" s="242" t="s">
        <v>117</v>
      </c>
      <c r="G36" s="250" t="s">
        <v>194</v>
      </c>
      <c r="H36" s="251">
        <v>2</v>
      </c>
      <c r="I36" s="243">
        <v>1756.0640000000001</v>
      </c>
      <c r="J36" s="252">
        <v>0</v>
      </c>
      <c r="K36" s="254">
        <v>41.513293365162085</v>
      </c>
    </row>
    <row r="37" spans="1:11" ht="16.5">
      <c r="A37" s="247" t="s">
        <v>116</v>
      </c>
      <c r="B37" s="248" t="s">
        <v>356</v>
      </c>
      <c r="C37" s="240" t="s">
        <v>67</v>
      </c>
      <c r="D37" s="241">
        <v>0.84472273273260012</v>
      </c>
      <c r="E37" s="249">
        <v>2598</v>
      </c>
      <c r="F37" s="242" t="s">
        <v>118</v>
      </c>
      <c r="G37" s="250" t="s">
        <v>215</v>
      </c>
      <c r="H37" s="251">
        <v>6</v>
      </c>
      <c r="I37" s="243">
        <v>1650.7289999999998</v>
      </c>
      <c r="J37" s="252">
        <v>0</v>
      </c>
      <c r="K37" s="254">
        <v>32.046447357500838</v>
      </c>
    </row>
    <row r="38" spans="1:11" ht="16.5">
      <c r="A38" s="247" t="s">
        <v>116</v>
      </c>
      <c r="B38" s="248" t="s">
        <v>362</v>
      </c>
      <c r="C38" s="240" t="s">
        <v>69</v>
      </c>
      <c r="D38" s="241">
        <v>0.85578765340678142</v>
      </c>
      <c r="E38" s="249">
        <v>8199</v>
      </c>
      <c r="F38" s="242" t="s">
        <v>118</v>
      </c>
      <c r="G38" s="250" t="s">
        <v>244</v>
      </c>
      <c r="H38" s="251">
        <v>3</v>
      </c>
      <c r="I38" s="243">
        <v>1968.9209999999998</v>
      </c>
      <c r="J38" s="252">
        <v>5.0789239385429889E-2</v>
      </c>
      <c r="K38" s="254">
        <v>21.534637499422274</v>
      </c>
    </row>
    <row r="39" spans="1:11" ht="16.5">
      <c r="A39" s="247" t="s">
        <v>116</v>
      </c>
      <c r="B39" s="248" t="s">
        <v>364</v>
      </c>
      <c r="C39" s="240" t="s">
        <v>70</v>
      </c>
      <c r="D39" s="241">
        <v>0.78674307457991333</v>
      </c>
      <c r="E39" s="249">
        <v>8628</v>
      </c>
      <c r="F39" s="242" t="s">
        <v>118</v>
      </c>
      <c r="G39" s="250" t="s">
        <v>234</v>
      </c>
      <c r="H39" s="251">
        <v>8</v>
      </c>
      <c r="I39" s="243">
        <v>1196.482</v>
      </c>
      <c r="J39" s="252">
        <v>0</v>
      </c>
      <c r="K39" s="254">
        <v>35.102910031241592</v>
      </c>
    </row>
    <row r="40" spans="1:11" ht="16.5">
      <c r="A40" s="247" t="s">
        <v>116</v>
      </c>
      <c r="B40" s="248" t="s">
        <v>368</v>
      </c>
      <c r="C40" s="240" t="s">
        <v>67</v>
      </c>
      <c r="D40" s="241">
        <v>0.82420955501869309</v>
      </c>
      <c r="E40" s="249">
        <v>2740</v>
      </c>
      <c r="F40" s="242" t="s">
        <v>118</v>
      </c>
      <c r="G40" s="250" t="s">
        <v>233</v>
      </c>
      <c r="H40" s="251">
        <v>8</v>
      </c>
      <c r="I40" s="243">
        <v>795.09600000000012</v>
      </c>
      <c r="J40" s="252">
        <v>0.12577097608339116</v>
      </c>
      <c r="K40" s="254">
        <v>41.252880155352301</v>
      </c>
    </row>
    <row r="41" spans="1:11" ht="16.5">
      <c r="A41" s="247" t="s">
        <v>116</v>
      </c>
      <c r="B41" s="248" t="s">
        <v>381</v>
      </c>
      <c r="C41" s="240" t="s">
        <v>69</v>
      </c>
      <c r="D41" s="241">
        <v>0.86530760643553772</v>
      </c>
      <c r="E41" s="249">
        <v>8004</v>
      </c>
      <c r="F41" s="242" t="s">
        <v>118</v>
      </c>
      <c r="G41" s="250" t="s">
        <v>238</v>
      </c>
      <c r="H41" s="251">
        <v>4</v>
      </c>
      <c r="I41" s="243">
        <v>1182.011</v>
      </c>
      <c r="J41" s="252">
        <v>8.4601581541965343E-2</v>
      </c>
      <c r="K41" s="254">
        <v>29.187545631978043</v>
      </c>
    </row>
    <row r="42" spans="1:11" ht="16.5">
      <c r="A42" s="247" t="s">
        <v>116</v>
      </c>
      <c r="B42" s="248" t="s">
        <v>389</v>
      </c>
      <c r="C42" s="240" t="s">
        <v>69</v>
      </c>
      <c r="D42" s="241">
        <v>0.88800000000000001</v>
      </c>
      <c r="E42" s="249">
        <v>8591</v>
      </c>
      <c r="F42" s="242" t="s">
        <v>118</v>
      </c>
      <c r="G42" s="250" t="s">
        <v>229</v>
      </c>
      <c r="H42" s="251">
        <v>1</v>
      </c>
      <c r="I42" s="243">
        <v>1028.7809999999999</v>
      </c>
      <c r="J42" s="252">
        <v>0</v>
      </c>
      <c r="K42" s="254">
        <v>31.882392851345429</v>
      </c>
    </row>
    <row r="43" spans="1:11" ht="16.5">
      <c r="A43" s="247" t="s">
        <v>116</v>
      </c>
      <c r="B43" s="248" t="s">
        <v>393</v>
      </c>
      <c r="C43" s="240" t="s">
        <v>69</v>
      </c>
      <c r="D43" s="241">
        <v>0.86546250600867036</v>
      </c>
      <c r="E43" s="249">
        <v>5062</v>
      </c>
      <c r="F43" s="242" t="s">
        <v>118</v>
      </c>
      <c r="G43" s="250" t="s">
        <v>248</v>
      </c>
      <c r="H43" s="251">
        <v>9</v>
      </c>
      <c r="I43" s="243">
        <v>1272.8630000000001</v>
      </c>
      <c r="J43" s="252">
        <v>0.31425220153307937</v>
      </c>
      <c r="K43" s="254">
        <v>30.875278800625047</v>
      </c>
    </row>
    <row r="44" spans="1:11" ht="16.5">
      <c r="A44" s="247" t="s">
        <v>116</v>
      </c>
      <c r="B44" s="248" t="s">
        <v>532</v>
      </c>
      <c r="C44" s="240" t="s">
        <v>69</v>
      </c>
      <c r="D44" s="241">
        <v>0.85250000000000004</v>
      </c>
      <c r="E44" s="249">
        <v>9199</v>
      </c>
      <c r="F44" s="242" t="s">
        <v>118</v>
      </c>
      <c r="G44" s="250" t="s">
        <v>224</v>
      </c>
      <c r="H44" s="251">
        <v>1</v>
      </c>
      <c r="I44" s="243">
        <v>487.60500000000002</v>
      </c>
      <c r="J44" s="252">
        <v>0</v>
      </c>
      <c r="K44" s="254">
        <v>30.147352877841694</v>
      </c>
    </row>
    <row r="45" spans="1:11" ht="16.5">
      <c r="A45" s="247" t="s">
        <v>116</v>
      </c>
      <c r="B45" s="248" t="s">
        <v>403</v>
      </c>
      <c r="C45" s="240" t="s">
        <v>70</v>
      </c>
      <c r="D45" s="241">
        <v>0.7156654325531917</v>
      </c>
      <c r="E45" s="249">
        <v>303</v>
      </c>
      <c r="F45" s="242" t="s">
        <v>117</v>
      </c>
      <c r="G45" s="250" t="s">
        <v>201</v>
      </c>
      <c r="H45" s="251">
        <v>10</v>
      </c>
      <c r="I45" s="243">
        <v>1930.8540000000003</v>
      </c>
      <c r="J45" s="252">
        <v>0.10358110970586071</v>
      </c>
      <c r="K45" s="254">
        <v>32.369096783081474</v>
      </c>
    </row>
    <row r="46" spans="1:11" ht="16.5">
      <c r="A46" s="247" t="s">
        <v>116</v>
      </c>
      <c r="B46" s="248" t="s">
        <v>407</v>
      </c>
      <c r="C46" s="240" t="s">
        <v>67</v>
      </c>
      <c r="D46" s="241">
        <v>0.84975717786119442</v>
      </c>
      <c r="E46" s="249">
        <v>3234</v>
      </c>
      <c r="F46" s="242" t="s">
        <v>118</v>
      </c>
      <c r="G46" s="250" t="s">
        <v>247</v>
      </c>
      <c r="H46" s="251">
        <v>2</v>
      </c>
      <c r="I46" s="243">
        <v>1846.7249999999999</v>
      </c>
      <c r="J46" s="252">
        <v>0</v>
      </c>
      <c r="K46" s="254">
        <v>21.064316560397462</v>
      </c>
    </row>
    <row r="47" spans="1:11" ht="16.5">
      <c r="A47" s="247" t="s">
        <v>116</v>
      </c>
      <c r="B47" s="248" t="s">
        <v>476</v>
      </c>
      <c r="C47" s="240" t="s">
        <v>69</v>
      </c>
      <c r="D47" s="241">
        <v>0.86350000000000005</v>
      </c>
      <c r="E47" s="249">
        <v>9009</v>
      </c>
      <c r="F47" s="242" t="s">
        <v>118</v>
      </c>
      <c r="G47" s="250" t="s">
        <v>214</v>
      </c>
      <c r="H47" s="251">
        <v>1</v>
      </c>
      <c r="I47" s="243">
        <v>2136.4720000000002</v>
      </c>
      <c r="J47" s="252">
        <v>0</v>
      </c>
      <c r="K47" s="254">
        <v>27.428395972425566</v>
      </c>
    </row>
    <row r="48" spans="1:11" ht="16.5">
      <c r="A48" s="247" t="s">
        <v>116</v>
      </c>
      <c r="B48" s="248" t="s">
        <v>411</v>
      </c>
      <c r="C48" s="240" t="s">
        <v>70</v>
      </c>
      <c r="D48" s="241">
        <v>0.79647707681768165</v>
      </c>
      <c r="E48" s="249">
        <v>411</v>
      </c>
      <c r="F48" s="242" t="s">
        <v>117</v>
      </c>
      <c r="G48" s="250" t="s">
        <v>201</v>
      </c>
      <c r="H48" s="251">
        <v>10</v>
      </c>
      <c r="I48" s="243">
        <v>2013.5579999999998</v>
      </c>
      <c r="J48" s="252">
        <v>0</v>
      </c>
      <c r="K48" s="254">
        <v>47.180165657011131</v>
      </c>
    </row>
    <row r="49" spans="1:11" ht="16.5">
      <c r="A49" s="247" t="s">
        <v>116</v>
      </c>
      <c r="B49" s="248" t="s">
        <v>413</v>
      </c>
      <c r="C49" s="240" t="s">
        <v>69</v>
      </c>
      <c r="D49" s="241">
        <v>0.86289138643405894</v>
      </c>
      <c r="E49" s="249">
        <v>1213</v>
      </c>
      <c r="F49" s="242" t="s">
        <v>118</v>
      </c>
      <c r="G49" s="250" t="s">
        <v>214</v>
      </c>
      <c r="H49" s="251">
        <v>9</v>
      </c>
      <c r="I49" s="243">
        <v>929.92900000000009</v>
      </c>
      <c r="J49" s="252">
        <v>0.21507018277739481</v>
      </c>
      <c r="K49" s="254">
        <v>21.829623551905573</v>
      </c>
    </row>
    <row r="50" spans="1:11" ht="16.5">
      <c r="A50" s="247" t="s">
        <v>116</v>
      </c>
      <c r="B50" s="248" t="s">
        <v>419</v>
      </c>
      <c r="C50" s="240" t="s">
        <v>69</v>
      </c>
      <c r="D50" s="241">
        <v>0.88381057213186764</v>
      </c>
      <c r="E50" s="249">
        <v>1462</v>
      </c>
      <c r="F50" s="242" t="s">
        <v>118</v>
      </c>
      <c r="G50" s="250" t="s">
        <v>212</v>
      </c>
      <c r="H50" s="251">
        <v>2</v>
      </c>
      <c r="I50" s="243">
        <v>769.43799999999999</v>
      </c>
      <c r="J50" s="252">
        <v>0</v>
      </c>
      <c r="K50" s="254">
        <v>20.144573052019787</v>
      </c>
    </row>
    <row r="51" spans="1:11" ht="16.5">
      <c r="A51" s="247" t="s">
        <v>116</v>
      </c>
      <c r="B51" s="248" t="s">
        <v>423</v>
      </c>
      <c r="C51" s="240" t="s">
        <v>67</v>
      </c>
      <c r="D51" s="241">
        <v>0.81435025279388673</v>
      </c>
      <c r="E51" s="249">
        <v>977</v>
      </c>
      <c r="F51" s="242" t="s">
        <v>117</v>
      </c>
      <c r="G51" s="250" t="s">
        <v>200</v>
      </c>
      <c r="H51" s="251">
        <v>2</v>
      </c>
      <c r="I51" s="243">
        <v>2615.174</v>
      </c>
      <c r="J51" s="252">
        <v>3.8238373431366324E-2</v>
      </c>
      <c r="K51" s="254">
        <v>26.269762547348666</v>
      </c>
    </row>
    <row r="52" spans="1:11" ht="16.5">
      <c r="A52" s="247" t="s">
        <v>116</v>
      </c>
      <c r="B52" s="248" t="s">
        <v>429</v>
      </c>
      <c r="C52" s="240" t="s">
        <v>69</v>
      </c>
      <c r="D52" s="241">
        <v>0.86333333333333329</v>
      </c>
      <c r="E52" s="249">
        <v>8</v>
      </c>
      <c r="F52" s="242" t="s">
        <v>118</v>
      </c>
      <c r="G52" s="250" t="s">
        <v>231</v>
      </c>
      <c r="H52" s="251">
        <v>1</v>
      </c>
      <c r="I52" s="243">
        <v>2421.4839999999999</v>
      </c>
      <c r="J52" s="252">
        <v>0</v>
      </c>
      <c r="K52" s="254">
        <v>26.388776469305601</v>
      </c>
    </row>
    <row r="53" spans="1:11" ht="16.5">
      <c r="A53" s="247" t="s">
        <v>116</v>
      </c>
      <c r="B53" s="248" t="s">
        <v>478</v>
      </c>
      <c r="C53" s="240" t="s">
        <v>70</v>
      </c>
      <c r="D53" s="241">
        <v>0.75419040928421954</v>
      </c>
      <c r="E53" s="249">
        <v>3878</v>
      </c>
      <c r="F53" s="242" t="s">
        <v>117</v>
      </c>
      <c r="G53" s="250" t="s">
        <v>192</v>
      </c>
      <c r="H53" s="251">
        <v>13</v>
      </c>
      <c r="I53" s="243">
        <v>1962.1800000000003</v>
      </c>
      <c r="J53" s="252">
        <v>5.096372402124167E-2</v>
      </c>
      <c r="K53" s="254">
        <v>52.441672017857684</v>
      </c>
    </row>
    <row r="54" spans="1:11" ht="16.5">
      <c r="A54" s="247" t="s">
        <v>116</v>
      </c>
      <c r="B54" s="248" t="s">
        <v>433</v>
      </c>
      <c r="C54" s="240" t="s">
        <v>69</v>
      </c>
      <c r="D54" s="241">
        <v>0.85103291705947559</v>
      </c>
      <c r="E54" s="249">
        <v>7287</v>
      </c>
      <c r="F54" s="242" t="s">
        <v>118</v>
      </c>
      <c r="G54" s="250" t="s">
        <v>233</v>
      </c>
      <c r="H54" s="251">
        <v>9</v>
      </c>
      <c r="I54" s="243">
        <v>1316.847</v>
      </c>
      <c r="J54" s="252">
        <v>0.3037558653359122</v>
      </c>
      <c r="K54" s="254">
        <v>29.844013769253376</v>
      </c>
    </row>
    <row r="55" spans="1:11" ht="16.5">
      <c r="A55" s="247" t="s">
        <v>116</v>
      </c>
      <c r="B55" s="248" t="s">
        <v>437</v>
      </c>
      <c r="C55" s="240" t="s">
        <v>69</v>
      </c>
      <c r="D55" s="241">
        <v>0.88459528187028069</v>
      </c>
      <c r="E55" s="249">
        <v>8795</v>
      </c>
      <c r="F55" s="242" t="s">
        <v>118</v>
      </c>
      <c r="G55" s="250" t="s">
        <v>217</v>
      </c>
      <c r="H55" s="251">
        <v>4</v>
      </c>
      <c r="I55" s="243">
        <v>1301.0239999999999</v>
      </c>
      <c r="J55" s="252">
        <v>0</v>
      </c>
      <c r="K55" s="254">
        <v>36.663428191947268</v>
      </c>
    </row>
    <row r="56" spans="1:11" ht="16.5">
      <c r="A56" s="247" t="s">
        <v>116</v>
      </c>
      <c r="B56" s="248" t="s">
        <v>439</v>
      </c>
      <c r="C56" s="240" t="s">
        <v>67</v>
      </c>
      <c r="D56" s="241">
        <v>0.84861307226366367</v>
      </c>
      <c r="E56" s="249">
        <v>8262</v>
      </c>
      <c r="F56" s="242" t="s">
        <v>118</v>
      </c>
      <c r="G56" s="250" t="s">
        <v>238</v>
      </c>
      <c r="H56" s="251">
        <v>5</v>
      </c>
      <c r="I56" s="243">
        <v>1343.1079999999999</v>
      </c>
      <c r="J56" s="252">
        <v>7.4454176432572808E-2</v>
      </c>
      <c r="K56" s="254">
        <v>25.910053398535339</v>
      </c>
    </row>
    <row r="57" spans="1:11" ht="16.5">
      <c r="A57" s="247" t="s">
        <v>116</v>
      </c>
      <c r="B57" s="248" t="s">
        <v>533</v>
      </c>
      <c r="C57" s="240" t="s">
        <v>69</v>
      </c>
      <c r="D57" s="241">
        <v>0.88047619047619041</v>
      </c>
      <c r="E57" s="249">
        <v>7769</v>
      </c>
      <c r="F57" s="242" t="s">
        <v>118</v>
      </c>
      <c r="G57" s="250" t="s">
        <v>231</v>
      </c>
      <c r="H57" s="251">
        <v>1</v>
      </c>
      <c r="I57" s="243">
        <v>2134.0439999999999</v>
      </c>
      <c r="J57" s="252">
        <v>0</v>
      </c>
      <c r="K57" s="254">
        <v>44.047826567774614</v>
      </c>
    </row>
    <row r="58" spans="1:11" ht="16.5">
      <c r="A58" s="247" t="s">
        <v>116</v>
      </c>
      <c r="B58" s="248" t="s">
        <v>443</v>
      </c>
      <c r="C58" s="240" t="s">
        <v>70</v>
      </c>
      <c r="D58" s="241">
        <v>0.71599999999999997</v>
      </c>
      <c r="E58" s="249">
        <v>6792</v>
      </c>
      <c r="F58" s="242" t="s">
        <v>117</v>
      </c>
      <c r="G58" s="250" t="s">
        <v>198</v>
      </c>
      <c r="H58" s="251">
        <v>1</v>
      </c>
      <c r="I58" s="243">
        <v>2535.998</v>
      </c>
      <c r="J58" s="252">
        <v>3.9432207754107058E-2</v>
      </c>
      <c r="K58" s="254">
        <v>42.50791995892741</v>
      </c>
    </row>
    <row r="59" spans="1:11" ht="16.5">
      <c r="A59" s="247" t="s">
        <v>116</v>
      </c>
      <c r="B59" s="248" t="s">
        <v>449</v>
      </c>
      <c r="C59" s="240" t="s">
        <v>70</v>
      </c>
      <c r="D59" s="241">
        <v>0.74439999999999995</v>
      </c>
      <c r="E59" s="249">
        <v>8817</v>
      </c>
      <c r="F59" s="242" t="s">
        <v>117</v>
      </c>
      <c r="G59" s="250" t="s">
        <v>201</v>
      </c>
      <c r="H59" s="251">
        <v>1</v>
      </c>
      <c r="I59" s="243">
        <v>1436.2149999999999</v>
      </c>
      <c r="J59" s="252">
        <v>0.13925491656889813</v>
      </c>
      <c r="K59" s="254">
        <v>21.097119860188066</v>
      </c>
    </row>
    <row r="60" spans="1:11" ht="16.5">
      <c r="A60" s="247" t="s">
        <v>116</v>
      </c>
      <c r="B60" s="248" t="s">
        <v>451</v>
      </c>
      <c r="C60" s="240" t="s">
        <v>69</v>
      </c>
      <c r="D60" s="241">
        <v>0.85315910539916817</v>
      </c>
      <c r="E60" s="249">
        <v>1587</v>
      </c>
      <c r="F60" s="242" t="s">
        <v>118</v>
      </c>
      <c r="G60" s="250" t="s">
        <v>231</v>
      </c>
      <c r="H60" s="251">
        <v>14</v>
      </c>
      <c r="I60" s="243">
        <v>1873.4569999999999</v>
      </c>
      <c r="J60" s="252">
        <v>5.3377259259219725E-2</v>
      </c>
      <c r="K60" s="254">
        <v>23.005598740723702</v>
      </c>
    </row>
    <row r="61" spans="1:11" ht="16.5">
      <c r="A61" s="247" t="s">
        <v>116</v>
      </c>
      <c r="B61" s="248" t="s">
        <v>453</v>
      </c>
      <c r="C61" s="240" t="s">
        <v>69</v>
      </c>
      <c r="D61" s="241">
        <v>0.89600000000000002</v>
      </c>
      <c r="E61" s="249">
        <v>2189</v>
      </c>
      <c r="F61" s="242" t="s">
        <v>118</v>
      </c>
      <c r="G61" s="250" t="s">
        <v>213</v>
      </c>
      <c r="H61" s="251">
        <v>1</v>
      </c>
      <c r="I61" s="243">
        <v>1144.2840000000001</v>
      </c>
      <c r="J61" s="252">
        <v>0</v>
      </c>
      <c r="K61" s="254">
        <v>50.51193584809365</v>
      </c>
    </row>
  </sheetData>
  <mergeCells count="1">
    <mergeCell ref="A2:K2"/>
  </mergeCells>
  <phoneticPr fontId="2" type="noConversion"/>
  <conditionalFormatting sqref="C14:D61">
    <cfRule type="containsText" dxfId="30" priority="1" operator="containsText" text="F">
      <formula>NOT(ISERROR(SEARCH("F",C14)))</formula>
    </cfRule>
    <cfRule type="containsText" dxfId="29" priority="2" operator="containsText" text="D">
      <formula>NOT(ISERROR(SEARCH("D",C14)))</formula>
    </cfRule>
    <cfRule type="containsText" dxfId="28" priority="3" operator="containsText" text="C">
      <formula>NOT(ISERROR(SEARCH("C",C14)))</formula>
    </cfRule>
    <cfRule type="containsText" dxfId="27" priority="4" operator="containsText" text="B">
      <formula>NOT(ISERROR(SEARCH("B",C14)))</formula>
    </cfRule>
    <cfRule type="containsText" dxfId="26" priority="5" operator="containsText" text="A">
      <formula>NOT(ISERROR(SEARCH("A",C14)))</formula>
    </cfRule>
    <cfRule type="containsText" dxfId="25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2024-10-02T06:26:47Z</dcterms:modified>
</cp:coreProperties>
</file>