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57A1FD77-CC24-4117-B4FE-F098ABEFC9B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6" hidden="1">'D,F등급 명단'!$A$13:$R$46</definedName>
    <definedName name="_xlnm._FilterDatabase" localSheetId="4" hidden="1">운전자별!$A$4:$BR$88</definedName>
    <definedName name="_xlnm._FilterDatabase" localSheetId="3" hidden="1">차량별!$A$4:$AY$4</definedName>
    <definedName name="_xlnm.Print_Area" localSheetId="4">운전자별!$A$1:$R$88</definedName>
    <definedName name="_xlnm.Print_Area" localSheetId="1">종합!$A$1:$L$143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5" i="60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34" i="12" l="1"/>
  <c r="B135" i="12"/>
  <c r="H135" i="12" s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24" i="60" l="1"/>
  <c r="F16" i="60"/>
  <c r="F21" i="60"/>
  <c r="F26" i="60"/>
  <c r="F14" i="60"/>
  <c r="F19" i="60"/>
  <c r="F11" i="60"/>
  <c r="F13" i="60"/>
  <c r="F12" i="60"/>
  <c r="F36" i="60"/>
  <c r="F28" i="60"/>
  <c r="F22" i="60"/>
  <c r="F18" i="60"/>
  <c r="F10" i="60"/>
  <c r="F32" i="60"/>
  <c r="F37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B131" i="12" l="1"/>
  <c r="B132" i="12"/>
  <c r="B133" i="12"/>
  <c r="H133" i="12" s="1"/>
  <c r="U65" i="12"/>
  <c r="E132" i="12" l="1"/>
  <c r="I132" i="12"/>
  <c r="J132" i="12"/>
  <c r="D132" i="12"/>
  <c r="F131" i="12"/>
  <c r="I131" i="12"/>
  <c r="H131" i="12"/>
  <c r="F132" i="12"/>
  <c r="F135" i="12"/>
  <c r="D135" i="12"/>
  <c r="E135" i="12"/>
  <c r="G135" i="12"/>
  <c r="F133" i="12"/>
  <c r="I133" i="12"/>
  <c r="G132" i="12"/>
  <c r="H132" i="12"/>
  <c r="H134" i="12"/>
  <c r="J10" i="12"/>
  <c r="J31" i="12" s="1"/>
  <c r="K27" i="12"/>
  <c r="D133" i="12" l="1"/>
  <c r="D131" i="12"/>
  <c r="J131" i="12"/>
  <c r="F134" i="12"/>
  <c r="G131" i="12"/>
  <c r="E133" i="12"/>
  <c r="F130" i="12"/>
  <c r="D134" i="12"/>
  <c r="G130" i="12"/>
  <c r="D130" i="12"/>
  <c r="J133" i="12"/>
  <c r="E131" i="12"/>
  <c r="E134" i="12"/>
  <c r="E130" i="12"/>
  <c r="J130" i="12"/>
  <c r="J135" i="12"/>
  <c r="G134" i="12"/>
  <c r="I134" i="12"/>
  <c r="G133" i="12"/>
  <c r="J134" i="12"/>
  <c r="I135" i="12"/>
  <c r="I130" i="12"/>
  <c r="D27" i="12"/>
  <c r="F51" i="12" a="1"/>
  <c r="I51" i="12" a="1"/>
  <c r="H51" i="12" a="1"/>
  <c r="G51" i="12" a="1"/>
  <c r="E51" i="12" a="1"/>
  <c r="D51" i="12" a="1"/>
  <c r="N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<sst xmlns="http://schemas.openxmlformats.org/spreadsheetml/2006/main" count="2404" uniqueCount="560">
  <si>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</si>
  <si>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</si>
  <si>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</si>
  <si>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</si>
  <si>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</si>
  <si>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</si>
  <si>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</si>
  <si>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</si>
  <si>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</si>
  <si>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</si>
  <si>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</si>
  <si>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</si>
  <si>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</si>
  <si>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</si>
  <si>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</si>
  <si>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</si>
  <si>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</si>
  <si>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</si>
  <si>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</si>
  <si>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</si>
  <si>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</si>
  <si>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</si>
  <si>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</si>
  <si>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</si>
  <si>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</si>
  <si>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</si>
  <si>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</si>
  <si>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</si>
  <si>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</si>
  <si>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</si>
  <si>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</si>
  <si>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</si>
  <si>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</si>
  <si>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</si>
  <si>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</si>
  <si>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</si>
  <si>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</si>
  <si>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</si>
  <si>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</si>
  <si>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</si>
  <si>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</si>
  <si>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</si>
  <si>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</si>
  <si>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</si>
  <si>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</si>
  <si>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</si>
  <si>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</si>
  <si>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</si>
  <si>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</si>
  <si>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</si>
  <si>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</si>
  <si>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</si>
  <si>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</si>
  <si>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</si>
  <si>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</si>
  <si>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</si>
  <si>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</si>
  <si>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</si>
  <si>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</si>
  <si>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</si>
  <si>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</si>
  <si>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</si>
  <si>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</si>
  <si>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</si>
  <si>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</si>
  <si>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</si>
  <si>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</si>
  <si>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</si>
  <si>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</si>
  <si>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</si>
  <si>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</si>
  <si>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</si>
  <si>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</si>
  <si>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</si>
  <si>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</si>
  <si>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</si>
  <si>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</si>
  <si>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</si>
  <si>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</si>
  <si>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</si>
  <si>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</si>
  <si>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</si>
  <si>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</si>
  <si>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</si>
  <si>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</si>
  <si>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</si>
  <si>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</si>
  <si>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</si>
  <si>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</si>
  <si>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</si>
  <si>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</si>
  <si>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</si>
  <si>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</si>
  <si>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</si>
  <si>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</si>
  <si>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</si>
  <si>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</si>
  <si>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</si>
  <si>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</si>
  <si>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</si>
  <si>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</si>
  <si>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</si>
  <si>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</si>
  <si>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</si>
  <si>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</si>
  <si>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</si>
  <si>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</si>
  <si>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</si>
  <si>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</si>
  <si>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</si>
  <si>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</si>
  <si>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</si>
  <si>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</si>
  <si>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</si>
  <si>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</si>
  <si>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</si>
  <si>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신흥교통</t>
  </si>
  <si>
    <t>13</t>
  </si>
  <si>
    <t>330</t>
  </si>
  <si>
    <t>46</t>
  </si>
  <si>
    <t>519</t>
  </si>
  <si>
    <t>82</t>
  </si>
  <si>
    <t>93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</si>
  <si>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</si>
  <si>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</si>
  <si>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</si>
  <si>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</si>
  <si>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</si>
  <si>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</si>
  <si>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</si>
  <si>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</si>
  <si>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</si>
  <si>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</si>
  <si>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</si>
  <si>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</si>
  <si>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</si>
  <si>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</si>
  <si>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</si>
  <si>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</si>
  <si>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</si>
  <si>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</si>
  <si>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</si>
  <si>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</si>
  <si>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</si>
  <si>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</si>
  <si>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</si>
  <si>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</si>
  <si>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</si>
  <si>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</si>
  <si>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</si>
  <si>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</si>
  <si>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</si>
  <si>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</si>
  <si>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</si>
  <si>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</si>
  <si>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</si>
  <si>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</si>
  <si>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</si>
  <si>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</si>
  <si>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</si>
  <si>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</si>
  <si>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</si>
  <si>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</si>
  <si>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</si>
  <si>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</si>
  <si>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</si>
  <si>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</si>
  <si>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</si>
  <si>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</si>
  <si>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</si>
  <si>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</si>
  <si>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</si>
  <si>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</si>
  <si>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</si>
  <si>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</si>
  <si>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</si>
  <si>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</si>
  <si>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</si>
  <si>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</si>
  <si>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</si>
  <si>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</si>
  <si>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</si>
  <si>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</si>
  <si>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</si>
  <si>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</si>
  <si>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</si>
  <si>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</si>
  <si>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</si>
  <si>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</si>
  <si>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</si>
  <si>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</si>
  <si>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</si>
  <si>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저상</t>
  </si>
  <si>
    <t>EC</t>
  </si>
  <si>
    <t>신흥교통</t>
    <phoneticPr fontId="2" type="noConversion"/>
  </si>
  <si>
    <t>70바4006</t>
  </si>
  <si>
    <t>대형</t>
  </si>
  <si>
    <t>1313</t>
  </si>
  <si>
    <t>70바4007</t>
  </si>
  <si>
    <t>71바6251</t>
  </si>
  <si>
    <t>71바6261</t>
  </si>
  <si>
    <t>신흥교통13C1</t>
  </si>
  <si>
    <t>71바6262</t>
  </si>
  <si>
    <t>71바6275</t>
  </si>
  <si>
    <t>71바6277</t>
  </si>
  <si>
    <t>71바6286</t>
  </si>
  <si>
    <t>71바6290</t>
  </si>
  <si>
    <t>70바4003</t>
  </si>
  <si>
    <t>330330</t>
  </si>
  <si>
    <t>70바4011</t>
  </si>
  <si>
    <t>70바4013</t>
  </si>
  <si>
    <t>70바4014</t>
  </si>
  <si>
    <t>71바6253</t>
  </si>
  <si>
    <t>71바6255</t>
  </si>
  <si>
    <t>신흥교통330C1</t>
  </si>
  <si>
    <t>71바6295</t>
  </si>
  <si>
    <t>71바6297</t>
  </si>
  <si>
    <t>71바6298</t>
  </si>
  <si>
    <t>4646</t>
  </si>
  <si>
    <t>71바6279</t>
  </si>
  <si>
    <t>71바6280</t>
  </si>
  <si>
    <t>신흥교통46B1</t>
  </si>
  <si>
    <t>71바6284</t>
  </si>
  <si>
    <t>71바6287</t>
  </si>
  <si>
    <t>71바6288</t>
  </si>
  <si>
    <t>71바6289</t>
  </si>
  <si>
    <t>71바6292</t>
  </si>
  <si>
    <t>74바1007</t>
  </si>
  <si>
    <t>74바1008</t>
  </si>
  <si>
    <t>70바4005</t>
  </si>
  <si>
    <t>70바4017</t>
  </si>
  <si>
    <t>71바6296</t>
  </si>
  <si>
    <t>권영준</t>
  </si>
  <si>
    <t>5258368</t>
  </si>
  <si>
    <t>김락규</t>
  </si>
  <si>
    <t>5255085</t>
  </si>
  <si>
    <t>김범수</t>
  </si>
  <si>
    <t>5256651</t>
  </si>
  <si>
    <t>김상용</t>
  </si>
  <si>
    <t>5254211</t>
  </si>
  <si>
    <t>김세원</t>
  </si>
  <si>
    <t>5251640</t>
  </si>
  <si>
    <t>김용만</t>
  </si>
  <si>
    <t>525865</t>
  </si>
  <si>
    <t>김용진</t>
  </si>
  <si>
    <t>5254554</t>
  </si>
  <si>
    <t>김운상</t>
  </si>
  <si>
    <t>5258246</t>
  </si>
  <si>
    <t>김정열</t>
  </si>
  <si>
    <t>5255000</t>
  </si>
  <si>
    <t>김정훈</t>
  </si>
  <si>
    <t>5254627</t>
  </si>
  <si>
    <t>김종관</t>
  </si>
  <si>
    <t>5259380</t>
  </si>
  <si>
    <t>김철민</t>
  </si>
  <si>
    <t>5251734</t>
  </si>
  <si>
    <t>김태산</t>
  </si>
  <si>
    <t>5257807</t>
  </si>
  <si>
    <t>노경록</t>
  </si>
  <si>
    <t>525310</t>
  </si>
  <si>
    <t>마일영</t>
  </si>
  <si>
    <t>5252010</t>
  </si>
  <si>
    <t>박경배</t>
  </si>
  <si>
    <t>5256539</t>
  </si>
  <si>
    <t>박명대</t>
  </si>
  <si>
    <t>5252086</t>
  </si>
  <si>
    <t>박인재</t>
  </si>
  <si>
    <t>5257400</t>
  </si>
  <si>
    <t>배면</t>
  </si>
  <si>
    <t>5256307</t>
  </si>
  <si>
    <t>배정현</t>
  </si>
  <si>
    <t>5259972</t>
  </si>
  <si>
    <t>백종찬</t>
  </si>
  <si>
    <t>5255247</t>
  </si>
  <si>
    <t>변성만</t>
  </si>
  <si>
    <t>525320</t>
  </si>
  <si>
    <t>손영준</t>
  </si>
  <si>
    <t>5259642</t>
  </si>
  <si>
    <t>송원순</t>
  </si>
  <si>
    <t>5257290</t>
  </si>
  <si>
    <t>양계호</t>
  </si>
  <si>
    <t>5257357</t>
  </si>
  <si>
    <t>양정목</t>
  </si>
  <si>
    <t>5252606</t>
  </si>
  <si>
    <t>양혁진</t>
  </si>
  <si>
    <t>5256001</t>
  </si>
  <si>
    <t>오성균</t>
  </si>
  <si>
    <t>5252784</t>
  </si>
  <si>
    <t>오태호</t>
  </si>
  <si>
    <t>5258898</t>
  </si>
  <si>
    <t>용석국</t>
  </si>
  <si>
    <t>5254487</t>
  </si>
  <si>
    <t>윤철희</t>
  </si>
  <si>
    <t>5255146</t>
  </si>
  <si>
    <t>은병철</t>
  </si>
  <si>
    <t>5257178</t>
  </si>
  <si>
    <t>이광호</t>
  </si>
  <si>
    <t>5259182</t>
  </si>
  <si>
    <t>이기하</t>
  </si>
  <si>
    <t>525755</t>
  </si>
  <si>
    <t>이문규</t>
  </si>
  <si>
    <t>525852</t>
  </si>
  <si>
    <t>이상돈</t>
  </si>
  <si>
    <t>525906</t>
  </si>
  <si>
    <t>이상은</t>
  </si>
  <si>
    <t>5252699</t>
  </si>
  <si>
    <t>이상호B</t>
  </si>
  <si>
    <t>5257508</t>
  </si>
  <si>
    <t>이상흔</t>
  </si>
  <si>
    <t>525407</t>
  </si>
  <si>
    <t>이성희</t>
  </si>
  <si>
    <t>5255003</t>
  </si>
  <si>
    <t>이영재</t>
  </si>
  <si>
    <t>5256684</t>
  </si>
  <si>
    <t>이영현</t>
  </si>
  <si>
    <t>525785</t>
  </si>
  <si>
    <t>이정환</t>
  </si>
  <si>
    <t>5257615</t>
  </si>
  <si>
    <t>이제윤</t>
  </si>
  <si>
    <t>5256559</t>
  </si>
  <si>
    <t>이준영</t>
  </si>
  <si>
    <t>5258125</t>
  </si>
  <si>
    <t>이충열</t>
  </si>
  <si>
    <t>525276</t>
  </si>
  <si>
    <t>이한길</t>
  </si>
  <si>
    <t>5257870</t>
  </si>
  <si>
    <t>이호종</t>
  </si>
  <si>
    <t>5255567</t>
  </si>
  <si>
    <t>이흥모</t>
  </si>
  <si>
    <t>5259931</t>
  </si>
  <si>
    <t>임성호</t>
  </si>
  <si>
    <t>5254756</t>
  </si>
  <si>
    <t>장철수</t>
  </si>
  <si>
    <t>5251095</t>
  </si>
  <si>
    <t>정경준</t>
  </si>
  <si>
    <t>5256445</t>
  </si>
  <si>
    <t>정상원</t>
  </si>
  <si>
    <t>5257025</t>
  </si>
  <si>
    <t>정승용</t>
  </si>
  <si>
    <t>5256484</t>
  </si>
  <si>
    <t>정종훈</t>
  </si>
  <si>
    <t>5252361</t>
  </si>
  <si>
    <t>정해원</t>
  </si>
  <si>
    <t>5256635</t>
  </si>
  <si>
    <t>조경화</t>
  </si>
  <si>
    <t>5255432</t>
  </si>
  <si>
    <t>조주현</t>
  </si>
  <si>
    <t>5254411</t>
  </si>
  <si>
    <t>조태현</t>
  </si>
  <si>
    <t>5251388</t>
  </si>
  <si>
    <t>주영인</t>
  </si>
  <si>
    <t>5257935</t>
  </si>
  <si>
    <t>진영호</t>
  </si>
  <si>
    <t>5259619</t>
  </si>
  <si>
    <t>차규춘</t>
  </si>
  <si>
    <t>525278</t>
  </si>
  <si>
    <t>최상락</t>
  </si>
  <si>
    <t>5251154</t>
  </si>
  <si>
    <t>최우성</t>
  </si>
  <si>
    <t>5254050</t>
  </si>
  <si>
    <t>하현자</t>
  </si>
  <si>
    <t>5253881</t>
  </si>
  <si>
    <t>허영범</t>
  </si>
  <si>
    <t>5256532</t>
  </si>
  <si>
    <t>홍찬기</t>
  </si>
  <si>
    <t>5257573</t>
  </si>
  <si>
    <t>황인석</t>
  </si>
  <si>
    <t>5256749</t>
  </si>
  <si>
    <t>윤한솔</t>
  </si>
  <si>
    <t>5252102</t>
  </si>
  <si>
    <t>신흥교통13C2</t>
  </si>
  <si>
    <t>신흥교통13C3</t>
  </si>
  <si>
    <t>신흥교통330C2</t>
  </si>
  <si>
    <t>▽</t>
  </si>
  <si>
    <t>70바4010</t>
  </si>
  <si>
    <t>70바4015</t>
  </si>
  <si>
    <t>=</t>
  </si>
  <si>
    <t>71바6256</t>
  </si>
  <si>
    <t>▲</t>
  </si>
  <si>
    <t>김종현B</t>
  </si>
  <si>
    <t>525922</t>
  </si>
  <si>
    <t>김지윤</t>
  </si>
  <si>
    <t>5254512</t>
  </si>
  <si>
    <t>김화윤</t>
  </si>
  <si>
    <t>5255658</t>
  </si>
  <si>
    <t>이진수</t>
  </si>
  <si>
    <t>525463</t>
  </si>
  <si>
    <t>장현</t>
  </si>
  <si>
    <t>525886</t>
  </si>
  <si>
    <t>조남희</t>
  </si>
  <si>
    <t>5257470</t>
  </si>
  <si>
    <t>인천전체</t>
  </si>
  <si>
    <t>67%(2명)</t>
  </si>
  <si>
    <t>11%(1명)</t>
  </si>
  <si>
    <t>0%(0명)</t>
  </si>
  <si>
    <t>33%(1명)</t>
  </si>
  <si>
    <t>44%(4명)</t>
  </si>
  <si>
    <t>13%(1명)</t>
  </si>
  <si>
    <t>100%(2명)</t>
  </si>
  <si>
    <t>신흥교통13D1</t>
  </si>
  <si>
    <t>신흥교통13D2</t>
  </si>
  <si>
    <t>신흥교통13D3</t>
  </si>
  <si>
    <t>신흥교통330F1</t>
  </si>
  <si>
    <t>신흥교통330D2</t>
  </si>
  <si>
    <t>신흥교통330D3</t>
  </si>
  <si>
    <t>신흥교통330D1</t>
  </si>
  <si>
    <t>신흥교통46A1</t>
  </si>
  <si>
    <t>신흥교통46B2</t>
  </si>
  <si>
    <t>신흥교통46D1</t>
  </si>
  <si>
    <t>519519</t>
  </si>
  <si>
    <t>신흥교통519F2</t>
  </si>
  <si>
    <t>신흥교통519F1</t>
  </si>
  <si>
    <t>8282</t>
  </si>
  <si>
    <t>신흥교통82C1</t>
  </si>
  <si>
    <t>신흥교통82F1</t>
  </si>
  <si>
    <t>9393</t>
  </si>
  <si>
    <t>신흥교통93A2</t>
  </si>
  <si>
    <t>신흥교통93S1</t>
  </si>
  <si>
    <t>신흥교통93A1</t>
  </si>
  <si>
    <t>예비</t>
  </si>
  <si>
    <t>예비예비</t>
  </si>
  <si>
    <t>NULL</t>
  </si>
  <si>
    <t>5251</t>
  </si>
  <si>
    <t>강봉운</t>
  </si>
  <si>
    <t>5258684</t>
  </si>
  <si>
    <t>김우겸</t>
  </si>
  <si>
    <t>5251952</t>
  </si>
  <si>
    <t>한영길</t>
  </si>
  <si>
    <t>525771</t>
  </si>
  <si>
    <t>개선율(유카전)</t>
  </si>
  <si>
    <t>순위</t>
  </si>
  <si>
    <t>3위/(32개사)</t>
  </si>
  <si>
    <t>38%(3명)</t>
  </si>
  <si>
    <t>-</t>
    <phoneticPr fontId="2" type="noConversion"/>
  </si>
  <si>
    <t>24'09</t>
    <phoneticPr fontId="2" type="noConversion"/>
  </si>
  <si>
    <t>분석기간: 24.09.01-24.09.30</t>
    <phoneticPr fontId="2" type="noConversion"/>
  </si>
  <si>
    <t>-</t>
  </si>
  <si>
    <t>20%(1명)</t>
  </si>
  <si>
    <t>40%(2명)</t>
  </si>
  <si>
    <t>75%(3명)</t>
  </si>
  <si>
    <t>33%(3명)</t>
  </si>
  <si>
    <t>50%(4명)</t>
  </si>
  <si>
    <t>25%(1명)</t>
  </si>
  <si>
    <t>8%(7명)</t>
  </si>
  <si>
    <t>13%(11명)</t>
  </si>
  <si>
    <t>26%(22명)</t>
  </si>
  <si>
    <t>22%(19명)</t>
  </si>
  <si>
    <t>18%(14명)</t>
  </si>
  <si>
    <t>신흥교통13D4</t>
  </si>
  <si>
    <t>신흥교통13B1</t>
  </si>
  <si>
    <t>신흥교통330C4</t>
  </si>
  <si>
    <t>신흥교통330S1</t>
  </si>
  <si>
    <t>신흥교통330C3</t>
  </si>
  <si>
    <t>신흥교통46S1</t>
  </si>
  <si>
    <t>신흥교통82C2</t>
  </si>
  <si>
    <t>신흥교통82C3</t>
  </si>
  <si>
    <t>신흥교통예비A1</t>
  </si>
  <si>
    <t>신흥교통예비B4</t>
  </si>
  <si>
    <t>5251556.69</t>
  </si>
  <si>
    <t>5252240</t>
  </si>
  <si>
    <t>5252240692.521</t>
  </si>
  <si>
    <t>5256034</t>
  </si>
  <si>
    <t>5256034235.94</t>
  </si>
  <si>
    <t>5258684403.717</t>
  </si>
  <si>
    <t>5258368285.589</t>
  </si>
  <si>
    <t>김기철</t>
  </si>
  <si>
    <t>5255255</t>
  </si>
  <si>
    <t>5255255608.992</t>
  </si>
  <si>
    <t>52550859375.715</t>
  </si>
  <si>
    <t>52566513429.046</t>
  </si>
  <si>
    <t>5254211209.965</t>
  </si>
  <si>
    <t>5251640677.545</t>
  </si>
  <si>
    <t>525865560.911</t>
  </si>
  <si>
    <t>5254554842.271</t>
  </si>
  <si>
    <t>52519521638.355</t>
  </si>
  <si>
    <t>5258246357.55</t>
  </si>
  <si>
    <t>5255000851.121</t>
  </si>
  <si>
    <t>52546272752.999</t>
  </si>
  <si>
    <t>52593801294.267</t>
  </si>
  <si>
    <t>5259221527.753</t>
  </si>
  <si>
    <t>52545121908.267</t>
  </si>
  <si>
    <t>52517341976.342</t>
  </si>
  <si>
    <t>52578071467.6</t>
  </si>
  <si>
    <t>52556582177.052</t>
  </si>
  <si>
    <t>525310327.4</t>
  </si>
  <si>
    <t>52520102365.044</t>
  </si>
  <si>
    <t>52565395245.45</t>
  </si>
  <si>
    <t>52520862216.721</t>
  </si>
  <si>
    <t>5257400238.421</t>
  </si>
  <si>
    <t>5256307253.91</t>
  </si>
  <si>
    <t>5259972974.226</t>
  </si>
  <si>
    <t>5255247520.877</t>
  </si>
  <si>
    <t>5253204501.438</t>
  </si>
  <si>
    <t>52596421941.692</t>
  </si>
  <si>
    <t>52572901613.136</t>
  </si>
  <si>
    <t>52573571251.555</t>
  </si>
  <si>
    <t>52526063961.397</t>
  </si>
  <si>
    <t>5256001247.755</t>
  </si>
  <si>
    <t>52527842815.425</t>
  </si>
  <si>
    <t>5258898633.637</t>
  </si>
  <si>
    <t>52544873906.073</t>
  </si>
  <si>
    <t>52551464455.896</t>
  </si>
  <si>
    <t>5252102782.866</t>
  </si>
  <si>
    <t>52571781742.647</t>
  </si>
  <si>
    <t>52591823387.922</t>
  </si>
  <si>
    <t>5257553817.744</t>
  </si>
  <si>
    <t>5258521459.483</t>
  </si>
  <si>
    <t>525906245.241</t>
  </si>
  <si>
    <t>52526994871.661</t>
  </si>
  <si>
    <t>52575082159.612</t>
  </si>
  <si>
    <t>525407763.833</t>
  </si>
  <si>
    <t>5255003605.869</t>
  </si>
  <si>
    <t>52566843753.752</t>
  </si>
  <si>
    <t>5257851944.152</t>
  </si>
  <si>
    <t>5257615299.791</t>
  </si>
  <si>
    <t>5256559153.962</t>
  </si>
  <si>
    <t>52581251407.675</t>
  </si>
  <si>
    <t>5254631146.816</t>
  </si>
  <si>
    <t>5252761470.372</t>
  </si>
  <si>
    <t>5257870674.988</t>
  </si>
  <si>
    <t>이한종</t>
  </si>
  <si>
    <t>5254780</t>
  </si>
  <si>
    <t>52547801010.973</t>
  </si>
  <si>
    <t>52555674582.283</t>
  </si>
  <si>
    <t>5259931246.403</t>
  </si>
  <si>
    <t>5254756245.47</t>
  </si>
  <si>
    <t>52510954593.993</t>
  </si>
  <si>
    <t>525886946.637</t>
  </si>
  <si>
    <t>5256445234.283</t>
  </si>
  <si>
    <t>52570251607.057</t>
  </si>
  <si>
    <t>5256484533.968</t>
  </si>
  <si>
    <t>52523612084.054</t>
  </si>
  <si>
    <t>52566354221.945</t>
  </si>
  <si>
    <t>5255432247.091</t>
  </si>
  <si>
    <t>52574702269.961</t>
  </si>
  <si>
    <t>52544111964.571</t>
  </si>
  <si>
    <t>52513881840.413</t>
  </si>
  <si>
    <t>52579351222.08</t>
  </si>
  <si>
    <t>52596192100.927</t>
  </si>
  <si>
    <t>5252781563.71</t>
  </si>
  <si>
    <t>최광호</t>
  </si>
  <si>
    <t>5254961</t>
  </si>
  <si>
    <t>5254961421.349</t>
  </si>
  <si>
    <t>52511541065.424</t>
  </si>
  <si>
    <t>52540504449.822</t>
  </si>
  <si>
    <t>5253881289.795</t>
  </si>
  <si>
    <t>525771452.981</t>
  </si>
  <si>
    <t>52565321943.617</t>
  </si>
  <si>
    <t>5257573738.333</t>
  </si>
  <si>
    <t>52567494510.14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</si>
  <si>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</si>
  <si>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</si>
  <si>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</si>
  <si>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</si>
  <si>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</si>
  <si>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</si>
  <si>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</si>
  <si>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</si>
  <si>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</si>
  <si>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9월]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</si>
</sst>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0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0" fontId="69" fillId="8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3" fillId="14" borderId="0" xfId="0" applyNumberFormat="1" applyFont="1" applyFill="1" applyAlignment="1">
      <alignment horizontal="center" vertical="center" wrapText="1"/>
    </xf>
    <xf numFmtId="0" fontId="30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77" fontId="30" fillId="0" borderId="0" xfId="1" applyNumberFormat="1" applyFont="1" applyFill="1" applyBorder="1">
      <alignment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3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77" fillId="0" borderId="0" xfId="568" applyFont="1">
      <alignment vertical="center"/>
    </xf>
    <xf numFmtId="0" fontId="78" fillId="0" borderId="0" xfId="568" applyFont="1">
      <alignment vertical="center"/>
    </xf>
    <xf numFmtId="0" fontId="75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1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2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1" fillId="16" borderId="0" xfId="568" applyNumberFormat="1" applyFont="1" applyFill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193" fontId="79" fillId="17" borderId="41" xfId="562" applyNumberFormat="1" applyFont="1" applyFill="1" applyBorder="1" applyAlignment="1">
      <alignment horizontal="center" vertical="center"/>
    </xf>
    <xf numFmtId="177" fontId="80" fillId="0" borderId="42" xfId="4" applyNumberFormat="1" applyFont="1" applyFill="1" applyBorder="1" applyAlignment="1">
      <alignment horizontal="center" vertical="center" wrapText="1"/>
    </xf>
    <xf numFmtId="177" fontId="74" fillId="18" borderId="42" xfId="4" applyNumberFormat="1" applyFont="1" applyFill="1" applyBorder="1" applyAlignment="1">
      <alignment horizontal="center" vertical="center" wrapText="1"/>
    </xf>
    <xf numFmtId="9" fontId="74" fillId="0" borderId="43" xfId="563" applyFont="1" applyFill="1" applyBorder="1" applyAlignment="1">
      <alignment horizontal="center" vertical="center"/>
    </xf>
    <xf numFmtId="194" fontId="79" fillId="17" borderId="44" xfId="562" applyNumberFormat="1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right" vertical="center" wrapText="1"/>
    </xf>
    <xf numFmtId="10" fontId="74" fillId="18" borderId="46" xfId="563" applyNumberFormat="1" applyFont="1" applyFill="1" applyBorder="1" applyAlignment="1">
      <alignment horizontal="center" vertical="center" wrapText="1"/>
    </xf>
    <xf numFmtId="178" fontId="74" fillId="0" borderId="45" xfId="563" applyNumberFormat="1" applyFont="1" applyFill="1" applyBorder="1" applyAlignment="1">
      <alignment horizontal="right" vertical="center"/>
    </xf>
    <xf numFmtId="0" fontId="79" fillId="17" borderId="47" xfId="562" applyNumberFormat="1" applyFont="1" applyFill="1" applyBorder="1" applyAlignment="1">
      <alignment horizontal="center" vertical="center"/>
    </xf>
    <xf numFmtId="10" fontId="80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9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80" fillId="0" borderId="46" xfId="4" applyNumberFormat="1" applyFont="1" applyFill="1" applyBorder="1" applyAlignment="1">
      <alignment horizontal="center" vertical="center" wrapText="1"/>
    </xf>
    <xf numFmtId="177" fontId="80" fillId="0" borderId="48" xfId="4" applyNumberFormat="1" applyFont="1" applyFill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19" fillId="0" borderId="0" xfId="568" applyFont="1" applyAlignment="1">
      <alignment horizontal="center" vertical="center"/>
    </xf>
    <xf numFmtId="192" fontId="85" fillId="16" borderId="0" xfId="568" applyNumberFormat="1" applyFont="1" applyFill="1" applyAlignment="1">
      <alignment horizontal="right" vertical="center"/>
    </xf>
  </cellXfs>
  <cellStyles count="571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22-4C74-89DC-A9926A37F3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00-4AC5-88B3-FCEDE2BEFEFC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00-4AC5-88B3-FCEDE2BEFE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2.3762011212583198</c:v>
                </c:pt>
                <c:pt idx="5">
                  <c:v>2.3101426486420067</c:v>
                </c:pt>
                <c:pt idx="6">
                  <c:v>2.2244606859986944</c:v>
                </c:pt>
                <c:pt idx="7">
                  <c:v>2.2155067827754045</c:v>
                </c:pt>
                <c:pt idx="8">
                  <c:v>2.2635578763197111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8.2352941176470587E-2</c:v>
                </c:pt>
                <c:pt idx="1">
                  <c:v>0.12941176470588237</c:v>
                </c:pt>
                <c:pt idx="2">
                  <c:v>0.12941176470588237</c:v>
                </c:pt>
                <c:pt idx="3">
                  <c:v>0.25882352941176473</c:v>
                </c:pt>
                <c:pt idx="4">
                  <c:v>0.22352941176470589</c:v>
                </c:pt>
                <c:pt idx="5">
                  <c:v>0.17647058823529413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0.1111111111111111</c:v>
                </c:pt>
                <c:pt idx="3">
                  <c:v>0</c:v>
                </c:pt>
                <c:pt idx="4">
                  <c:v>0.25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0.33333333333333331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0.44444444444444442</c:v>
                </c:pt>
                <c:pt idx="3">
                  <c:v>0.375</c:v>
                </c:pt>
                <c:pt idx="4">
                  <c:v>0.75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0.66666666666666663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0.33333333333333331</c:v>
                </c:pt>
                <c:pt idx="1">
                  <c:v>0.2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93 </c:v>
                </c:pt>
                <c:pt idx="1">
                  <c:v> 46 </c:v>
                </c:pt>
                <c:pt idx="2">
                  <c:v> 330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20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784412</xdr:rowOff>
    </xdr:from>
    <xdr:to>
      <xdr:col>2</xdr:col>
      <xdr:colOff>156883</xdr:colOff>
      <xdr:row>17</xdr:row>
      <xdr:rowOff>44824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969559"/>
          <a:ext cx="358589" cy="2465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201704</xdr:colOff>
      <xdr:row>12</xdr:row>
      <xdr:rowOff>89647</xdr:rowOff>
    </xdr:from>
    <xdr:to>
      <xdr:col>2</xdr:col>
      <xdr:colOff>302561</xdr:colOff>
      <xdr:row>13</xdr:row>
      <xdr:rowOff>280148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7" y="4022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188257</xdr:colOff>
      <xdr:row>9</xdr:row>
      <xdr:rowOff>255496</xdr:rowOff>
    </xdr:from>
    <xdr:to>
      <xdr:col>6</xdr:col>
      <xdr:colOff>345144</xdr:colOff>
      <xdr:row>11</xdr:row>
      <xdr:rowOff>154644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F195FE4D-7969-4FB6-A048-E032E22D1587}"/>
            </a:ext>
          </a:extLst>
        </xdr:cNvPr>
        <xdr:cNvSpPr txBox="1"/>
      </xdr:nvSpPr>
      <xdr:spPr>
        <a:xfrm>
          <a:off x="3841375" y="331470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6B2BF3-4123-4ADB-87FC-1DA00E8D00D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589430</xdr:colOff>
      <xdr:row>11</xdr:row>
      <xdr:rowOff>40340</xdr:rowOff>
    </xdr:from>
    <xdr:to>
      <xdr:col>5</xdr:col>
      <xdr:colOff>806823</xdr:colOff>
      <xdr:row>11</xdr:row>
      <xdr:rowOff>179294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6C47C37-9BAC-4AC2-B18F-72A3BE8D6988}"/>
            </a:ext>
          </a:extLst>
        </xdr:cNvPr>
        <xdr:cNvCxnSpPr/>
      </xdr:nvCxnSpPr>
      <xdr:spPr>
        <a:xfrm>
          <a:off x="4242548" y="3682252"/>
          <a:ext cx="217393" cy="1389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833716</xdr:colOff>
      <xdr:row>8</xdr:row>
      <xdr:rowOff>833720</xdr:rowOff>
    </xdr:from>
    <xdr:to>
      <xdr:col>6</xdr:col>
      <xdr:colOff>990603</xdr:colOff>
      <xdr:row>10</xdr:row>
      <xdr:rowOff>150162</xdr:rowOff>
    </xdr:to>
    <xdr:sp macro="" textlink="$K$19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4486834" y="301886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259977</xdr:colOff>
      <xdr:row>10</xdr:row>
      <xdr:rowOff>134470</xdr:rowOff>
    </xdr:from>
    <xdr:to>
      <xdr:col>6</xdr:col>
      <xdr:colOff>481853</xdr:colOff>
      <xdr:row>11</xdr:row>
      <xdr:rowOff>136711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 flipV="1">
          <a:off x="4787153" y="3485029"/>
          <a:ext cx="221876" cy="2935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8554687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110</v>
      </c>
      <c r="C2" s="59"/>
      <c r="D2" s="59"/>
      <c r="E2" s="59"/>
      <c r="F2" s="59"/>
      <c r="G2" s="59"/>
      <c r="H2" s="59"/>
      <c r="I2" s="59"/>
      <c r="J2" s="59"/>
      <c r="K2" s="67" t="s">
        <v>435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112</v>
      </c>
      <c r="C4" s="298" t="s">
        <v>38</v>
      </c>
      <c r="D4" s="298"/>
      <c r="E4" s="64" t="s">
        <v>111</v>
      </c>
      <c r="F4" s="64" t="s">
        <v>64</v>
      </c>
      <c r="G4" s="266" t="s">
        <v>114</v>
      </c>
      <c r="H4" s="39"/>
      <c r="I4" s="39"/>
      <c r="J4" s="98" t="s">
        <v>35</v>
      </c>
      <c r="K4" s="98" t="s">
        <v>36</v>
      </c>
    </row>
    <row r="5" spans="1:28" ht="48.75" customHeight="1">
      <c r="B5" s="66" t="s">
        <v>434</v>
      </c>
      <c r="C5" s="299" t="s">
        <v>194</v>
      </c>
      <c r="D5" s="299"/>
      <c r="E5" s="65">
        <v>6</v>
      </c>
      <c r="F5" s="66">
        <v>43</v>
      </c>
      <c r="G5" s="232" t="s">
        <v>69</v>
      </c>
      <c r="H5" s="39"/>
      <c r="I5" s="39"/>
      <c r="J5" s="97" t="s">
        <v>50</v>
      </c>
      <c r="K5" s="96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86"/>
    </row>
    <row r="7" spans="1:28" ht="16.5" customHeight="1">
      <c r="B7" s="54" t="s">
        <v>127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7"/>
      <c r="P9" s="297"/>
    </row>
    <row r="10" spans="1:28" ht="23.25" customHeight="1" thickBot="1">
      <c r="G10" s="6"/>
      <c r="H10" s="192" t="s">
        <v>91</v>
      </c>
      <c r="I10" s="193" t="s">
        <v>92</v>
      </c>
      <c r="J10" s="194" t="str">
        <f>C5</f>
        <v>신흥교통</v>
      </c>
      <c r="K10" s="195" t="s">
        <v>93</v>
      </c>
      <c r="X10" s="286"/>
      <c r="Z10" s="40"/>
      <c r="AA10" s="20"/>
      <c r="AB10" s="20"/>
    </row>
    <row r="11" spans="1:28" ht="23.25" customHeight="1" thickTop="1">
      <c r="G11" s="6"/>
      <c r="H11" s="267">
        <v>1</v>
      </c>
      <c r="I11" s="268">
        <v>2.0099999999999998</v>
      </c>
      <c r="J11" s="269">
        <v>1.9709564947031954</v>
      </c>
      <c r="K11" s="270"/>
      <c r="M11" s="2"/>
      <c r="Y11" s="287"/>
      <c r="Z11" s="229"/>
      <c r="AA11" s="51"/>
      <c r="AB11" s="20"/>
    </row>
    <row r="12" spans="1:28" ht="23.25" customHeight="1">
      <c r="G12" s="6"/>
      <c r="H12" s="271">
        <v>2</v>
      </c>
      <c r="I12" s="268">
        <v>2.3662575846193561</v>
      </c>
      <c r="J12" s="269">
        <v>2.3403345213712372</v>
      </c>
      <c r="K12" s="272">
        <v>0.18741054288144809</v>
      </c>
      <c r="M12" s="288"/>
      <c r="Y12" s="287"/>
      <c r="Z12" s="229"/>
      <c r="AA12" s="51"/>
      <c r="AB12" s="20"/>
    </row>
    <row r="13" spans="1:28" ht="23.25" customHeight="1">
      <c r="G13" s="6"/>
      <c r="H13" s="271">
        <v>3</v>
      </c>
      <c r="I13" s="268">
        <v>2.37</v>
      </c>
      <c r="J13" s="269">
        <v>2.4003290301484261</v>
      </c>
      <c r="K13" s="273">
        <v>2.5635014238065912E-2</v>
      </c>
      <c r="M13" s="288"/>
      <c r="Y13" s="287"/>
      <c r="Z13" s="229"/>
      <c r="AA13" s="51"/>
      <c r="AB13" s="20"/>
    </row>
    <row r="14" spans="1:28" ht="23.25" customHeight="1">
      <c r="G14" s="6"/>
      <c r="H14" s="271">
        <v>4</v>
      </c>
      <c r="I14" s="268">
        <v>2.33</v>
      </c>
      <c r="J14" s="269">
        <v>2.4114147134200561</v>
      </c>
      <c r="K14" s="273">
        <v>4.6184015326200534E-3</v>
      </c>
      <c r="M14" s="288"/>
      <c r="Y14" s="287"/>
      <c r="Z14" s="229"/>
      <c r="AA14" s="51"/>
      <c r="AB14" s="20"/>
    </row>
    <row r="15" spans="1:28" ht="23.25" customHeight="1">
      <c r="G15" s="6"/>
      <c r="H15" s="271">
        <v>5</v>
      </c>
      <c r="I15" s="268">
        <v>2.2850259626150282</v>
      </c>
      <c r="J15" s="269">
        <v>2.3762011212583198</v>
      </c>
      <c r="K15" s="273">
        <v>-1.460287687794426E-2</v>
      </c>
      <c r="M15" s="288"/>
      <c r="Y15" s="287"/>
      <c r="Z15" s="229"/>
      <c r="AA15" s="51"/>
      <c r="AB15" s="20"/>
    </row>
    <row r="16" spans="1:28" ht="23.25" customHeight="1">
      <c r="G16" s="6"/>
      <c r="H16" s="271">
        <v>6</v>
      </c>
      <c r="I16" s="268">
        <v>2.0664933427553414</v>
      </c>
      <c r="J16" s="269">
        <v>2.3101426486420067</v>
      </c>
      <c r="K16" s="273">
        <v>-2.780003427543698E-2</v>
      </c>
      <c r="M16" s="288"/>
      <c r="Y16" s="287"/>
      <c r="Z16" s="229"/>
      <c r="AA16" s="51"/>
      <c r="AB16" s="20"/>
    </row>
    <row r="17" spans="2:28" ht="23.25" customHeight="1">
      <c r="G17" s="6"/>
      <c r="H17" s="271">
        <v>7</v>
      </c>
      <c r="I17" s="268">
        <v>2.13</v>
      </c>
      <c r="J17" s="269">
        <v>2.2244606859986944</v>
      </c>
      <c r="K17" s="273">
        <v>-3.7089468346761856E-2</v>
      </c>
      <c r="M17" s="288"/>
      <c r="Y17" s="287"/>
      <c r="Z17" s="229"/>
      <c r="AA17" s="51"/>
      <c r="AB17" s="20"/>
    </row>
    <row r="18" spans="2:28" ht="23.25" customHeight="1">
      <c r="G18" s="6"/>
      <c r="H18" s="271">
        <v>8</v>
      </c>
      <c r="I18" s="268">
        <v>2.08</v>
      </c>
      <c r="J18" s="269">
        <v>2.2155067827754045</v>
      </c>
      <c r="K18" s="273">
        <v>-4.0252018296605963E-3</v>
      </c>
      <c r="M18" s="288"/>
      <c r="Y18" s="287"/>
      <c r="Z18" s="229"/>
      <c r="AA18" s="51"/>
      <c r="AB18" s="20"/>
    </row>
    <row r="19" spans="2:28" ht="23.25" customHeight="1">
      <c r="G19" s="6"/>
      <c r="H19" s="271">
        <v>9</v>
      </c>
      <c r="I19" s="268">
        <v>2.13</v>
      </c>
      <c r="J19" s="269">
        <v>2.2635578763197111</v>
      </c>
      <c r="K19" s="273">
        <v>2.1688533710608748E-2</v>
      </c>
      <c r="M19" s="288"/>
      <c r="Y19" s="287"/>
      <c r="Z19" s="229"/>
      <c r="AA19" s="51"/>
      <c r="AB19" s="20"/>
    </row>
    <row r="20" spans="2:28" ht="23.25" customHeight="1">
      <c r="G20" s="6"/>
      <c r="H20" s="274" t="s">
        <v>429</v>
      </c>
      <c r="I20" s="275">
        <v>5.9701492537313383E-2</v>
      </c>
      <c r="J20" s="276">
        <v>0.14845653996060326</v>
      </c>
      <c r="K20" s="277">
        <v>8.8755047423289879E-2</v>
      </c>
      <c r="M20" s="288"/>
      <c r="Y20" s="287"/>
      <c r="Z20" s="229"/>
      <c r="AA20" s="51"/>
      <c r="AB20" s="20"/>
    </row>
    <row r="21" spans="2:28" ht="23.25" customHeight="1">
      <c r="H21" s="278" t="s">
        <v>430</v>
      </c>
      <c r="I21" s="279"/>
      <c r="J21" s="280" t="s">
        <v>431</v>
      </c>
      <c r="K21" s="281"/>
      <c r="M21" s="288"/>
      <c r="X21" s="2"/>
      <c r="Y21" s="2"/>
      <c r="AA21" s="4"/>
      <c r="AB21" s="20"/>
    </row>
    <row r="22" spans="2:28" ht="9" customHeight="1">
      <c r="M22" s="288"/>
      <c r="X22" s="2"/>
      <c r="Y22" s="2"/>
      <c r="AA22" s="4"/>
      <c r="AB22" s="51"/>
    </row>
    <row r="23" spans="2:28" ht="16.5" customHeight="1">
      <c r="B23" s="54" t="s">
        <v>128</v>
      </c>
      <c r="C23" s="54"/>
      <c r="D23" s="53"/>
      <c r="E23" s="53"/>
      <c r="F23" s="53"/>
      <c r="G23" s="53"/>
      <c r="H23" s="53"/>
      <c r="I23" s="53"/>
      <c r="J23" s="53"/>
      <c r="K23" s="53"/>
      <c r="M23" s="288"/>
      <c r="X23" s="2"/>
      <c r="Y23" s="2"/>
      <c r="AA23" s="4"/>
      <c r="AB23" s="51"/>
    </row>
    <row r="24" spans="2:28" ht="27.75" customHeight="1">
      <c r="B24" s="58" t="s">
        <v>62</v>
      </c>
      <c r="C24" s="58" t="s">
        <v>100</v>
      </c>
      <c r="D24" s="58" t="s">
        <v>102</v>
      </c>
      <c r="E24" s="58" t="s">
        <v>103</v>
      </c>
      <c r="F24" s="58" t="s">
        <v>104</v>
      </c>
      <c r="G24" s="58" t="s">
        <v>105</v>
      </c>
      <c r="H24" s="58" t="s">
        <v>6</v>
      </c>
      <c r="I24" s="58" t="s">
        <v>7</v>
      </c>
      <c r="J24" s="58" t="s">
        <v>106</v>
      </c>
      <c r="K24" s="58" t="s">
        <v>72</v>
      </c>
      <c r="M24" s="288"/>
      <c r="X24" s="2"/>
      <c r="Y24" s="2"/>
      <c r="AA24" s="4"/>
      <c r="AB24" s="51"/>
    </row>
    <row r="25" spans="2:28" ht="23.25" customHeight="1">
      <c r="B25" s="78" t="s">
        <v>391</v>
      </c>
      <c r="C25" s="79">
        <v>9</v>
      </c>
      <c r="D25" s="80">
        <v>2.1929773979701906E-2</v>
      </c>
      <c r="E25" s="80">
        <v>0.35443444266069357</v>
      </c>
      <c r="F25" s="80">
        <v>0.17354309130607254</v>
      </c>
      <c r="G25" s="81">
        <v>14.094085500311389</v>
      </c>
      <c r="H25" s="82">
        <v>0.2233632246242625</v>
      </c>
      <c r="I25" s="82">
        <v>15.78444596090093</v>
      </c>
      <c r="J25" s="83">
        <v>2.130414149109618</v>
      </c>
      <c r="K25" s="84" t="s">
        <v>67</v>
      </c>
      <c r="M25" s="288"/>
      <c r="N25" s="289" t="s">
        <v>116</v>
      </c>
      <c r="Y25" s="2"/>
      <c r="AA25" s="4"/>
      <c r="AB25" s="4"/>
    </row>
    <row r="26" spans="2:28" ht="22.5" customHeight="1">
      <c r="B26" s="223" t="s">
        <v>116</v>
      </c>
      <c r="C26" s="71">
        <v>9</v>
      </c>
      <c r="D26" s="72">
        <v>2.2915962019689914E-2</v>
      </c>
      <c r="E26" s="72">
        <v>0.36441732917990149</v>
      </c>
      <c r="F26" s="72">
        <v>0.14275762432095762</v>
      </c>
      <c r="G26" s="73">
        <v>18.821393939393946</v>
      </c>
      <c r="H26" s="74">
        <v>0.2080792601137279</v>
      </c>
      <c r="I26" s="74">
        <v>14.271949461360693</v>
      </c>
      <c r="J26" s="75">
        <v>2.2635578763197111</v>
      </c>
      <c r="K26" s="76" t="s">
        <v>69</v>
      </c>
      <c r="M26" s="288"/>
      <c r="N26" s="40" t="s">
        <v>69</v>
      </c>
      <c r="O26" s="40">
        <v>84</v>
      </c>
      <c r="Y26" s="2"/>
      <c r="AA26" s="4"/>
      <c r="AB26" s="4"/>
    </row>
    <row r="27" spans="2:28" ht="22.5" customHeight="1">
      <c r="B27" s="55" t="s">
        <v>107</v>
      </c>
      <c r="C27" s="55"/>
      <c r="D27" s="69">
        <f t="shared" ref="D27:J27" si="0">D26/D25-1</f>
        <v>4.4970278348551052E-2</v>
      </c>
      <c r="E27" s="69">
        <f t="shared" si="0"/>
        <v>2.8165678381219639E-2</v>
      </c>
      <c r="F27" s="69">
        <f t="shared" si="0"/>
        <v>-0.17739379167113922</v>
      </c>
      <c r="G27" s="69">
        <f t="shared" si="0"/>
        <v>0.33541079617958292</v>
      </c>
      <c r="H27" s="69">
        <f t="shared" si="0"/>
        <v>-6.8426503674653749E-2</v>
      </c>
      <c r="I27" s="69">
        <f t="shared" si="0"/>
        <v>-9.582195683565875E-2</v>
      </c>
      <c r="J27" s="69">
        <f t="shared" si="0"/>
        <v>6.2496640508015178E-2</v>
      </c>
      <c r="K27" s="70" t="str">
        <f>J21</f>
        <v>3위/(32개사)</v>
      </c>
      <c r="M27" s="2" t="s">
        <v>71</v>
      </c>
      <c r="N27" s="290">
        <v>8.2352941176470587E-2</v>
      </c>
      <c r="O27" s="40">
        <v>7</v>
      </c>
      <c r="X27" s="2"/>
      <c r="Y27" s="2"/>
      <c r="AA27" s="4"/>
      <c r="AB27" s="4"/>
    </row>
    <row r="28" spans="2:28" ht="22.5" customHeight="1">
      <c r="M28" s="2" t="s">
        <v>66</v>
      </c>
      <c r="N28" s="290">
        <v>0.12941176470588237</v>
      </c>
      <c r="O28" s="40">
        <v>11</v>
      </c>
      <c r="X28" s="2"/>
      <c r="Y28" s="2"/>
      <c r="AA28" s="4"/>
      <c r="AB28" s="4"/>
    </row>
    <row r="29" spans="2:28" ht="17.25" customHeight="1">
      <c r="B29" s="54" t="s">
        <v>129</v>
      </c>
      <c r="C29" s="54"/>
      <c r="D29" s="53"/>
      <c r="E29" s="53"/>
      <c r="F29" s="53"/>
      <c r="G29" s="53"/>
      <c r="H29" s="53"/>
      <c r="I29" s="53"/>
      <c r="J29" s="53"/>
      <c r="K29" s="53"/>
      <c r="M29" s="2" t="s">
        <v>68</v>
      </c>
      <c r="N29" s="290">
        <v>0.12941176470588237</v>
      </c>
      <c r="O29" s="40">
        <v>11</v>
      </c>
      <c r="X29" s="2"/>
      <c r="Y29" s="2"/>
      <c r="AA29" s="4"/>
      <c r="AB29" s="4"/>
    </row>
    <row r="30" spans="2:28" ht="22.5" customHeight="1">
      <c r="B30" s="62"/>
      <c r="C30" s="62"/>
      <c r="M30" s="2" t="s">
        <v>69</v>
      </c>
      <c r="N30" s="290">
        <v>0.25882352941176473</v>
      </c>
      <c r="O30" s="40">
        <v>22</v>
      </c>
      <c r="X30" s="2"/>
      <c r="Y30" s="2"/>
      <c r="AA30" s="4"/>
      <c r="AB30" s="4"/>
    </row>
    <row r="31" spans="2:28" ht="22.5" customHeight="1" thickBot="1">
      <c r="H31" s="196" t="s">
        <v>91</v>
      </c>
      <c r="I31" s="197" t="s">
        <v>92</v>
      </c>
      <c r="J31" s="198" t="str">
        <f>J10</f>
        <v>신흥교통</v>
      </c>
      <c r="K31" s="199" t="s">
        <v>115</v>
      </c>
      <c r="M31" s="2" t="s">
        <v>67</v>
      </c>
      <c r="N31" s="290">
        <v>0.22352941176470589</v>
      </c>
      <c r="O31" s="40">
        <v>19</v>
      </c>
      <c r="X31" s="2"/>
      <c r="Y31" s="2"/>
      <c r="AA31" s="4"/>
      <c r="AB31" s="4"/>
    </row>
    <row r="32" spans="2:28" ht="22.5" customHeight="1" thickTop="1">
      <c r="H32" s="204" t="s">
        <v>109</v>
      </c>
      <c r="I32" s="205" t="s">
        <v>67</v>
      </c>
      <c r="J32" s="206" t="s">
        <v>69</v>
      </c>
      <c r="K32" s="207"/>
      <c r="M32" s="2" t="s">
        <v>70</v>
      </c>
      <c r="N32" s="290">
        <v>0.17647058823529413</v>
      </c>
      <c r="O32" s="40">
        <v>14</v>
      </c>
      <c r="X32" s="2"/>
      <c r="Z32" s="40"/>
      <c r="AA32" s="20"/>
      <c r="AB32" s="20"/>
    </row>
    <row r="33" spans="2:28" ht="21" customHeight="1">
      <c r="H33" s="200" t="s">
        <v>94</v>
      </c>
      <c r="I33" s="201">
        <v>4.0834575260804772E-2</v>
      </c>
      <c r="J33" s="202" t="s">
        <v>443</v>
      </c>
      <c r="K33" s="203">
        <v>4.1518365915665816E-2</v>
      </c>
      <c r="M33" s="2"/>
      <c r="X33" s="2"/>
      <c r="Z33" s="40"/>
      <c r="AA33" s="20"/>
      <c r="AB33" s="20"/>
    </row>
    <row r="34" spans="2:28" ht="21" customHeight="1">
      <c r="H34" s="184" t="s">
        <v>95</v>
      </c>
      <c r="I34" s="176">
        <v>6.9448584202682559E-2</v>
      </c>
      <c r="J34" s="185" t="s">
        <v>444</v>
      </c>
      <c r="K34" s="186">
        <v>5.9963180503199806E-2</v>
      </c>
      <c r="L34" s="4"/>
      <c r="M34" s="2"/>
      <c r="X34" s="2"/>
      <c r="Z34" s="40"/>
      <c r="AA34" s="20"/>
      <c r="AB34" s="20"/>
    </row>
    <row r="35" spans="2:28" ht="21" customHeight="1">
      <c r="H35" s="183" t="s">
        <v>96</v>
      </c>
      <c r="I35" s="176">
        <v>0.12071535022354694</v>
      </c>
      <c r="J35" s="185" t="s">
        <v>444</v>
      </c>
      <c r="K35" s="186">
        <v>8.6964144823354211E-3</v>
      </c>
      <c r="L35" s="4"/>
      <c r="M35" s="2"/>
      <c r="X35" s="2"/>
      <c r="Z35" s="40"/>
      <c r="AA35" s="20"/>
      <c r="AB35" s="20"/>
    </row>
    <row r="36" spans="2:28" ht="21" customHeight="1">
      <c r="H36" s="183" t="s">
        <v>99</v>
      </c>
      <c r="I36" s="176">
        <v>0.21818181818181817</v>
      </c>
      <c r="J36" s="185" t="s">
        <v>445</v>
      </c>
      <c r="K36" s="186">
        <v>4.0641711229946559E-2</v>
      </c>
      <c r="L36" s="4"/>
      <c r="M36" s="2"/>
      <c r="X36" s="2"/>
      <c r="Z36" s="40"/>
      <c r="AA36" s="20"/>
      <c r="AB36" s="20"/>
    </row>
    <row r="37" spans="2:28" ht="21" customHeight="1">
      <c r="H37" s="187" t="s">
        <v>97</v>
      </c>
      <c r="I37" s="176">
        <v>0.23487332339791356</v>
      </c>
      <c r="J37" s="185" t="s">
        <v>446</v>
      </c>
      <c r="K37" s="186">
        <v>-1.1343911633207665E-2</v>
      </c>
      <c r="L37" s="4"/>
      <c r="M37" s="2"/>
      <c r="X37" s="2"/>
      <c r="Z37" s="40"/>
      <c r="AA37" s="20"/>
      <c r="AB37" s="20"/>
    </row>
    <row r="38" spans="2:28" ht="21" customHeight="1">
      <c r="H38" s="188" t="s">
        <v>98</v>
      </c>
      <c r="I38" s="189">
        <v>0.31594634873323396</v>
      </c>
      <c r="J38" s="190" t="s">
        <v>447</v>
      </c>
      <c r="K38" s="191">
        <v>-0.13947576049793983</v>
      </c>
      <c r="L38" s="4"/>
      <c r="M38" s="2"/>
      <c r="X38" s="2"/>
      <c r="Z38" s="40"/>
      <c r="AA38" s="20"/>
      <c r="AB38" s="20"/>
    </row>
    <row r="39" spans="2:28" ht="22.5" customHeight="1">
      <c r="L39" s="4"/>
      <c r="M39" s="2"/>
      <c r="X39" s="2"/>
      <c r="Z39" s="40"/>
      <c r="AA39" s="20"/>
      <c r="AB39" s="20"/>
    </row>
    <row r="40" spans="2:28" ht="18" customHeight="1">
      <c r="B40" s="54" t="s">
        <v>130</v>
      </c>
      <c r="C40" s="54"/>
      <c r="D40" s="53"/>
      <c r="E40" s="53"/>
      <c r="F40" s="53"/>
      <c r="G40" s="53"/>
      <c r="H40" s="53"/>
      <c r="I40" s="53"/>
      <c r="J40" s="53"/>
      <c r="K40" s="53"/>
      <c r="L40" s="4"/>
      <c r="M40" s="2"/>
      <c r="X40" s="2"/>
      <c r="Z40" s="40"/>
      <c r="AA40" s="20"/>
      <c r="AB40" s="20"/>
    </row>
    <row r="41" spans="2:28" ht="30.75" customHeight="1">
      <c r="B41" s="58" t="s">
        <v>62</v>
      </c>
      <c r="C41" s="58" t="s">
        <v>101</v>
      </c>
      <c r="D41" s="58" t="s">
        <v>102</v>
      </c>
      <c r="E41" s="58" t="s">
        <v>103</v>
      </c>
      <c r="F41" s="58" t="s">
        <v>104</v>
      </c>
      <c r="G41" s="58" t="s">
        <v>105</v>
      </c>
      <c r="H41" s="58" t="s">
        <v>6</v>
      </c>
      <c r="I41" s="58" t="s">
        <v>7</v>
      </c>
      <c r="J41" s="58" t="s">
        <v>106</v>
      </c>
      <c r="K41" s="58" t="s">
        <v>72</v>
      </c>
      <c r="L41" s="4"/>
      <c r="M41" s="2"/>
      <c r="N41" s="40" t="s">
        <v>123</v>
      </c>
      <c r="X41" s="2"/>
      <c r="Z41" s="40"/>
      <c r="AA41" s="20"/>
      <c r="AB41" s="20"/>
    </row>
    <row r="42" spans="2:28" ht="22.5" customHeight="1">
      <c r="B42" s="225" t="s">
        <v>116</v>
      </c>
      <c r="C42" s="79">
        <v>1</v>
      </c>
      <c r="D42" s="80">
        <v>3.4218541623707036E-2</v>
      </c>
      <c r="E42" s="80">
        <v>0.48263023565352881</v>
      </c>
      <c r="F42" s="80">
        <v>0.17658649573730359</v>
      </c>
      <c r="G42" s="81">
        <v>19.848891304347827</v>
      </c>
      <c r="H42" s="82">
        <v>2.6893624829701213</v>
      </c>
      <c r="I42" s="82">
        <v>49.605180046621157</v>
      </c>
      <c r="J42" s="83">
        <v>2.0055525693908631</v>
      </c>
      <c r="K42" s="85" t="s">
        <v>76</v>
      </c>
      <c r="L42" s="4"/>
      <c r="M42" s="2"/>
      <c r="N42" s="40">
        <v>1</v>
      </c>
      <c r="X42" s="2"/>
      <c r="Z42" s="40"/>
      <c r="AA42" s="20"/>
      <c r="AB42" s="20"/>
    </row>
    <row r="43" spans="2:28" ht="22.5" customHeight="1">
      <c r="B43" s="223" t="s">
        <v>116</v>
      </c>
      <c r="C43" s="71">
        <v>2</v>
      </c>
      <c r="D43" s="72">
        <v>5.1427882803626174E-2</v>
      </c>
      <c r="E43" s="72">
        <v>0.40032621188154827</v>
      </c>
      <c r="F43" s="72">
        <v>0.16237120308213529</v>
      </c>
      <c r="G43" s="73">
        <v>14.997423728813558</v>
      </c>
      <c r="H43" s="74">
        <v>0.35508916631328086</v>
      </c>
      <c r="I43" s="74">
        <v>16.469010079189442</v>
      </c>
      <c r="J43" s="75">
        <v>2.2951122895953202</v>
      </c>
      <c r="K43" s="76" t="s">
        <v>184</v>
      </c>
      <c r="M43" s="2"/>
      <c r="N43" s="40">
        <v>5</v>
      </c>
      <c r="X43" s="2"/>
      <c r="Z43" s="40"/>
      <c r="AA43" s="20"/>
      <c r="AB43" s="20"/>
    </row>
    <row r="44" spans="2:28" ht="22.5" customHeight="1">
      <c r="B44" s="223" t="s">
        <v>116</v>
      </c>
      <c r="C44" s="71">
        <v>3</v>
      </c>
      <c r="D44" s="72">
        <v>2.3928707414460161E-2</v>
      </c>
      <c r="E44" s="72">
        <v>0.37822591682051238</v>
      </c>
      <c r="F44" s="72">
        <v>0.16318636088218946</v>
      </c>
      <c r="G44" s="73">
        <v>14.021233333333338</v>
      </c>
      <c r="H44" s="74">
        <v>8.8676228743199512E-2</v>
      </c>
      <c r="I44" s="74">
        <v>13.347844300354872</v>
      </c>
      <c r="J44" s="75">
        <v>2.3990477069075795</v>
      </c>
      <c r="K44" s="76" t="s">
        <v>68</v>
      </c>
      <c r="M44" s="2"/>
      <c r="N44" s="40">
        <v>4</v>
      </c>
      <c r="X44" s="2"/>
      <c r="Z44" s="40"/>
      <c r="AA44" s="20"/>
      <c r="AB44" s="20"/>
    </row>
    <row r="45" spans="2:28" ht="22.5" customHeight="1">
      <c r="B45" s="223" t="s">
        <v>116</v>
      </c>
      <c r="C45" s="71">
        <v>4</v>
      </c>
      <c r="D45" s="72">
        <v>2.081034083429362E-2</v>
      </c>
      <c r="E45" s="72">
        <v>0.35862086103741492</v>
      </c>
      <c r="F45" s="72">
        <v>0.16653314777560313</v>
      </c>
      <c r="G45" s="73">
        <v>13.830877192982458</v>
      </c>
      <c r="H45" s="74">
        <v>8.5188746723912787E-2</v>
      </c>
      <c r="I45" s="74">
        <v>11.613342332050353</v>
      </c>
      <c r="J45" s="75">
        <v>2.4114147134200561</v>
      </c>
      <c r="K45" s="76" t="s">
        <v>68</v>
      </c>
      <c r="M45" s="2"/>
      <c r="N45" s="40">
        <v>4</v>
      </c>
      <c r="X45" s="2"/>
      <c r="Z45" s="40"/>
      <c r="AA45" s="20"/>
      <c r="AB45" s="20"/>
    </row>
    <row r="46" spans="2:28" ht="22.5" customHeight="1">
      <c r="B46" s="223" t="s">
        <v>116</v>
      </c>
      <c r="C46" s="71">
        <v>5</v>
      </c>
      <c r="D46" s="72">
        <v>2.0747224924243555E-2</v>
      </c>
      <c r="E46" s="72">
        <v>0.35333382817295522</v>
      </c>
      <c r="F46" s="72">
        <v>0.16062701865601295</v>
      </c>
      <c r="G46" s="73">
        <v>14.647875000000001</v>
      </c>
      <c r="H46" s="74">
        <v>9.7666874374595411E-2</v>
      </c>
      <c r="I46" s="74">
        <v>13.678534801428928</v>
      </c>
      <c r="J46" s="75">
        <v>2.3783699057451466</v>
      </c>
      <c r="K46" s="76" t="s">
        <v>66</v>
      </c>
      <c r="M46" s="2"/>
      <c r="N46" s="40">
        <v>5</v>
      </c>
      <c r="X46" s="2"/>
      <c r="Z46" s="40"/>
      <c r="AA46" s="20"/>
      <c r="AB46" s="20"/>
    </row>
    <row r="47" spans="2:28" ht="22.5" customHeight="1">
      <c r="B47" s="223" t="s">
        <v>116</v>
      </c>
      <c r="C47" s="71">
        <v>6</v>
      </c>
      <c r="D47" s="72">
        <v>2.3208795035186424E-2</v>
      </c>
      <c r="E47" s="72">
        <v>0.35118616653771806</v>
      </c>
      <c r="F47" s="72">
        <v>0.14879008568764621</v>
      </c>
      <c r="G47" s="73">
        <v>16.079522727272725</v>
      </c>
      <c r="H47" s="74">
        <v>9.6344931610806941E-2</v>
      </c>
      <c r="I47" s="74">
        <v>13.417078954322376</v>
      </c>
      <c r="J47" s="75">
        <v>2.3109104578554476</v>
      </c>
      <c r="K47" s="76" t="s">
        <v>185</v>
      </c>
      <c r="M47" s="2"/>
      <c r="N47" s="40">
        <v>2</v>
      </c>
      <c r="X47" s="2"/>
      <c r="Z47" s="40"/>
      <c r="AA47" s="20"/>
      <c r="AB47" s="20"/>
    </row>
    <row r="48" spans="2:28" ht="22.5" customHeight="1">
      <c r="B48" s="223" t="s">
        <v>116</v>
      </c>
      <c r="C48" s="71">
        <v>7</v>
      </c>
      <c r="D48" s="72">
        <v>2.3891749599886637E-2</v>
      </c>
      <c r="E48" s="72">
        <v>0.35792519802328615</v>
      </c>
      <c r="F48" s="72">
        <v>0.14623518263350141</v>
      </c>
      <c r="G48" s="73">
        <v>17.262062499999999</v>
      </c>
      <c r="H48" s="74">
        <v>0.65597588469062873</v>
      </c>
      <c r="I48" s="74">
        <v>13.938751417136931</v>
      </c>
      <c r="J48" s="75">
        <v>2.2258768388437367</v>
      </c>
      <c r="K48" s="76" t="s">
        <v>69</v>
      </c>
      <c r="M48" s="2"/>
      <c r="N48" s="40">
        <v>3</v>
      </c>
      <c r="X48" s="2"/>
      <c r="Z48" s="40"/>
      <c r="AA48" s="20"/>
      <c r="AB48" s="20"/>
    </row>
    <row r="49" spans="2:28" ht="22.5" customHeight="1">
      <c r="B49" s="223" t="s">
        <v>116</v>
      </c>
      <c r="C49" s="71">
        <v>8</v>
      </c>
      <c r="D49" s="72">
        <v>2.4478033503494603E-2</v>
      </c>
      <c r="E49" s="72">
        <v>0.35721336197192438</v>
      </c>
      <c r="F49" s="72">
        <v>0.13446419507954921</v>
      </c>
      <c r="G49" s="73">
        <v>18.869022727272725</v>
      </c>
      <c r="H49" s="74">
        <v>0.10483248922795409</v>
      </c>
      <c r="I49" s="74">
        <v>13.849221820168637</v>
      </c>
      <c r="J49" s="75">
        <v>2.2155067827754045</v>
      </c>
      <c r="K49" s="76" t="s">
        <v>69</v>
      </c>
      <c r="M49" s="2"/>
      <c r="N49" s="40">
        <v>3</v>
      </c>
      <c r="X49" s="2"/>
      <c r="Z49" s="40"/>
      <c r="AA49" s="20"/>
      <c r="AB49" s="20"/>
    </row>
    <row r="50" spans="2:28" ht="22.5" customHeight="1">
      <c r="B50" s="223" t="s">
        <v>116</v>
      </c>
      <c r="C50" s="71">
        <v>9</v>
      </c>
      <c r="D50" s="72">
        <v>2.2915962019689914E-2</v>
      </c>
      <c r="E50" s="72">
        <v>0.36441732917990149</v>
      </c>
      <c r="F50" s="72">
        <v>0.14275762432095762</v>
      </c>
      <c r="G50" s="73">
        <v>18.821393939393946</v>
      </c>
      <c r="H50" s="74">
        <v>0.2080792601137279</v>
      </c>
      <c r="I50" s="74">
        <v>14.271949461360693</v>
      </c>
      <c r="J50" s="75">
        <v>2.2635578763197111</v>
      </c>
      <c r="K50" s="76" t="s">
        <v>69</v>
      </c>
      <c r="M50" s="2"/>
      <c r="N50" s="40">
        <v>3</v>
      </c>
      <c r="X50" s="2"/>
      <c r="Z50" s="40"/>
      <c r="AA50" s="20"/>
      <c r="AB50" s="20"/>
    </row>
    <row r="51" spans="2:28" ht="25.5" customHeight="1">
      <c r="B51" s="55" t="s">
        <v>107</v>
      </c>
      <c r="C51" s="55"/>
      <c r="D51" s="69" cm="1">
        <f t="array" aca="1" ref="D51" ca="1">(INDIRECT(ADDRESS(ROW()-1,COLUMN()))/INDIRECT(ADDRESS(ROW()-2,COLUMN())))-1</f>
        <v>-6.381523595764671E-2</v>
      </c>
      <c r="E51" s="69" cm="1">
        <f t="array" aca="1" ref="E51" ca="1">(INDIRECT(ADDRESS(ROW()-1,COLUMN()))/INDIRECT(ADDRESS(ROW()-2,COLUMN())))-1</f>
        <v>2.0167126918794631E-2</v>
      </c>
      <c r="F51" s="69" cm="1">
        <f t="array" aca="1" ref="F51" ca="1">(INDIRECT(ADDRESS(ROW()-1,COLUMN()))/INDIRECT(ADDRESS(ROW()-2,COLUMN())))-1</f>
        <v>6.1677602996857317E-2</v>
      </c>
      <c r="G51" s="69" cm="1">
        <f t="array" aca="1" ref="G51" ca="1">(INDIRECT(ADDRESS(ROW()-1,COLUMN()))/INDIRECT(ADDRESS(ROW()-2,COLUMN())))-1</f>
        <v>-2.5241788388933317E-3</v>
      </c>
      <c r="H51" s="69" cm="1">
        <f t="array" aca="1" ref="H51" ca="1">(INDIRECT(ADDRESS(ROW()-1,COLUMN()))/INDIRECT(ADDRESS(ROW()-2,COLUMN())))-1</f>
        <v>0.98487378909097356</v>
      </c>
      <c r="I51" s="69" cm="1">
        <f t="array" aca="1" ref="I51" ca="1">(INDIRECT(ADDRESS(ROW()-1,COLUMN()))/INDIRECT(ADDRESS(ROW()-2,COLUMN())))-1</f>
        <v>3.0523566354929477E-2</v>
      </c>
      <c r="J51" s="69" cm="1">
        <f t="array" aca="1" ref="J51" ca="1">(INDIRECT(ADDRESS(ROW()-1,COLUMN()))/INDIRECT(ADDRESS(ROW()-2,COLUMN())))-1</f>
        <v>2.1688533710608748E-2</v>
      </c>
      <c r="K51" s="77" t="str" cm="1">
        <f t="array" aca="1" ref="K51" ca="1">_xlfn.IFS(N51=0,"등급유지",N51&gt;0,N51&amp;"등급 상승",N51&lt;0,N51&amp;"등급 하락")</f>
        <v>등급유지</v>
      </c>
      <c r="M51" s="291"/>
      <c r="N51" s="40" cm="1">
        <f t="array" aca="1" ref="N51" ca="1">(INDIRECT(ADDRESS(ROW()-1,COLUMN()))-INDIRECT(ADDRESS(ROW()-2,COLUMN())))</f>
        <v>0</v>
      </c>
      <c r="O51" s="40" t="s">
        <v>124</v>
      </c>
      <c r="X51" s="292"/>
      <c r="Z51" s="227"/>
      <c r="AA51" s="20"/>
      <c r="AB51" s="20"/>
    </row>
    <row r="52" spans="2:28" ht="25.5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91"/>
      <c r="N52" s="2"/>
      <c r="O52" s="2"/>
      <c r="X52" s="292"/>
      <c r="Z52" s="227"/>
      <c r="AA52" s="20"/>
      <c r="AB52" s="20"/>
    </row>
    <row r="53" spans="2:28" ht="18" customHeight="1">
      <c r="B53" s="54" t="s">
        <v>131</v>
      </c>
      <c r="C53" s="54"/>
      <c r="D53" s="53"/>
      <c r="E53" s="53"/>
      <c r="F53" s="53"/>
      <c r="G53" s="53"/>
      <c r="H53" s="53"/>
      <c r="I53" s="53"/>
      <c r="J53" s="53"/>
      <c r="K53" s="53"/>
      <c r="M53" s="291"/>
      <c r="X53" s="292"/>
      <c r="Z53" s="227"/>
      <c r="AA53" s="20"/>
      <c r="AB53" s="20"/>
    </row>
    <row r="54" spans="2:28" ht="21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291"/>
      <c r="X54" s="292"/>
      <c r="Z54" s="227"/>
      <c r="AA54" s="20"/>
      <c r="AB54" s="20"/>
    </row>
    <row r="55" spans="2:28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291"/>
      <c r="N55" s="292"/>
      <c r="P55" s="227"/>
      <c r="AA55" s="41"/>
    </row>
    <row r="56" spans="2:28" ht="25.5" customHeight="1">
      <c r="B56" s="49"/>
      <c r="C56" s="49"/>
      <c r="D56" s="50"/>
      <c r="M56" s="291"/>
      <c r="N56" s="292"/>
      <c r="P56" s="227"/>
      <c r="AA56" s="41"/>
    </row>
    <row r="57" spans="2:28" ht="25.5" customHeight="1">
      <c r="B57" s="49"/>
      <c r="C57" s="49"/>
      <c r="D57" s="50"/>
      <c r="M57" s="291"/>
      <c r="N57" s="292"/>
      <c r="P57" s="227"/>
      <c r="AA57" s="41"/>
    </row>
    <row r="58" spans="2:28" ht="25.5" customHeight="1">
      <c r="B58" s="49"/>
      <c r="C58" s="49"/>
      <c r="D58" s="50"/>
      <c r="M58" s="291"/>
      <c r="N58" s="292"/>
      <c r="P58" s="227"/>
      <c r="AA58" s="41"/>
    </row>
    <row r="59" spans="2:28" ht="25.5" customHeight="1">
      <c r="B59" s="49"/>
      <c r="C59" s="49"/>
      <c r="D59" s="50"/>
      <c r="M59" s="291"/>
      <c r="N59" s="292"/>
      <c r="P59" s="227"/>
      <c r="AA59" s="41"/>
    </row>
    <row r="60" spans="2:28" ht="25.5" customHeight="1">
      <c r="B60" s="49"/>
      <c r="C60" s="49"/>
      <c r="D60" s="50"/>
      <c r="M60" s="291"/>
      <c r="N60" s="292"/>
      <c r="P60" s="227"/>
      <c r="AA60" s="41"/>
    </row>
    <row r="61" spans="2:28" ht="25.5" customHeight="1">
      <c r="B61" s="49"/>
      <c r="C61" s="49"/>
      <c r="D61" s="50"/>
      <c r="M61" s="291"/>
      <c r="N61" s="292"/>
      <c r="P61" s="227"/>
      <c r="AA61" s="41"/>
    </row>
    <row r="62" spans="2:28" ht="25.5" customHeight="1">
      <c r="B62" s="49"/>
      <c r="C62" s="49"/>
      <c r="D62" s="50"/>
      <c r="E62" s="50"/>
      <c r="F62" s="50"/>
      <c r="G62" s="50"/>
      <c r="H62" s="50"/>
      <c r="I62" s="50"/>
      <c r="J62" s="50"/>
      <c r="K62" s="50"/>
      <c r="M62" s="291"/>
      <c r="N62" s="292"/>
      <c r="P62" s="227"/>
      <c r="AA62" s="41"/>
    </row>
    <row r="63" spans="2:28" ht="25.5" customHeight="1">
      <c r="B63" s="49"/>
      <c r="C63" s="49"/>
      <c r="D63" s="50"/>
      <c r="E63" s="50"/>
      <c r="F63" s="50"/>
      <c r="G63" s="50"/>
      <c r="H63" s="50"/>
      <c r="I63" s="50"/>
      <c r="J63" s="50"/>
      <c r="K63" s="50"/>
      <c r="M63" s="291"/>
      <c r="N63" s="292"/>
      <c r="P63" s="227"/>
      <c r="AA63" s="41"/>
    </row>
    <row r="64" spans="2:28" ht="25.5" customHeight="1" thickBot="1">
      <c r="B64" s="208" t="s">
        <v>91</v>
      </c>
      <c r="C64" s="282" t="s">
        <v>122</v>
      </c>
      <c r="D64" s="282" t="s">
        <v>119</v>
      </c>
      <c r="E64" s="282" t="s">
        <v>118</v>
      </c>
      <c r="F64" s="282" t="s">
        <v>117</v>
      </c>
      <c r="G64" s="282" t="s">
        <v>121</v>
      </c>
      <c r="H64" s="282" t="s">
        <v>120</v>
      </c>
      <c r="I64" s="209"/>
      <c r="J64" s="209"/>
      <c r="K64" s="210"/>
      <c r="M64" s="293">
        <v>1</v>
      </c>
      <c r="N64" s="294">
        <v>2</v>
      </c>
      <c r="O64" s="294">
        <v>3</v>
      </c>
      <c r="P64" s="293">
        <v>4</v>
      </c>
      <c r="Q64" s="294">
        <v>5</v>
      </c>
      <c r="R64" s="294">
        <v>6</v>
      </c>
      <c r="S64" s="293"/>
      <c r="T64" s="294"/>
      <c r="U64" s="295"/>
      <c r="AA64" s="41"/>
    </row>
    <row r="65" spans="2:27" ht="25.5" customHeight="1" thickTop="1">
      <c r="B65" s="213" t="s">
        <v>109</v>
      </c>
      <c r="C65" s="283" t="s">
        <v>66</v>
      </c>
      <c r="D65" s="283" t="s">
        <v>68</v>
      </c>
      <c r="E65" s="283" t="s">
        <v>69</v>
      </c>
      <c r="F65" s="283" t="s">
        <v>69</v>
      </c>
      <c r="G65" s="283" t="s">
        <v>67</v>
      </c>
      <c r="H65" s="283" t="s">
        <v>70</v>
      </c>
      <c r="I65" s="214"/>
      <c r="J65" s="214"/>
      <c r="K65" s="214"/>
      <c r="M65" s="293" t="s">
        <v>122</v>
      </c>
      <c r="N65" s="293" t="s">
        <v>119</v>
      </c>
      <c r="O65" s="293" t="s">
        <v>118</v>
      </c>
      <c r="P65" s="293" t="s">
        <v>117</v>
      </c>
      <c r="Q65" s="293" t="s">
        <v>121</v>
      </c>
      <c r="R65" s="293" t="s">
        <v>120</v>
      </c>
      <c r="S65" s="293"/>
      <c r="T65" s="293"/>
      <c r="U65" s="291">
        <f t="shared" ref="U65" si="1">K64</f>
        <v>0</v>
      </c>
      <c r="AA65" s="41"/>
    </row>
    <row r="66" spans="2:27" ht="25.5" customHeight="1">
      <c r="B66" s="211" t="s">
        <v>94</v>
      </c>
      <c r="C66" s="284" t="s">
        <v>395</v>
      </c>
      <c r="D66" s="284" t="s">
        <v>437</v>
      </c>
      <c r="E66" s="284" t="s">
        <v>393</v>
      </c>
      <c r="F66" s="284" t="s">
        <v>394</v>
      </c>
      <c r="G66" s="284" t="s">
        <v>394</v>
      </c>
      <c r="H66" s="284" t="s">
        <v>394</v>
      </c>
      <c r="I66" s="201"/>
      <c r="J66" s="201"/>
      <c r="K66" s="212"/>
      <c r="M66" s="291"/>
      <c r="N66" s="292"/>
      <c r="P66" s="227"/>
      <c r="AA66" s="41"/>
    </row>
    <row r="67" spans="2:27" ht="25.5" customHeight="1">
      <c r="B67" s="175" t="s">
        <v>95</v>
      </c>
      <c r="C67" s="284" t="s">
        <v>392</v>
      </c>
      <c r="D67" s="284" t="s">
        <v>437</v>
      </c>
      <c r="E67" s="284" t="s">
        <v>394</v>
      </c>
      <c r="F67" s="284" t="s">
        <v>394</v>
      </c>
      <c r="G67" s="284" t="s">
        <v>394</v>
      </c>
      <c r="H67" s="284" t="s">
        <v>394</v>
      </c>
      <c r="I67" s="177"/>
      <c r="J67" s="177"/>
      <c r="K67" s="178"/>
      <c r="M67" s="296">
        <v>0.33333333333333331</v>
      </c>
      <c r="N67" s="296">
        <v>0.2</v>
      </c>
      <c r="O67" s="296">
        <v>0.1111111111111111</v>
      </c>
      <c r="P67" s="296">
        <v>0</v>
      </c>
      <c r="Q67" s="296">
        <v>0</v>
      </c>
      <c r="R67" s="296">
        <v>0</v>
      </c>
      <c r="S67" s="296"/>
      <c r="T67" s="296"/>
      <c r="AA67" s="41"/>
    </row>
    <row r="68" spans="2:27" ht="25.5" customHeight="1">
      <c r="B68" s="174" t="s">
        <v>96</v>
      </c>
      <c r="C68" s="284" t="s">
        <v>394</v>
      </c>
      <c r="D68" s="284" t="s">
        <v>438</v>
      </c>
      <c r="E68" s="284" t="s">
        <v>394</v>
      </c>
      <c r="F68" s="284" t="s">
        <v>397</v>
      </c>
      <c r="G68" s="284" t="s">
        <v>394</v>
      </c>
      <c r="H68" s="284" t="s">
        <v>394</v>
      </c>
      <c r="I68" s="177"/>
      <c r="J68" s="177"/>
      <c r="K68" s="178"/>
      <c r="M68" s="296">
        <v>0.66666666666666663</v>
      </c>
      <c r="N68" s="296">
        <v>0.2</v>
      </c>
      <c r="O68" s="296">
        <v>0</v>
      </c>
      <c r="P68" s="296">
        <v>0</v>
      </c>
      <c r="Q68" s="296">
        <v>0</v>
      </c>
      <c r="R68" s="296">
        <v>0</v>
      </c>
      <c r="S68" s="296"/>
      <c r="T68" s="296"/>
      <c r="AA68" s="41"/>
    </row>
    <row r="69" spans="2:27" ht="25.5" customHeight="1">
      <c r="B69" s="174" t="s">
        <v>99</v>
      </c>
      <c r="C69" s="284" t="s">
        <v>394</v>
      </c>
      <c r="D69" s="284" t="s">
        <v>394</v>
      </c>
      <c r="E69" s="284" t="s">
        <v>396</v>
      </c>
      <c r="F69" s="284" t="s">
        <v>432</v>
      </c>
      <c r="G69" s="284" t="s">
        <v>439</v>
      </c>
      <c r="H69" s="284" t="s">
        <v>394</v>
      </c>
      <c r="I69" s="177"/>
      <c r="J69" s="177"/>
      <c r="K69" s="178"/>
      <c r="M69" s="296">
        <v>0</v>
      </c>
      <c r="N69" s="296">
        <v>0.4</v>
      </c>
      <c r="O69" s="296">
        <v>0</v>
      </c>
      <c r="P69" s="296">
        <v>0.125</v>
      </c>
      <c r="Q69" s="296">
        <v>0</v>
      </c>
      <c r="R69" s="296">
        <v>0</v>
      </c>
      <c r="S69" s="296"/>
      <c r="T69" s="296"/>
      <c r="AA69" s="41"/>
    </row>
    <row r="70" spans="2:27" ht="25.5" customHeight="1">
      <c r="B70" s="179" t="s">
        <v>97</v>
      </c>
      <c r="C70" s="284" t="s">
        <v>394</v>
      </c>
      <c r="D70" s="284" t="s">
        <v>437</v>
      </c>
      <c r="E70" s="284" t="s">
        <v>440</v>
      </c>
      <c r="F70" s="284" t="s">
        <v>441</v>
      </c>
      <c r="G70" s="284" t="s">
        <v>394</v>
      </c>
      <c r="H70" s="284" t="s">
        <v>394</v>
      </c>
      <c r="I70" s="177"/>
      <c r="J70" s="177"/>
      <c r="K70" s="178"/>
      <c r="M70" s="296">
        <v>0</v>
      </c>
      <c r="N70" s="296">
        <v>0</v>
      </c>
      <c r="O70" s="296">
        <v>0.44444444444444442</v>
      </c>
      <c r="P70" s="296">
        <v>0.375</v>
      </c>
      <c r="Q70" s="296">
        <v>0.75</v>
      </c>
      <c r="R70" s="296">
        <v>0</v>
      </c>
      <c r="S70" s="296"/>
      <c r="T70" s="296"/>
      <c r="AA70" s="41"/>
    </row>
    <row r="71" spans="2:27" ht="25.5" customHeight="1">
      <c r="B71" s="180" t="s">
        <v>98</v>
      </c>
      <c r="C71" s="285" t="s">
        <v>394</v>
      </c>
      <c r="D71" s="285" t="s">
        <v>394</v>
      </c>
      <c r="E71" s="285" t="s">
        <v>393</v>
      </c>
      <c r="F71" s="285" t="s">
        <v>394</v>
      </c>
      <c r="G71" s="285" t="s">
        <v>442</v>
      </c>
      <c r="H71" s="285" t="s">
        <v>398</v>
      </c>
      <c r="I71" s="181"/>
      <c r="J71" s="181"/>
      <c r="K71" s="182"/>
      <c r="M71" s="296">
        <v>0</v>
      </c>
      <c r="N71" s="296">
        <v>0.2</v>
      </c>
      <c r="O71" s="296">
        <v>0.33333333333333331</v>
      </c>
      <c r="P71" s="296">
        <v>0.5</v>
      </c>
      <c r="Q71" s="296">
        <v>0</v>
      </c>
      <c r="R71" s="296">
        <v>0</v>
      </c>
      <c r="S71" s="296"/>
      <c r="T71" s="296"/>
      <c r="AA71" s="41"/>
    </row>
    <row r="72" spans="2:27" ht="15.75" customHeight="1">
      <c r="B72" s="49"/>
      <c r="C72" s="49"/>
      <c r="D72" s="50"/>
      <c r="E72" s="50"/>
      <c r="F72" s="50"/>
      <c r="G72" s="50"/>
      <c r="H72" s="50"/>
      <c r="I72" s="50"/>
      <c r="J72" s="50"/>
      <c r="K72" s="50"/>
      <c r="M72" s="296">
        <v>0</v>
      </c>
      <c r="N72" s="296">
        <v>0</v>
      </c>
      <c r="O72" s="296">
        <v>0.1111111111111111</v>
      </c>
      <c r="P72" s="296">
        <v>0</v>
      </c>
      <c r="Q72" s="296">
        <v>0.25</v>
      </c>
      <c r="R72" s="296">
        <v>1</v>
      </c>
      <c r="S72" s="296"/>
      <c r="T72" s="296"/>
      <c r="AA72" s="41"/>
    </row>
    <row r="73" spans="2:27" ht="17.25" customHeight="1">
      <c r="B73" s="54" t="s">
        <v>132</v>
      </c>
      <c r="C73" s="54"/>
      <c r="D73" s="53"/>
      <c r="E73" s="53"/>
      <c r="F73" s="53"/>
      <c r="G73" s="53"/>
      <c r="H73" s="53"/>
      <c r="I73" s="53"/>
      <c r="J73" s="53"/>
      <c r="K73" s="53"/>
      <c r="M73" s="291"/>
      <c r="N73" s="292"/>
      <c r="P73" s="227"/>
      <c r="AA73" s="41"/>
    </row>
    <row r="74" spans="2:27" ht="30.75" customHeight="1">
      <c r="B74" s="58" t="s">
        <v>75</v>
      </c>
      <c r="C74" s="58" t="s">
        <v>101</v>
      </c>
      <c r="D74" s="58" t="s">
        <v>102</v>
      </c>
      <c r="E74" s="58" t="s">
        <v>103</v>
      </c>
      <c r="F74" s="58" t="s">
        <v>104</v>
      </c>
      <c r="G74" s="58" t="s">
        <v>105</v>
      </c>
      <c r="H74" s="58" t="s">
        <v>6</v>
      </c>
      <c r="I74" s="58" t="s">
        <v>7</v>
      </c>
      <c r="J74" s="58" t="s">
        <v>106</v>
      </c>
      <c r="K74" s="58" t="s">
        <v>108</v>
      </c>
      <c r="M74" s="291"/>
      <c r="N74" s="292"/>
      <c r="P74" s="227"/>
      <c r="AA74" s="41"/>
    </row>
    <row r="75" spans="2:27" ht="21" customHeight="1">
      <c r="B75" s="89" t="s">
        <v>122</v>
      </c>
      <c r="C75" s="68">
        <v>1</v>
      </c>
      <c r="D75" s="90">
        <v>4.7818568691874785E-2</v>
      </c>
      <c r="E75" s="90">
        <v>0.55901391801210409</v>
      </c>
      <c r="F75" s="90">
        <v>0.21876745734794811</v>
      </c>
      <c r="G75" s="91">
        <v>22.86</v>
      </c>
      <c r="H75" s="92">
        <v>2.602670894859072</v>
      </c>
      <c r="I75" s="92">
        <v>40.336926927197304</v>
      </c>
      <c r="J75" s="93">
        <v>1.595845454729707</v>
      </c>
      <c r="K75" s="76"/>
      <c r="M75" s="291"/>
      <c r="N75" s="292"/>
      <c r="P75" s="227"/>
      <c r="AA75" s="41"/>
    </row>
    <row r="76" spans="2:27" ht="21" customHeight="1">
      <c r="B76" s="89" t="s">
        <v>122</v>
      </c>
      <c r="C76" s="68">
        <v>2</v>
      </c>
      <c r="D76" s="90">
        <v>7.9451253925403781E-2</v>
      </c>
      <c r="E76" s="90">
        <v>0.45520595953410964</v>
      </c>
      <c r="F76" s="90">
        <v>0.17351310425216254</v>
      </c>
      <c r="G76" s="91">
        <v>18.079250000000002</v>
      </c>
      <c r="H76" s="92">
        <v>0.51363731138475499</v>
      </c>
      <c r="I76" s="92">
        <v>16.231741598057297</v>
      </c>
      <c r="J76" s="93">
        <v>1.840972795826155</v>
      </c>
      <c r="K76" s="76"/>
      <c r="M76" s="291"/>
      <c r="N76" s="292"/>
      <c r="P76" s="227"/>
      <c r="AA76" s="41"/>
    </row>
    <row r="77" spans="2:27" ht="21" customHeight="1">
      <c r="B77" s="89" t="s">
        <v>122</v>
      </c>
      <c r="C77" s="68">
        <v>3</v>
      </c>
      <c r="D77" s="90">
        <v>3.1270596572567588E-2</v>
      </c>
      <c r="E77" s="90">
        <v>0.41641016473719739</v>
      </c>
      <c r="F77" s="90">
        <v>0.15727382374153759</v>
      </c>
      <c r="G77" s="91">
        <v>15.375249999999999</v>
      </c>
      <c r="H77" s="92">
        <v>1.4306290819424281E-2</v>
      </c>
      <c r="I77" s="92">
        <v>8.1784295851042135</v>
      </c>
      <c r="J77" s="93">
        <v>2.012004790863164</v>
      </c>
      <c r="K77" s="76"/>
      <c r="M77" s="291"/>
      <c r="N77" s="292"/>
      <c r="P77" s="227"/>
      <c r="AA77" s="41"/>
    </row>
    <row r="78" spans="2:27" ht="21" customHeight="1">
      <c r="B78" s="89" t="s">
        <v>122</v>
      </c>
      <c r="C78" s="68">
        <v>4</v>
      </c>
      <c r="D78" s="90">
        <v>3.2126109175495361E-2</v>
      </c>
      <c r="E78" s="90">
        <v>0.37345950777115983</v>
      </c>
      <c r="F78" s="90">
        <v>0.18020499153259334</v>
      </c>
      <c r="G78" s="91">
        <v>14.83825</v>
      </c>
      <c r="H78" s="92">
        <v>3.4275794870678715E-2</v>
      </c>
      <c r="I78" s="92">
        <v>7.5192524997551429</v>
      </c>
      <c r="J78" s="93">
        <v>2.0573280185007228</v>
      </c>
      <c r="K78" s="76"/>
      <c r="M78" s="291"/>
      <c r="N78" s="292"/>
      <c r="P78" s="227"/>
      <c r="AA78" s="41"/>
    </row>
    <row r="79" spans="2:27" ht="21" customHeight="1">
      <c r="B79" s="89" t="s">
        <v>122</v>
      </c>
      <c r="C79" s="68">
        <v>5</v>
      </c>
      <c r="D79" s="90">
        <v>2.5174536280934173E-2</v>
      </c>
      <c r="E79" s="90">
        <v>0.37957065601385453</v>
      </c>
      <c r="F79" s="90">
        <v>0.1849797959589328</v>
      </c>
      <c r="G79" s="91">
        <v>15.898000000000001</v>
      </c>
      <c r="H79" s="92">
        <v>3.2373082946960591E-2</v>
      </c>
      <c r="I79" s="92">
        <v>8.8961231938247689</v>
      </c>
      <c r="J79" s="93">
        <v>2.0024241823926934</v>
      </c>
      <c r="K79" s="76"/>
      <c r="M79" s="291"/>
      <c r="N79" s="292"/>
      <c r="P79" s="227"/>
      <c r="AA79" s="41"/>
    </row>
    <row r="80" spans="2:27" ht="21" customHeight="1">
      <c r="B80" s="89" t="s">
        <v>122</v>
      </c>
      <c r="C80" s="68">
        <v>6</v>
      </c>
      <c r="D80" s="90">
        <v>3.0375050105728042E-2</v>
      </c>
      <c r="E80" s="90">
        <v>0.36541370575345944</v>
      </c>
      <c r="F80" s="90">
        <v>0.17267745142087559</v>
      </c>
      <c r="G80" s="91">
        <v>16.459</v>
      </c>
      <c r="H80" s="92">
        <v>3.6857513643730112E-2</v>
      </c>
      <c r="I80" s="92">
        <v>8.1639392720862212</v>
      </c>
      <c r="J80" s="93">
        <v>1.9496856279948636</v>
      </c>
      <c r="K80" s="76"/>
      <c r="M80" s="291"/>
      <c r="N80" s="292"/>
      <c r="P80" s="227"/>
      <c r="AA80" s="41"/>
    </row>
    <row r="81" spans="2:27" ht="21" customHeight="1">
      <c r="B81" s="89" t="s">
        <v>122</v>
      </c>
      <c r="C81" s="68">
        <v>7</v>
      </c>
      <c r="D81" s="90">
        <v>3.0516765189595205E-2</v>
      </c>
      <c r="E81" s="90">
        <v>0.36365910289933012</v>
      </c>
      <c r="F81" s="90">
        <v>0.16831769819869744</v>
      </c>
      <c r="G81" s="91">
        <v>16.898999999999997</v>
      </c>
      <c r="H81" s="92">
        <v>2.9727604768402936E-2</v>
      </c>
      <c r="I81" s="92">
        <v>7.604321299757471</v>
      </c>
      <c r="J81" s="93">
        <v>1.8989562471005135</v>
      </c>
      <c r="K81" s="76"/>
      <c r="M81" s="291"/>
      <c r="N81" s="292"/>
      <c r="P81" s="227"/>
      <c r="AA81" s="41"/>
    </row>
    <row r="82" spans="2:27" ht="21" customHeight="1">
      <c r="B82" s="89" t="s">
        <v>122</v>
      </c>
      <c r="C82" s="68">
        <v>8</v>
      </c>
      <c r="D82" s="90">
        <v>3.3911958210569332E-2</v>
      </c>
      <c r="E82" s="90">
        <v>0.35461303519114695</v>
      </c>
      <c r="F82" s="90">
        <v>0.15011075074249372</v>
      </c>
      <c r="G82" s="91">
        <v>17.408333333333331</v>
      </c>
      <c r="H82" s="92">
        <v>0</v>
      </c>
      <c r="I82" s="92">
        <v>6.2129987831775786</v>
      </c>
      <c r="J82" s="93">
        <v>1.8693084652550931</v>
      </c>
      <c r="K82" s="76"/>
      <c r="M82" s="291"/>
      <c r="N82" s="292"/>
      <c r="P82" s="227"/>
      <c r="AA82" s="41"/>
    </row>
    <row r="83" spans="2:27" ht="21" customHeight="1">
      <c r="B83" s="89" t="s">
        <v>122</v>
      </c>
      <c r="C83" s="68">
        <v>9</v>
      </c>
      <c r="D83" s="90">
        <v>3.7609139861645359E-2</v>
      </c>
      <c r="E83" s="90">
        <v>0.3591963519398767</v>
      </c>
      <c r="F83" s="90">
        <v>0.16576690658077362</v>
      </c>
      <c r="G83" s="91">
        <v>17.292000000000002</v>
      </c>
      <c r="H83" s="92">
        <v>3.2873952718051283E-2</v>
      </c>
      <c r="I83" s="92">
        <v>8.3746394549235639</v>
      </c>
      <c r="J83" s="93">
        <v>1.9115580115705011</v>
      </c>
      <c r="K83" s="76" t="s">
        <v>66</v>
      </c>
      <c r="M83" s="291"/>
      <c r="N83" s="292"/>
      <c r="P83" s="227"/>
      <c r="AA83" s="41"/>
    </row>
    <row r="84" spans="2:27" ht="21" customHeight="1">
      <c r="B84" s="89" t="s">
        <v>119</v>
      </c>
      <c r="C84" s="68">
        <v>1</v>
      </c>
      <c r="D84" s="90">
        <v>5.10783420370561E-2</v>
      </c>
      <c r="E84" s="90">
        <v>0.51169263737478254</v>
      </c>
      <c r="F84" s="90">
        <v>0.19172472504899521</v>
      </c>
      <c r="G84" s="91">
        <v>20.794399999999996</v>
      </c>
      <c r="H84" s="92">
        <v>4.3441202595885997</v>
      </c>
      <c r="I84" s="92">
        <v>73.080333784486854</v>
      </c>
      <c r="J84" s="93">
        <v>1.6666000469891316</v>
      </c>
      <c r="K84" s="76"/>
      <c r="M84" s="291"/>
      <c r="N84" s="292"/>
      <c r="P84" s="227"/>
      <c r="AA84" s="41"/>
    </row>
    <row r="85" spans="2:27" ht="21" customHeight="1">
      <c r="B85" s="89" t="s">
        <v>119</v>
      </c>
      <c r="C85" s="68">
        <v>2</v>
      </c>
      <c r="D85" s="90">
        <v>5.0568119129822987E-2</v>
      </c>
      <c r="E85" s="90">
        <v>0.44018694121392982</v>
      </c>
      <c r="F85" s="90">
        <v>0.1750570534612875</v>
      </c>
      <c r="G85" s="91">
        <v>15.737133333333333</v>
      </c>
      <c r="H85" s="92">
        <v>0.48294237343010599</v>
      </c>
      <c r="I85" s="92">
        <v>25.894121294124496</v>
      </c>
      <c r="J85" s="93">
        <v>1.9162924683352063</v>
      </c>
      <c r="K85" s="76"/>
      <c r="M85" s="291"/>
      <c r="N85" s="292"/>
      <c r="P85" s="227"/>
      <c r="AA85" s="41"/>
    </row>
    <row r="86" spans="2:27" ht="21" customHeight="1">
      <c r="B86" s="89" t="s">
        <v>119</v>
      </c>
      <c r="C86" s="68">
        <v>3</v>
      </c>
      <c r="D86" s="90">
        <v>2.1462243359483549E-2</v>
      </c>
      <c r="E86" s="90">
        <v>0.42181304398860325</v>
      </c>
      <c r="F86" s="90">
        <v>0.18145361314611849</v>
      </c>
      <c r="G86" s="91">
        <v>14.807399999999998</v>
      </c>
      <c r="H86" s="92">
        <v>9.6258366104691892E-2</v>
      </c>
      <c r="I86" s="92">
        <v>20.870923543904976</v>
      </c>
      <c r="J86" s="93">
        <v>2.0053094282053556</v>
      </c>
      <c r="K86" s="76"/>
      <c r="M86" s="291"/>
      <c r="N86" s="292"/>
      <c r="P86" s="227"/>
      <c r="AA86" s="41"/>
    </row>
    <row r="87" spans="2:27" ht="21" customHeight="1">
      <c r="B87" s="89" t="s">
        <v>119</v>
      </c>
      <c r="C87" s="68">
        <v>4</v>
      </c>
      <c r="D87" s="90">
        <v>1.8817860767988748E-2</v>
      </c>
      <c r="E87" s="90">
        <v>0.39398820655141314</v>
      </c>
      <c r="F87" s="90">
        <v>0.18568240413631495</v>
      </c>
      <c r="G87" s="91">
        <v>14.886933333333333</v>
      </c>
      <c r="H87" s="92">
        <v>0.17805884755222701</v>
      </c>
      <c r="I87" s="92">
        <v>15.032123596686899</v>
      </c>
      <c r="J87" s="93">
        <v>2.0211923386685826</v>
      </c>
      <c r="K87" s="76"/>
      <c r="M87" s="291"/>
      <c r="N87" s="292"/>
      <c r="P87" s="227"/>
      <c r="AA87" s="41"/>
    </row>
    <row r="88" spans="2:27" ht="21" customHeight="1">
      <c r="B88" s="89" t="s">
        <v>119</v>
      </c>
      <c r="C88" s="68">
        <v>5</v>
      </c>
      <c r="D88" s="90">
        <v>1.9190222388998639E-2</v>
      </c>
      <c r="E88" s="90">
        <v>0.38944536050264772</v>
      </c>
      <c r="F88" s="90">
        <v>0.17544644099875076</v>
      </c>
      <c r="G88" s="91">
        <v>15.484733333333335</v>
      </c>
      <c r="H88" s="92">
        <v>9.1589498510259271E-2</v>
      </c>
      <c r="I88" s="92">
        <v>18.921489511906351</v>
      </c>
      <c r="J88" s="93">
        <v>1.9644590869007581</v>
      </c>
      <c r="K88" s="76"/>
      <c r="M88" s="291"/>
      <c r="N88" s="292"/>
      <c r="P88" s="227"/>
      <c r="AA88" s="41"/>
    </row>
    <row r="89" spans="2:27" ht="21" customHeight="1">
      <c r="B89" s="89" t="s">
        <v>119</v>
      </c>
      <c r="C89" s="68">
        <v>6</v>
      </c>
      <c r="D89" s="90">
        <v>2.1376213332144327E-2</v>
      </c>
      <c r="E89" s="90">
        <v>0.39055241092304521</v>
      </c>
      <c r="F89" s="90">
        <v>0.17177325466026447</v>
      </c>
      <c r="G89" s="91">
        <v>16.669083333333329</v>
      </c>
      <c r="H89" s="92">
        <v>6.8866711490369492E-2</v>
      </c>
      <c r="I89" s="92">
        <v>19.188233441545236</v>
      </c>
      <c r="J89" s="93">
        <v>1.8944910749322199</v>
      </c>
      <c r="K89" s="76"/>
      <c r="M89" s="291"/>
      <c r="N89" s="292"/>
      <c r="P89" s="227"/>
      <c r="AA89" s="41"/>
    </row>
    <row r="90" spans="2:27" ht="21" customHeight="1">
      <c r="B90" s="89" t="s">
        <v>119</v>
      </c>
      <c r="C90" s="68">
        <v>7</v>
      </c>
      <c r="D90" s="90">
        <v>2.3302441242305832E-2</v>
      </c>
      <c r="E90" s="90">
        <v>0.40050486169618404</v>
      </c>
      <c r="F90" s="90">
        <v>0.16511637606191187</v>
      </c>
      <c r="G90" s="91">
        <v>17.860583333333331</v>
      </c>
      <c r="H90" s="92">
        <v>9.2547255986937332E-2</v>
      </c>
      <c r="I90" s="92">
        <v>22.728398932270238</v>
      </c>
      <c r="J90" s="93">
        <v>1.872595464743479</v>
      </c>
      <c r="K90" s="76"/>
      <c r="M90" s="291"/>
      <c r="N90" s="292"/>
      <c r="P90" s="227"/>
      <c r="AA90" s="41"/>
    </row>
    <row r="91" spans="2:27" ht="21" customHeight="1">
      <c r="B91" s="89" t="s">
        <v>119</v>
      </c>
      <c r="C91" s="68">
        <v>8</v>
      </c>
      <c r="D91" s="90">
        <v>2.139643008757559E-2</v>
      </c>
      <c r="E91" s="90">
        <v>0.41064092903606664</v>
      </c>
      <c r="F91" s="90">
        <v>0.16112101316038918</v>
      </c>
      <c r="G91" s="91">
        <v>18.339999999999996</v>
      </c>
      <c r="H91" s="92">
        <v>0.134526215227043</v>
      </c>
      <c r="I91" s="92">
        <v>22.812541651385867</v>
      </c>
      <c r="J91" s="93">
        <v>1.7867444632390579</v>
      </c>
      <c r="K91" s="76"/>
      <c r="M91" s="291"/>
      <c r="N91" s="292"/>
      <c r="P91" s="227"/>
      <c r="AA91" s="41"/>
    </row>
    <row r="92" spans="2:27" ht="21" customHeight="1">
      <c r="B92" s="89" t="s">
        <v>119</v>
      </c>
      <c r="C92" s="68">
        <v>9</v>
      </c>
      <c r="D92" s="90">
        <v>1.9907627084806798E-2</v>
      </c>
      <c r="E92" s="90">
        <v>0.41691541865336507</v>
      </c>
      <c r="F92" s="90">
        <v>0.1700579666488776</v>
      </c>
      <c r="G92" s="91">
        <v>18.330200000000001</v>
      </c>
      <c r="H92" s="92">
        <v>0.31034787209664816</v>
      </c>
      <c r="I92" s="92">
        <v>26.981263982280023</v>
      </c>
      <c r="J92" s="93">
        <v>1.8097812132627364</v>
      </c>
      <c r="K92" s="76" t="s">
        <v>68</v>
      </c>
      <c r="M92" s="291"/>
      <c r="N92" s="292"/>
      <c r="P92" s="227"/>
      <c r="AA92" s="41"/>
    </row>
    <row r="93" spans="2:27" ht="21" customHeight="1">
      <c r="B93" s="89" t="s">
        <v>118</v>
      </c>
      <c r="C93" s="68">
        <v>1</v>
      </c>
      <c r="D93" s="90">
        <v>3.2486319162481542E-2</v>
      </c>
      <c r="E93" s="90">
        <v>0.3763570423341982</v>
      </c>
      <c r="F93" s="90">
        <v>0.12776666096487294</v>
      </c>
      <c r="G93" s="91">
        <v>24.686875000000001</v>
      </c>
      <c r="H93" s="92">
        <v>0.88794155668723629</v>
      </c>
      <c r="I93" s="92">
        <v>18.529526886291922</v>
      </c>
      <c r="J93" s="93">
        <v>2.5656673981921978</v>
      </c>
      <c r="K93" s="76"/>
      <c r="M93" s="291"/>
      <c r="N93" s="292"/>
      <c r="P93" s="227"/>
      <c r="AA93" s="41"/>
    </row>
    <row r="94" spans="2:27" ht="20.25" customHeight="1">
      <c r="B94" s="89" t="s">
        <v>118</v>
      </c>
      <c r="C94" s="68">
        <v>2</v>
      </c>
      <c r="D94" s="90">
        <v>4.7767517113193644E-2</v>
      </c>
      <c r="E94" s="90">
        <v>0.28087047128779968</v>
      </c>
      <c r="F94" s="90">
        <v>0.11420503545316917</v>
      </c>
      <c r="G94" s="91">
        <v>18.48</v>
      </c>
      <c r="H94" s="92">
        <v>0.10215850459171422</v>
      </c>
      <c r="I94" s="92">
        <v>4.3053680175132039</v>
      </c>
      <c r="J94" s="93">
        <v>2.9916605596965105</v>
      </c>
      <c r="K94" s="76"/>
      <c r="M94" s="291"/>
      <c r="N94" s="292"/>
      <c r="P94" s="227"/>
      <c r="AA94" s="41"/>
    </row>
    <row r="95" spans="2:27" ht="20.25" customHeight="1">
      <c r="B95" s="89" t="s">
        <v>118</v>
      </c>
      <c r="C95" s="68">
        <v>3</v>
      </c>
      <c r="D95" s="90">
        <v>1.469863264769744E-2</v>
      </c>
      <c r="E95" s="90">
        <v>0.25690886735717139</v>
      </c>
      <c r="F95" s="90">
        <v>0.11289963648173131</v>
      </c>
      <c r="G95" s="91">
        <v>17.441299999999998</v>
      </c>
      <c r="H95" s="92">
        <v>2.3417762810223133E-2</v>
      </c>
      <c r="I95" s="92">
        <v>3.0816041209156588</v>
      </c>
      <c r="J95" s="93">
        <v>3.126053771703337</v>
      </c>
      <c r="K95" s="76"/>
      <c r="M95" s="291"/>
      <c r="N95" s="292"/>
      <c r="P95" s="227"/>
      <c r="AA95" s="41"/>
    </row>
    <row r="96" spans="2:27" ht="20.25" customHeight="1">
      <c r="B96" s="89" t="s">
        <v>118</v>
      </c>
      <c r="C96" s="68">
        <v>4</v>
      </c>
      <c r="D96" s="90">
        <v>1.0789978062636395E-2</v>
      </c>
      <c r="E96" s="90">
        <v>0.24097250148057134</v>
      </c>
      <c r="F96" s="90">
        <v>0.10723346595436223</v>
      </c>
      <c r="G96" s="91">
        <v>16.763333333333332</v>
      </c>
      <c r="H96" s="92">
        <v>5.4918840981087541E-2</v>
      </c>
      <c r="I96" s="92">
        <v>2.712282114259517</v>
      </c>
      <c r="J96" s="93">
        <v>3.2126172800685238</v>
      </c>
      <c r="K96" s="76"/>
      <c r="M96" s="291"/>
      <c r="N96" s="292"/>
      <c r="P96" s="227"/>
      <c r="AA96" s="41"/>
    </row>
    <row r="97" spans="2:27" ht="20.25" customHeight="1">
      <c r="B97" s="89" t="s">
        <v>118</v>
      </c>
      <c r="C97" s="68">
        <v>5</v>
      </c>
      <c r="D97" s="90">
        <v>1.1377442603217615E-2</v>
      </c>
      <c r="E97" s="90">
        <v>0.23964785981232972</v>
      </c>
      <c r="F97" s="90">
        <v>0.10873759322314638</v>
      </c>
      <c r="G97" s="91">
        <v>17.179200000000002</v>
      </c>
      <c r="H97" s="92">
        <v>7.8228484333198844E-2</v>
      </c>
      <c r="I97" s="92">
        <v>2.9683363777541558</v>
      </c>
      <c r="J97" s="93">
        <v>3.1722537038451954</v>
      </c>
      <c r="K97" s="76"/>
      <c r="M97" s="291"/>
      <c r="N97" s="292"/>
      <c r="P97" s="227"/>
      <c r="AA97" s="41"/>
    </row>
    <row r="98" spans="2:27" ht="20.25" customHeight="1">
      <c r="B98" s="89" t="s">
        <v>118</v>
      </c>
      <c r="C98" s="68">
        <v>6</v>
      </c>
      <c r="D98" s="90">
        <v>1.2136571973993765E-2</v>
      </c>
      <c r="E98" s="90">
        <v>0.24798676681553683</v>
      </c>
      <c r="F98" s="90">
        <v>0.10423140877748455</v>
      </c>
      <c r="G98" s="91">
        <v>18.194666666666663</v>
      </c>
      <c r="H98" s="92">
        <v>9.5757310502892309E-2</v>
      </c>
      <c r="I98" s="92">
        <v>3.7523307159894439</v>
      </c>
      <c r="J98" s="93">
        <v>3.0288722512224657</v>
      </c>
      <c r="K98" s="76"/>
      <c r="M98" s="291"/>
      <c r="N98" s="292"/>
      <c r="P98" s="227"/>
      <c r="AA98" s="41"/>
    </row>
    <row r="99" spans="2:27" ht="20.25" customHeight="1">
      <c r="B99" s="89" t="s">
        <v>118</v>
      </c>
      <c r="C99" s="68">
        <v>7</v>
      </c>
      <c r="D99" s="90">
        <v>1.2750873941052013E-2</v>
      </c>
      <c r="E99" s="90">
        <v>0.25102139258979939</v>
      </c>
      <c r="F99" s="90">
        <v>0.10416495645170372</v>
      </c>
      <c r="G99" s="91">
        <v>19.421444444444447</v>
      </c>
      <c r="H99" s="92">
        <v>9.5511303046380766E-2</v>
      </c>
      <c r="I99" s="92">
        <v>3.6631878211495521</v>
      </c>
      <c r="J99" s="93">
        <v>2.913934470084758</v>
      </c>
      <c r="K99" s="76"/>
    </row>
    <row r="100" spans="2:27" ht="20.25" customHeight="1">
      <c r="B100" s="89" t="s">
        <v>118</v>
      </c>
      <c r="C100" s="68">
        <v>8</v>
      </c>
      <c r="D100" s="90">
        <v>1.5207515200528028E-2</v>
      </c>
      <c r="E100" s="90">
        <v>0.27261240772654488</v>
      </c>
      <c r="F100" s="90">
        <v>0.1008777262301955</v>
      </c>
      <c r="G100" s="91">
        <v>21.251333333333335</v>
      </c>
      <c r="H100" s="92">
        <v>8.1745585308999363E-2</v>
      </c>
      <c r="I100" s="92">
        <v>4.5180509453367179</v>
      </c>
      <c r="J100" s="93">
        <v>2.7637460307177495</v>
      </c>
      <c r="K100" s="76"/>
    </row>
    <row r="101" spans="2:27" ht="20.25" customHeight="1">
      <c r="B101" s="89" t="s">
        <v>118</v>
      </c>
      <c r="C101" s="68">
        <v>9</v>
      </c>
      <c r="D101" s="90">
        <v>1.593318155951327E-2</v>
      </c>
      <c r="E101" s="90">
        <v>0.27841631252070498</v>
      </c>
      <c r="F101" s="90">
        <v>0.10879456342698562</v>
      </c>
      <c r="G101" s="91">
        <v>21.138777777777776</v>
      </c>
      <c r="H101" s="92">
        <v>0.11670329569794453</v>
      </c>
      <c r="I101" s="92">
        <v>5.5069367657467581</v>
      </c>
      <c r="J101" s="93">
        <v>2.7946886748384747</v>
      </c>
      <c r="K101" s="76" t="s">
        <v>69</v>
      </c>
    </row>
    <row r="102" spans="2:27" ht="20.25" customHeight="1">
      <c r="B102" s="89" t="s">
        <v>117</v>
      </c>
      <c r="C102" s="68">
        <v>1</v>
      </c>
      <c r="D102" s="90">
        <v>2.1112041841699944E-2</v>
      </c>
      <c r="E102" s="90">
        <v>0.50991583775357641</v>
      </c>
      <c r="F102" s="90">
        <v>0.18645969008227101</v>
      </c>
      <c r="G102" s="91">
        <v>20.241000000000003</v>
      </c>
      <c r="H102" s="92">
        <v>3.9900070553408682</v>
      </c>
      <c r="I102" s="92">
        <v>62.190577987380053</v>
      </c>
      <c r="J102" s="93">
        <v>1.7642536970085194</v>
      </c>
      <c r="K102" s="76"/>
    </row>
    <row r="103" spans="2:27" ht="20.25" customHeight="1">
      <c r="B103" s="89" t="s">
        <v>117</v>
      </c>
      <c r="C103" s="68">
        <v>2</v>
      </c>
      <c r="D103" s="90">
        <v>4.3835102676937181E-2</v>
      </c>
      <c r="E103" s="90">
        <v>0.40630418891780912</v>
      </c>
      <c r="F103" s="90">
        <v>0.17554249614866663</v>
      </c>
      <c r="G103" s="91">
        <v>14.204583333333332</v>
      </c>
      <c r="H103" s="92">
        <v>0.47819133397264196</v>
      </c>
      <c r="I103" s="92">
        <v>20.670206049140006</v>
      </c>
      <c r="J103" s="93">
        <v>2.1393251809394456</v>
      </c>
      <c r="K103" s="76"/>
    </row>
    <row r="104" spans="2:27" ht="20.25" customHeight="1">
      <c r="B104" s="89" t="s">
        <v>117</v>
      </c>
      <c r="C104" s="68">
        <v>3</v>
      </c>
      <c r="D104" s="90">
        <v>3.1436470883342678E-2</v>
      </c>
      <c r="E104" s="90">
        <v>0.38337354496045806</v>
      </c>
      <c r="F104" s="90">
        <v>0.18532370457087427</v>
      </c>
      <c r="G104" s="91">
        <v>13.664785714285713</v>
      </c>
      <c r="H104" s="92">
        <v>9.323501838204809E-2</v>
      </c>
      <c r="I104" s="92">
        <v>19.424981124876215</v>
      </c>
      <c r="J104" s="93">
        <v>2.2077074312909657</v>
      </c>
      <c r="K104" s="76"/>
    </row>
    <row r="105" spans="2:27" ht="20.25" customHeight="1">
      <c r="B105" s="89" t="s">
        <v>117</v>
      </c>
      <c r="C105" s="68">
        <v>4</v>
      </c>
      <c r="D105" s="90">
        <v>2.5759652221635076E-2</v>
      </c>
      <c r="E105" s="90">
        <v>0.36648648043060877</v>
      </c>
      <c r="F105" s="90">
        <v>0.19684451552718615</v>
      </c>
      <c r="G105" s="91">
        <v>13.441583333333332</v>
      </c>
      <c r="H105" s="92">
        <v>8.9583365682882055E-2</v>
      </c>
      <c r="I105" s="92">
        <v>18.852819307962527</v>
      </c>
      <c r="J105" s="93">
        <v>2.2092873515172724</v>
      </c>
      <c r="K105" s="76"/>
    </row>
    <row r="106" spans="2:27" ht="20.25" customHeight="1">
      <c r="B106" s="89" t="s">
        <v>117</v>
      </c>
      <c r="C106" s="68">
        <v>5</v>
      </c>
      <c r="D106" s="90">
        <v>2.8431235080314782E-2</v>
      </c>
      <c r="E106" s="90">
        <v>0.36708755883390093</v>
      </c>
      <c r="F106" s="90">
        <v>0.20012424427524098</v>
      </c>
      <c r="G106" s="91">
        <v>14.45383333333333</v>
      </c>
      <c r="H106" s="92">
        <v>0.19647086050551041</v>
      </c>
      <c r="I106" s="92">
        <v>21.100320927843864</v>
      </c>
      <c r="J106" s="93">
        <v>2.1176397551151322</v>
      </c>
      <c r="K106" s="76"/>
    </row>
    <row r="107" spans="2:27" ht="20.25" customHeight="1">
      <c r="B107" s="89" t="s">
        <v>117</v>
      </c>
      <c r="C107" s="68">
        <v>6</v>
      </c>
      <c r="D107" s="90">
        <v>3.2029589227732844E-2</v>
      </c>
      <c r="E107" s="90">
        <v>0.37657397693840133</v>
      </c>
      <c r="F107" s="90">
        <v>0.18771178440471814</v>
      </c>
      <c r="G107" s="91">
        <v>15.932777777777776</v>
      </c>
      <c r="H107" s="92">
        <v>0.1808551866683891</v>
      </c>
      <c r="I107" s="92">
        <v>22.046445996840003</v>
      </c>
      <c r="J107" s="93">
        <v>1.9925407580545114</v>
      </c>
      <c r="K107" s="76"/>
    </row>
    <row r="108" spans="2:27" ht="20.25" customHeight="1">
      <c r="B108" s="89" t="s">
        <v>117</v>
      </c>
      <c r="C108" s="68">
        <v>7</v>
      </c>
      <c r="D108" s="90">
        <v>3.1785349487266037E-2</v>
      </c>
      <c r="E108" s="90">
        <v>0.37858683298810547</v>
      </c>
      <c r="F108" s="90">
        <v>0.18109694444451455</v>
      </c>
      <c r="G108" s="91">
        <v>16.7075</v>
      </c>
      <c r="H108" s="92">
        <v>2.6503078284287813</v>
      </c>
      <c r="I108" s="92">
        <v>19.688001011185236</v>
      </c>
      <c r="J108" s="93">
        <v>1.9446301569507438</v>
      </c>
      <c r="K108" s="76"/>
    </row>
    <row r="109" spans="2:27" ht="20.25" customHeight="1">
      <c r="B109" s="89" t="s">
        <v>117</v>
      </c>
      <c r="C109" s="68">
        <v>8</v>
      </c>
      <c r="D109" s="90">
        <v>3.3153385843691104E-2</v>
      </c>
      <c r="E109" s="90">
        <v>0.39557769789169844</v>
      </c>
      <c r="F109" s="90">
        <v>0.17722232467652252</v>
      </c>
      <c r="G109" s="91">
        <v>18.033769230769231</v>
      </c>
      <c r="H109" s="92">
        <v>0.19973040492369248</v>
      </c>
      <c r="I109" s="92">
        <v>25.821556451929681</v>
      </c>
      <c r="J109" s="93">
        <v>1.8762386060447021</v>
      </c>
      <c r="K109" s="76"/>
    </row>
    <row r="110" spans="2:27" ht="20.25" customHeight="1">
      <c r="B110" s="89" t="s">
        <v>117</v>
      </c>
      <c r="C110" s="68">
        <v>9</v>
      </c>
      <c r="D110" s="90">
        <v>3.0206914736298659E-2</v>
      </c>
      <c r="E110" s="90">
        <v>0.41185976055831702</v>
      </c>
      <c r="F110" s="90">
        <v>0.18651617559836245</v>
      </c>
      <c r="G110" s="91">
        <v>17.455124999999999</v>
      </c>
      <c r="H110" s="92">
        <v>0.44112376278569648</v>
      </c>
      <c r="I110" s="92">
        <v>26.348661677161026</v>
      </c>
      <c r="J110" s="93">
        <v>1.8996488057089664</v>
      </c>
      <c r="K110" s="76" t="s">
        <v>69</v>
      </c>
    </row>
    <row r="111" spans="2:27" ht="20.25" customHeight="1">
      <c r="B111" s="89" t="s">
        <v>121</v>
      </c>
      <c r="C111" s="68">
        <v>1</v>
      </c>
      <c r="D111" s="90">
        <v>3.4976162411495128E-2</v>
      </c>
      <c r="E111" s="90">
        <v>0.47814820658656843</v>
      </c>
      <c r="F111" s="90">
        <v>0.20179182734691251</v>
      </c>
      <c r="G111" s="91">
        <v>17.100454545454546</v>
      </c>
      <c r="H111" s="92">
        <v>3.7389293009720896</v>
      </c>
      <c r="I111" s="92">
        <v>79.770831748076347</v>
      </c>
      <c r="J111" s="93">
        <v>1.9424218927074786</v>
      </c>
      <c r="K111" s="76"/>
    </row>
    <row r="112" spans="2:27" ht="20.25" customHeight="1">
      <c r="B112" s="89" t="s">
        <v>121</v>
      </c>
      <c r="C112" s="68">
        <v>2</v>
      </c>
      <c r="D112" s="90">
        <v>5.189964855802754E-2</v>
      </c>
      <c r="E112" s="90">
        <v>0.40672285947733</v>
      </c>
      <c r="F112" s="90">
        <v>0.18837591068288609</v>
      </c>
      <c r="G112" s="91">
        <v>12.941000000000003</v>
      </c>
      <c r="H112" s="92">
        <v>0.52334972797585766</v>
      </c>
      <c r="I112" s="92">
        <v>24.691910088396771</v>
      </c>
      <c r="J112" s="93">
        <v>2.2329957934733824</v>
      </c>
      <c r="K112" s="76"/>
    </row>
    <row r="113" spans="2:11" ht="20.25" customHeight="1">
      <c r="B113" s="89" t="s">
        <v>121</v>
      </c>
      <c r="C113" s="68">
        <v>3</v>
      </c>
      <c r="D113" s="90">
        <v>2.1028118573685823E-2</v>
      </c>
      <c r="E113" s="90">
        <v>0.39040512424967921</v>
      </c>
      <c r="F113" s="90">
        <v>0.18607133053051353</v>
      </c>
      <c r="G113" s="91">
        <v>11.855363636363638</v>
      </c>
      <c r="H113" s="92">
        <v>0.24722191737886093</v>
      </c>
      <c r="I113" s="92">
        <v>19.817046940090943</v>
      </c>
      <c r="J113" s="93">
        <v>2.3249034667248485</v>
      </c>
      <c r="K113" s="76"/>
    </row>
    <row r="114" spans="2:11" ht="20.25" customHeight="1">
      <c r="B114" s="89" t="s">
        <v>121</v>
      </c>
      <c r="C114" s="68">
        <v>4</v>
      </c>
      <c r="D114" s="90">
        <v>1.71671250459439E-2</v>
      </c>
      <c r="E114" s="90">
        <v>0.37582748638361929</v>
      </c>
      <c r="F114" s="90">
        <v>0.18980337986990789</v>
      </c>
      <c r="G114" s="91">
        <v>11.82818181818182</v>
      </c>
      <c r="H114" s="92">
        <v>6.1849774079369126E-2</v>
      </c>
      <c r="I114" s="92">
        <v>16.538026176393263</v>
      </c>
      <c r="J114" s="93">
        <v>2.3216576351293963</v>
      </c>
      <c r="K114" s="76"/>
    </row>
    <row r="115" spans="2:11" ht="20.25" customHeight="1">
      <c r="B115" s="89" t="s">
        <v>121</v>
      </c>
      <c r="C115" s="68">
        <v>5</v>
      </c>
      <c r="D115" s="90">
        <v>1.7436103500448545E-2</v>
      </c>
      <c r="E115" s="90">
        <v>0.37985490827384188</v>
      </c>
      <c r="F115" s="90">
        <v>0.1845061962692926</v>
      </c>
      <c r="G115" s="91">
        <v>12.890909090909092</v>
      </c>
      <c r="H115" s="92">
        <v>7.4691305037665245E-2</v>
      </c>
      <c r="I115" s="92">
        <v>22.069413356004141</v>
      </c>
      <c r="J115" s="93">
        <v>2.2245901194668547</v>
      </c>
      <c r="K115" s="76"/>
    </row>
    <row r="116" spans="2:11" ht="20.25" customHeight="1">
      <c r="B116" s="89" t="s">
        <v>121</v>
      </c>
      <c r="C116" s="68">
        <v>6</v>
      </c>
      <c r="D116" s="90">
        <v>2.0925257429758995E-2</v>
      </c>
      <c r="E116" s="90">
        <v>0.3849845073922456</v>
      </c>
      <c r="F116" s="90">
        <v>0.17858197112304233</v>
      </c>
      <c r="G116" s="91">
        <v>14.422714285714289</v>
      </c>
      <c r="H116" s="92">
        <v>7.0825710926985627E-2</v>
      </c>
      <c r="I116" s="92">
        <v>25.358134001536818</v>
      </c>
      <c r="J116" s="93">
        <v>2.0659696533908676</v>
      </c>
      <c r="K116" s="76"/>
    </row>
    <row r="117" spans="2:11" ht="20.25" customHeight="1">
      <c r="B117" s="89" t="s">
        <v>121</v>
      </c>
      <c r="C117" s="68">
        <v>7</v>
      </c>
      <c r="D117" s="90">
        <v>2.1257347630460211E-2</v>
      </c>
      <c r="E117" s="90">
        <v>0.40339859942396733</v>
      </c>
      <c r="F117" s="90">
        <v>0.17203309700594441</v>
      </c>
      <c r="G117" s="91">
        <v>16.130875000000003</v>
      </c>
      <c r="H117" s="92">
        <v>0.12508923228584243</v>
      </c>
      <c r="I117" s="92">
        <v>27.078278528593774</v>
      </c>
      <c r="J117" s="93">
        <v>1.9529671883474706</v>
      </c>
      <c r="K117" s="76"/>
    </row>
    <row r="118" spans="2:11" ht="20.25" customHeight="1">
      <c r="B118" s="89" t="s">
        <v>121</v>
      </c>
      <c r="C118" s="68">
        <v>8</v>
      </c>
      <c r="D118" s="90">
        <v>2.6610804561641891E-2</v>
      </c>
      <c r="E118" s="90">
        <v>0.41090544868596973</v>
      </c>
      <c r="F118" s="90">
        <v>0.17479578561896911</v>
      </c>
      <c r="G118" s="91">
        <v>19.793285714285712</v>
      </c>
      <c r="H118" s="92">
        <v>6.1278101882197754E-2</v>
      </c>
      <c r="I118" s="92">
        <v>33.983814002168835</v>
      </c>
      <c r="J118" s="93">
        <v>1.739952018792299</v>
      </c>
      <c r="K118" s="76"/>
    </row>
    <row r="119" spans="2:11" ht="20.25" customHeight="1">
      <c r="B119" s="89" t="s">
        <v>121</v>
      </c>
      <c r="C119" s="68">
        <v>9</v>
      </c>
      <c r="D119" s="90">
        <v>1.8548476936857013E-2</v>
      </c>
      <c r="E119" s="90">
        <v>0.41330690880115123</v>
      </c>
      <c r="F119" s="90">
        <v>0.18716297739812773</v>
      </c>
      <c r="G119" s="91">
        <v>19.000250000000001</v>
      </c>
      <c r="H119" s="92">
        <v>0.32928039654843017</v>
      </c>
      <c r="I119" s="92">
        <v>29.536451570394188</v>
      </c>
      <c r="J119" s="93">
        <v>1.8011826296963418</v>
      </c>
      <c r="K119" s="76" t="s">
        <v>67</v>
      </c>
    </row>
    <row r="120" spans="2:11" ht="20.25" customHeight="1">
      <c r="B120" s="89" t="s">
        <v>120</v>
      </c>
      <c r="C120" s="68">
        <v>1</v>
      </c>
      <c r="D120" s="90">
        <v>1.4097577751066319E-2</v>
      </c>
      <c r="E120" s="90">
        <v>0.52063025450680822</v>
      </c>
      <c r="F120" s="90">
        <v>0.26261025849341896</v>
      </c>
      <c r="G120" s="91">
        <v>13.751200000000001</v>
      </c>
      <c r="H120" s="92">
        <v>1.5399421820051287</v>
      </c>
      <c r="I120" s="92">
        <v>37.860708675924911</v>
      </c>
      <c r="J120" s="93">
        <v>2.0664782921108644</v>
      </c>
      <c r="K120" s="76"/>
    </row>
    <row r="121" spans="2:11" ht="20.25" customHeight="1">
      <c r="B121" s="89" t="s">
        <v>120</v>
      </c>
      <c r="C121" s="68">
        <v>2</v>
      </c>
      <c r="D121" s="90">
        <v>5.0957630926242163E-2</v>
      </c>
      <c r="E121" s="90">
        <v>0.4315511489389296</v>
      </c>
      <c r="F121" s="90">
        <v>0.22926200926832813</v>
      </c>
      <c r="G121" s="91">
        <v>10.987833333333333</v>
      </c>
      <c r="H121" s="92">
        <v>0.25080363669396005</v>
      </c>
      <c r="I121" s="92">
        <v>13.261671748475148</v>
      </c>
      <c r="J121" s="93">
        <v>2.3126098594395077</v>
      </c>
      <c r="K121" s="76"/>
    </row>
    <row r="122" spans="2:11" ht="20.25" customHeight="1">
      <c r="B122" s="89" t="s">
        <v>120</v>
      </c>
      <c r="C122" s="68">
        <v>3</v>
      </c>
      <c r="D122" s="90">
        <v>3.1698101464156025E-2</v>
      </c>
      <c r="E122" s="90">
        <v>0.4163330091012325</v>
      </c>
      <c r="F122" s="90">
        <v>0.23548234855365038</v>
      </c>
      <c r="G122" s="91">
        <v>10.2555</v>
      </c>
      <c r="H122" s="92">
        <v>2.5660989671665496E-2</v>
      </c>
      <c r="I122" s="92">
        <v>10.302887353173697</v>
      </c>
      <c r="J122" s="93">
        <v>2.3715454848905715</v>
      </c>
      <c r="K122" s="76"/>
    </row>
    <row r="123" spans="2:11" ht="20.25" customHeight="1">
      <c r="B123" s="89" t="s">
        <v>120</v>
      </c>
      <c r="C123" s="68">
        <v>4</v>
      </c>
      <c r="D123" s="90">
        <v>3.2214175547998991E-2</v>
      </c>
      <c r="E123" s="90">
        <v>0.40771451830356681</v>
      </c>
      <c r="F123" s="90">
        <v>0.22457249272674271</v>
      </c>
      <c r="G123" s="91">
        <v>10.570666666666668</v>
      </c>
      <c r="H123" s="92">
        <v>3.4371148685937283E-2</v>
      </c>
      <c r="I123" s="92">
        <v>12.897773544397966</v>
      </c>
      <c r="J123" s="93">
        <v>2.3303609269126233</v>
      </c>
      <c r="K123" s="76"/>
    </row>
    <row r="124" spans="2:11" ht="20.25" customHeight="1">
      <c r="B124" s="89" t="s">
        <v>120</v>
      </c>
      <c r="C124" s="68">
        <v>5</v>
      </c>
      <c r="D124" s="90">
        <v>3.312904366859723E-2</v>
      </c>
      <c r="E124" s="90">
        <v>0.40268287793029961</v>
      </c>
      <c r="F124" s="90">
        <v>0.21510695866447482</v>
      </c>
      <c r="G124" s="91">
        <v>10.655600000000002</v>
      </c>
      <c r="H124" s="92">
        <v>2.4340249919601108E-2</v>
      </c>
      <c r="I124" s="92">
        <v>16.746091944685563</v>
      </c>
      <c r="J124" s="93">
        <v>2.2980665050876148</v>
      </c>
      <c r="K124" s="76"/>
    </row>
    <row r="125" spans="2:11" ht="20.25" customHeight="1">
      <c r="B125" s="89" t="s">
        <v>120</v>
      </c>
      <c r="C125" s="68">
        <v>6</v>
      </c>
      <c r="D125" s="90">
        <v>4.0062469845427669E-2</v>
      </c>
      <c r="E125" s="90">
        <v>0.4111757933334424</v>
      </c>
      <c r="F125" s="90">
        <v>0.19787773952739882</v>
      </c>
      <c r="G125" s="91">
        <v>12.496749999999999</v>
      </c>
      <c r="H125" s="92">
        <v>2.605940380079879E-2</v>
      </c>
      <c r="I125" s="92">
        <v>15.713820491881672</v>
      </c>
      <c r="J125" s="93">
        <v>2.1163511976742515</v>
      </c>
      <c r="K125" s="76"/>
    </row>
    <row r="126" spans="2:11" ht="20.25" customHeight="1">
      <c r="B126" s="89" t="s">
        <v>120</v>
      </c>
      <c r="C126" s="68">
        <v>7</v>
      </c>
      <c r="D126" s="90">
        <v>3.7891200824978793E-2</v>
      </c>
      <c r="E126" s="90">
        <v>0.41091700561695887</v>
      </c>
      <c r="F126" s="90">
        <v>0.19130831761303529</v>
      </c>
      <c r="G126" s="91">
        <v>12.905000000000001</v>
      </c>
      <c r="H126" s="92">
        <v>0</v>
      </c>
      <c r="I126" s="92">
        <v>10.633826327242303</v>
      </c>
      <c r="J126" s="93">
        <v>2.0355969715810676</v>
      </c>
      <c r="K126" s="76"/>
    </row>
    <row r="127" spans="2:11" ht="20.25" customHeight="1">
      <c r="B127" s="89" t="s">
        <v>120</v>
      </c>
      <c r="C127" s="68">
        <v>8</v>
      </c>
      <c r="D127" s="90">
        <v>3.1661501010298694E-2</v>
      </c>
      <c r="E127" s="90">
        <v>0.44654045458004932</v>
      </c>
      <c r="F127" s="90">
        <v>0.18132992054279234</v>
      </c>
      <c r="G127" s="91">
        <v>15.274999999999999</v>
      </c>
      <c r="H127" s="92">
        <v>3.8134578452742866E-2</v>
      </c>
      <c r="I127" s="92">
        <v>17.580040666714464</v>
      </c>
      <c r="J127" s="93">
        <v>1.8559800918402591</v>
      </c>
      <c r="K127" s="76"/>
    </row>
    <row r="128" spans="2:11" ht="20.25" customHeight="1">
      <c r="B128" s="89" t="s">
        <v>120</v>
      </c>
      <c r="C128" s="68">
        <v>9</v>
      </c>
      <c r="D128" s="90">
        <v>2.5261049151220301E-2</v>
      </c>
      <c r="E128" s="90">
        <v>0.44283641431674303</v>
      </c>
      <c r="F128" s="90">
        <v>0.18657243483501582</v>
      </c>
      <c r="G128" s="91">
        <v>13.605</v>
      </c>
      <c r="H128" s="92">
        <v>1.9618552558887045E-2</v>
      </c>
      <c r="I128" s="92">
        <v>19.285037165385965</v>
      </c>
      <c r="J128" s="93">
        <v>1.9294999600640337</v>
      </c>
      <c r="K128" s="76" t="s">
        <v>70</v>
      </c>
    </row>
    <row r="129" spans="2:11" ht="20.25" customHeight="1">
      <c r="B129" s="87" t="s">
        <v>126</v>
      </c>
      <c r="C129" s="86"/>
      <c r="D129" s="87"/>
      <c r="E129" s="87"/>
      <c r="F129" s="87"/>
      <c r="G129" s="87"/>
      <c r="H129" s="87"/>
      <c r="I129" s="87"/>
      <c r="J129" s="87"/>
      <c r="K129" s="86"/>
    </row>
    <row r="130" spans="2:11" ht="20.25" customHeight="1">
      <c r="B130" s="224" t="str">
        <f>C64</f>
        <v>93</v>
      </c>
      <c r="C130" s="56"/>
      <c r="D130" s="69">
        <f t="shared" ref="D130:J135" si="2">(SUMIFS(D$75:D$128,$B$75:$B$128,$B130,$C$75:$C$128,MAX($C$75:$C$128))/SUMIFS(D$75:D$128,$B$75:$B$128,$B130,$C$75:$C$128,MAX($C$75:$C$128)-1))-1</f>
        <v>0.10902294783802047</v>
      </c>
      <c r="E130" s="69">
        <f t="shared" si="2"/>
        <v>1.292484001965466E-2</v>
      </c>
      <c r="F130" s="69">
        <f t="shared" si="2"/>
        <v>0.10429736551739133</v>
      </c>
      <c r="G130" s="69">
        <f t="shared" si="2"/>
        <v>-6.6826232647198003E-3</v>
      </c>
      <c r="H130" s="69" t="s">
        <v>433</v>
      </c>
      <c r="I130" s="69">
        <f t="shared" si="2"/>
        <v>0.34792227508540319</v>
      </c>
      <c r="J130" s="88">
        <f t="shared" si="2"/>
        <v>2.2601698489415734E-2</v>
      </c>
      <c r="K130" s="57"/>
    </row>
    <row r="131" spans="2:11" ht="20.25" customHeight="1">
      <c r="B131" s="43" t="str">
        <f>D64</f>
        <v>46</v>
      </c>
      <c r="C131" s="56"/>
      <c r="D131" s="69">
        <f t="shared" si="2"/>
        <v>-6.9581841301334935E-2</v>
      </c>
      <c r="E131" s="69">
        <f t="shared" si="2"/>
        <v>1.5279747277084921E-2</v>
      </c>
      <c r="F131" s="69">
        <f t="shared" si="2"/>
        <v>5.5467336712884618E-2</v>
      </c>
      <c r="G131" s="69">
        <f t="shared" si="2"/>
        <v>-5.3435114503785908E-4</v>
      </c>
      <c r="H131" s="69">
        <f t="shared" si="2"/>
        <v>1.3069694748556397</v>
      </c>
      <c r="I131" s="69">
        <f t="shared" si="2"/>
        <v>0.18273817948912785</v>
      </c>
      <c r="J131" s="88">
        <f t="shared" si="2"/>
        <v>1.2893141967216026E-2</v>
      </c>
      <c r="K131" s="57"/>
    </row>
    <row r="132" spans="2:11" ht="20.25" customHeight="1">
      <c r="B132" s="43" t="str">
        <f>E64</f>
        <v>330</v>
      </c>
      <c r="C132" s="56"/>
      <c r="D132" s="69">
        <f t="shared" si="2"/>
        <v>4.7717615232766297E-2</v>
      </c>
      <c r="E132" s="69">
        <f t="shared" si="2"/>
        <v>2.1289950969443527E-2</v>
      </c>
      <c r="F132" s="69">
        <f t="shared" si="2"/>
        <v>7.8479536490785762E-2</v>
      </c>
      <c r="G132" s="69">
        <f t="shared" si="2"/>
        <v>-5.2963997030253118E-3</v>
      </c>
      <c r="H132" s="69">
        <f t="shared" si="2"/>
        <v>0.42764034604198597</v>
      </c>
      <c r="I132" s="69">
        <f t="shared" si="2"/>
        <v>0.21887442890185049</v>
      </c>
      <c r="J132" s="88">
        <f t="shared" si="2"/>
        <v>1.1195907213185308E-2</v>
      </c>
      <c r="K132" s="57"/>
    </row>
    <row r="133" spans="2:11" ht="20.25" customHeight="1">
      <c r="B133" s="43" t="str">
        <f>F64</f>
        <v>13</v>
      </c>
      <c r="C133" s="56"/>
      <c r="D133" s="69">
        <f t="shared" si="2"/>
        <v>-8.8873912344405115E-2</v>
      </c>
      <c r="E133" s="69">
        <f t="shared" si="2"/>
        <v>4.1160213918521427E-2</v>
      </c>
      <c r="F133" s="69">
        <f t="shared" si="2"/>
        <v>5.244176171824666E-2</v>
      </c>
      <c r="G133" s="69">
        <f t="shared" si="2"/>
        <v>-3.2086704857127057E-2</v>
      </c>
      <c r="H133" s="69">
        <f>(SUMIFS(H$75:H$128,$B$75:$B$128,$B133,$C$75:$C$128,MAX($C$75:$C$128))/SUMIFS(H$75:H$128,$B$75:$B$128,$B133,$C$75:$C$128,MAX($C$75:$C$128)-1))-1</f>
        <v>1.2085959468926575</v>
      </c>
      <c r="I133" s="69">
        <f>(SUMIFS(I$75:I$128,$B$75:$B$128,$B133,$C$75:$C$128,MAX($C$75:$C$128))/SUMIFS(I$75:I$128,$B$75:$B$128,$B133,$C$75:$C$128,MAX($C$75:$C$128)-1))-1</f>
        <v>2.0413379271409182E-2</v>
      </c>
      <c r="J133" s="88">
        <f t="shared" si="2"/>
        <v>1.2477197510403659E-2</v>
      </c>
      <c r="K133" s="57"/>
    </row>
    <row r="134" spans="2:11" ht="20.25" customHeight="1">
      <c r="B134" s="43" t="str">
        <f>G64</f>
        <v>82</v>
      </c>
      <c r="C134" s="56"/>
      <c r="D134" s="69">
        <f t="shared" si="2"/>
        <v>-0.30297196035952667</v>
      </c>
      <c r="E134" s="69">
        <f t="shared" si="2"/>
        <v>5.844313145179969E-3</v>
      </c>
      <c r="F134" s="69">
        <f t="shared" si="2"/>
        <v>7.0752230869669974E-2</v>
      </c>
      <c r="G134" s="69">
        <f t="shared" si="2"/>
        <v>-4.0065895361341752E-2</v>
      </c>
      <c r="H134" s="69">
        <f t="shared" si="2"/>
        <v>4.3735410600910152</v>
      </c>
      <c r="I134" s="69">
        <f t="shared" si="2"/>
        <v>-0.13086707782389628</v>
      </c>
      <c r="J134" s="88">
        <f t="shared" si="2"/>
        <v>3.519097667218607E-2</v>
      </c>
      <c r="K134" s="57"/>
    </row>
    <row r="135" spans="2:11" ht="20.25" customHeight="1">
      <c r="B135" s="43" t="str">
        <f>H64</f>
        <v>519</v>
      </c>
      <c r="C135" s="56"/>
      <c r="D135" s="69">
        <f t="shared" si="2"/>
        <v>-0.20215250872017998</v>
      </c>
      <c r="E135" s="69">
        <f t="shared" si="2"/>
        <v>-8.2949713185331841E-3</v>
      </c>
      <c r="F135" s="69">
        <f t="shared" si="2"/>
        <v>2.89114685349805E-2</v>
      </c>
      <c r="G135" s="69">
        <f t="shared" si="2"/>
        <v>-0.10932896890343691</v>
      </c>
      <c r="H135" s="69">
        <f>(SUMIFS(H$75:H$128,$B$75:$B$128,$B135,$C$75:$C$128,MAX($C$75:$C$128))/SUMIFS(H$75:H$128,$B$75:$B$128,$B135,$C$75:$C$128,MAX($C$75:$C$128)-1))-1</f>
        <v>-0.48554426573250975</v>
      </c>
      <c r="I135" s="69">
        <f t="shared" si="2"/>
        <v>9.6984786952153845E-2</v>
      </c>
      <c r="J135" s="88">
        <f t="shared" si="2"/>
        <v>3.9612422863263275E-2</v>
      </c>
      <c r="K135" s="57"/>
    </row>
    <row r="136" spans="2:11" ht="20.25" customHeight="1" thickBot="1"/>
    <row r="137" spans="2:11" ht="17.25" thickTop="1">
      <c r="B137" s="26" t="s">
        <v>51</v>
      </c>
      <c r="C137" s="26"/>
      <c r="D137" s="26"/>
      <c r="E137" s="26"/>
      <c r="F137" s="173" t="s">
        <v>77</v>
      </c>
      <c r="G137" s="44"/>
      <c r="H137" s="26"/>
      <c r="I137" s="26"/>
    </row>
    <row r="138" spans="2:11">
      <c r="B138" s="27" t="s">
        <v>33</v>
      </c>
      <c r="C138" s="27" t="s">
        <v>52</v>
      </c>
      <c r="D138" s="27"/>
      <c r="E138" s="27"/>
      <c r="F138" s="94" t="s">
        <v>78</v>
      </c>
      <c r="G138" s="45"/>
      <c r="H138" s="47" t="s">
        <v>81</v>
      </c>
      <c r="I138" s="47"/>
    </row>
    <row r="139" spans="2:11">
      <c r="B139" s="27" t="s">
        <v>34</v>
      </c>
      <c r="C139" s="27" t="s">
        <v>53</v>
      </c>
      <c r="D139" s="27"/>
      <c r="E139" s="27"/>
      <c r="F139" s="94" t="s">
        <v>79</v>
      </c>
      <c r="G139" s="45"/>
      <c r="H139" s="47" t="s">
        <v>82</v>
      </c>
      <c r="I139" s="47"/>
    </row>
    <row r="140" spans="2:11">
      <c r="B140" s="27" t="s">
        <v>4</v>
      </c>
      <c r="C140" s="27" t="s">
        <v>54</v>
      </c>
      <c r="D140" s="27"/>
      <c r="E140" s="27"/>
      <c r="F140" s="94" t="s">
        <v>80</v>
      </c>
      <c r="G140" s="45"/>
      <c r="H140" s="47" t="s">
        <v>83</v>
      </c>
      <c r="I140" s="47"/>
    </row>
    <row r="141" spans="2:11">
      <c r="B141" s="27" t="s">
        <v>5</v>
      </c>
      <c r="C141" s="27" t="s">
        <v>55</v>
      </c>
      <c r="D141" s="27"/>
      <c r="E141" s="27"/>
      <c r="F141" s="94" t="s">
        <v>87</v>
      </c>
      <c r="G141" s="45"/>
      <c r="H141" s="47" t="s">
        <v>84</v>
      </c>
      <c r="I141" s="47"/>
    </row>
    <row r="142" spans="2:11">
      <c r="B142" s="27" t="s">
        <v>56</v>
      </c>
      <c r="C142" s="27" t="s">
        <v>57</v>
      </c>
      <c r="D142" s="27"/>
      <c r="E142" s="27"/>
      <c r="F142" s="94" t="s">
        <v>88</v>
      </c>
      <c r="G142" s="45"/>
      <c r="H142" s="47" t="s">
        <v>85</v>
      </c>
      <c r="I142" s="47"/>
    </row>
    <row r="143" spans="2:11" ht="17.25" thickBot="1">
      <c r="B143" s="28" t="s">
        <v>58</v>
      </c>
      <c r="C143" s="28" t="s">
        <v>59</v>
      </c>
      <c r="D143" s="28"/>
      <c r="E143" s="28"/>
      <c r="F143" s="95" t="s">
        <v>89</v>
      </c>
      <c r="G143" s="46"/>
      <c r="H143" s="48" t="s">
        <v>86</v>
      </c>
      <c r="I143" s="48"/>
    </row>
    <row r="144" spans="2:11" ht="17.25" thickTop="1"/>
    <row r="145" ht="6.75" customHeight="1"/>
  </sheetData>
  <mergeCells count="3">
    <mergeCell ref="O9:P9"/>
    <mergeCell ref="C4:D4"/>
    <mergeCell ref="C5:D5"/>
  </mergeCells>
  <phoneticPr fontId="2" type="noConversion"/>
  <conditionalFormatting sqref="B75:K128">
    <cfRule type="expression" dxfId="52" priority="14">
      <formula>$B75&lt;&gt;$B76</formula>
    </cfRule>
  </conditionalFormatting>
  <conditionalFormatting sqref="C65:H65">
    <cfRule type="containsText" dxfId="51" priority="1" operator="containsText" text="F">
      <formula>NOT(ISERROR(SEARCH("F",C65)))</formula>
    </cfRule>
    <cfRule type="containsText" dxfId="50" priority="2" operator="containsText" text="D">
      <formula>NOT(ISERROR(SEARCH("D",C65)))</formula>
    </cfRule>
    <cfRule type="containsText" dxfId="49" priority="3" operator="containsText" text="S">
      <formula>NOT(ISERROR(SEARCH("S",C65)))</formula>
    </cfRule>
    <cfRule type="containsText" dxfId="48" priority="4" operator="containsText" text="A">
      <formula>NOT(ISERROR(SEARCH("A",C65)))</formula>
    </cfRule>
  </conditionalFormatting>
  <conditionalFormatting sqref="D52:K52 D54:K55 D56:D61 D62:K63 D72:K72 D129:K129 K130:K135">
    <cfRule type="containsText" dxfId="47" priority="73" operator="containsText" text="악화">
      <formula>NOT(ISERROR(SEARCH("악화",D52)))</formula>
    </cfRule>
  </conditionalFormatting>
  <conditionalFormatting sqref="D52:K52 D54:K55 D62:K63 D72:K72 D129:K129 K130:K135 D56:D61">
    <cfRule type="containsText" dxfId="46" priority="72" operator="containsText" text="개선">
      <formula>NOT(ISERROR(SEARCH("개선",D52)))</formula>
    </cfRule>
  </conditionalFormatting>
  <conditionalFormatting sqref="G4:G5">
    <cfRule type="containsText" dxfId="45" priority="23" operator="containsText" text="S">
      <formula>NOT(ISERROR(SEARCH("S",G4)))</formula>
    </cfRule>
    <cfRule type="containsText" dxfId="44" priority="24" operator="containsText" text="A">
      <formula>NOT(ISERROR(SEARCH("A",G4)))</formula>
    </cfRule>
  </conditionalFormatting>
  <conditionalFormatting sqref="G5">
    <cfRule type="containsText" dxfId="43" priority="19" operator="containsText" text="F">
      <formula>NOT(ISERROR(SEARCH("F",G5)))</formula>
    </cfRule>
    <cfRule type="containsText" dxfId="42" priority="20" operator="containsText" text="D">
      <formula>NOT(ISERROR(SEARCH("D",G5)))</formula>
    </cfRule>
  </conditionalFormatting>
  <conditionalFormatting sqref="I65:K65">
    <cfRule type="containsText" dxfId="41" priority="15" operator="containsText" text="F">
      <formula>NOT(ISERROR(SEARCH("F",I65)))</formula>
    </cfRule>
    <cfRule type="containsText" dxfId="40" priority="16" operator="containsText" text="D">
      <formula>NOT(ISERROR(SEARCH("D",I65)))</formula>
    </cfRule>
    <cfRule type="containsText" dxfId="39" priority="17" operator="containsText" text="S">
      <formula>NOT(ISERROR(SEARCH("S",I65)))</formula>
    </cfRule>
    <cfRule type="containsText" dxfId="38" priority="18" operator="containsText" text="A">
      <formula>NOT(ISERROR(SEARCH("A",I65)))</formula>
    </cfRule>
  </conditionalFormatting>
  <conditionalFormatting sqref="K1:K20 J21">
    <cfRule type="containsText" dxfId="37" priority="5" operator="containsText" text="D">
      <formula>NOT(ISERROR(SEARCH("D",J1)))</formula>
    </cfRule>
    <cfRule type="containsText" dxfId="36" priority="6" operator="containsText" text="F">
      <formula>NOT(ISERROR(SEARCH("F",J1)))</formula>
    </cfRule>
    <cfRule type="containsText" dxfId="35" priority="7" operator="containsText" text="S">
      <formula>NOT(ISERROR(SEARCH("S",J1)))</formula>
    </cfRule>
    <cfRule type="containsText" dxfId="34" priority="8" operator="containsText" text="A">
      <formula>NOT(ISERROR(SEARCH("A",J1)))</formula>
    </cfRule>
  </conditionalFormatting>
  <conditionalFormatting sqref="K23:K27 K29:K64 K66:K1048576">
    <cfRule type="containsText" dxfId="33" priority="25" operator="containsText" text="D">
      <formula>NOT(ISERROR(SEARCH("D",K23)))</formula>
    </cfRule>
    <cfRule type="containsText" dxfId="32" priority="26" operator="containsText" text="F">
      <formula>NOT(ISERROR(SEARCH("F",K23)))</formula>
    </cfRule>
    <cfRule type="containsText" dxfId="31" priority="27" operator="containsText" text="S">
      <formula>NOT(ISERROR(SEARCH("S",K23)))</formula>
    </cfRule>
    <cfRule type="containsText" dxfId="30" priority="28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D130:J135</xm:sqref>
        </x14:conditionalFormatting>
        <x14:conditionalFormatting xmlns:xm="http://schemas.microsoft.com/office/excel/2006/main">
          <x14:cfRule type="iconSet" priority="9" id="{55EB877D-985B-47DC-BAAE-86F9D12BC6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155</v>
      </c>
      <c r="B3" s="42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141</v>
      </c>
      <c r="C4" s="139" t="s">
        <v>1</v>
      </c>
      <c r="D4" s="139" t="s">
        <v>10</v>
      </c>
      <c r="E4" s="140" t="s">
        <v>140</v>
      </c>
      <c r="F4" s="126" t="s">
        <v>45</v>
      </c>
      <c r="G4" s="150" t="s">
        <v>145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4" t="str">
        <f>W5</f>
        <v>신흥교통</v>
      </c>
      <c r="B5" s="144" t="str">
        <f>X5</f>
        <v>13</v>
      </c>
      <c r="C5" s="145" t="str">
        <f>Y5</f>
        <v>70바4015</v>
      </c>
      <c r="D5" s="133" t="str">
        <f>Z5</f>
        <v>대형</v>
      </c>
      <c r="E5" s="129" t="str">
        <f>AZ5</f>
        <v>C</v>
      </c>
      <c r="F5" s="152">
        <f>G5/H5</f>
        <v>0.85347826086956535</v>
      </c>
      <c r="G5" s="153">
        <f>AE5</f>
        <v>1.9630000000000001</v>
      </c>
      <c r="H5" s="154">
        <f>AF5</f>
        <v>2.2999999999999998</v>
      </c>
      <c r="I5" s="155">
        <f>AC5</f>
        <v>5079.1080000000002</v>
      </c>
      <c r="J5" s="156">
        <f>AI5/AH5</f>
        <v>2.5813245577498711E-2</v>
      </c>
      <c r="K5" s="156">
        <f>AJ5/AH5</f>
        <v>0.35215449780235619</v>
      </c>
      <c r="L5" s="156">
        <f>AK5/AC5</f>
        <v>0.18211859247726175</v>
      </c>
      <c r="M5" s="157">
        <f>AG5</f>
        <v>15.895</v>
      </c>
      <c r="N5" s="158">
        <f>IF(AW5=0,AT5,"속도계이상")</f>
        <v>0.29499999999999998</v>
      </c>
      <c r="O5" s="158">
        <f>IF(AW5=0,AU5,"속도계이상")</f>
        <v>18.861999999999998</v>
      </c>
      <c r="P5" s="159">
        <f>AQ5/60</f>
        <v>0</v>
      </c>
      <c r="Q5" s="160">
        <f>AN5</f>
        <v>76</v>
      </c>
      <c r="R5" s="161">
        <f>AC5/(AH5-AI5-AJ5)</f>
        <v>26.74719604478943</v>
      </c>
      <c r="S5" s="146">
        <f>IF(AW5=0,AL5,"속도계이상")</f>
        <v>15</v>
      </c>
      <c r="T5" s="146">
        <f>IF(AW5=0,AM5,"속도계이상")</f>
        <v>958</v>
      </c>
      <c r="U5" t="s">
        <v>116</v>
      </c>
      <c r="V5" s="5" t="s">
        <v>117</v>
      </c>
      <c r="W5" t="s">
        <v>116</v>
      </c>
      <c r="X5" s="5" t="s">
        <v>117</v>
      </c>
      <c r="Y5" t="s">
        <v>375</v>
      </c>
      <c r="Z5" t="s">
        <v>196</v>
      </c>
      <c r="AA5" t="s">
        <v>48</v>
      </c>
      <c r="AB5">
        <v>525</v>
      </c>
      <c r="AC5" s="1">
        <v>5079.1080000000002</v>
      </c>
      <c r="AD5" s="1">
        <v>2587.7310000000002</v>
      </c>
      <c r="AE5" s="29">
        <v>1.9630000000000001</v>
      </c>
      <c r="AF5">
        <v>2.2999999999999998</v>
      </c>
      <c r="AG5">
        <v>15.895</v>
      </c>
      <c r="AH5">
        <v>305.27854300000001</v>
      </c>
      <c r="AI5">
        <v>7.8802300000000001</v>
      </c>
      <c r="AJ5">
        <v>107.505212</v>
      </c>
      <c r="AK5">
        <v>925</v>
      </c>
      <c r="AL5">
        <v>15</v>
      </c>
      <c r="AM5">
        <v>958</v>
      </c>
      <c r="AN5">
        <v>76</v>
      </c>
      <c r="AO5">
        <v>16.637618</v>
      </c>
      <c r="AP5">
        <v>617.20000000000005</v>
      </c>
      <c r="AQ5">
        <v>0</v>
      </c>
      <c r="AR5">
        <v>36</v>
      </c>
      <c r="AS5">
        <v>28850</v>
      </c>
      <c r="AT5">
        <v>0.29499999999999998</v>
      </c>
      <c r="AU5">
        <v>18.861999999999998</v>
      </c>
      <c r="AV5">
        <v>44552</v>
      </c>
      <c r="AW5">
        <v>0</v>
      </c>
      <c r="AX5" s="30">
        <v>0.56000000000000005</v>
      </c>
      <c r="AY5">
        <v>0.85347826086956535</v>
      </c>
      <c r="AZ5" t="s">
        <v>69</v>
      </c>
      <c r="BA5" t="s">
        <v>197</v>
      </c>
      <c r="BB5">
        <v>3</v>
      </c>
      <c r="BC5" t="s">
        <v>371</v>
      </c>
      <c r="BD5">
        <v>11</v>
      </c>
      <c r="BE5">
        <v>35364.225000000006</v>
      </c>
      <c r="BF5">
        <v>0.14362277131762394</v>
      </c>
      <c r="BG5">
        <v>0.12257891308543298</v>
      </c>
      <c r="BH5">
        <v>183583.88999999996</v>
      </c>
      <c r="BI5">
        <v>2.7666414520359065E-2</v>
      </c>
      <c r="BJ5">
        <v>2.3612683349332544E-2</v>
      </c>
      <c r="BK5">
        <v>1</v>
      </c>
      <c r="BL5" t="s">
        <v>67</v>
      </c>
      <c r="BM5">
        <v>1</v>
      </c>
      <c r="BN5" t="s">
        <v>378</v>
      </c>
    </row>
    <row r="6" spans="1:66">
      <c r="A6" s="141" t="str">
        <f t="shared" ref="A6:A7" si="0">W6</f>
        <v>신흥교통</v>
      </c>
      <c r="B6" s="141" t="str">
        <f t="shared" ref="B6:B37" si="1">X6</f>
        <v>13</v>
      </c>
      <c r="C6" s="142" t="str">
        <f t="shared" ref="C6:C7" si="2">Y6</f>
        <v>71바6251</v>
      </c>
      <c r="D6" s="116" t="str">
        <f t="shared" ref="D6:D7" si="3">Z6</f>
        <v>대형</v>
      </c>
      <c r="E6" s="112" t="str">
        <f>AZ6</f>
        <v>C</v>
      </c>
      <c r="F6" s="162">
        <f>G6/H6</f>
        <v>0.88428571428571423</v>
      </c>
      <c r="G6" s="163">
        <f>AE6</f>
        <v>1.857</v>
      </c>
      <c r="H6" s="164">
        <f>AF6</f>
        <v>2.1</v>
      </c>
      <c r="I6" s="165">
        <f t="shared" ref="I6:I7" si="4">AC6</f>
        <v>3075.9290000000001</v>
      </c>
      <c r="J6" s="166">
        <f t="shared" ref="J6:J7" si="5">AI6/AH6</f>
        <v>3.3049629110667333E-2</v>
      </c>
      <c r="K6" s="166">
        <f t="shared" ref="K6:K7" si="6">AJ6/AH6</f>
        <v>0.40186929844590596</v>
      </c>
      <c r="L6" s="166">
        <f t="shared" ref="L6:L7" si="7">AK6/AC6</f>
        <v>0.15897636128792308</v>
      </c>
      <c r="M6" s="167">
        <f t="shared" ref="M6:M7" si="8">AG6</f>
        <v>17.16</v>
      </c>
      <c r="N6" s="168">
        <f t="shared" ref="N6:N7" si="9">IF(AW6=0,AT6,"속도계이상")</f>
        <v>1.365</v>
      </c>
      <c r="O6" s="168">
        <f t="shared" ref="O6:O7" si="10">IF(AW6=0,AU6,"속도계이상")</f>
        <v>33.453000000000003</v>
      </c>
      <c r="P6" s="169">
        <f t="shared" ref="P6:P7" si="11">AQ6/60</f>
        <v>0</v>
      </c>
      <c r="Q6" s="170">
        <f t="shared" ref="Q6:Q7" si="12">AN6</f>
        <v>71</v>
      </c>
      <c r="R6" s="171">
        <f t="shared" ref="R6:R7" si="13">AC6/(AH6-AI6-AJ6)</f>
        <v>26.704759274739647</v>
      </c>
      <c r="S6" s="143">
        <f t="shared" ref="S6:S7" si="14">IF(AW6=0,AL6,"속도계이상")</f>
        <v>42</v>
      </c>
      <c r="T6" s="143">
        <f t="shared" ref="T6:T7" si="15">IF(AW6=0,AM6,"속도계이상")</f>
        <v>1029</v>
      </c>
      <c r="U6" t="s">
        <v>116</v>
      </c>
      <c r="V6" s="5" t="s">
        <v>117</v>
      </c>
      <c r="W6" t="s">
        <v>116</v>
      </c>
      <c r="X6" s="5" t="s">
        <v>117</v>
      </c>
      <c r="Y6" t="s">
        <v>199</v>
      </c>
      <c r="Z6" t="s">
        <v>196</v>
      </c>
      <c r="AA6" t="s">
        <v>48</v>
      </c>
      <c r="AB6">
        <v>525</v>
      </c>
      <c r="AC6" s="1">
        <v>3075.9290000000001</v>
      </c>
      <c r="AD6" s="1">
        <v>1656.6759999999999</v>
      </c>
      <c r="AE6" s="29">
        <v>1.857</v>
      </c>
      <c r="AF6">
        <v>2.1</v>
      </c>
      <c r="AG6">
        <v>17.16</v>
      </c>
      <c r="AH6">
        <v>203.83411799999999</v>
      </c>
      <c r="AI6">
        <v>6.7366419999999998</v>
      </c>
      <c r="AJ6">
        <v>81.914674000000005</v>
      </c>
      <c r="AK6">
        <v>489</v>
      </c>
      <c r="AL6">
        <v>42</v>
      </c>
      <c r="AM6">
        <v>1029</v>
      </c>
      <c r="AN6">
        <v>71</v>
      </c>
      <c r="AO6">
        <v>15.090354</v>
      </c>
      <c r="AP6">
        <v>292.89999999999998</v>
      </c>
      <c r="AQ6">
        <v>0</v>
      </c>
      <c r="AR6">
        <v>44</v>
      </c>
      <c r="AS6">
        <v>38828</v>
      </c>
      <c r="AT6">
        <v>1.365</v>
      </c>
      <c r="AU6">
        <v>33.453000000000003</v>
      </c>
      <c r="AV6">
        <v>24245</v>
      </c>
      <c r="AW6">
        <v>0</v>
      </c>
      <c r="AX6" s="30">
        <v>0.56000000000000005</v>
      </c>
      <c r="AY6">
        <v>0.88428571428571423</v>
      </c>
      <c r="AZ6" t="s">
        <v>69</v>
      </c>
      <c r="BA6" t="s">
        <v>197</v>
      </c>
      <c r="BB6">
        <v>1</v>
      </c>
      <c r="BC6" t="s">
        <v>201</v>
      </c>
      <c r="BD6">
        <v>10</v>
      </c>
      <c r="BE6">
        <v>35364.225000000006</v>
      </c>
      <c r="BF6">
        <v>8.697854965010543E-2</v>
      </c>
      <c r="BG6">
        <v>7.6913888904878935E-2</v>
      </c>
      <c r="BH6">
        <v>183583.88999999996</v>
      </c>
      <c r="BI6">
        <v>1.6754896085925626E-2</v>
      </c>
      <c r="BJ6">
        <v>1.4816115253125661E-2</v>
      </c>
      <c r="BK6">
        <v>1</v>
      </c>
      <c r="BL6" t="s">
        <v>69</v>
      </c>
      <c r="BM6">
        <v>0</v>
      </c>
      <c r="BN6" t="s">
        <v>376</v>
      </c>
    </row>
    <row r="7" spans="1:66">
      <c r="A7" s="144" t="str">
        <f t="shared" si="0"/>
        <v>신흥교통</v>
      </c>
      <c r="B7" s="144" t="str">
        <f t="shared" si="1"/>
        <v>13</v>
      </c>
      <c r="C7" s="145" t="str">
        <f t="shared" si="2"/>
        <v>71바6261</v>
      </c>
      <c r="D7" s="133" t="str">
        <f t="shared" si="3"/>
        <v>저상</v>
      </c>
      <c r="E7" s="129" t="str">
        <f t="shared" ref="E7:E37" si="16">AZ7</f>
        <v>D</v>
      </c>
      <c r="F7" s="152">
        <f t="shared" ref="F7:F37" si="17">G7/H7</f>
        <v>0.80952380952380942</v>
      </c>
      <c r="G7" s="153">
        <f t="shared" ref="G7:G37" si="18">AE7</f>
        <v>1.7</v>
      </c>
      <c r="H7" s="154">
        <f t="shared" ref="H7:H37" si="19">AF7</f>
        <v>2.1</v>
      </c>
      <c r="I7" s="155">
        <f t="shared" si="4"/>
        <v>2756.5369999999998</v>
      </c>
      <c r="J7" s="156">
        <f t="shared" si="5"/>
        <v>2.1552267007889397E-2</v>
      </c>
      <c r="K7" s="156">
        <f t="shared" si="6"/>
        <v>0.44563429199672544</v>
      </c>
      <c r="L7" s="156">
        <f t="shared" si="7"/>
        <v>0.14692347681166623</v>
      </c>
      <c r="M7" s="157">
        <f t="shared" si="8"/>
        <v>21.079000000000001</v>
      </c>
      <c r="N7" s="158">
        <f t="shared" si="9"/>
        <v>0.28999999999999998</v>
      </c>
      <c r="O7" s="158">
        <f t="shared" si="10"/>
        <v>58.262</v>
      </c>
      <c r="P7" s="159">
        <f t="shared" si="11"/>
        <v>3.6083333333333334</v>
      </c>
      <c r="Q7" s="160">
        <f t="shared" si="12"/>
        <v>94</v>
      </c>
      <c r="R7" s="161">
        <f t="shared" si="13"/>
        <v>28.932421111011045</v>
      </c>
      <c r="S7" s="146">
        <f t="shared" si="14"/>
        <v>8</v>
      </c>
      <c r="T7" s="146">
        <f t="shared" si="15"/>
        <v>1606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200</v>
      </c>
      <c r="Z7" s="4" t="s">
        <v>192</v>
      </c>
      <c r="AA7" s="4" t="s">
        <v>193</v>
      </c>
      <c r="AB7" s="4">
        <v>525</v>
      </c>
      <c r="AC7" s="4">
        <v>2756.5369999999998</v>
      </c>
      <c r="AD7" s="4">
        <v>1621.085</v>
      </c>
      <c r="AE7" s="4">
        <v>1.7</v>
      </c>
      <c r="AF7" s="4">
        <v>2.1</v>
      </c>
      <c r="AG7" s="4">
        <v>21.079000000000001</v>
      </c>
      <c r="AH7" s="4">
        <v>178.81497100000001</v>
      </c>
      <c r="AI7" s="4">
        <v>3.8538679999999998</v>
      </c>
      <c r="AJ7" s="4">
        <v>79.686082999999996</v>
      </c>
      <c r="AK7" s="4">
        <v>405</v>
      </c>
      <c r="AL7" s="4">
        <v>8</v>
      </c>
      <c r="AM7" s="4">
        <v>1606</v>
      </c>
      <c r="AN7" s="4">
        <v>94</v>
      </c>
      <c r="AO7" s="4">
        <v>15.415582000000001</v>
      </c>
      <c r="AP7" s="4">
        <v>5811.3</v>
      </c>
      <c r="AQ7" s="4">
        <v>216.5</v>
      </c>
      <c r="AR7" s="4">
        <v>50</v>
      </c>
      <c r="AS7" s="4">
        <v>61937</v>
      </c>
      <c r="AT7" s="4">
        <v>0.28999999999999998</v>
      </c>
      <c r="AU7" s="4">
        <v>58.262</v>
      </c>
      <c r="AV7" s="4">
        <v>25729</v>
      </c>
      <c r="AW7" s="4">
        <v>0</v>
      </c>
      <c r="AX7" s="31">
        <v>0.55000000000000004</v>
      </c>
      <c r="AY7">
        <v>0.80952380952380942</v>
      </c>
      <c r="AZ7" t="s">
        <v>67</v>
      </c>
      <c r="BA7" t="s">
        <v>197</v>
      </c>
      <c r="BB7">
        <v>4</v>
      </c>
      <c r="BC7" t="s">
        <v>448</v>
      </c>
      <c r="BD7">
        <v>9</v>
      </c>
      <c r="BE7">
        <v>35364.225000000006</v>
      </c>
      <c r="BF7">
        <v>7.7947049596025345E-2</v>
      </c>
      <c r="BG7">
        <v>6.309999253011575E-2</v>
      </c>
      <c r="BH7">
        <v>183583.88999999996</v>
      </c>
      <c r="BI7">
        <v>1.5015135587332857E-2</v>
      </c>
      <c r="BJ7">
        <v>1.2155109761174216E-2</v>
      </c>
      <c r="BK7">
        <v>1</v>
      </c>
      <c r="BL7" t="s">
        <v>70</v>
      </c>
      <c r="BM7">
        <v>1</v>
      </c>
      <c r="BN7" t="s">
        <v>378</v>
      </c>
    </row>
    <row r="8" spans="1:66">
      <c r="A8" s="141" t="str">
        <f t="shared" ref="A8:A37" si="20">W8</f>
        <v>신흥교통</v>
      </c>
      <c r="B8" s="141" t="str">
        <f t="shared" si="1"/>
        <v>13</v>
      </c>
      <c r="C8" s="142" t="str">
        <f t="shared" ref="C8:C37" si="21">Y8</f>
        <v>71바6262</v>
      </c>
      <c r="D8" s="116" t="str">
        <f t="shared" ref="D8:D37" si="22">Z8</f>
        <v>저상</v>
      </c>
      <c r="E8" s="112" t="str">
        <f t="shared" si="16"/>
        <v>B</v>
      </c>
      <c r="F8" s="162">
        <f t="shared" si="17"/>
        <v>0.94761904761904758</v>
      </c>
      <c r="G8" s="163">
        <f t="shared" si="18"/>
        <v>1.99</v>
      </c>
      <c r="H8" s="164">
        <f t="shared" si="19"/>
        <v>2.1</v>
      </c>
      <c r="I8" s="165">
        <f t="shared" ref="I8:I37" si="23">AC8</f>
        <v>5484.6310000000003</v>
      </c>
      <c r="J8" s="166">
        <f t="shared" ref="J8:J37" si="24">AI8/AH8</f>
        <v>4.7706417573853709E-2</v>
      </c>
      <c r="K8" s="166">
        <f t="shared" ref="K8:K37" si="25">AJ8/AH8</f>
        <v>0.36388231986807695</v>
      </c>
      <c r="L8" s="166">
        <f t="shared" ref="L8:L37" si="26">AK8/AC8</f>
        <v>0.18178068861879676</v>
      </c>
      <c r="M8" s="167">
        <f t="shared" ref="M8:M37" si="27">AG8</f>
        <v>16.081</v>
      </c>
      <c r="N8" s="168">
        <f t="shared" ref="N8:N37" si="28">IF(AW8=0,AT8,"속도계이상")</f>
        <v>0.32800000000000001</v>
      </c>
      <c r="O8" s="168">
        <f t="shared" ref="O8:O37" si="29">IF(AW8=0,AU8,"속도계이상")</f>
        <v>13.693</v>
      </c>
      <c r="P8" s="169">
        <f t="shared" ref="P8:P37" si="30">AQ8/60</f>
        <v>0</v>
      </c>
      <c r="Q8" s="170">
        <f t="shared" ref="Q8:Q37" si="31">AN8</f>
        <v>77</v>
      </c>
      <c r="R8" s="171">
        <f t="shared" ref="R8:R37" si="32">AC8/(AH8-AI8-AJ8)</f>
        <v>27.839696718253013</v>
      </c>
      <c r="S8" s="143">
        <f t="shared" ref="S8:S37" si="33">IF(AW8=0,AL8,"속도계이상")</f>
        <v>18</v>
      </c>
      <c r="T8" s="143">
        <f t="shared" ref="T8:T37" si="34">IF(AW8=0,AM8,"속도계이상")</f>
        <v>751</v>
      </c>
      <c r="U8" t="s">
        <v>116</v>
      </c>
      <c r="V8" s="5" t="s">
        <v>117</v>
      </c>
      <c r="W8" t="s">
        <v>116</v>
      </c>
      <c r="X8" s="5" t="s">
        <v>117</v>
      </c>
      <c r="Y8" t="s">
        <v>202</v>
      </c>
      <c r="Z8" t="s">
        <v>192</v>
      </c>
      <c r="AA8" t="s">
        <v>193</v>
      </c>
      <c r="AB8">
        <v>525</v>
      </c>
      <c r="AC8" s="1">
        <v>5484.6310000000003</v>
      </c>
      <c r="AD8" s="1">
        <v>2755.4859999999999</v>
      </c>
      <c r="AE8" s="29">
        <v>1.99</v>
      </c>
      <c r="AF8">
        <v>2.1</v>
      </c>
      <c r="AG8">
        <v>16.081</v>
      </c>
      <c r="AH8">
        <v>334.81271099999998</v>
      </c>
      <c r="AI8">
        <v>15.972715000000001</v>
      </c>
      <c r="AJ8">
        <v>121.832426</v>
      </c>
      <c r="AK8">
        <v>997</v>
      </c>
      <c r="AL8">
        <v>18</v>
      </c>
      <c r="AM8">
        <v>751</v>
      </c>
      <c r="AN8">
        <v>77</v>
      </c>
      <c r="AO8">
        <v>16.381191000000001</v>
      </c>
      <c r="AP8">
        <v>911.2</v>
      </c>
      <c r="AQ8">
        <v>0</v>
      </c>
      <c r="AR8">
        <v>26</v>
      </c>
      <c r="AS8">
        <v>27525</v>
      </c>
      <c r="AT8">
        <v>0.32800000000000001</v>
      </c>
      <c r="AU8">
        <v>13.693</v>
      </c>
      <c r="AV8">
        <v>51293</v>
      </c>
      <c r="AW8">
        <v>0</v>
      </c>
      <c r="AX8" s="30">
        <v>0.55000000000000004</v>
      </c>
      <c r="AY8">
        <v>0.94761904761904758</v>
      </c>
      <c r="AZ8" t="s">
        <v>68</v>
      </c>
      <c r="BA8" t="s">
        <v>197</v>
      </c>
      <c r="BB8">
        <v>1</v>
      </c>
      <c r="BC8" t="s">
        <v>449</v>
      </c>
      <c r="BD8">
        <v>10</v>
      </c>
      <c r="BE8">
        <v>35364.225000000006</v>
      </c>
      <c r="BF8">
        <v>0.15508981180840239</v>
      </c>
      <c r="BG8">
        <v>0.14696605976129559</v>
      </c>
      <c r="BH8">
        <v>183583.88999999996</v>
      </c>
      <c r="BI8">
        <v>2.987533927949779E-2</v>
      </c>
      <c r="BJ8">
        <v>2.8310440555333619E-2</v>
      </c>
      <c r="BK8">
        <v>1</v>
      </c>
      <c r="BL8" t="s">
        <v>69</v>
      </c>
      <c r="BM8">
        <v>1</v>
      </c>
      <c r="BN8" t="s">
        <v>378</v>
      </c>
    </row>
    <row r="9" spans="1:66">
      <c r="A9" s="144" t="str">
        <f t="shared" si="20"/>
        <v>신흥교통</v>
      </c>
      <c r="B9" s="144" t="str">
        <f t="shared" si="1"/>
        <v>13</v>
      </c>
      <c r="C9" s="145" t="str">
        <f t="shared" si="21"/>
        <v>71바6275</v>
      </c>
      <c r="D9" s="133" t="str">
        <f t="shared" si="22"/>
        <v>대형</v>
      </c>
      <c r="E9" s="129" t="str">
        <f t="shared" si="16"/>
        <v>D</v>
      </c>
      <c r="F9" s="152">
        <f t="shared" si="17"/>
        <v>0.83272727272727265</v>
      </c>
      <c r="G9" s="153">
        <f t="shared" si="18"/>
        <v>1.8320000000000001</v>
      </c>
      <c r="H9" s="154">
        <f t="shared" si="19"/>
        <v>2.2000000000000002</v>
      </c>
      <c r="I9" s="155">
        <f t="shared" si="23"/>
        <v>5245.45</v>
      </c>
      <c r="J9" s="156">
        <f t="shared" si="24"/>
        <v>2.2174834245553443E-2</v>
      </c>
      <c r="K9" s="156">
        <f t="shared" si="25"/>
        <v>0.48528038561121672</v>
      </c>
      <c r="L9" s="156">
        <f t="shared" si="26"/>
        <v>0.21084940281577369</v>
      </c>
      <c r="M9" s="157">
        <f t="shared" si="27"/>
        <v>18.655000000000001</v>
      </c>
      <c r="N9" s="158">
        <f t="shared" si="28"/>
        <v>1.3919999999999999</v>
      </c>
      <c r="O9" s="158">
        <f t="shared" si="29"/>
        <v>40.454000000000001</v>
      </c>
      <c r="P9" s="159">
        <f t="shared" si="30"/>
        <v>0</v>
      </c>
      <c r="Q9" s="160">
        <f t="shared" si="31"/>
        <v>72</v>
      </c>
      <c r="R9" s="161">
        <f t="shared" si="32"/>
        <v>27.975976090203186</v>
      </c>
      <c r="S9" s="146">
        <f t="shared" si="33"/>
        <v>73</v>
      </c>
      <c r="T9" s="146">
        <f t="shared" si="34"/>
        <v>2122</v>
      </c>
      <c r="U9" t="s">
        <v>116</v>
      </c>
      <c r="V9" s="5" t="s">
        <v>117</v>
      </c>
      <c r="W9" t="s">
        <v>116</v>
      </c>
      <c r="X9" s="5" t="s">
        <v>117</v>
      </c>
      <c r="Y9" t="s">
        <v>203</v>
      </c>
      <c r="Z9" t="s">
        <v>196</v>
      </c>
      <c r="AA9" t="s">
        <v>48</v>
      </c>
      <c r="AB9">
        <v>525</v>
      </c>
      <c r="AC9" s="1">
        <v>5245.45</v>
      </c>
      <c r="AD9" s="1">
        <v>2863.549</v>
      </c>
      <c r="AE9" s="29">
        <v>1.8320000000000001</v>
      </c>
      <c r="AF9">
        <v>2.2000000000000002</v>
      </c>
      <c r="AG9">
        <v>18.655000000000001</v>
      </c>
      <c r="AH9">
        <v>380.67274400000002</v>
      </c>
      <c r="AI9">
        <v>8.4413549999999997</v>
      </c>
      <c r="AJ9">
        <v>184.73301599999999</v>
      </c>
      <c r="AK9">
        <v>1106</v>
      </c>
      <c r="AL9">
        <v>73</v>
      </c>
      <c r="AM9">
        <v>2122</v>
      </c>
      <c r="AN9">
        <v>72</v>
      </c>
      <c r="AO9">
        <v>13.77942</v>
      </c>
      <c r="AP9">
        <v>874.8</v>
      </c>
      <c r="AQ9">
        <v>0</v>
      </c>
      <c r="AR9">
        <v>151</v>
      </c>
      <c r="AS9">
        <v>208502</v>
      </c>
      <c r="AT9">
        <v>1.3919999999999999</v>
      </c>
      <c r="AU9">
        <v>40.454000000000001</v>
      </c>
      <c r="AV9">
        <v>0</v>
      </c>
      <c r="AW9">
        <v>0</v>
      </c>
      <c r="AX9" s="30">
        <v>0.56000000000000005</v>
      </c>
      <c r="AY9">
        <v>0.83272727272727265</v>
      </c>
      <c r="AZ9" t="s">
        <v>67</v>
      </c>
      <c r="BA9" t="s">
        <v>197</v>
      </c>
      <c r="BB9">
        <v>1</v>
      </c>
      <c r="BC9" t="s">
        <v>399</v>
      </c>
      <c r="BD9">
        <v>1</v>
      </c>
      <c r="BE9">
        <v>35364.225000000006</v>
      </c>
      <c r="BF9">
        <v>0.14832645137847639</v>
      </c>
      <c r="BG9">
        <v>0.12351548132971306</v>
      </c>
      <c r="BH9">
        <v>183583.88999999996</v>
      </c>
      <c r="BI9">
        <v>2.8572496203234397E-2</v>
      </c>
      <c r="BJ9">
        <v>2.3793096838329732E-2</v>
      </c>
      <c r="BK9">
        <v>1</v>
      </c>
      <c r="BL9" t="s">
        <v>69</v>
      </c>
      <c r="BM9">
        <v>-1</v>
      </c>
      <c r="BN9" t="s">
        <v>373</v>
      </c>
    </row>
    <row r="10" spans="1:66">
      <c r="A10" s="141" t="str">
        <f t="shared" si="20"/>
        <v>신흥교통</v>
      </c>
      <c r="B10" s="141" t="str">
        <f t="shared" si="1"/>
        <v>13</v>
      </c>
      <c r="C10" s="142" t="str">
        <f t="shared" si="21"/>
        <v>71바6277</v>
      </c>
      <c r="D10" s="116" t="str">
        <f t="shared" si="22"/>
        <v>대형</v>
      </c>
      <c r="E10" s="112" t="str">
        <f t="shared" si="16"/>
        <v>D</v>
      </c>
      <c r="F10" s="162">
        <f t="shared" si="17"/>
        <v>0.8290909090909091</v>
      </c>
      <c r="G10" s="163">
        <f t="shared" si="18"/>
        <v>1.8240000000000001</v>
      </c>
      <c r="H10" s="164">
        <f t="shared" si="19"/>
        <v>2.2000000000000002</v>
      </c>
      <c r="I10" s="165">
        <f t="shared" si="23"/>
        <v>3813.9749999999999</v>
      </c>
      <c r="J10" s="166">
        <f t="shared" si="24"/>
        <v>3.6685014101745232E-2</v>
      </c>
      <c r="K10" s="166">
        <f t="shared" si="25"/>
        <v>0.43206394945373156</v>
      </c>
      <c r="L10" s="166">
        <f t="shared" si="26"/>
        <v>0.23938279616410701</v>
      </c>
      <c r="M10" s="167">
        <f t="shared" si="27"/>
        <v>18.521999999999998</v>
      </c>
      <c r="N10" s="168">
        <f t="shared" si="28"/>
        <v>0</v>
      </c>
      <c r="O10" s="168">
        <f t="shared" si="29"/>
        <v>24.068999999999999</v>
      </c>
      <c r="P10" s="169">
        <f t="shared" si="30"/>
        <v>0</v>
      </c>
      <c r="Q10" s="170">
        <f t="shared" si="31"/>
        <v>71</v>
      </c>
      <c r="R10" s="171">
        <f t="shared" si="32"/>
        <v>27.715988465887456</v>
      </c>
      <c r="S10" s="143">
        <f t="shared" si="33"/>
        <v>0</v>
      </c>
      <c r="T10" s="143">
        <f t="shared" si="34"/>
        <v>918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204</v>
      </c>
      <c r="Z10" s="4" t="s">
        <v>196</v>
      </c>
      <c r="AA10" s="4" t="s">
        <v>48</v>
      </c>
      <c r="AB10" s="4">
        <v>525</v>
      </c>
      <c r="AC10" s="4">
        <v>3813.9749999999999</v>
      </c>
      <c r="AD10" s="4">
        <v>2090.6689999999999</v>
      </c>
      <c r="AE10" s="4">
        <v>1.8240000000000001</v>
      </c>
      <c r="AF10" s="4">
        <v>2.2000000000000002</v>
      </c>
      <c r="AG10" s="4">
        <v>18.521999999999998</v>
      </c>
      <c r="AH10" s="4">
        <v>259.02857699999998</v>
      </c>
      <c r="AI10" s="4">
        <v>9.5024669999999993</v>
      </c>
      <c r="AJ10" s="4">
        <v>111.91691</v>
      </c>
      <c r="AK10" s="4">
        <v>913</v>
      </c>
      <c r="AL10" s="4">
        <v>0</v>
      </c>
      <c r="AM10" s="4">
        <v>918</v>
      </c>
      <c r="AN10" s="4">
        <v>71</v>
      </c>
      <c r="AO10" s="4">
        <v>14.724147</v>
      </c>
      <c r="AP10" s="4">
        <v>418.7</v>
      </c>
      <c r="AQ10" s="4">
        <v>0</v>
      </c>
      <c r="AR10" s="4">
        <v>64</v>
      </c>
      <c r="AS10" s="4">
        <v>77272</v>
      </c>
      <c r="AT10" s="4">
        <v>0</v>
      </c>
      <c r="AU10" s="4">
        <v>24.068999999999999</v>
      </c>
      <c r="AV10" s="4">
        <v>8825</v>
      </c>
      <c r="AW10" s="4">
        <v>0</v>
      </c>
      <c r="AX10" s="31">
        <v>0.56000000000000005</v>
      </c>
      <c r="AY10">
        <v>0.8290909090909091</v>
      </c>
      <c r="AZ10" t="s">
        <v>67</v>
      </c>
      <c r="BA10" t="s">
        <v>197</v>
      </c>
      <c r="BB10">
        <v>2</v>
      </c>
      <c r="BC10" t="s">
        <v>400</v>
      </c>
      <c r="BD10">
        <v>5</v>
      </c>
      <c r="BE10">
        <v>35364.225000000006</v>
      </c>
      <c r="BF10">
        <v>0.10784839763913953</v>
      </c>
      <c r="BG10">
        <v>8.9416126042632049E-2</v>
      </c>
      <c r="BH10">
        <v>183583.88999999996</v>
      </c>
      <c r="BI10">
        <v>2.0775107227545952E-2</v>
      </c>
      <c r="BJ10">
        <v>1.7224452537747188E-2</v>
      </c>
      <c r="BK10">
        <v>1</v>
      </c>
      <c r="BL10" t="s">
        <v>67</v>
      </c>
      <c r="BM10">
        <v>0</v>
      </c>
      <c r="BN10" t="s">
        <v>376</v>
      </c>
    </row>
    <row r="11" spans="1:66">
      <c r="A11" s="144" t="str">
        <f t="shared" si="20"/>
        <v>신흥교통</v>
      </c>
      <c r="B11" s="144" t="str">
        <f t="shared" si="1"/>
        <v>13</v>
      </c>
      <c r="C11" s="145" t="str">
        <f t="shared" si="21"/>
        <v>71바6286</v>
      </c>
      <c r="D11" s="133" t="str">
        <f t="shared" si="22"/>
        <v>대형</v>
      </c>
      <c r="E11" s="129" t="str">
        <f t="shared" si="16"/>
        <v>D</v>
      </c>
      <c r="F11" s="152">
        <f t="shared" si="17"/>
        <v>0.82130434782608708</v>
      </c>
      <c r="G11" s="153">
        <f t="shared" si="18"/>
        <v>1.889</v>
      </c>
      <c r="H11" s="154">
        <f t="shared" si="19"/>
        <v>2.2999999999999998</v>
      </c>
      <c r="I11" s="155">
        <f t="shared" si="23"/>
        <v>4285.598</v>
      </c>
      <c r="J11" s="156">
        <f t="shared" si="24"/>
        <v>3.2133616707253856E-2</v>
      </c>
      <c r="K11" s="156">
        <f t="shared" si="25"/>
        <v>0.42022620974827929</v>
      </c>
      <c r="L11" s="156">
        <f t="shared" si="26"/>
        <v>0.18900512833914893</v>
      </c>
      <c r="M11" s="157">
        <f t="shared" si="27"/>
        <v>16.468</v>
      </c>
      <c r="N11" s="158">
        <f t="shared" si="28"/>
        <v>0</v>
      </c>
      <c r="O11" s="158">
        <f t="shared" si="29"/>
        <v>26.344000000000001</v>
      </c>
      <c r="P11" s="159">
        <f t="shared" si="30"/>
        <v>0</v>
      </c>
      <c r="Q11" s="160">
        <f t="shared" si="31"/>
        <v>70</v>
      </c>
      <c r="R11" s="161">
        <f t="shared" si="32"/>
        <v>26.388964678585822</v>
      </c>
      <c r="S11" s="146">
        <f t="shared" si="33"/>
        <v>0</v>
      </c>
      <c r="T11" s="146">
        <f t="shared" si="34"/>
        <v>1129</v>
      </c>
      <c r="U11" t="s">
        <v>116</v>
      </c>
      <c r="V11" s="5" t="s">
        <v>117</v>
      </c>
      <c r="W11" t="s">
        <v>116</v>
      </c>
      <c r="X11" s="5" t="s">
        <v>117</v>
      </c>
      <c r="Y11" t="s">
        <v>205</v>
      </c>
      <c r="Z11" t="s">
        <v>196</v>
      </c>
      <c r="AA11" t="s">
        <v>48</v>
      </c>
      <c r="AB11">
        <v>525</v>
      </c>
      <c r="AC11" s="1">
        <v>4285.598</v>
      </c>
      <c r="AD11" s="1">
        <v>2268.4989999999998</v>
      </c>
      <c r="AE11" s="29">
        <v>1.889</v>
      </c>
      <c r="AF11">
        <v>2.2999999999999998</v>
      </c>
      <c r="AG11">
        <v>16.468</v>
      </c>
      <c r="AH11">
        <v>296.547167</v>
      </c>
      <c r="AI11">
        <v>9.5291329999999999</v>
      </c>
      <c r="AJ11">
        <v>124.61689200000001</v>
      </c>
      <c r="AK11">
        <v>810</v>
      </c>
      <c r="AL11">
        <v>0</v>
      </c>
      <c r="AM11">
        <v>1129</v>
      </c>
      <c r="AN11">
        <v>70</v>
      </c>
      <c r="AO11">
        <v>14.451657000000001</v>
      </c>
      <c r="AP11">
        <v>475.4</v>
      </c>
      <c r="AQ11">
        <v>0</v>
      </c>
      <c r="AR11">
        <v>66</v>
      </c>
      <c r="AS11">
        <v>96956</v>
      </c>
      <c r="AT11">
        <v>0</v>
      </c>
      <c r="AU11">
        <v>26.344000000000001</v>
      </c>
      <c r="AV11">
        <v>38210</v>
      </c>
      <c r="AW11">
        <v>0</v>
      </c>
      <c r="AX11" s="30">
        <v>0.56000000000000005</v>
      </c>
      <c r="AY11">
        <v>0.82130434782608708</v>
      </c>
      <c r="AZ11" t="s">
        <v>67</v>
      </c>
      <c r="BA11" t="s">
        <v>197</v>
      </c>
      <c r="BB11">
        <v>3</v>
      </c>
      <c r="BC11" t="s">
        <v>401</v>
      </c>
      <c r="BD11">
        <v>6</v>
      </c>
      <c r="BE11">
        <v>35364.225000000006</v>
      </c>
      <c r="BF11">
        <v>0.12118455868890098</v>
      </c>
      <c r="BG11">
        <v>9.9529404940579991E-2</v>
      </c>
      <c r="BH11">
        <v>183583.88999999996</v>
      </c>
      <c r="BI11">
        <v>2.3344085366096126E-2</v>
      </c>
      <c r="BJ11">
        <v>1.9172598807198082E-2</v>
      </c>
      <c r="BK11">
        <v>1</v>
      </c>
      <c r="BL11" t="s">
        <v>67</v>
      </c>
      <c r="BM11">
        <v>0</v>
      </c>
      <c r="BN11" t="s">
        <v>376</v>
      </c>
    </row>
    <row r="12" spans="1:66" s="2" customFormat="1">
      <c r="A12" s="141" t="str">
        <f t="shared" si="20"/>
        <v>신흥교통</v>
      </c>
      <c r="B12" s="141" t="str">
        <f t="shared" si="1"/>
        <v>13</v>
      </c>
      <c r="C12" s="142" t="str">
        <f t="shared" si="21"/>
        <v>71바6290</v>
      </c>
      <c r="D12" s="116" t="str">
        <f t="shared" si="22"/>
        <v>대형</v>
      </c>
      <c r="E12" s="112" t="str">
        <f t="shared" si="16"/>
        <v>C</v>
      </c>
      <c r="F12" s="162">
        <f t="shared" si="17"/>
        <v>0.88173913043478269</v>
      </c>
      <c r="G12" s="163">
        <f t="shared" si="18"/>
        <v>2.028</v>
      </c>
      <c r="H12" s="164">
        <f t="shared" si="19"/>
        <v>2.2999999999999998</v>
      </c>
      <c r="I12" s="165">
        <f t="shared" si="23"/>
        <v>5622.9970000000003</v>
      </c>
      <c r="J12" s="166">
        <f t="shared" si="24"/>
        <v>2.2417746946218904E-2</v>
      </c>
      <c r="K12" s="166">
        <f t="shared" si="25"/>
        <v>0.39658334442603937</v>
      </c>
      <c r="L12" s="166">
        <f t="shared" si="26"/>
        <v>0.16912689087331897</v>
      </c>
      <c r="M12" s="167">
        <f t="shared" si="27"/>
        <v>15.781000000000001</v>
      </c>
      <c r="N12" s="168">
        <f t="shared" si="28"/>
        <v>0</v>
      </c>
      <c r="O12" s="168">
        <f t="shared" si="29"/>
        <v>14.316000000000001</v>
      </c>
      <c r="P12" s="169">
        <f t="shared" si="30"/>
        <v>0</v>
      </c>
      <c r="Q12" s="170">
        <f t="shared" si="31"/>
        <v>71</v>
      </c>
      <c r="R12" s="171">
        <f t="shared" si="32"/>
        <v>27.498623967731277</v>
      </c>
      <c r="S12" s="143">
        <f t="shared" si="33"/>
        <v>0</v>
      </c>
      <c r="T12" s="143">
        <f t="shared" si="34"/>
        <v>805</v>
      </c>
      <c r="U12" t="s">
        <v>116</v>
      </c>
      <c r="V12" s="5" t="s">
        <v>117</v>
      </c>
      <c r="W12" t="s">
        <v>116</v>
      </c>
      <c r="X12" s="5" t="s">
        <v>117</v>
      </c>
      <c r="Y12" t="s">
        <v>206</v>
      </c>
      <c r="Z12" t="s">
        <v>196</v>
      </c>
      <c r="AA12" t="s">
        <v>48</v>
      </c>
      <c r="AB12">
        <v>525</v>
      </c>
      <c r="AC12" s="1">
        <v>5622.9970000000003</v>
      </c>
      <c r="AD12" s="1">
        <v>2772.4960000000001</v>
      </c>
      <c r="AE12" s="29">
        <v>2.028</v>
      </c>
      <c r="AF12">
        <v>2.2999999999999998</v>
      </c>
      <c r="AG12">
        <v>15.781000000000001</v>
      </c>
      <c r="AH12">
        <v>351.950489</v>
      </c>
      <c r="AI12">
        <v>7.8899369999999998</v>
      </c>
      <c r="AJ12">
        <v>139.57770199999999</v>
      </c>
      <c r="AK12">
        <v>951</v>
      </c>
      <c r="AL12">
        <v>0</v>
      </c>
      <c r="AM12">
        <v>805</v>
      </c>
      <c r="AN12">
        <v>71</v>
      </c>
      <c r="AO12">
        <v>15.97667</v>
      </c>
      <c r="AP12">
        <v>657</v>
      </c>
      <c r="AQ12">
        <v>0</v>
      </c>
      <c r="AR12">
        <v>37</v>
      </c>
      <c r="AS12">
        <v>46011</v>
      </c>
      <c r="AT12">
        <v>0</v>
      </c>
      <c r="AU12">
        <v>14.316000000000001</v>
      </c>
      <c r="AV12">
        <v>51498</v>
      </c>
      <c r="AW12">
        <v>0</v>
      </c>
      <c r="AX12" s="30">
        <v>0.56000000000000005</v>
      </c>
      <c r="AY12" s="2">
        <v>0.88173913043478269</v>
      </c>
      <c r="AZ12" s="2" t="s">
        <v>69</v>
      </c>
      <c r="BA12" s="2" t="s">
        <v>197</v>
      </c>
      <c r="BB12" s="2">
        <v>2</v>
      </c>
      <c r="BC12" s="2" t="s">
        <v>370</v>
      </c>
      <c r="BD12" s="2">
        <v>11</v>
      </c>
      <c r="BE12" s="2">
        <v>35364.225000000006</v>
      </c>
      <c r="BF12" s="2">
        <v>0.15900240992132583</v>
      </c>
      <c r="BG12" s="2">
        <v>0.14019864666106471</v>
      </c>
      <c r="BH12" s="2">
        <v>183583.88999999996</v>
      </c>
      <c r="BI12" s="2">
        <v>3.0629032863395595E-2</v>
      </c>
      <c r="BJ12" s="2">
        <v>2.7006816803028813E-2</v>
      </c>
      <c r="BK12" s="2">
        <v>1</v>
      </c>
      <c r="BL12" s="2" t="s">
        <v>69</v>
      </c>
      <c r="BM12" s="2">
        <v>0</v>
      </c>
      <c r="BN12" s="2" t="s">
        <v>376</v>
      </c>
    </row>
    <row r="13" spans="1:66">
      <c r="A13" s="144" t="str">
        <f t="shared" si="20"/>
        <v>신흥교통</v>
      </c>
      <c r="B13" s="144" t="str">
        <f t="shared" si="1"/>
        <v>330</v>
      </c>
      <c r="C13" s="145" t="str">
        <f t="shared" si="21"/>
        <v>70바4003</v>
      </c>
      <c r="D13" s="133" t="str">
        <f t="shared" si="22"/>
        <v>대형</v>
      </c>
      <c r="E13" s="129" t="str">
        <f t="shared" si="16"/>
        <v>C</v>
      </c>
      <c r="F13" s="152">
        <f t="shared" si="17"/>
        <v>0.89322580645161287</v>
      </c>
      <c r="G13" s="153">
        <f t="shared" si="18"/>
        <v>2.7690000000000001</v>
      </c>
      <c r="H13" s="154">
        <f t="shared" si="19"/>
        <v>3.1</v>
      </c>
      <c r="I13" s="155">
        <f t="shared" si="23"/>
        <v>10146.008</v>
      </c>
      <c r="J13" s="156">
        <f t="shared" si="24"/>
        <v>1.1412318060810195E-2</v>
      </c>
      <c r="K13" s="156">
        <f t="shared" si="25"/>
        <v>0.26234421506397454</v>
      </c>
      <c r="L13" s="156">
        <f t="shared" si="26"/>
        <v>9.4125689630838061E-2</v>
      </c>
      <c r="M13" s="157">
        <f t="shared" si="27"/>
        <v>21.859000000000002</v>
      </c>
      <c r="N13" s="158">
        <f t="shared" si="28"/>
        <v>0.49299999999999999</v>
      </c>
      <c r="O13" s="158">
        <f t="shared" si="29"/>
        <v>6.673</v>
      </c>
      <c r="P13" s="159">
        <f t="shared" si="30"/>
        <v>488.02166666666665</v>
      </c>
      <c r="Q13" s="160">
        <f t="shared" si="31"/>
        <v>115</v>
      </c>
      <c r="R13" s="161">
        <f t="shared" si="32"/>
        <v>47.562429741636734</v>
      </c>
      <c r="S13" s="146">
        <f t="shared" si="33"/>
        <v>50</v>
      </c>
      <c r="T13" s="146">
        <f t="shared" si="34"/>
        <v>677</v>
      </c>
      <c r="U13" t="s">
        <v>116</v>
      </c>
      <c r="V13" t="s">
        <v>118</v>
      </c>
      <c r="W13" s="4" t="s">
        <v>116</v>
      </c>
      <c r="X13" s="4" t="s">
        <v>118</v>
      </c>
      <c r="Y13" s="4" t="s">
        <v>207</v>
      </c>
      <c r="Z13" s="4" t="s">
        <v>196</v>
      </c>
      <c r="AA13" s="4" t="s">
        <v>48</v>
      </c>
      <c r="AB13" s="4">
        <v>525</v>
      </c>
      <c r="AC13" s="4">
        <v>10146.008</v>
      </c>
      <c r="AD13" s="4">
        <v>3664.5630000000001</v>
      </c>
      <c r="AE13" s="4">
        <v>2.7690000000000001</v>
      </c>
      <c r="AF13" s="4">
        <v>3.1</v>
      </c>
      <c r="AG13" s="4">
        <v>21.859000000000002</v>
      </c>
      <c r="AH13" s="4">
        <v>293.73042199999998</v>
      </c>
      <c r="AI13" s="4">
        <v>3.3521450000000002</v>
      </c>
      <c r="AJ13" s="4">
        <v>77.058476999999996</v>
      </c>
      <c r="AK13" s="4">
        <v>955</v>
      </c>
      <c r="AL13" s="4">
        <v>50</v>
      </c>
      <c r="AM13" s="4">
        <v>677</v>
      </c>
      <c r="AN13" s="4">
        <v>115</v>
      </c>
      <c r="AO13" s="4">
        <v>34.541902999999998</v>
      </c>
      <c r="AP13" s="4">
        <v>72463.3</v>
      </c>
      <c r="AQ13" s="4">
        <v>29281.3</v>
      </c>
      <c r="AR13" s="4">
        <v>28</v>
      </c>
      <c r="AS13" s="4">
        <v>14972</v>
      </c>
      <c r="AT13" s="4">
        <v>0.49299999999999999</v>
      </c>
      <c r="AU13" s="4">
        <v>6.673</v>
      </c>
      <c r="AV13" s="4">
        <v>89204</v>
      </c>
      <c r="AW13" s="4">
        <v>0</v>
      </c>
      <c r="AX13" s="31">
        <v>0.56000000000000005</v>
      </c>
      <c r="AY13">
        <v>0.89322580645161287</v>
      </c>
      <c r="AZ13" t="s">
        <v>69</v>
      </c>
      <c r="BA13" t="s">
        <v>208</v>
      </c>
      <c r="BB13">
        <v>1</v>
      </c>
      <c r="BC13" t="s">
        <v>214</v>
      </c>
      <c r="BD13">
        <v>10</v>
      </c>
      <c r="BE13">
        <v>95969.868999999992</v>
      </c>
      <c r="BF13">
        <v>0.10572076533729562</v>
      </c>
      <c r="BG13">
        <v>9.4432515877087592E-2</v>
      </c>
      <c r="BH13">
        <v>183583.88999999996</v>
      </c>
      <c r="BI13">
        <v>5.526633083109854E-2</v>
      </c>
      <c r="BJ13">
        <v>4.9365312926229629E-2</v>
      </c>
      <c r="BK13">
        <v>1</v>
      </c>
      <c r="BL13" t="s">
        <v>68</v>
      </c>
      <c r="BM13">
        <v>-1</v>
      </c>
      <c r="BN13" t="s">
        <v>373</v>
      </c>
    </row>
    <row r="14" spans="1:66">
      <c r="A14" s="141" t="str">
        <f t="shared" si="20"/>
        <v>신흥교통</v>
      </c>
      <c r="B14" s="141" t="str">
        <f t="shared" si="1"/>
        <v>330</v>
      </c>
      <c r="C14" s="142" t="str">
        <f t="shared" si="21"/>
        <v>70바4011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0.87906249999999997</v>
      </c>
      <c r="G14" s="163">
        <f t="shared" si="18"/>
        <v>2.8130000000000002</v>
      </c>
      <c r="H14" s="164">
        <f t="shared" si="19"/>
        <v>3.2</v>
      </c>
      <c r="I14" s="165">
        <f t="shared" si="23"/>
        <v>9375.7150000000001</v>
      </c>
      <c r="J14" s="166">
        <f t="shared" si="24"/>
        <v>1.4122931743319266E-2</v>
      </c>
      <c r="K14" s="166">
        <f t="shared" si="25"/>
        <v>0.34344420713631485</v>
      </c>
      <c r="L14" s="166">
        <f t="shared" si="26"/>
        <v>0.13438975054169203</v>
      </c>
      <c r="M14" s="167">
        <f t="shared" si="27"/>
        <v>21.295000000000002</v>
      </c>
      <c r="N14" s="168">
        <f t="shared" si="28"/>
        <v>0.26700000000000002</v>
      </c>
      <c r="O14" s="168">
        <f t="shared" si="29"/>
        <v>9.7379999999999995</v>
      </c>
      <c r="P14" s="169">
        <f t="shared" si="30"/>
        <v>1047.095</v>
      </c>
      <c r="Q14" s="170">
        <f t="shared" si="31"/>
        <v>116</v>
      </c>
      <c r="R14" s="171">
        <f t="shared" si="32"/>
        <v>47.37927299773456</v>
      </c>
      <c r="S14" s="143">
        <f t="shared" si="33"/>
        <v>25</v>
      </c>
      <c r="T14" s="143">
        <f t="shared" si="34"/>
        <v>913</v>
      </c>
      <c r="U14" t="s">
        <v>116</v>
      </c>
      <c r="V14" s="5" t="s">
        <v>118</v>
      </c>
      <c r="W14" t="s">
        <v>116</v>
      </c>
      <c r="X14" s="5" t="s">
        <v>118</v>
      </c>
      <c r="Y14" t="s">
        <v>209</v>
      </c>
      <c r="Z14" t="s">
        <v>196</v>
      </c>
      <c r="AA14" t="s">
        <v>48</v>
      </c>
      <c r="AB14">
        <v>525</v>
      </c>
      <c r="AC14" s="1">
        <v>9375.7150000000001</v>
      </c>
      <c r="AD14" s="1">
        <v>3332.7950000000001</v>
      </c>
      <c r="AE14" s="29">
        <v>2.8130000000000002</v>
      </c>
      <c r="AF14">
        <v>3.2</v>
      </c>
      <c r="AG14">
        <v>21.295000000000002</v>
      </c>
      <c r="AH14">
        <v>308.02662500000002</v>
      </c>
      <c r="AI14">
        <v>4.3502390000000002</v>
      </c>
      <c r="AJ14">
        <v>105.78995999999999</v>
      </c>
      <c r="AK14">
        <v>1260</v>
      </c>
      <c r="AL14">
        <v>25</v>
      </c>
      <c r="AM14">
        <v>913</v>
      </c>
      <c r="AN14">
        <v>116</v>
      </c>
      <c r="AO14">
        <v>30.438001</v>
      </c>
      <c r="AP14">
        <v>134006.70000000001</v>
      </c>
      <c r="AQ14">
        <v>62825.7</v>
      </c>
      <c r="AR14">
        <v>131</v>
      </c>
      <c r="AS14">
        <v>69603</v>
      </c>
      <c r="AT14">
        <v>0.26700000000000002</v>
      </c>
      <c r="AU14">
        <v>9.7379999999999995</v>
      </c>
      <c r="AV14">
        <v>0</v>
      </c>
      <c r="AW14">
        <v>0</v>
      </c>
      <c r="AX14" s="30">
        <v>0.56000000000000005</v>
      </c>
      <c r="AY14">
        <v>0.87906249999999997</v>
      </c>
      <c r="AZ14" t="s">
        <v>69</v>
      </c>
      <c r="BA14" t="s">
        <v>208</v>
      </c>
      <c r="BB14">
        <v>2</v>
      </c>
      <c r="BC14" t="s">
        <v>372</v>
      </c>
      <c r="BD14">
        <v>1</v>
      </c>
      <c r="BE14">
        <v>95969.868999999992</v>
      </c>
      <c r="BF14">
        <v>9.7694360716486975E-2</v>
      </c>
      <c r="BG14">
        <v>8.5879448967336833E-2</v>
      </c>
      <c r="BH14">
        <v>183583.88999999996</v>
      </c>
      <c r="BI14">
        <v>5.1070467021915714E-2</v>
      </c>
      <c r="BJ14">
        <v>4.4894132416452778E-2</v>
      </c>
      <c r="BK14">
        <v>1</v>
      </c>
      <c r="BL14" t="s">
        <v>69</v>
      </c>
      <c r="BM14">
        <v>0</v>
      </c>
      <c r="BN14" t="s">
        <v>376</v>
      </c>
    </row>
    <row r="15" spans="1:66">
      <c r="A15" s="144" t="str">
        <f t="shared" si="20"/>
        <v>신흥교통</v>
      </c>
      <c r="B15" s="144" t="str">
        <f t="shared" si="1"/>
        <v>330</v>
      </c>
      <c r="C15" s="145" t="str">
        <f t="shared" si="21"/>
        <v>70바4013</v>
      </c>
      <c r="D15" s="133" t="str">
        <f t="shared" si="22"/>
        <v>대형</v>
      </c>
      <c r="E15" s="129" t="str">
        <f t="shared" si="16"/>
        <v>D</v>
      </c>
      <c r="F15" s="152">
        <f t="shared" si="17"/>
        <v>0.84060606060606069</v>
      </c>
      <c r="G15" s="153">
        <f t="shared" si="18"/>
        <v>2.774</v>
      </c>
      <c r="H15" s="154">
        <f t="shared" si="19"/>
        <v>3.3</v>
      </c>
      <c r="I15" s="155">
        <f t="shared" si="23"/>
        <v>11368.402</v>
      </c>
      <c r="J15" s="156">
        <f t="shared" si="24"/>
        <v>1.3856930997154631E-2</v>
      </c>
      <c r="K15" s="156">
        <f t="shared" si="25"/>
        <v>0.2720333685531367</v>
      </c>
      <c r="L15" s="156">
        <f t="shared" si="26"/>
        <v>0.14408357480673184</v>
      </c>
      <c r="M15" s="157">
        <f t="shared" si="27"/>
        <v>21.04</v>
      </c>
      <c r="N15" s="158">
        <f t="shared" si="28"/>
        <v>1.7999999999999999E-2</v>
      </c>
      <c r="O15" s="158">
        <f t="shared" si="29"/>
        <v>3.6680000000000001</v>
      </c>
      <c r="P15" s="159">
        <f t="shared" si="30"/>
        <v>846.06</v>
      </c>
      <c r="Q15" s="160">
        <f t="shared" si="31"/>
        <v>109</v>
      </c>
      <c r="R15" s="161">
        <f t="shared" si="32"/>
        <v>46.304192037711189</v>
      </c>
      <c r="S15" s="146">
        <f t="shared" si="33"/>
        <v>2</v>
      </c>
      <c r="T15" s="146">
        <f t="shared" si="34"/>
        <v>417</v>
      </c>
      <c r="U15" t="s">
        <v>116</v>
      </c>
      <c r="V15" s="5" t="s">
        <v>118</v>
      </c>
      <c r="W15" t="s">
        <v>116</v>
      </c>
      <c r="X15" s="5" t="s">
        <v>118</v>
      </c>
      <c r="Y15" t="s">
        <v>210</v>
      </c>
      <c r="Z15" t="s">
        <v>196</v>
      </c>
      <c r="AA15" t="s">
        <v>48</v>
      </c>
      <c r="AB15">
        <v>525</v>
      </c>
      <c r="AC15" s="1">
        <v>11368.402</v>
      </c>
      <c r="AD15" s="1">
        <v>4098.0069999999996</v>
      </c>
      <c r="AE15" s="29">
        <v>2.774</v>
      </c>
      <c r="AF15">
        <v>3.3</v>
      </c>
      <c r="AG15">
        <v>21.04</v>
      </c>
      <c r="AH15">
        <v>343.80657600000001</v>
      </c>
      <c r="AI15">
        <v>4.7641039999999997</v>
      </c>
      <c r="AJ15">
        <v>93.526860999999997</v>
      </c>
      <c r="AK15">
        <v>1638</v>
      </c>
      <c r="AL15">
        <v>2</v>
      </c>
      <c r="AM15">
        <v>417</v>
      </c>
      <c r="AN15">
        <v>109</v>
      </c>
      <c r="AO15">
        <v>33.066271999999998</v>
      </c>
      <c r="AP15">
        <v>114160.5</v>
      </c>
      <c r="AQ15">
        <v>50763.6</v>
      </c>
      <c r="AR15">
        <v>65</v>
      </c>
      <c r="AS15">
        <v>25236</v>
      </c>
      <c r="AT15">
        <v>1.7999999999999999E-2</v>
      </c>
      <c r="AU15">
        <v>3.6680000000000001</v>
      </c>
      <c r="AV15">
        <v>107753</v>
      </c>
      <c r="AW15">
        <v>0</v>
      </c>
      <c r="AX15" s="30">
        <v>0.56000000000000005</v>
      </c>
      <c r="AY15">
        <v>0.84060606060606069</v>
      </c>
      <c r="AZ15" t="s">
        <v>67</v>
      </c>
      <c r="BA15" t="s">
        <v>208</v>
      </c>
      <c r="BB15">
        <v>1</v>
      </c>
      <c r="BC15" t="s">
        <v>405</v>
      </c>
      <c r="BD15">
        <v>10</v>
      </c>
      <c r="BE15">
        <v>95969.868999999992</v>
      </c>
      <c r="BF15">
        <v>0.1184580339481343</v>
      </c>
      <c r="BG15">
        <v>9.9576541264280172E-2</v>
      </c>
      <c r="BH15">
        <v>183583.88999999996</v>
      </c>
      <c r="BI15">
        <v>6.1924834472131526E-2</v>
      </c>
      <c r="BJ15">
        <v>5.205439115930087E-2</v>
      </c>
      <c r="BK15">
        <v>1</v>
      </c>
      <c r="BL15" t="s">
        <v>70</v>
      </c>
      <c r="BM15">
        <v>1</v>
      </c>
      <c r="BN15" t="s">
        <v>378</v>
      </c>
    </row>
    <row r="16" spans="1:66">
      <c r="A16" s="141" t="str">
        <f t="shared" si="20"/>
        <v>신흥교통</v>
      </c>
      <c r="B16" s="141" t="str">
        <f t="shared" si="1"/>
        <v>330</v>
      </c>
      <c r="C16" s="142" t="str">
        <f t="shared" si="21"/>
        <v>70바4014</v>
      </c>
      <c r="D16" s="116" t="str">
        <f t="shared" si="22"/>
        <v>대형</v>
      </c>
      <c r="E16" s="112" t="str">
        <f t="shared" si="16"/>
        <v>C</v>
      </c>
      <c r="F16" s="162">
        <f t="shared" si="17"/>
        <v>0.86838709677419357</v>
      </c>
      <c r="G16" s="163">
        <f t="shared" si="18"/>
        <v>2.6920000000000002</v>
      </c>
      <c r="H16" s="164">
        <f t="shared" si="19"/>
        <v>3.1</v>
      </c>
      <c r="I16" s="165">
        <f t="shared" si="23"/>
        <v>11614.63</v>
      </c>
      <c r="J16" s="166">
        <f t="shared" si="24"/>
        <v>1.9377865270190649E-2</v>
      </c>
      <c r="K16" s="166">
        <f t="shared" si="25"/>
        <v>0.26899246775759433</v>
      </c>
      <c r="L16" s="166">
        <f t="shared" si="26"/>
        <v>0.10667580456717089</v>
      </c>
      <c r="M16" s="167">
        <f t="shared" si="27"/>
        <v>22.411000000000001</v>
      </c>
      <c r="N16" s="168">
        <f t="shared" si="28"/>
        <v>5.1999999999999998E-2</v>
      </c>
      <c r="O16" s="168">
        <f t="shared" si="29"/>
        <v>4.4080000000000004</v>
      </c>
      <c r="P16" s="169">
        <f t="shared" si="30"/>
        <v>692.77499999999998</v>
      </c>
      <c r="Q16" s="170">
        <f t="shared" si="31"/>
        <v>115</v>
      </c>
      <c r="R16" s="171">
        <f t="shared" si="32"/>
        <v>47.126765469911383</v>
      </c>
      <c r="S16" s="143">
        <f t="shared" si="33"/>
        <v>6</v>
      </c>
      <c r="T16" s="143">
        <f t="shared" si="34"/>
        <v>512</v>
      </c>
      <c r="U16" t="s">
        <v>116</v>
      </c>
      <c r="V16" t="s">
        <v>118</v>
      </c>
      <c r="W16" s="4" t="s">
        <v>116</v>
      </c>
      <c r="X16" s="4" t="s">
        <v>118</v>
      </c>
      <c r="Y16" s="4" t="s">
        <v>211</v>
      </c>
      <c r="Z16" s="4" t="s">
        <v>196</v>
      </c>
      <c r="AA16" s="4" t="s">
        <v>48</v>
      </c>
      <c r="AB16" s="4">
        <v>525</v>
      </c>
      <c r="AC16" s="4">
        <v>11614.63</v>
      </c>
      <c r="AD16" s="4">
        <v>4314.6750000000002</v>
      </c>
      <c r="AE16" s="4">
        <v>2.6920000000000002</v>
      </c>
      <c r="AF16" s="4">
        <v>3.1</v>
      </c>
      <c r="AG16" s="4">
        <v>22.411000000000001</v>
      </c>
      <c r="AH16" s="4">
        <v>346.32488699999999</v>
      </c>
      <c r="AI16" s="4">
        <v>6.7110370000000001</v>
      </c>
      <c r="AJ16" s="4">
        <v>93.158786000000006</v>
      </c>
      <c r="AK16" s="4">
        <v>1239</v>
      </c>
      <c r="AL16" s="4">
        <v>6</v>
      </c>
      <c r="AM16" s="4">
        <v>512</v>
      </c>
      <c r="AN16" s="4">
        <v>115</v>
      </c>
      <c r="AO16" s="4">
        <v>33.536803999999997</v>
      </c>
      <c r="AP16" s="4">
        <v>104011.1</v>
      </c>
      <c r="AQ16" s="4">
        <v>41566.5</v>
      </c>
      <c r="AR16" s="4">
        <v>45</v>
      </c>
      <c r="AS16" s="4">
        <v>21202</v>
      </c>
      <c r="AT16" s="4">
        <v>5.1999999999999998E-2</v>
      </c>
      <c r="AU16" s="4">
        <v>4.4080000000000004</v>
      </c>
      <c r="AV16" s="4">
        <v>110846</v>
      </c>
      <c r="AW16" s="4">
        <v>0</v>
      </c>
      <c r="AX16" s="31">
        <v>0.56000000000000005</v>
      </c>
      <c r="AY16">
        <v>0.86838709677419357</v>
      </c>
      <c r="AZ16" t="s">
        <v>69</v>
      </c>
      <c r="BA16" t="s">
        <v>208</v>
      </c>
      <c r="BB16">
        <v>4</v>
      </c>
      <c r="BC16" t="s">
        <v>450</v>
      </c>
      <c r="BD16">
        <v>10</v>
      </c>
      <c r="BE16">
        <v>95969.868999999992</v>
      </c>
      <c r="BF16">
        <v>0.12102371422430513</v>
      </c>
      <c r="BG16">
        <v>0.105095431836074</v>
      </c>
      <c r="BH16">
        <v>183583.88999999996</v>
      </c>
      <c r="BI16">
        <v>6.3266063269494952E-2</v>
      </c>
      <c r="BJ16">
        <v>5.4939433006929168E-2</v>
      </c>
      <c r="BK16">
        <v>1</v>
      </c>
      <c r="BL16" t="s">
        <v>67</v>
      </c>
      <c r="BM16">
        <v>1</v>
      </c>
      <c r="BN16" t="s">
        <v>378</v>
      </c>
    </row>
    <row r="17" spans="1:66">
      <c r="A17" s="144" t="str">
        <f t="shared" si="20"/>
        <v>신흥교통</v>
      </c>
      <c r="B17" s="144" t="str">
        <f t="shared" si="1"/>
        <v>330</v>
      </c>
      <c r="C17" s="145" t="str">
        <f t="shared" si="21"/>
        <v>71바6253</v>
      </c>
      <c r="D17" s="133" t="str">
        <f t="shared" si="22"/>
        <v>대형</v>
      </c>
      <c r="E17" s="129" t="str">
        <f t="shared" si="16"/>
        <v>S</v>
      </c>
      <c r="F17" s="152">
        <f t="shared" si="17"/>
        <v>1.0033333333333334</v>
      </c>
      <c r="G17" s="153">
        <f t="shared" si="18"/>
        <v>3.3109999999999999</v>
      </c>
      <c r="H17" s="154">
        <f t="shared" si="19"/>
        <v>3.3</v>
      </c>
      <c r="I17" s="155">
        <f t="shared" si="23"/>
        <v>11105.911</v>
      </c>
      <c r="J17" s="156">
        <f t="shared" si="24"/>
        <v>6.8705882200265807E-3</v>
      </c>
      <c r="K17" s="156">
        <f t="shared" si="25"/>
        <v>0.23748380959394932</v>
      </c>
      <c r="L17" s="156">
        <f t="shared" si="26"/>
        <v>0.12524861760552555</v>
      </c>
      <c r="M17" s="157">
        <f t="shared" si="27"/>
        <v>16.260999999999999</v>
      </c>
      <c r="N17" s="158">
        <f t="shared" si="28"/>
        <v>3.5999999999999997E-2</v>
      </c>
      <c r="O17" s="158">
        <f t="shared" si="29"/>
        <v>2.4129999999999998</v>
      </c>
      <c r="P17" s="159">
        <f t="shared" si="30"/>
        <v>240.52333333333334</v>
      </c>
      <c r="Q17" s="160">
        <f t="shared" si="31"/>
        <v>106</v>
      </c>
      <c r="R17" s="161">
        <f t="shared" si="32"/>
        <v>45.849076947187122</v>
      </c>
      <c r="S17" s="146">
        <f t="shared" si="33"/>
        <v>4</v>
      </c>
      <c r="T17" s="146">
        <f t="shared" si="34"/>
        <v>268</v>
      </c>
      <c r="U17" t="s">
        <v>116</v>
      </c>
      <c r="V17" s="5" t="s">
        <v>118</v>
      </c>
      <c r="W17" t="s">
        <v>116</v>
      </c>
      <c r="X17" s="5" t="s">
        <v>118</v>
      </c>
      <c r="Y17" t="s">
        <v>212</v>
      </c>
      <c r="Z17" t="s">
        <v>196</v>
      </c>
      <c r="AA17" t="s">
        <v>48</v>
      </c>
      <c r="AB17">
        <v>525</v>
      </c>
      <c r="AC17" s="1">
        <v>11105.911</v>
      </c>
      <c r="AD17" s="1">
        <v>3353.8359999999998</v>
      </c>
      <c r="AE17" s="29">
        <v>3.3109999999999999</v>
      </c>
      <c r="AF17">
        <v>3.3</v>
      </c>
      <c r="AG17">
        <v>16.260999999999999</v>
      </c>
      <c r="AH17">
        <v>320.55712399999999</v>
      </c>
      <c r="AI17">
        <v>2.2024159999999999</v>
      </c>
      <c r="AJ17">
        <v>76.127127000000002</v>
      </c>
      <c r="AK17">
        <v>1391</v>
      </c>
      <c r="AL17">
        <v>4</v>
      </c>
      <c r="AM17">
        <v>268</v>
      </c>
      <c r="AN17">
        <v>106</v>
      </c>
      <c r="AO17">
        <v>34.645653000000003</v>
      </c>
      <c r="AP17">
        <v>88614.5</v>
      </c>
      <c r="AQ17">
        <v>14431.4</v>
      </c>
      <c r="AR17">
        <v>10</v>
      </c>
      <c r="AS17">
        <v>2957</v>
      </c>
      <c r="AT17">
        <v>3.5999999999999997E-2</v>
      </c>
      <c r="AU17">
        <v>2.4129999999999998</v>
      </c>
      <c r="AV17">
        <v>105084</v>
      </c>
      <c r="AW17">
        <v>0</v>
      </c>
      <c r="AX17" s="30">
        <v>0.56000000000000005</v>
      </c>
      <c r="AY17">
        <v>1.0033333333333334</v>
      </c>
      <c r="AZ17" t="s">
        <v>71</v>
      </c>
      <c r="BA17" t="s">
        <v>208</v>
      </c>
      <c r="BB17">
        <v>1</v>
      </c>
      <c r="BC17" t="s">
        <v>451</v>
      </c>
      <c r="BD17">
        <v>8</v>
      </c>
      <c r="BE17">
        <v>95969.868999999992</v>
      </c>
      <c r="BF17">
        <v>0.11572289423464777</v>
      </c>
      <c r="BG17">
        <v>0.11610863721542994</v>
      </c>
      <c r="BH17">
        <v>183583.88999999996</v>
      </c>
      <c r="BI17">
        <v>6.0495019470390363E-2</v>
      </c>
      <c r="BJ17">
        <v>6.0696669535291667E-2</v>
      </c>
      <c r="BK17">
        <v>1</v>
      </c>
      <c r="BL17" t="s">
        <v>66</v>
      </c>
      <c r="BM17">
        <v>1</v>
      </c>
      <c r="BN17" t="s">
        <v>378</v>
      </c>
    </row>
    <row r="18" spans="1:66">
      <c r="A18" s="141" t="str">
        <f t="shared" si="20"/>
        <v>신흥교통</v>
      </c>
      <c r="B18" s="141" t="str">
        <f t="shared" si="1"/>
        <v>330</v>
      </c>
      <c r="C18" s="142" t="str">
        <f t="shared" si="21"/>
        <v>71바6255</v>
      </c>
      <c r="D18" s="116" t="str">
        <f t="shared" si="22"/>
        <v>대형</v>
      </c>
      <c r="E18" s="112" t="str">
        <f t="shared" si="16"/>
        <v>D</v>
      </c>
      <c r="F18" s="162">
        <f t="shared" si="17"/>
        <v>0.82272727272727275</v>
      </c>
      <c r="G18" s="163">
        <f t="shared" si="18"/>
        <v>2.7149999999999999</v>
      </c>
      <c r="H18" s="164">
        <f t="shared" si="19"/>
        <v>3.3</v>
      </c>
      <c r="I18" s="165">
        <f t="shared" si="23"/>
        <v>10430.076999999999</v>
      </c>
      <c r="J18" s="166">
        <f t="shared" si="24"/>
        <v>1.4189722566201103E-2</v>
      </c>
      <c r="K18" s="166">
        <f t="shared" si="25"/>
        <v>0.29516227808546303</v>
      </c>
      <c r="L18" s="166">
        <f t="shared" si="26"/>
        <v>0.11668178480369801</v>
      </c>
      <c r="M18" s="167">
        <f t="shared" si="27"/>
        <v>20.366</v>
      </c>
      <c r="N18" s="168">
        <f t="shared" si="28"/>
        <v>7.6999999999999999E-2</v>
      </c>
      <c r="O18" s="168">
        <f t="shared" si="29"/>
        <v>6.9409999999999998</v>
      </c>
      <c r="P18" s="169">
        <f t="shared" si="30"/>
        <v>891.4516666666666</v>
      </c>
      <c r="Q18" s="170">
        <f t="shared" si="31"/>
        <v>111</v>
      </c>
      <c r="R18" s="171">
        <f t="shared" si="32"/>
        <v>47.638478920352505</v>
      </c>
      <c r="S18" s="143">
        <f t="shared" si="33"/>
        <v>8</v>
      </c>
      <c r="T18" s="143">
        <f t="shared" si="34"/>
        <v>724</v>
      </c>
      <c r="U18" t="s">
        <v>116</v>
      </c>
      <c r="V18" s="5" t="s">
        <v>118</v>
      </c>
      <c r="W18" t="s">
        <v>116</v>
      </c>
      <c r="X18" s="5" t="s">
        <v>118</v>
      </c>
      <c r="Y18" t="s">
        <v>213</v>
      </c>
      <c r="Z18" t="s">
        <v>196</v>
      </c>
      <c r="AA18" t="s">
        <v>48</v>
      </c>
      <c r="AB18">
        <v>525</v>
      </c>
      <c r="AC18" s="1">
        <v>10430.076999999999</v>
      </c>
      <c r="AD18" s="1">
        <v>3841.0479999999998</v>
      </c>
      <c r="AE18" s="29">
        <v>2.7149999999999999</v>
      </c>
      <c r="AF18">
        <v>3.3</v>
      </c>
      <c r="AG18">
        <v>20.366</v>
      </c>
      <c r="AH18">
        <v>317.00993299999999</v>
      </c>
      <c r="AI18">
        <v>4.4982829999999998</v>
      </c>
      <c r="AJ18">
        <v>93.569373999999996</v>
      </c>
      <c r="AK18">
        <v>1217</v>
      </c>
      <c r="AL18">
        <v>8</v>
      </c>
      <c r="AM18">
        <v>724</v>
      </c>
      <c r="AN18">
        <v>111</v>
      </c>
      <c r="AO18">
        <v>32.901420000000002</v>
      </c>
      <c r="AP18">
        <v>123222.39999999999</v>
      </c>
      <c r="AQ18">
        <v>53487.1</v>
      </c>
      <c r="AR18">
        <v>54</v>
      </c>
      <c r="AS18">
        <v>28485</v>
      </c>
      <c r="AT18">
        <v>7.6999999999999999E-2</v>
      </c>
      <c r="AU18">
        <v>6.9409999999999998</v>
      </c>
      <c r="AV18">
        <v>99888</v>
      </c>
      <c r="AW18">
        <v>0</v>
      </c>
      <c r="AX18" s="30">
        <v>0.52</v>
      </c>
      <c r="AY18">
        <v>0.82272727272727275</v>
      </c>
      <c r="AZ18" t="s">
        <v>67</v>
      </c>
      <c r="BA18" t="s">
        <v>208</v>
      </c>
      <c r="BB18">
        <v>3</v>
      </c>
      <c r="BC18" t="s">
        <v>404</v>
      </c>
      <c r="BD18">
        <v>8</v>
      </c>
      <c r="BE18">
        <v>95969.868999999992</v>
      </c>
      <c r="BF18">
        <v>0.10868074645386877</v>
      </c>
      <c r="BG18">
        <v>8.9414614127955677E-2</v>
      </c>
      <c r="BH18">
        <v>183583.88999999996</v>
      </c>
      <c r="BI18">
        <v>5.6813683379298707E-2</v>
      </c>
      <c r="BJ18">
        <v>4.6742166780241214E-2</v>
      </c>
      <c r="BK18">
        <v>1</v>
      </c>
      <c r="BL18" t="s">
        <v>67</v>
      </c>
      <c r="BM18">
        <v>0</v>
      </c>
      <c r="BN18" t="s">
        <v>376</v>
      </c>
    </row>
    <row r="19" spans="1:66">
      <c r="A19" s="144" t="str">
        <f t="shared" si="20"/>
        <v>신흥교통</v>
      </c>
      <c r="B19" s="144" t="str">
        <f t="shared" si="1"/>
        <v>330</v>
      </c>
      <c r="C19" s="145" t="str">
        <f t="shared" si="21"/>
        <v>71바6295</v>
      </c>
      <c r="D19" s="133" t="str">
        <f t="shared" si="22"/>
        <v>대형</v>
      </c>
      <c r="E19" s="129" t="str">
        <f t="shared" si="16"/>
        <v>D</v>
      </c>
      <c r="F19" s="152">
        <f t="shared" si="17"/>
        <v>0.83870967741935487</v>
      </c>
      <c r="G19" s="153">
        <f t="shared" si="18"/>
        <v>2.6</v>
      </c>
      <c r="H19" s="154">
        <f t="shared" si="19"/>
        <v>3.1</v>
      </c>
      <c r="I19" s="155">
        <f t="shared" si="23"/>
        <v>10981.138999999999</v>
      </c>
      <c r="J19" s="156">
        <f t="shared" si="24"/>
        <v>1.5607107522515486E-2</v>
      </c>
      <c r="K19" s="156">
        <f t="shared" si="25"/>
        <v>0.26240390183397877</v>
      </c>
      <c r="L19" s="156">
        <f t="shared" si="26"/>
        <v>5.8646011128718076E-2</v>
      </c>
      <c r="M19" s="157">
        <f t="shared" si="27"/>
        <v>23.167999999999999</v>
      </c>
      <c r="N19" s="158">
        <f t="shared" si="28"/>
        <v>9.0999999999999998E-2</v>
      </c>
      <c r="O19" s="158">
        <f t="shared" si="29"/>
        <v>3.0139999999999998</v>
      </c>
      <c r="P19" s="159">
        <f t="shared" si="30"/>
        <v>766.18000000000006</v>
      </c>
      <c r="Q19" s="160">
        <f t="shared" si="31"/>
        <v>108</v>
      </c>
      <c r="R19" s="161">
        <f t="shared" si="32"/>
        <v>46.690210860247078</v>
      </c>
      <c r="S19" s="146">
        <f t="shared" si="33"/>
        <v>10</v>
      </c>
      <c r="T19" s="146">
        <f t="shared" si="34"/>
        <v>331</v>
      </c>
      <c r="U19" t="s">
        <v>116</v>
      </c>
      <c r="V19" t="s">
        <v>118</v>
      </c>
      <c r="W19" s="4" t="s">
        <v>116</v>
      </c>
      <c r="X19" s="4" t="s">
        <v>118</v>
      </c>
      <c r="Y19" s="4" t="s">
        <v>215</v>
      </c>
      <c r="Z19" s="4" t="s">
        <v>196</v>
      </c>
      <c r="AA19" s="4" t="s">
        <v>48</v>
      </c>
      <c r="AB19" s="4">
        <v>525</v>
      </c>
      <c r="AC19" s="4">
        <v>10981.138999999999</v>
      </c>
      <c r="AD19" s="4">
        <v>4223.5020000000004</v>
      </c>
      <c r="AE19" s="4">
        <v>2.6</v>
      </c>
      <c r="AF19" s="4">
        <v>3.1</v>
      </c>
      <c r="AG19" s="4">
        <v>23.167999999999999</v>
      </c>
      <c r="AH19" s="4">
        <v>325.75491599999998</v>
      </c>
      <c r="AI19" s="4">
        <v>5.0840920000000001</v>
      </c>
      <c r="AJ19" s="4">
        <v>85.479360999999997</v>
      </c>
      <c r="AK19" s="4">
        <v>644</v>
      </c>
      <c r="AL19" s="4">
        <v>10</v>
      </c>
      <c r="AM19" s="4">
        <v>331</v>
      </c>
      <c r="AN19" s="4">
        <v>108</v>
      </c>
      <c r="AO19" s="4">
        <v>33.709817999999999</v>
      </c>
      <c r="AP19" s="4">
        <v>103996.1</v>
      </c>
      <c r="AQ19" s="4">
        <v>45970.8</v>
      </c>
      <c r="AR19" s="4">
        <v>33</v>
      </c>
      <c r="AS19" s="4">
        <v>12775</v>
      </c>
      <c r="AT19" s="4">
        <v>9.0999999999999998E-2</v>
      </c>
      <c r="AU19" s="4">
        <v>3.0139999999999998</v>
      </c>
      <c r="AV19" s="4">
        <v>104469</v>
      </c>
      <c r="AW19" s="4">
        <v>0</v>
      </c>
      <c r="AX19" s="31">
        <v>0.56000000000000005</v>
      </c>
      <c r="AY19">
        <v>0.83870967741935487</v>
      </c>
      <c r="AZ19" t="s">
        <v>67</v>
      </c>
      <c r="BA19" t="s">
        <v>208</v>
      </c>
      <c r="BB19">
        <v>2</v>
      </c>
      <c r="BC19" t="s">
        <v>403</v>
      </c>
      <c r="BD19">
        <v>9</v>
      </c>
      <c r="BE19">
        <v>95969.868999999992</v>
      </c>
      <c r="BF19">
        <v>0.11442277784082419</v>
      </c>
      <c r="BG19">
        <v>9.5967491092304166E-2</v>
      </c>
      <c r="BH19">
        <v>183583.88999999996</v>
      </c>
      <c r="BI19">
        <v>5.9815373778167584E-2</v>
      </c>
      <c r="BJ19">
        <v>5.0167732846205071E-2</v>
      </c>
      <c r="BK19">
        <v>1</v>
      </c>
      <c r="BL19" t="s">
        <v>67</v>
      </c>
      <c r="BM19">
        <v>0</v>
      </c>
      <c r="BN19" t="s">
        <v>376</v>
      </c>
    </row>
    <row r="20" spans="1:66">
      <c r="A20" s="141" t="str">
        <f t="shared" si="20"/>
        <v>신흥교통</v>
      </c>
      <c r="B20" s="141" t="str">
        <f t="shared" si="1"/>
        <v>330</v>
      </c>
      <c r="C20" s="142" t="str">
        <f t="shared" si="21"/>
        <v>71바6297</v>
      </c>
      <c r="D20" s="116" t="str">
        <f t="shared" si="22"/>
        <v>대형</v>
      </c>
      <c r="E20" s="112" t="str">
        <f t="shared" si="16"/>
        <v>C</v>
      </c>
      <c r="F20" s="162">
        <f t="shared" si="17"/>
        <v>0.86878787878787889</v>
      </c>
      <c r="G20" s="163">
        <f t="shared" si="18"/>
        <v>2.867</v>
      </c>
      <c r="H20" s="164">
        <f t="shared" si="19"/>
        <v>3.3</v>
      </c>
      <c r="I20" s="165">
        <f t="shared" si="23"/>
        <v>11616.29</v>
      </c>
      <c r="J20" s="166">
        <f t="shared" si="24"/>
        <v>1.6806854236915945E-2</v>
      </c>
      <c r="K20" s="166">
        <f t="shared" si="25"/>
        <v>0.27265284165381209</v>
      </c>
      <c r="L20" s="166">
        <f t="shared" si="26"/>
        <v>9.5211121623168832E-2</v>
      </c>
      <c r="M20" s="167">
        <f t="shared" si="27"/>
        <v>20.742000000000001</v>
      </c>
      <c r="N20" s="168">
        <f t="shared" si="28"/>
        <v>2.5999999999999999E-2</v>
      </c>
      <c r="O20" s="168">
        <f t="shared" si="29"/>
        <v>4.726</v>
      </c>
      <c r="P20" s="169">
        <f t="shared" si="30"/>
        <v>1021.6083333333333</v>
      </c>
      <c r="Q20" s="170">
        <f t="shared" si="31"/>
        <v>119</v>
      </c>
      <c r="R20" s="171">
        <f t="shared" si="32"/>
        <v>47.349316437397242</v>
      </c>
      <c r="S20" s="143">
        <f t="shared" si="33"/>
        <v>3</v>
      </c>
      <c r="T20" s="143">
        <f t="shared" si="34"/>
        <v>549</v>
      </c>
      <c r="U20" t="s">
        <v>116</v>
      </c>
      <c r="V20" s="5" t="s">
        <v>118</v>
      </c>
      <c r="W20" t="s">
        <v>116</v>
      </c>
      <c r="X20" s="5" t="s">
        <v>118</v>
      </c>
      <c r="Y20" t="s">
        <v>216</v>
      </c>
      <c r="Z20" t="s">
        <v>196</v>
      </c>
      <c r="AA20" t="s">
        <v>48</v>
      </c>
      <c r="AB20">
        <v>525</v>
      </c>
      <c r="AC20" s="1">
        <v>11616.29</v>
      </c>
      <c r="AD20" s="1">
        <v>4051.127</v>
      </c>
      <c r="AE20" s="29">
        <v>2.867</v>
      </c>
      <c r="AF20">
        <v>3.3</v>
      </c>
      <c r="AG20">
        <v>20.742000000000001</v>
      </c>
      <c r="AH20">
        <v>345.27490499999999</v>
      </c>
      <c r="AI20">
        <v>5.8029849999999996</v>
      </c>
      <c r="AJ20">
        <v>94.140184000000005</v>
      </c>
      <c r="AK20">
        <v>1106</v>
      </c>
      <c r="AL20">
        <v>3</v>
      </c>
      <c r="AM20">
        <v>549</v>
      </c>
      <c r="AN20">
        <v>119</v>
      </c>
      <c r="AO20">
        <v>33.643597</v>
      </c>
      <c r="AP20">
        <v>106990.8</v>
      </c>
      <c r="AQ20">
        <v>61296.5</v>
      </c>
      <c r="AR20">
        <v>41</v>
      </c>
      <c r="AS20">
        <v>21309</v>
      </c>
      <c r="AT20">
        <v>2.5999999999999999E-2</v>
      </c>
      <c r="AU20">
        <v>4.726</v>
      </c>
      <c r="AV20">
        <v>109051</v>
      </c>
      <c r="AW20">
        <v>0</v>
      </c>
      <c r="AX20" s="30">
        <v>0.56000000000000005</v>
      </c>
      <c r="AY20">
        <v>0.86878787878787889</v>
      </c>
      <c r="AZ20" t="s">
        <v>69</v>
      </c>
      <c r="BA20" t="s">
        <v>208</v>
      </c>
      <c r="BB20">
        <v>3</v>
      </c>
      <c r="BC20" t="s">
        <v>452</v>
      </c>
      <c r="BD20">
        <v>13</v>
      </c>
      <c r="BE20">
        <v>95969.868999999992</v>
      </c>
      <c r="BF20">
        <v>0.12104101131991753</v>
      </c>
      <c r="BG20">
        <v>0.10515896347097078</v>
      </c>
      <c r="BH20">
        <v>183583.88999999996</v>
      </c>
      <c r="BI20">
        <v>6.3275105457238121E-2</v>
      </c>
      <c r="BJ20">
        <v>5.4972644650273246E-2</v>
      </c>
      <c r="BK20">
        <v>1</v>
      </c>
      <c r="BL20" t="s">
        <v>69</v>
      </c>
      <c r="BM20">
        <v>0</v>
      </c>
      <c r="BN20" t="s">
        <v>376</v>
      </c>
    </row>
    <row r="21" spans="1:66">
      <c r="A21" s="144" t="str">
        <f t="shared" si="20"/>
        <v>신흥교통</v>
      </c>
      <c r="B21" s="144" t="str">
        <f t="shared" si="1"/>
        <v>330</v>
      </c>
      <c r="C21" s="145" t="str">
        <f t="shared" si="21"/>
        <v>71바6298</v>
      </c>
      <c r="D21" s="133" t="str">
        <f t="shared" si="22"/>
        <v>대형</v>
      </c>
      <c r="E21" s="129" t="str">
        <f t="shared" si="16"/>
        <v>F</v>
      </c>
      <c r="F21" s="152">
        <f t="shared" si="17"/>
        <v>0.79323529411764715</v>
      </c>
      <c r="G21" s="153">
        <f t="shared" si="18"/>
        <v>2.6970000000000001</v>
      </c>
      <c r="H21" s="154">
        <f t="shared" si="19"/>
        <v>3.4</v>
      </c>
      <c r="I21" s="155">
        <f t="shared" si="23"/>
        <v>9331.6970000000001</v>
      </c>
      <c r="J21" s="156">
        <f t="shared" si="24"/>
        <v>3.2168598336267069E-2</v>
      </c>
      <c r="K21" s="156">
        <f t="shared" si="25"/>
        <v>0.29638601950779619</v>
      </c>
      <c r="L21" s="156">
        <f t="shared" si="26"/>
        <v>0.10619719007164506</v>
      </c>
      <c r="M21" s="157">
        <f t="shared" si="27"/>
        <v>23.106999999999999</v>
      </c>
      <c r="N21" s="158">
        <f t="shared" si="28"/>
        <v>4.2999999999999997E-2</v>
      </c>
      <c r="O21" s="158">
        <f t="shared" si="29"/>
        <v>9.58</v>
      </c>
      <c r="P21" s="159">
        <f t="shared" si="30"/>
        <v>1053.3066666666666</v>
      </c>
      <c r="Q21" s="160">
        <f t="shared" si="31"/>
        <v>116</v>
      </c>
      <c r="R21" s="161">
        <f t="shared" si="32"/>
        <v>48.330018564312049</v>
      </c>
      <c r="S21" s="146">
        <f t="shared" si="33"/>
        <v>4</v>
      </c>
      <c r="T21" s="146">
        <f t="shared" si="34"/>
        <v>894</v>
      </c>
      <c r="U21" t="s">
        <v>116</v>
      </c>
      <c r="V21" s="5" t="s">
        <v>118</v>
      </c>
      <c r="W21" t="s">
        <v>116</v>
      </c>
      <c r="X21" s="5" t="s">
        <v>118</v>
      </c>
      <c r="Y21" t="s">
        <v>217</v>
      </c>
      <c r="Z21" t="s">
        <v>196</v>
      </c>
      <c r="AA21" t="s">
        <v>48</v>
      </c>
      <c r="AB21">
        <v>525</v>
      </c>
      <c r="AC21" s="1">
        <v>9331.6970000000001</v>
      </c>
      <c r="AD21" s="1">
        <v>3460.54</v>
      </c>
      <c r="AE21" s="29">
        <v>2.6970000000000001</v>
      </c>
      <c r="AF21">
        <v>3.4</v>
      </c>
      <c r="AG21">
        <v>23.106999999999999</v>
      </c>
      <c r="AH21">
        <v>287.56297999999998</v>
      </c>
      <c r="AI21">
        <v>9.2504980000000003</v>
      </c>
      <c r="AJ21">
        <v>85.229647</v>
      </c>
      <c r="AK21">
        <v>991</v>
      </c>
      <c r="AL21">
        <v>4</v>
      </c>
      <c r="AM21">
        <v>894</v>
      </c>
      <c r="AN21">
        <v>116</v>
      </c>
      <c r="AO21">
        <v>32.450966999999999</v>
      </c>
      <c r="AP21">
        <v>110302.39999999999</v>
      </c>
      <c r="AQ21">
        <v>63198.400000000001</v>
      </c>
      <c r="AR21">
        <v>75</v>
      </c>
      <c r="AS21">
        <v>36537</v>
      </c>
      <c r="AT21">
        <v>4.2999999999999997E-2</v>
      </c>
      <c r="AU21">
        <v>9.58</v>
      </c>
      <c r="AV21">
        <v>88794</v>
      </c>
      <c r="AW21">
        <v>0</v>
      </c>
      <c r="AX21" s="30">
        <v>0.56000000000000005</v>
      </c>
      <c r="AY21">
        <v>0.79323529411764715</v>
      </c>
      <c r="AZ21" t="s">
        <v>70</v>
      </c>
      <c r="BA21" t="s">
        <v>208</v>
      </c>
      <c r="BB21">
        <v>1</v>
      </c>
      <c r="BC21" t="s">
        <v>402</v>
      </c>
      <c r="BD21">
        <v>16</v>
      </c>
      <c r="BE21">
        <v>95969.868999999992</v>
      </c>
      <c r="BF21">
        <v>9.7235695924519819E-2</v>
      </c>
      <c r="BG21">
        <v>7.7130785855420589E-2</v>
      </c>
      <c r="BH21">
        <v>183583.88999999996</v>
      </c>
      <c r="BI21">
        <v>5.0830696527892523E-2</v>
      </c>
      <c r="BJ21">
        <v>4.0320702510507692E-2</v>
      </c>
      <c r="BK21">
        <v>1</v>
      </c>
      <c r="BL21" t="s">
        <v>70</v>
      </c>
      <c r="BM21">
        <v>0</v>
      </c>
      <c r="BN21" t="s">
        <v>376</v>
      </c>
    </row>
    <row r="22" spans="1:66">
      <c r="A22" s="141" t="str">
        <f t="shared" si="20"/>
        <v>신흥교통</v>
      </c>
      <c r="B22" s="141" t="str">
        <f t="shared" si="1"/>
        <v>46</v>
      </c>
      <c r="C22" s="142" t="str">
        <f t="shared" si="21"/>
        <v>71바6284</v>
      </c>
      <c r="D22" s="116" t="str">
        <f t="shared" si="22"/>
        <v>대형</v>
      </c>
      <c r="E22" s="112" t="str">
        <f t="shared" si="16"/>
        <v>A</v>
      </c>
      <c r="F22" s="162">
        <f t="shared" si="17"/>
        <v>0.98</v>
      </c>
      <c r="G22" s="163">
        <f t="shared" si="18"/>
        <v>1.764</v>
      </c>
      <c r="H22" s="164">
        <f t="shared" si="19"/>
        <v>1.8</v>
      </c>
      <c r="I22" s="165">
        <f t="shared" si="23"/>
        <v>2752.9989999999998</v>
      </c>
      <c r="J22" s="166">
        <f t="shared" si="24"/>
        <v>2.1115412574239253E-2</v>
      </c>
      <c r="K22" s="166">
        <f t="shared" si="25"/>
        <v>0.47139461651185971</v>
      </c>
      <c r="L22" s="166">
        <f t="shared" si="26"/>
        <v>0.18525251916183044</v>
      </c>
      <c r="M22" s="167">
        <f t="shared" si="27"/>
        <v>20.018999999999998</v>
      </c>
      <c r="N22" s="168">
        <f t="shared" si="28"/>
        <v>0.47199999999999998</v>
      </c>
      <c r="O22" s="168">
        <f t="shared" si="29"/>
        <v>55.176000000000002</v>
      </c>
      <c r="P22" s="169">
        <f t="shared" si="30"/>
        <v>0</v>
      </c>
      <c r="Q22" s="170">
        <f t="shared" si="31"/>
        <v>72</v>
      </c>
      <c r="R22" s="171">
        <f t="shared" si="32"/>
        <v>28.368591084180341</v>
      </c>
      <c r="S22" s="143">
        <f t="shared" si="33"/>
        <v>13</v>
      </c>
      <c r="T22" s="143">
        <f t="shared" si="34"/>
        <v>1519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222</v>
      </c>
      <c r="Z22" s="4" t="s">
        <v>196</v>
      </c>
      <c r="AA22" s="4" t="s">
        <v>48</v>
      </c>
      <c r="AB22" s="4">
        <v>525</v>
      </c>
      <c r="AC22" s="4">
        <v>2752.9989999999998</v>
      </c>
      <c r="AD22" s="4">
        <v>1560.5830000000001</v>
      </c>
      <c r="AE22" s="4">
        <v>1.764</v>
      </c>
      <c r="AF22" s="4">
        <v>1.8</v>
      </c>
      <c r="AG22" s="4">
        <v>20.018999999999998</v>
      </c>
      <c r="AH22" s="4">
        <v>191.22330600000001</v>
      </c>
      <c r="AI22" s="4">
        <v>4.0377590000000003</v>
      </c>
      <c r="AJ22" s="4">
        <v>90.141637000000003</v>
      </c>
      <c r="AK22" s="4">
        <v>510</v>
      </c>
      <c r="AL22" s="4">
        <v>13</v>
      </c>
      <c r="AM22" s="4">
        <v>1519</v>
      </c>
      <c r="AN22" s="4">
        <v>72</v>
      </c>
      <c r="AO22" s="4">
        <v>14.396775</v>
      </c>
      <c r="AP22" s="4">
        <v>704.6</v>
      </c>
      <c r="AQ22" s="4">
        <v>0</v>
      </c>
      <c r="AR22" s="4">
        <v>128</v>
      </c>
      <c r="AS22" s="4">
        <v>75150</v>
      </c>
      <c r="AT22" s="4">
        <v>0.47199999999999998</v>
      </c>
      <c r="AU22" s="4">
        <v>55.176000000000002</v>
      </c>
      <c r="AV22" s="4">
        <v>0</v>
      </c>
      <c r="AW22" s="4">
        <v>0</v>
      </c>
      <c r="AX22" s="31">
        <v>0.56000000000000005</v>
      </c>
      <c r="AY22">
        <v>0.98</v>
      </c>
      <c r="AZ22" t="s">
        <v>66</v>
      </c>
      <c r="BA22" t="s">
        <v>218</v>
      </c>
      <c r="BB22">
        <v>1</v>
      </c>
      <c r="BC22" t="s">
        <v>406</v>
      </c>
      <c r="BD22">
        <v>1</v>
      </c>
      <c r="BE22">
        <v>15788.734</v>
      </c>
      <c r="BF22">
        <v>0.1743647717416735</v>
      </c>
      <c r="BG22">
        <v>0.17087747630684003</v>
      </c>
      <c r="BH22">
        <v>183583.88999999996</v>
      </c>
      <c r="BI22">
        <v>1.4995863743817612E-2</v>
      </c>
      <c r="BJ22">
        <v>1.4695946468941259E-2</v>
      </c>
      <c r="BK22">
        <v>1</v>
      </c>
      <c r="BL22" t="s">
        <v>68</v>
      </c>
      <c r="BM22">
        <v>1</v>
      </c>
      <c r="BN22" t="s">
        <v>378</v>
      </c>
    </row>
    <row r="23" spans="1:66">
      <c r="A23" s="144" t="str">
        <f t="shared" si="20"/>
        <v>신흥교통</v>
      </c>
      <c r="B23" s="144" t="str">
        <f t="shared" si="1"/>
        <v>46</v>
      </c>
      <c r="C23" s="145" t="str">
        <f t="shared" si="21"/>
        <v>71바6287</v>
      </c>
      <c r="D23" s="133" t="str">
        <f t="shared" si="22"/>
        <v>대형</v>
      </c>
      <c r="E23" s="129" t="str">
        <f t="shared" si="16"/>
        <v>S</v>
      </c>
      <c r="F23" s="152">
        <f t="shared" si="17"/>
        <v>1.0294444444444444</v>
      </c>
      <c r="G23" s="153">
        <f t="shared" si="18"/>
        <v>1.853</v>
      </c>
      <c r="H23" s="154">
        <f t="shared" si="19"/>
        <v>1.8</v>
      </c>
      <c r="I23" s="155">
        <f t="shared" si="23"/>
        <v>1256.203</v>
      </c>
      <c r="J23" s="156">
        <f t="shared" si="24"/>
        <v>3.0426560345020861E-2</v>
      </c>
      <c r="K23" s="156">
        <f t="shared" si="25"/>
        <v>0.35834261581383459</v>
      </c>
      <c r="L23" s="156">
        <f t="shared" si="26"/>
        <v>0.19901242076320469</v>
      </c>
      <c r="M23" s="157">
        <f t="shared" si="27"/>
        <v>20.273</v>
      </c>
      <c r="N23" s="158">
        <f t="shared" si="28"/>
        <v>1.274</v>
      </c>
      <c r="O23" s="158">
        <f t="shared" si="29"/>
        <v>21.175000000000001</v>
      </c>
      <c r="P23" s="159">
        <f t="shared" si="30"/>
        <v>0</v>
      </c>
      <c r="Q23" s="160">
        <f t="shared" si="31"/>
        <v>81</v>
      </c>
      <c r="R23" s="161">
        <f t="shared" si="32"/>
        <v>30.076265729038969</v>
      </c>
      <c r="S23" s="146">
        <f t="shared" si="33"/>
        <v>16</v>
      </c>
      <c r="T23" s="146">
        <f t="shared" si="34"/>
        <v>266</v>
      </c>
      <c r="U23" t="s">
        <v>116</v>
      </c>
      <c r="V23" s="5" t="s">
        <v>119</v>
      </c>
      <c r="W23" t="s">
        <v>116</v>
      </c>
      <c r="X23" s="5" t="s">
        <v>119</v>
      </c>
      <c r="Y23" t="s">
        <v>223</v>
      </c>
      <c r="Z23" t="s">
        <v>196</v>
      </c>
      <c r="AA23" t="s">
        <v>48</v>
      </c>
      <c r="AB23">
        <v>525</v>
      </c>
      <c r="AC23" s="1">
        <v>1256.203</v>
      </c>
      <c r="AD23" s="1">
        <v>678.01300000000003</v>
      </c>
      <c r="AE23" s="29">
        <v>1.853</v>
      </c>
      <c r="AF23">
        <v>1.8</v>
      </c>
      <c r="AG23">
        <v>20.273</v>
      </c>
      <c r="AH23">
        <v>68.333027999999999</v>
      </c>
      <c r="AI23">
        <v>2.0791390000000001</v>
      </c>
      <c r="AJ23">
        <v>24.486636000000001</v>
      </c>
      <c r="AK23">
        <v>250</v>
      </c>
      <c r="AL23">
        <v>16</v>
      </c>
      <c r="AM23">
        <v>266</v>
      </c>
      <c r="AN23">
        <v>81</v>
      </c>
      <c r="AO23">
        <v>18.38354</v>
      </c>
      <c r="AP23">
        <v>179</v>
      </c>
      <c r="AQ23">
        <v>0</v>
      </c>
      <c r="AR23">
        <v>10</v>
      </c>
      <c r="AS23">
        <v>3874</v>
      </c>
      <c r="AT23">
        <v>1.274</v>
      </c>
      <c r="AU23">
        <v>21.175000000000001</v>
      </c>
      <c r="AV23">
        <v>11276</v>
      </c>
      <c r="AW23">
        <v>0</v>
      </c>
      <c r="AX23" s="30">
        <v>0.56000000000000005</v>
      </c>
      <c r="AY23">
        <v>1.0294444444444444</v>
      </c>
      <c r="AZ23" t="s">
        <v>71</v>
      </c>
      <c r="BA23" t="s">
        <v>218</v>
      </c>
      <c r="BB23">
        <v>1</v>
      </c>
      <c r="BC23" t="s">
        <v>453</v>
      </c>
      <c r="BD23">
        <v>2</v>
      </c>
      <c r="BE23">
        <v>15788.734</v>
      </c>
      <c r="BF23">
        <v>7.9563250606413408E-2</v>
      </c>
      <c r="BG23">
        <v>8.1905946318713355E-2</v>
      </c>
      <c r="BH23">
        <v>183583.88999999996</v>
      </c>
      <c r="BI23">
        <v>6.8426646804357416E-3</v>
      </c>
      <c r="BJ23">
        <v>7.044143140470794E-3</v>
      </c>
      <c r="BK23">
        <v>1</v>
      </c>
      <c r="BL23" t="s">
        <v>66</v>
      </c>
      <c r="BM23">
        <v>1</v>
      </c>
      <c r="BN23" t="s">
        <v>378</v>
      </c>
    </row>
    <row r="24" spans="1:66">
      <c r="A24" s="141" t="str">
        <f t="shared" si="20"/>
        <v>신흥교통</v>
      </c>
      <c r="B24" s="141" t="str">
        <f t="shared" si="1"/>
        <v>46</v>
      </c>
      <c r="C24" s="142" t="str">
        <f t="shared" si="21"/>
        <v>71바6288</v>
      </c>
      <c r="D24" s="116" t="str">
        <f t="shared" si="22"/>
        <v>저상</v>
      </c>
      <c r="E24" s="112" t="str">
        <f t="shared" si="16"/>
        <v>B</v>
      </c>
      <c r="F24" s="162">
        <f t="shared" si="17"/>
        <v>0.93789473684210534</v>
      </c>
      <c r="G24" s="163">
        <f t="shared" si="18"/>
        <v>1.782</v>
      </c>
      <c r="H24" s="164">
        <f t="shared" si="19"/>
        <v>1.9</v>
      </c>
      <c r="I24" s="165">
        <f t="shared" si="23"/>
        <v>4327.8990000000003</v>
      </c>
      <c r="J24" s="166">
        <f t="shared" si="24"/>
        <v>2.2108798575591383E-2</v>
      </c>
      <c r="K24" s="166">
        <f t="shared" si="25"/>
        <v>0.42592180929848161</v>
      </c>
      <c r="L24" s="166">
        <f t="shared" si="26"/>
        <v>0.16382082853597091</v>
      </c>
      <c r="M24" s="167">
        <f t="shared" si="27"/>
        <v>18.074999999999999</v>
      </c>
      <c r="N24" s="168">
        <f t="shared" si="28"/>
        <v>0.39300000000000002</v>
      </c>
      <c r="O24" s="168">
        <f t="shared" si="29"/>
        <v>37.177</v>
      </c>
      <c r="P24" s="169">
        <f t="shared" si="30"/>
        <v>20.029999999999998</v>
      </c>
      <c r="Q24" s="170">
        <f t="shared" si="31"/>
        <v>100</v>
      </c>
      <c r="R24" s="171">
        <f t="shared" si="32"/>
        <v>27.08288381872568</v>
      </c>
      <c r="S24" s="143">
        <f t="shared" si="33"/>
        <v>17</v>
      </c>
      <c r="T24" s="143">
        <f t="shared" si="34"/>
        <v>1609</v>
      </c>
      <c r="U24" t="s">
        <v>116</v>
      </c>
      <c r="V24" s="5" t="s">
        <v>119</v>
      </c>
      <c r="W24" t="s">
        <v>116</v>
      </c>
      <c r="X24" s="5" t="s">
        <v>119</v>
      </c>
      <c r="Y24" t="s">
        <v>224</v>
      </c>
      <c r="Z24" t="s">
        <v>192</v>
      </c>
      <c r="AA24" t="s">
        <v>193</v>
      </c>
      <c r="AB24">
        <v>525</v>
      </c>
      <c r="AC24" s="1">
        <v>4327.8990000000003</v>
      </c>
      <c r="AD24" s="1">
        <v>2428.183</v>
      </c>
      <c r="AE24" s="29">
        <v>1.782</v>
      </c>
      <c r="AF24">
        <v>1.9</v>
      </c>
      <c r="AG24">
        <v>18.074999999999999</v>
      </c>
      <c r="AH24">
        <v>289.51242999999999</v>
      </c>
      <c r="AI24">
        <v>6.4007719999999999</v>
      </c>
      <c r="AJ24">
        <v>123.309658</v>
      </c>
      <c r="AK24">
        <v>709</v>
      </c>
      <c r="AL24">
        <v>17</v>
      </c>
      <c r="AM24">
        <v>1609</v>
      </c>
      <c r="AN24">
        <v>100</v>
      </c>
      <c r="AO24">
        <v>14.948922</v>
      </c>
      <c r="AP24">
        <v>6720.7</v>
      </c>
      <c r="AQ24">
        <v>1201.8</v>
      </c>
      <c r="AR24">
        <v>85</v>
      </c>
      <c r="AS24">
        <v>37379</v>
      </c>
      <c r="AT24">
        <v>0.39300000000000002</v>
      </c>
      <c r="AU24">
        <v>37.177</v>
      </c>
      <c r="AV24">
        <v>37740</v>
      </c>
      <c r="AW24">
        <v>0</v>
      </c>
      <c r="AX24" s="30">
        <v>0.55000000000000004</v>
      </c>
      <c r="AY24">
        <v>0.93789473684210534</v>
      </c>
      <c r="AZ24" t="s">
        <v>68</v>
      </c>
      <c r="BA24" t="s">
        <v>218</v>
      </c>
      <c r="BB24">
        <v>1</v>
      </c>
      <c r="BC24" t="s">
        <v>221</v>
      </c>
      <c r="BD24">
        <v>8</v>
      </c>
      <c r="BE24">
        <v>15788.734</v>
      </c>
      <c r="BF24">
        <v>0.27411311128555338</v>
      </c>
      <c r="BG24">
        <v>0.25708924437413483</v>
      </c>
      <c r="BH24">
        <v>183583.88999999996</v>
      </c>
      <c r="BI24">
        <v>2.3574503187616308E-2</v>
      </c>
      <c r="BJ24">
        <v>2.2110402463332769E-2</v>
      </c>
      <c r="BK24">
        <v>1</v>
      </c>
      <c r="BL24" t="s">
        <v>68</v>
      </c>
      <c r="BM24">
        <v>0</v>
      </c>
      <c r="BN24" t="s">
        <v>376</v>
      </c>
    </row>
    <row r="25" spans="1:66">
      <c r="A25" s="144" t="str">
        <f t="shared" si="20"/>
        <v>신흥교통</v>
      </c>
      <c r="B25" s="144" t="str">
        <f t="shared" si="1"/>
        <v>46</v>
      </c>
      <c r="C25" s="145" t="str">
        <f t="shared" si="21"/>
        <v>71바6289</v>
      </c>
      <c r="D25" s="133" t="str">
        <f t="shared" si="22"/>
        <v>대형</v>
      </c>
      <c r="E25" s="129" t="str">
        <f t="shared" si="16"/>
        <v>B</v>
      </c>
      <c r="F25" s="152">
        <f t="shared" si="17"/>
        <v>0.90380952380952373</v>
      </c>
      <c r="G25" s="153">
        <f t="shared" si="18"/>
        <v>1.8979999999999999</v>
      </c>
      <c r="H25" s="154">
        <f t="shared" si="19"/>
        <v>2.1</v>
      </c>
      <c r="I25" s="155">
        <f t="shared" si="23"/>
        <v>4413.1180000000004</v>
      </c>
      <c r="J25" s="156">
        <f t="shared" si="24"/>
        <v>1.3521269843925482E-2</v>
      </c>
      <c r="K25" s="156">
        <f t="shared" si="25"/>
        <v>0.39736531835554617</v>
      </c>
      <c r="L25" s="156">
        <f t="shared" si="26"/>
        <v>0.16654891167650626</v>
      </c>
      <c r="M25" s="157">
        <f t="shared" si="27"/>
        <v>15.516</v>
      </c>
      <c r="N25" s="158">
        <f t="shared" si="28"/>
        <v>4.4999999999999998E-2</v>
      </c>
      <c r="O25" s="158">
        <f t="shared" si="29"/>
        <v>5.8460000000000001</v>
      </c>
      <c r="P25" s="159">
        <f t="shared" si="30"/>
        <v>0</v>
      </c>
      <c r="Q25" s="160">
        <f t="shared" si="31"/>
        <v>75</v>
      </c>
      <c r="R25" s="161">
        <f t="shared" si="32"/>
        <v>25.432325877479379</v>
      </c>
      <c r="S25" s="146">
        <f t="shared" si="33"/>
        <v>2</v>
      </c>
      <c r="T25" s="146">
        <f t="shared" si="34"/>
        <v>258</v>
      </c>
      <c r="U25" t="s">
        <v>116</v>
      </c>
      <c r="V25" t="s">
        <v>119</v>
      </c>
      <c r="W25" s="4" t="s">
        <v>116</v>
      </c>
      <c r="X25" s="4" t="s">
        <v>119</v>
      </c>
      <c r="Y25" s="4" t="s">
        <v>225</v>
      </c>
      <c r="Z25" s="4" t="s">
        <v>196</v>
      </c>
      <c r="AA25" s="4" t="s">
        <v>48</v>
      </c>
      <c r="AB25" s="4">
        <v>525</v>
      </c>
      <c r="AC25" s="4">
        <v>4413.1180000000004</v>
      </c>
      <c r="AD25" s="4">
        <v>2325.5</v>
      </c>
      <c r="AE25" s="4">
        <v>1.8979999999999999</v>
      </c>
      <c r="AF25" s="4">
        <v>2.1</v>
      </c>
      <c r="AG25" s="4">
        <v>15.516</v>
      </c>
      <c r="AH25" s="4">
        <v>294.55103300000002</v>
      </c>
      <c r="AI25" s="4">
        <v>3.982704</v>
      </c>
      <c r="AJ25" s="4">
        <v>117.044365</v>
      </c>
      <c r="AK25" s="4">
        <v>735</v>
      </c>
      <c r="AL25" s="4">
        <v>2</v>
      </c>
      <c r="AM25" s="4">
        <v>258</v>
      </c>
      <c r="AN25" s="4">
        <v>75</v>
      </c>
      <c r="AO25" s="4">
        <v>14.982524</v>
      </c>
      <c r="AP25" s="4">
        <v>1075.0999999999999</v>
      </c>
      <c r="AQ25" s="4">
        <v>0</v>
      </c>
      <c r="AR25" s="4">
        <v>28</v>
      </c>
      <c r="AS25" s="4">
        <v>7015</v>
      </c>
      <c r="AT25" s="4">
        <v>4.4999999999999998E-2</v>
      </c>
      <c r="AU25" s="4">
        <v>5.8460000000000001</v>
      </c>
      <c r="AV25" s="4">
        <v>34675</v>
      </c>
      <c r="AW25" s="4">
        <v>0</v>
      </c>
      <c r="AX25" s="31">
        <v>0.56000000000000005</v>
      </c>
      <c r="AY25">
        <v>0.90380952380952373</v>
      </c>
      <c r="AZ25" t="s">
        <v>68</v>
      </c>
      <c r="BA25" t="s">
        <v>218</v>
      </c>
      <c r="BB25">
        <v>2</v>
      </c>
      <c r="BC25" t="s">
        <v>407</v>
      </c>
      <c r="BD25">
        <v>6</v>
      </c>
      <c r="BE25">
        <v>15788.734</v>
      </c>
      <c r="BF25">
        <v>0.27951056747171749</v>
      </c>
      <c r="BG25">
        <v>0.25262431288634274</v>
      </c>
      <c r="BH25">
        <v>183583.88999999996</v>
      </c>
      <c r="BI25">
        <v>2.4038699692004572E-2</v>
      </c>
      <c r="BJ25">
        <v>2.1726405721630798E-2</v>
      </c>
      <c r="BK25">
        <v>1</v>
      </c>
      <c r="BL25" t="s">
        <v>68</v>
      </c>
      <c r="BM25">
        <v>0</v>
      </c>
      <c r="BN25" t="s">
        <v>376</v>
      </c>
    </row>
    <row r="26" spans="1:66">
      <c r="A26" s="141" t="str">
        <f t="shared" si="20"/>
        <v>신흥교통</v>
      </c>
      <c r="B26" s="141" t="str">
        <f t="shared" si="1"/>
        <v>46</v>
      </c>
      <c r="C26" s="142" t="str">
        <f t="shared" si="21"/>
        <v>71바6292</v>
      </c>
      <c r="D26" s="116" t="str">
        <f t="shared" si="22"/>
        <v>대형</v>
      </c>
      <c r="E26" s="112" t="str">
        <f t="shared" si="16"/>
        <v>D</v>
      </c>
      <c r="F26" s="162">
        <f t="shared" si="17"/>
        <v>0.83571428571428563</v>
      </c>
      <c r="G26" s="163">
        <f t="shared" si="18"/>
        <v>1.7549999999999999</v>
      </c>
      <c r="H26" s="164">
        <f t="shared" si="19"/>
        <v>2.1</v>
      </c>
      <c r="I26" s="165">
        <f t="shared" si="23"/>
        <v>3038.5149999999999</v>
      </c>
      <c r="J26" s="166">
        <f t="shared" si="24"/>
        <v>2.1354121414173487E-2</v>
      </c>
      <c r="K26" s="166">
        <f t="shared" si="25"/>
        <v>0.40086057008273729</v>
      </c>
      <c r="L26" s="166">
        <f t="shared" si="26"/>
        <v>0.15830101217206433</v>
      </c>
      <c r="M26" s="167">
        <f t="shared" si="27"/>
        <v>17.768000000000001</v>
      </c>
      <c r="N26" s="168">
        <f t="shared" si="28"/>
        <v>3.3000000000000002E-2</v>
      </c>
      <c r="O26" s="168">
        <f t="shared" si="29"/>
        <v>20.010000000000002</v>
      </c>
      <c r="P26" s="169">
        <f t="shared" si="30"/>
        <v>0</v>
      </c>
      <c r="Q26" s="170">
        <f t="shared" si="31"/>
        <v>76</v>
      </c>
      <c r="R26" s="171">
        <f t="shared" si="32"/>
        <v>25.865744805914236</v>
      </c>
      <c r="S26" s="143">
        <f t="shared" si="33"/>
        <v>1</v>
      </c>
      <c r="T26" s="143">
        <f t="shared" si="34"/>
        <v>608</v>
      </c>
      <c r="U26" t="s">
        <v>116</v>
      </c>
      <c r="V26" s="5" t="s">
        <v>119</v>
      </c>
      <c r="W26" t="s">
        <v>116</v>
      </c>
      <c r="X26" s="5" t="s">
        <v>119</v>
      </c>
      <c r="Y26" t="s">
        <v>226</v>
      </c>
      <c r="Z26" t="s">
        <v>196</v>
      </c>
      <c r="AA26" t="s">
        <v>48</v>
      </c>
      <c r="AB26">
        <v>525</v>
      </c>
      <c r="AC26" s="1">
        <v>3038.5149999999999</v>
      </c>
      <c r="AD26" s="1">
        <v>1731.8330000000001</v>
      </c>
      <c r="AE26" s="29">
        <v>1.7549999999999999</v>
      </c>
      <c r="AF26">
        <v>2.1</v>
      </c>
      <c r="AG26">
        <v>17.768000000000001</v>
      </c>
      <c r="AH26">
        <v>203.315225</v>
      </c>
      <c r="AI26">
        <v>4.3416180000000004</v>
      </c>
      <c r="AJ26">
        <v>81.501057000000003</v>
      </c>
      <c r="AK26">
        <v>481</v>
      </c>
      <c r="AL26">
        <v>1</v>
      </c>
      <c r="AM26">
        <v>608</v>
      </c>
      <c r="AN26">
        <v>76</v>
      </c>
      <c r="AO26">
        <v>14.944846999999999</v>
      </c>
      <c r="AP26">
        <v>847.3</v>
      </c>
      <c r="AQ26">
        <v>0</v>
      </c>
      <c r="AR26">
        <v>37</v>
      </c>
      <c r="AS26">
        <v>14702</v>
      </c>
      <c r="AT26">
        <v>3.3000000000000002E-2</v>
      </c>
      <c r="AU26">
        <v>20.010000000000002</v>
      </c>
      <c r="AV26">
        <v>24019</v>
      </c>
      <c r="AW26">
        <v>0</v>
      </c>
      <c r="AX26" s="30">
        <v>0.56000000000000005</v>
      </c>
      <c r="AY26">
        <v>0.83571428571428563</v>
      </c>
      <c r="AZ26" t="s">
        <v>67</v>
      </c>
      <c r="BA26" t="s">
        <v>218</v>
      </c>
      <c r="BB26">
        <v>1</v>
      </c>
      <c r="BC26" t="s">
        <v>408</v>
      </c>
      <c r="BD26">
        <v>4</v>
      </c>
      <c r="BE26">
        <v>15788.734</v>
      </c>
      <c r="BF26">
        <v>0.19244829889464221</v>
      </c>
      <c r="BG26">
        <v>0.16083179264766526</v>
      </c>
      <c r="BH26">
        <v>183583.88999999996</v>
      </c>
      <c r="BI26">
        <v>1.6551098247237276E-2</v>
      </c>
      <c r="BJ26">
        <v>1.3831989249476866E-2</v>
      </c>
      <c r="BK26">
        <v>1</v>
      </c>
      <c r="BL26" t="s">
        <v>67</v>
      </c>
      <c r="BM26">
        <v>0</v>
      </c>
      <c r="BN26" t="s">
        <v>376</v>
      </c>
    </row>
    <row r="27" spans="1:66">
      <c r="A27" s="144" t="str">
        <f t="shared" si="20"/>
        <v>신흥교통</v>
      </c>
      <c r="B27" s="144" t="str">
        <f t="shared" si="1"/>
        <v>519</v>
      </c>
      <c r="C27" s="145" t="str">
        <f t="shared" si="21"/>
        <v>74바1007</v>
      </c>
      <c r="D27" s="133" t="str">
        <f t="shared" si="22"/>
        <v>중형</v>
      </c>
      <c r="E27" s="129" t="str">
        <f t="shared" si="16"/>
        <v>F</v>
      </c>
      <c r="F27" s="152">
        <f t="shared" si="17"/>
        <v>0.79039999999999999</v>
      </c>
      <c r="G27" s="153">
        <f t="shared" si="18"/>
        <v>1.976</v>
      </c>
      <c r="H27" s="154">
        <f t="shared" si="19"/>
        <v>2.5</v>
      </c>
      <c r="I27" s="155">
        <f t="shared" si="23"/>
        <v>1896.107</v>
      </c>
      <c r="J27" s="156">
        <f t="shared" si="24"/>
        <v>2.5161079606616656E-2</v>
      </c>
      <c r="K27" s="156">
        <f t="shared" si="25"/>
        <v>0.45520764134339009</v>
      </c>
      <c r="L27" s="156">
        <f t="shared" si="26"/>
        <v>0.20410240561318532</v>
      </c>
      <c r="M27" s="157">
        <f t="shared" si="27"/>
        <v>12.743</v>
      </c>
      <c r="N27" s="158">
        <f t="shared" si="28"/>
        <v>5.2999999999999999E-2</v>
      </c>
      <c r="O27" s="158">
        <f t="shared" si="29"/>
        <v>24.366</v>
      </c>
      <c r="P27" s="159">
        <f t="shared" si="30"/>
        <v>0</v>
      </c>
      <c r="Q27" s="160">
        <f t="shared" si="31"/>
        <v>61</v>
      </c>
      <c r="R27" s="161">
        <f t="shared" si="32"/>
        <v>22.030457293951788</v>
      </c>
      <c r="S27" s="146">
        <f t="shared" si="33"/>
        <v>1</v>
      </c>
      <c r="T27" s="146">
        <f t="shared" si="34"/>
        <v>462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227</v>
      </c>
      <c r="Z27" s="4" t="s">
        <v>191</v>
      </c>
      <c r="AA27" s="4" t="s">
        <v>48</v>
      </c>
      <c r="AB27" s="4">
        <v>525</v>
      </c>
      <c r="AC27" s="4">
        <v>1896.107</v>
      </c>
      <c r="AD27" s="4">
        <v>959.60400000000004</v>
      </c>
      <c r="AE27" s="4">
        <v>1.976</v>
      </c>
      <c r="AF27" s="4">
        <v>2.5</v>
      </c>
      <c r="AG27" s="4">
        <v>12.743</v>
      </c>
      <c r="AH27" s="4">
        <v>165.631923</v>
      </c>
      <c r="AI27" s="4">
        <v>4.167478</v>
      </c>
      <c r="AJ27" s="4">
        <v>75.396917000000002</v>
      </c>
      <c r="AK27" s="4">
        <v>387</v>
      </c>
      <c r="AL27" s="4">
        <v>1</v>
      </c>
      <c r="AM27" s="4">
        <v>462</v>
      </c>
      <c r="AN27" s="4">
        <v>61</v>
      </c>
      <c r="AO27" s="4">
        <v>11.447714</v>
      </c>
      <c r="AP27" s="4">
        <v>0</v>
      </c>
      <c r="AQ27" s="4">
        <v>0</v>
      </c>
      <c r="AR27" s="4">
        <v>94</v>
      </c>
      <c r="AS27" s="4">
        <v>49697</v>
      </c>
      <c r="AT27" s="4">
        <v>5.2999999999999999E-2</v>
      </c>
      <c r="AU27" s="4">
        <v>24.366</v>
      </c>
      <c r="AV27" s="4">
        <v>15673</v>
      </c>
      <c r="AW27" s="4">
        <v>0</v>
      </c>
      <c r="AX27" s="31">
        <v>0.59</v>
      </c>
      <c r="AY27">
        <v>0.79039999999999999</v>
      </c>
      <c r="AZ27" t="s">
        <v>70</v>
      </c>
      <c r="BA27" t="s">
        <v>409</v>
      </c>
      <c r="BB27">
        <v>1</v>
      </c>
      <c r="BC27" t="s">
        <v>411</v>
      </c>
      <c r="BD27">
        <v>4</v>
      </c>
      <c r="BE27">
        <v>5097.2160000000003</v>
      </c>
      <c r="BF27">
        <v>0.37198874836773638</v>
      </c>
      <c r="BG27">
        <v>0.29401990670985884</v>
      </c>
      <c r="BH27">
        <v>183583.88999999996</v>
      </c>
      <c r="BI27">
        <v>1.0328286430797388E-2</v>
      </c>
      <c r="BJ27">
        <v>8.1634775949022548E-3</v>
      </c>
      <c r="BK27">
        <v>1</v>
      </c>
      <c r="BL27" t="s">
        <v>70</v>
      </c>
      <c r="BM27">
        <v>0</v>
      </c>
      <c r="BN27" t="s">
        <v>376</v>
      </c>
    </row>
    <row r="28" spans="1:66">
      <c r="A28" s="141" t="str">
        <f t="shared" si="20"/>
        <v>신흥교통</v>
      </c>
      <c r="B28" s="141" t="str">
        <f t="shared" si="1"/>
        <v>519</v>
      </c>
      <c r="C28" s="142" t="str">
        <f t="shared" si="21"/>
        <v>74바1008</v>
      </c>
      <c r="D28" s="116" t="str">
        <f t="shared" si="22"/>
        <v>중형</v>
      </c>
      <c r="E28" s="112" t="str">
        <f t="shared" si="16"/>
        <v>F</v>
      </c>
      <c r="F28" s="162">
        <f t="shared" si="17"/>
        <v>0.76119999999999999</v>
      </c>
      <c r="G28" s="163">
        <f t="shared" si="18"/>
        <v>1.903</v>
      </c>
      <c r="H28" s="164">
        <f t="shared" si="19"/>
        <v>2.5</v>
      </c>
      <c r="I28" s="165">
        <f t="shared" si="23"/>
        <v>3201.1089999999999</v>
      </c>
      <c r="J28" s="166">
        <f t="shared" si="24"/>
        <v>2.5323351254453386E-2</v>
      </c>
      <c r="K28" s="166">
        <f t="shared" si="25"/>
        <v>0.43512653160806591</v>
      </c>
      <c r="L28" s="166">
        <f t="shared" si="26"/>
        <v>0.17618893952064738</v>
      </c>
      <c r="M28" s="167">
        <f t="shared" si="27"/>
        <v>14.467000000000001</v>
      </c>
      <c r="N28" s="168">
        <f t="shared" si="28"/>
        <v>0</v>
      </c>
      <c r="O28" s="168">
        <f t="shared" si="29"/>
        <v>16.276</v>
      </c>
      <c r="P28" s="169">
        <f t="shared" si="30"/>
        <v>0</v>
      </c>
      <c r="Q28" s="170">
        <f t="shared" si="31"/>
        <v>61</v>
      </c>
      <c r="R28" s="171">
        <f t="shared" si="32"/>
        <v>22.323363007727291</v>
      </c>
      <c r="S28" s="143">
        <f t="shared" si="33"/>
        <v>0</v>
      </c>
      <c r="T28" s="143">
        <f t="shared" si="34"/>
        <v>521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228</v>
      </c>
      <c r="Z28" s="4" t="s">
        <v>191</v>
      </c>
      <c r="AA28" s="4" t="s">
        <v>48</v>
      </c>
      <c r="AB28" s="4">
        <v>525</v>
      </c>
      <c r="AC28" s="4">
        <v>3201.1089999999999</v>
      </c>
      <c r="AD28" s="4">
        <v>1682.125</v>
      </c>
      <c r="AE28" s="4">
        <v>1.903</v>
      </c>
      <c r="AF28" s="4">
        <v>2.5</v>
      </c>
      <c r="AG28" s="4">
        <v>14.467000000000001</v>
      </c>
      <c r="AH28" s="4">
        <v>265.77189299999998</v>
      </c>
      <c r="AI28" s="4">
        <v>6.7302350000000004</v>
      </c>
      <c r="AJ28" s="4">
        <v>115.644402</v>
      </c>
      <c r="AK28" s="4">
        <v>564</v>
      </c>
      <c r="AL28" s="4">
        <v>0</v>
      </c>
      <c r="AM28" s="4">
        <v>521</v>
      </c>
      <c r="AN28" s="4">
        <v>61</v>
      </c>
      <c r="AO28" s="4">
        <v>12.044573</v>
      </c>
      <c r="AP28" s="4">
        <v>0</v>
      </c>
      <c r="AQ28" s="4">
        <v>0</v>
      </c>
      <c r="AR28" s="4">
        <v>125</v>
      </c>
      <c r="AS28" s="4">
        <v>40390</v>
      </c>
      <c r="AT28" s="4">
        <v>0</v>
      </c>
      <c r="AU28" s="4">
        <v>16.276</v>
      </c>
      <c r="AV28" s="4">
        <v>26675</v>
      </c>
      <c r="AW28" s="4">
        <v>0</v>
      </c>
      <c r="AX28" s="31">
        <v>0.61</v>
      </c>
      <c r="AY28">
        <v>0.76119999999999999</v>
      </c>
      <c r="AZ28" t="s">
        <v>70</v>
      </c>
      <c r="BA28" t="s">
        <v>409</v>
      </c>
      <c r="BB28">
        <v>2</v>
      </c>
      <c r="BC28" t="s">
        <v>410</v>
      </c>
      <c r="BD28">
        <v>9</v>
      </c>
      <c r="BE28">
        <v>5097.2160000000003</v>
      </c>
      <c r="BF28">
        <v>0.62801125163226357</v>
      </c>
      <c r="BG28">
        <v>0.47804216474247901</v>
      </c>
      <c r="BH28">
        <v>183583.88999999996</v>
      </c>
      <c r="BI28">
        <v>1.7436764195376844E-2</v>
      </c>
      <c r="BJ28">
        <v>1.3272864905520853E-2</v>
      </c>
      <c r="BK28">
        <v>1</v>
      </c>
      <c r="BL28" t="s">
        <v>70</v>
      </c>
      <c r="BM28">
        <v>0</v>
      </c>
      <c r="BN28" t="s">
        <v>376</v>
      </c>
    </row>
    <row r="29" spans="1:66">
      <c r="A29" s="144" t="str">
        <f t="shared" si="20"/>
        <v>신흥교통</v>
      </c>
      <c r="B29" s="144" t="str">
        <f t="shared" si="1"/>
        <v>82</v>
      </c>
      <c r="C29" s="145" t="str">
        <f t="shared" si="21"/>
        <v>70바4006</v>
      </c>
      <c r="D29" s="133" t="str">
        <f t="shared" si="22"/>
        <v>대형</v>
      </c>
      <c r="E29" s="129" t="str">
        <f t="shared" si="16"/>
        <v>C</v>
      </c>
      <c r="F29" s="152">
        <f t="shared" si="17"/>
        <v>0.86</v>
      </c>
      <c r="G29" s="153">
        <f t="shared" si="18"/>
        <v>1.72</v>
      </c>
      <c r="H29" s="154">
        <f t="shared" si="19"/>
        <v>2</v>
      </c>
      <c r="I29" s="155">
        <f t="shared" si="23"/>
        <v>2140.3240000000001</v>
      </c>
      <c r="J29" s="156">
        <f t="shared" si="24"/>
        <v>1.8960405238836478E-2</v>
      </c>
      <c r="K29" s="156">
        <f t="shared" si="25"/>
        <v>0.39795876663164903</v>
      </c>
      <c r="L29" s="156">
        <f t="shared" si="26"/>
        <v>0.1859531547560089</v>
      </c>
      <c r="M29" s="157">
        <f t="shared" si="27"/>
        <v>19.63</v>
      </c>
      <c r="N29" s="158">
        <f t="shared" si="28"/>
        <v>9.2999999999999999E-2</v>
      </c>
      <c r="O29" s="158">
        <f t="shared" si="29"/>
        <v>24.481999999999999</v>
      </c>
      <c r="P29" s="159">
        <f t="shared" si="30"/>
        <v>0</v>
      </c>
      <c r="Q29" s="160">
        <f t="shared" si="31"/>
        <v>75</v>
      </c>
      <c r="R29" s="161">
        <f t="shared" si="32"/>
        <v>27.266905731504799</v>
      </c>
      <c r="S29" s="146">
        <f t="shared" si="33"/>
        <v>2</v>
      </c>
      <c r="T29" s="146">
        <f t="shared" si="34"/>
        <v>524</v>
      </c>
      <c r="U29" t="s">
        <v>116</v>
      </c>
      <c r="V29" s="5" t="s">
        <v>121</v>
      </c>
      <c r="W29" t="s">
        <v>116</v>
      </c>
      <c r="X29" s="5" t="s">
        <v>121</v>
      </c>
      <c r="Y29" t="s">
        <v>195</v>
      </c>
      <c r="Z29" t="s">
        <v>196</v>
      </c>
      <c r="AA29" t="s">
        <v>48</v>
      </c>
      <c r="AB29">
        <v>525</v>
      </c>
      <c r="AC29" s="1">
        <v>2140.3240000000001</v>
      </c>
      <c r="AD29" s="1">
        <v>1244.3440000000001</v>
      </c>
      <c r="AE29" s="29">
        <v>1.72</v>
      </c>
      <c r="AF29">
        <v>2</v>
      </c>
      <c r="AG29">
        <v>19.63</v>
      </c>
      <c r="AH29">
        <v>134.62164799999999</v>
      </c>
      <c r="AI29">
        <v>2.5524810000000002</v>
      </c>
      <c r="AJ29">
        <v>53.573864999999998</v>
      </c>
      <c r="AK29">
        <v>398</v>
      </c>
      <c r="AL29">
        <v>2</v>
      </c>
      <c r="AM29">
        <v>524</v>
      </c>
      <c r="AN29">
        <v>75</v>
      </c>
      <c r="AO29">
        <v>15.898809</v>
      </c>
      <c r="AP29">
        <v>1485.8</v>
      </c>
      <c r="AQ29">
        <v>0</v>
      </c>
      <c r="AR29">
        <v>33</v>
      </c>
      <c r="AS29">
        <v>11468</v>
      </c>
      <c r="AT29">
        <v>9.2999999999999999E-2</v>
      </c>
      <c r="AU29">
        <v>24.481999999999999</v>
      </c>
      <c r="AV29">
        <v>17814</v>
      </c>
      <c r="AW29">
        <v>0</v>
      </c>
      <c r="AX29" s="30">
        <v>0.56000000000000005</v>
      </c>
      <c r="AY29">
        <v>0.86</v>
      </c>
      <c r="AZ29" t="s">
        <v>69</v>
      </c>
      <c r="BA29" t="s">
        <v>412</v>
      </c>
      <c r="BB29">
        <v>2</v>
      </c>
      <c r="BC29" t="s">
        <v>454</v>
      </c>
      <c r="BD29">
        <v>7</v>
      </c>
      <c r="BE29">
        <v>15184.627</v>
      </c>
      <c r="BF29">
        <v>0.14095334709242446</v>
      </c>
      <c r="BG29">
        <v>0.12121987849948504</v>
      </c>
      <c r="BH29">
        <v>183583.88999999996</v>
      </c>
      <c r="BI29">
        <v>1.1658561107949073E-2</v>
      </c>
      <c r="BJ29">
        <v>1.0026362552836203E-2</v>
      </c>
      <c r="BK29">
        <v>1</v>
      </c>
      <c r="BL29" t="s">
        <v>69</v>
      </c>
      <c r="BM29">
        <v>0</v>
      </c>
      <c r="BN29" t="s">
        <v>376</v>
      </c>
    </row>
    <row r="30" spans="1:66">
      <c r="A30" s="141" t="str">
        <f t="shared" si="20"/>
        <v>신흥교통</v>
      </c>
      <c r="B30" s="141" t="str">
        <f t="shared" si="1"/>
        <v>82</v>
      </c>
      <c r="C30" s="142" t="str">
        <f t="shared" si="21"/>
        <v>70바4007</v>
      </c>
      <c r="D30" s="116" t="str">
        <f t="shared" si="22"/>
        <v>대형</v>
      </c>
      <c r="E30" s="112" t="str">
        <f t="shared" si="16"/>
        <v>F</v>
      </c>
      <c r="F30" s="162">
        <f t="shared" si="17"/>
        <v>0.70958333333333334</v>
      </c>
      <c r="G30" s="163">
        <f t="shared" si="18"/>
        <v>1.7030000000000001</v>
      </c>
      <c r="H30" s="164">
        <f t="shared" si="19"/>
        <v>2.4</v>
      </c>
      <c r="I30" s="165">
        <f t="shared" si="23"/>
        <v>3587.6869999999999</v>
      </c>
      <c r="J30" s="166">
        <f t="shared" si="24"/>
        <v>2.0491344317576137E-2</v>
      </c>
      <c r="K30" s="166">
        <f t="shared" si="25"/>
        <v>0.37480068824576213</v>
      </c>
      <c r="L30" s="166">
        <f t="shared" si="26"/>
        <v>0.18006030068955292</v>
      </c>
      <c r="M30" s="167">
        <f t="shared" si="27"/>
        <v>20.114999999999998</v>
      </c>
      <c r="N30" s="168">
        <f t="shared" si="28"/>
        <v>0.307</v>
      </c>
      <c r="O30" s="168">
        <f t="shared" si="29"/>
        <v>18.814</v>
      </c>
      <c r="P30" s="169">
        <f t="shared" si="30"/>
        <v>0</v>
      </c>
      <c r="Q30" s="170">
        <f t="shared" si="31"/>
        <v>71</v>
      </c>
      <c r="R30" s="171">
        <f t="shared" si="32"/>
        <v>27.493485475590436</v>
      </c>
      <c r="S30" s="143">
        <f t="shared" si="33"/>
        <v>11</v>
      </c>
      <c r="T30" s="143">
        <f t="shared" si="34"/>
        <v>675</v>
      </c>
      <c r="U30" t="s">
        <v>116</v>
      </c>
      <c r="V30" t="s">
        <v>121</v>
      </c>
      <c r="W30" t="s">
        <v>116</v>
      </c>
      <c r="X30" s="4" t="s">
        <v>121</v>
      </c>
      <c r="Y30" s="4" t="s">
        <v>198</v>
      </c>
      <c r="Z30" s="4" t="s">
        <v>196</v>
      </c>
      <c r="AA30" s="4" t="s">
        <v>48</v>
      </c>
      <c r="AB30" s="4">
        <v>525</v>
      </c>
      <c r="AC30" s="4">
        <v>3587.6869999999999</v>
      </c>
      <c r="AD30" s="4">
        <v>2106.1109999999999</v>
      </c>
      <c r="AE30" s="4">
        <v>1.7030000000000001</v>
      </c>
      <c r="AF30" s="4">
        <v>2.4</v>
      </c>
      <c r="AG30" s="4">
        <v>20.114999999999998</v>
      </c>
      <c r="AH30" s="4">
        <v>215.793846</v>
      </c>
      <c r="AI30" s="4">
        <v>4.4219059999999999</v>
      </c>
      <c r="AJ30" s="4">
        <v>80.879682000000003</v>
      </c>
      <c r="AK30" s="4">
        <v>646</v>
      </c>
      <c r="AL30" s="4">
        <v>11</v>
      </c>
      <c r="AM30" s="4">
        <v>675</v>
      </c>
      <c r="AN30" s="4">
        <v>71</v>
      </c>
      <c r="AO30" s="4">
        <v>16.625529</v>
      </c>
      <c r="AP30" s="4">
        <v>990.2</v>
      </c>
      <c r="AQ30" s="4">
        <v>0</v>
      </c>
      <c r="AR30" s="4">
        <v>48</v>
      </c>
      <c r="AS30" s="4">
        <v>24767</v>
      </c>
      <c r="AT30" s="4">
        <v>0.307</v>
      </c>
      <c r="AU30" s="4">
        <v>18.814</v>
      </c>
      <c r="AV30" s="4">
        <v>29770</v>
      </c>
      <c r="AW30" s="4">
        <v>0</v>
      </c>
      <c r="AX30" s="31">
        <v>0.56000000000000005</v>
      </c>
      <c r="AY30">
        <v>0.70958333333333334</v>
      </c>
      <c r="AZ30" t="s">
        <v>70</v>
      </c>
      <c r="BA30" t="s">
        <v>412</v>
      </c>
      <c r="BB30">
        <v>1</v>
      </c>
      <c r="BC30" t="s">
        <v>414</v>
      </c>
      <c r="BD30">
        <v>6</v>
      </c>
      <c r="BE30">
        <v>15184.627</v>
      </c>
      <c r="BF30">
        <v>0.23627099961032957</v>
      </c>
      <c r="BG30">
        <v>0.16765396347349637</v>
      </c>
      <c r="BH30">
        <v>183583.88999999996</v>
      </c>
      <c r="BI30">
        <v>1.9542493625121466E-2</v>
      </c>
      <c r="BJ30">
        <v>1.3867027768159108E-2</v>
      </c>
      <c r="BK30">
        <v>1</v>
      </c>
      <c r="BL30" t="s">
        <v>70</v>
      </c>
      <c r="BM30">
        <v>0</v>
      </c>
      <c r="BN30" t="s">
        <v>376</v>
      </c>
    </row>
    <row r="31" spans="1:66">
      <c r="A31" s="144" t="str">
        <f t="shared" si="20"/>
        <v>신흥교통</v>
      </c>
      <c r="B31" s="144" t="str">
        <f t="shared" si="1"/>
        <v>82</v>
      </c>
      <c r="C31" s="145" t="str">
        <f t="shared" si="21"/>
        <v>71바6256</v>
      </c>
      <c r="D31" s="133" t="str">
        <f t="shared" si="22"/>
        <v>대형</v>
      </c>
      <c r="E31" s="129" t="str">
        <f t="shared" si="16"/>
        <v>C</v>
      </c>
      <c r="F31" s="152">
        <f t="shared" si="17"/>
        <v>0.85249999999999992</v>
      </c>
      <c r="G31" s="153">
        <f t="shared" si="18"/>
        <v>2.0459999999999998</v>
      </c>
      <c r="H31" s="154">
        <f t="shared" si="19"/>
        <v>2.4</v>
      </c>
      <c r="I31" s="155">
        <f t="shared" si="23"/>
        <v>4499.9290000000001</v>
      </c>
      <c r="J31" s="156">
        <f t="shared" si="24"/>
        <v>1.2766823216134003E-2</v>
      </c>
      <c r="K31" s="156">
        <f t="shared" si="25"/>
        <v>0.42487788584087233</v>
      </c>
      <c r="L31" s="156">
        <f t="shared" si="26"/>
        <v>0.17066935944989353</v>
      </c>
      <c r="M31" s="157">
        <f t="shared" si="27"/>
        <v>15.752000000000001</v>
      </c>
      <c r="N31" s="158">
        <f t="shared" si="28"/>
        <v>0.13300000000000001</v>
      </c>
      <c r="O31" s="158">
        <f t="shared" si="29"/>
        <v>21.334</v>
      </c>
      <c r="P31" s="159">
        <f t="shared" si="30"/>
        <v>0</v>
      </c>
      <c r="Q31" s="160">
        <f t="shared" si="31"/>
        <v>72</v>
      </c>
      <c r="R31" s="161">
        <f t="shared" si="32"/>
        <v>27.706594309199861</v>
      </c>
      <c r="S31" s="146">
        <f t="shared" si="33"/>
        <v>6</v>
      </c>
      <c r="T31" s="146">
        <f t="shared" si="34"/>
        <v>960</v>
      </c>
      <c r="U31" t="s">
        <v>116</v>
      </c>
      <c r="V31" t="s">
        <v>121</v>
      </c>
      <c r="W31" s="4" t="s">
        <v>116</v>
      </c>
      <c r="X31" s="4" t="s">
        <v>121</v>
      </c>
      <c r="Y31" s="4" t="s">
        <v>377</v>
      </c>
      <c r="Z31" s="4" t="s">
        <v>196</v>
      </c>
      <c r="AA31" s="4" t="s">
        <v>48</v>
      </c>
      <c r="AB31" s="4">
        <v>525</v>
      </c>
      <c r="AC31" s="4">
        <v>4499.9290000000001</v>
      </c>
      <c r="AD31" s="4">
        <v>2199.297</v>
      </c>
      <c r="AE31" s="4">
        <v>2.0459999999999998</v>
      </c>
      <c r="AF31" s="4">
        <v>2.4</v>
      </c>
      <c r="AG31" s="4">
        <v>15.752000000000001</v>
      </c>
      <c r="AH31" s="4">
        <v>288.80966999999998</v>
      </c>
      <c r="AI31" s="4">
        <v>3.687182</v>
      </c>
      <c r="AJ31" s="4">
        <v>122.708842</v>
      </c>
      <c r="AK31" s="4">
        <v>768</v>
      </c>
      <c r="AL31" s="4">
        <v>6</v>
      </c>
      <c r="AM31" s="4">
        <v>960</v>
      </c>
      <c r="AN31" s="4">
        <v>72</v>
      </c>
      <c r="AO31" s="4">
        <v>15.580949</v>
      </c>
      <c r="AP31" s="4">
        <v>1574.8</v>
      </c>
      <c r="AQ31" s="4">
        <v>0</v>
      </c>
      <c r="AR31" s="4">
        <v>61</v>
      </c>
      <c r="AS31" s="4">
        <v>34118</v>
      </c>
      <c r="AT31" s="4">
        <v>0.13300000000000001</v>
      </c>
      <c r="AU31" s="4">
        <v>21.334</v>
      </c>
      <c r="AV31" s="4">
        <v>38498</v>
      </c>
      <c r="AW31" s="4">
        <v>0</v>
      </c>
      <c r="AX31" s="4">
        <v>0.56000000000000005</v>
      </c>
      <c r="AY31">
        <v>0.85249999999999992</v>
      </c>
      <c r="AZ31" t="s">
        <v>69</v>
      </c>
      <c r="BA31" t="s">
        <v>412</v>
      </c>
      <c r="BB31">
        <v>3</v>
      </c>
      <c r="BC31" t="s">
        <v>455</v>
      </c>
      <c r="BD31">
        <v>6</v>
      </c>
      <c r="BE31">
        <v>15184.627</v>
      </c>
      <c r="BF31">
        <v>0.2963476811119562</v>
      </c>
      <c r="BG31">
        <v>0.25263639814794264</v>
      </c>
      <c r="BH31">
        <v>183583.88999999996</v>
      </c>
      <c r="BI31">
        <v>2.4511567981264592E-2</v>
      </c>
      <c r="BJ31">
        <v>2.0896111704028063E-2</v>
      </c>
      <c r="BK31">
        <v>1</v>
      </c>
      <c r="BL31" t="s">
        <v>70</v>
      </c>
      <c r="BM31">
        <v>2</v>
      </c>
      <c r="BN31" t="s">
        <v>378</v>
      </c>
    </row>
    <row r="32" spans="1:66">
      <c r="A32" s="141" t="str">
        <f t="shared" si="20"/>
        <v>신흥교통</v>
      </c>
      <c r="B32" s="141" t="str">
        <f t="shared" si="1"/>
        <v>82</v>
      </c>
      <c r="C32" s="142" t="str">
        <f t="shared" si="21"/>
        <v>71바6280</v>
      </c>
      <c r="D32" s="116" t="str">
        <f t="shared" si="22"/>
        <v>저상</v>
      </c>
      <c r="E32" s="112" t="str">
        <f t="shared" si="16"/>
        <v>C</v>
      </c>
      <c r="F32" s="162">
        <f t="shared" si="17"/>
        <v>0.86050000000000004</v>
      </c>
      <c r="G32" s="163">
        <f t="shared" si="18"/>
        <v>1.7210000000000001</v>
      </c>
      <c r="H32" s="164">
        <f t="shared" si="19"/>
        <v>2</v>
      </c>
      <c r="I32" s="165">
        <f t="shared" si="23"/>
        <v>4956.6869999999999</v>
      </c>
      <c r="J32" s="166">
        <f t="shared" si="24"/>
        <v>2.2299140665484749E-2</v>
      </c>
      <c r="K32" s="166">
        <f t="shared" si="25"/>
        <v>0.43538181500106865</v>
      </c>
      <c r="L32" s="166">
        <f t="shared" si="26"/>
        <v>0.20780008905141681</v>
      </c>
      <c r="M32" s="167">
        <f t="shared" si="27"/>
        <v>20.504000000000001</v>
      </c>
      <c r="N32" s="168">
        <f t="shared" si="28"/>
        <v>0.625</v>
      </c>
      <c r="O32" s="168">
        <f t="shared" si="29"/>
        <v>46.927</v>
      </c>
      <c r="P32" s="169">
        <f t="shared" si="30"/>
        <v>0</v>
      </c>
      <c r="Q32" s="170">
        <f t="shared" si="31"/>
        <v>70</v>
      </c>
      <c r="R32" s="171">
        <f t="shared" si="32"/>
        <v>28.684432315268175</v>
      </c>
      <c r="S32" s="143">
        <f t="shared" si="33"/>
        <v>31</v>
      </c>
      <c r="T32" s="143">
        <f t="shared" si="34"/>
        <v>2326</v>
      </c>
      <c r="U32" t="s">
        <v>116</v>
      </c>
      <c r="V32" s="5" t="s">
        <v>121</v>
      </c>
      <c r="W32" t="s">
        <v>116</v>
      </c>
      <c r="X32" s="5" t="s">
        <v>121</v>
      </c>
      <c r="Y32" t="s">
        <v>220</v>
      </c>
      <c r="Z32" t="s">
        <v>192</v>
      </c>
      <c r="AA32" t="s">
        <v>193</v>
      </c>
      <c r="AB32">
        <v>525</v>
      </c>
      <c r="AC32" s="1">
        <v>4956.6869999999999</v>
      </c>
      <c r="AD32" s="1">
        <v>2880.6129999999998</v>
      </c>
      <c r="AE32" s="29">
        <v>1.7210000000000001</v>
      </c>
      <c r="AF32">
        <v>2</v>
      </c>
      <c r="AG32">
        <v>20.504000000000001</v>
      </c>
      <c r="AH32">
        <v>318.63272699999999</v>
      </c>
      <c r="AI32">
        <v>7.1052359999999997</v>
      </c>
      <c r="AJ32">
        <v>138.72689500000001</v>
      </c>
      <c r="AK32">
        <v>1030</v>
      </c>
      <c r="AL32">
        <v>31</v>
      </c>
      <c r="AM32">
        <v>2326</v>
      </c>
      <c r="AN32">
        <v>70</v>
      </c>
      <c r="AO32">
        <v>15.556113</v>
      </c>
      <c r="AP32">
        <v>1464.4</v>
      </c>
      <c r="AQ32">
        <v>0</v>
      </c>
      <c r="AR32">
        <v>88</v>
      </c>
      <c r="AS32">
        <v>64641</v>
      </c>
      <c r="AT32">
        <v>0.625</v>
      </c>
      <c r="AU32">
        <v>46.927</v>
      </c>
      <c r="AV32">
        <v>44343</v>
      </c>
      <c r="AW32">
        <v>0</v>
      </c>
      <c r="AX32">
        <v>0.55000000000000004</v>
      </c>
      <c r="AY32">
        <v>0.86050000000000004</v>
      </c>
      <c r="AZ32" t="s">
        <v>69</v>
      </c>
      <c r="BA32" t="s">
        <v>412</v>
      </c>
      <c r="BB32">
        <v>1</v>
      </c>
      <c r="BC32" t="s">
        <v>413</v>
      </c>
      <c r="BD32">
        <v>8</v>
      </c>
      <c r="BE32">
        <v>15184.627</v>
      </c>
      <c r="BF32">
        <v>0.32642797218528974</v>
      </c>
      <c r="BG32">
        <v>0.28089127006544184</v>
      </c>
      <c r="BH32">
        <v>183583.88999999996</v>
      </c>
      <c r="BI32">
        <v>2.6999574962705067E-2</v>
      </c>
      <c r="BJ32">
        <v>2.3233134255407711E-2</v>
      </c>
      <c r="BK32">
        <v>1</v>
      </c>
      <c r="BL32" t="s">
        <v>67</v>
      </c>
      <c r="BM32">
        <v>1</v>
      </c>
      <c r="BN32" t="s">
        <v>378</v>
      </c>
    </row>
    <row r="33" spans="1:66">
      <c r="A33" s="144" t="str">
        <f t="shared" si="20"/>
        <v>신흥교통</v>
      </c>
      <c r="B33" s="144" t="str">
        <f t="shared" si="1"/>
        <v>93</v>
      </c>
      <c r="C33" s="145" t="str">
        <f t="shared" si="21"/>
        <v>70바4005</v>
      </c>
      <c r="D33" s="133" t="str">
        <f t="shared" si="22"/>
        <v>대형</v>
      </c>
      <c r="E33" s="129" t="str">
        <f t="shared" si="16"/>
        <v>A</v>
      </c>
      <c r="F33" s="152">
        <f t="shared" si="17"/>
        <v>0.97950000000000004</v>
      </c>
      <c r="G33" s="153">
        <f t="shared" si="18"/>
        <v>1.9590000000000001</v>
      </c>
      <c r="H33" s="154">
        <f t="shared" si="19"/>
        <v>2</v>
      </c>
      <c r="I33" s="155">
        <f t="shared" si="23"/>
        <v>5325.0609999999997</v>
      </c>
      <c r="J33" s="156">
        <f t="shared" si="24"/>
        <v>4.2411655197218907E-2</v>
      </c>
      <c r="K33" s="156">
        <f t="shared" si="25"/>
        <v>0.36548085907502853</v>
      </c>
      <c r="L33" s="156">
        <f t="shared" si="26"/>
        <v>0.1853499894179616</v>
      </c>
      <c r="M33" s="157">
        <f t="shared" si="27"/>
        <v>15.851000000000001</v>
      </c>
      <c r="N33" s="158">
        <f t="shared" si="28"/>
        <v>0</v>
      </c>
      <c r="O33" s="158">
        <f t="shared" si="29"/>
        <v>8.0749999999999993</v>
      </c>
      <c r="P33" s="159">
        <f t="shared" si="30"/>
        <v>0</v>
      </c>
      <c r="Q33" s="160">
        <f t="shared" si="31"/>
        <v>79</v>
      </c>
      <c r="R33" s="161">
        <f t="shared" si="32"/>
        <v>26.644275724315712</v>
      </c>
      <c r="S33" s="146">
        <f t="shared" si="33"/>
        <v>0</v>
      </c>
      <c r="T33" s="146">
        <f t="shared" si="34"/>
        <v>430</v>
      </c>
      <c r="U33" t="s">
        <v>116</v>
      </c>
      <c r="V33" t="s">
        <v>122</v>
      </c>
      <c r="W33" t="s">
        <v>116</v>
      </c>
      <c r="X33" s="4" t="s">
        <v>122</v>
      </c>
      <c r="Y33" s="4" t="s">
        <v>229</v>
      </c>
      <c r="Z33" s="4" t="s">
        <v>196</v>
      </c>
      <c r="AA33" s="4" t="s">
        <v>48</v>
      </c>
      <c r="AB33" s="4">
        <v>525</v>
      </c>
      <c r="AC33" s="4">
        <v>5325.0609999999997</v>
      </c>
      <c r="AD33" s="4">
        <v>2718.259</v>
      </c>
      <c r="AE33" s="4">
        <v>1.9590000000000001</v>
      </c>
      <c r="AF33" s="4">
        <v>2</v>
      </c>
      <c r="AG33" s="4">
        <v>15.851000000000001</v>
      </c>
      <c r="AH33" s="4">
        <v>337.53601300000003</v>
      </c>
      <c r="AI33" s="4">
        <v>14.315461000000001</v>
      </c>
      <c r="AJ33" s="4">
        <v>123.36295200000001</v>
      </c>
      <c r="AK33" s="4">
        <v>987</v>
      </c>
      <c r="AL33" s="4">
        <v>0</v>
      </c>
      <c r="AM33" s="4">
        <v>430</v>
      </c>
      <c r="AN33" s="4">
        <v>79</v>
      </c>
      <c r="AO33" s="4">
        <v>15.776275</v>
      </c>
      <c r="AP33" s="4">
        <v>5502.1</v>
      </c>
      <c r="AQ33" s="4">
        <v>0</v>
      </c>
      <c r="AR33" s="4">
        <v>10</v>
      </c>
      <c r="AS33" s="4">
        <v>2414</v>
      </c>
      <c r="AT33" s="4">
        <v>0</v>
      </c>
      <c r="AU33" s="4">
        <v>8.0749999999999993</v>
      </c>
      <c r="AV33" s="4">
        <v>46248</v>
      </c>
      <c r="AW33" s="4">
        <v>0</v>
      </c>
      <c r="AX33" s="4">
        <v>0.56000000000000005</v>
      </c>
      <c r="AY33">
        <v>0.97950000000000004</v>
      </c>
      <c r="AZ33" t="s">
        <v>66</v>
      </c>
      <c r="BA33" t="s">
        <v>415</v>
      </c>
      <c r="BB33">
        <v>2</v>
      </c>
      <c r="BC33" t="s">
        <v>416</v>
      </c>
      <c r="BD33">
        <v>9</v>
      </c>
      <c r="BE33">
        <v>12167.688</v>
      </c>
      <c r="BF33">
        <v>0.43763950883684721</v>
      </c>
      <c r="BG33">
        <v>0.42866789890569185</v>
      </c>
      <c r="BH33">
        <v>183583.88999999996</v>
      </c>
      <c r="BI33">
        <v>2.9006145364933716E-2</v>
      </c>
      <c r="BJ33">
        <v>2.8411519384952576E-2</v>
      </c>
      <c r="BK33">
        <v>1</v>
      </c>
      <c r="BL33" t="s">
        <v>66</v>
      </c>
      <c r="BM33">
        <v>0</v>
      </c>
      <c r="BN33" t="s">
        <v>376</v>
      </c>
    </row>
    <row r="34" spans="1:66">
      <c r="A34" s="141" t="str">
        <f t="shared" si="20"/>
        <v>신흥교통</v>
      </c>
      <c r="B34" s="141" t="str">
        <f t="shared" si="1"/>
        <v>93</v>
      </c>
      <c r="C34" s="142" t="str">
        <f t="shared" si="21"/>
        <v>70바4017</v>
      </c>
      <c r="D34" s="116" t="str">
        <f t="shared" si="22"/>
        <v>대형</v>
      </c>
      <c r="E34" s="112" t="str">
        <f t="shared" si="16"/>
        <v>S</v>
      </c>
      <c r="F34" s="162">
        <f t="shared" si="17"/>
        <v>1.0294736842105263</v>
      </c>
      <c r="G34" s="163">
        <f t="shared" si="18"/>
        <v>1.956</v>
      </c>
      <c r="H34" s="164">
        <f t="shared" si="19"/>
        <v>1.9</v>
      </c>
      <c r="I34" s="165">
        <f t="shared" si="23"/>
        <v>3768.9029999999998</v>
      </c>
      <c r="J34" s="166">
        <f t="shared" si="24"/>
        <v>3.9197517598064814E-2</v>
      </c>
      <c r="K34" s="166">
        <f t="shared" si="25"/>
        <v>0.35102256955071126</v>
      </c>
      <c r="L34" s="166">
        <f t="shared" si="26"/>
        <v>0.12948064728649158</v>
      </c>
      <c r="M34" s="167">
        <f t="shared" si="27"/>
        <v>17.21</v>
      </c>
      <c r="N34" s="168">
        <f t="shared" si="28"/>
        <v>2.7E-2</v>
      </c>
      <c r="O34" s="168">
        <f t="shared" si="29"/>
        <v>12.151999999999999</v>
      </c>
      <c r="P34" s="169">
        <f t="shared" si="30"/>
        <v>0</v>
      </c>
      <c r="Q34" s="170">
        <f t="shared" si="31"/>
        <v>78</v>
      </c>
      <c r="R34" s="171">
        <f t="shared" si="32"/>
        <v>28.193046204041504</v>
      </c>
      <c r="S34" s="143">
        <f t="shared" si="33"/>
        <v>1</v>
      </c>
      <c r="T34" s="143">
        <f t="shared" si="34"/>
        <v>458</v>
      </c>
      <c r="U34" t="s">
        <v>116</v>
      </c>
      <c r="V34" t="s">
        <v>122</v>
      </c>
      <c r="W34" s="4" t="s">
        <v>116</v>
      </c>
      <c r="X34" s="4" t="s">
        <v>122</v>
      </c>
      <c r="Y34" s="4" t="s">
        <v>230</v>
      </c>
      <c r="Z34" s="4" t="s">
        <v>196</v>
      </c>
      <c r="AA34" s="4" t="s">
        <v>48</v>
      </c>
      <c r="AB34" s="4">
        <v>525</v>
      </c>
      <c r="AC34" s="4">
        <v>3768.9029999999998</v>
      </c>
      <c r="AD34" s="4">
        <v>1926.375</v>
      </c>
      <c r="AE34" s="4">
        <v>1.956</v>
      </c>
      <c r="AF34" s="4">
        <v>1.9</v>
      </c>
      <c r="AG34" s="4">
        <v>17.21</v>
      </c>
      <c r="AH34" s="4">
        <v>219.229929</v>
      </c>
      <c r="AI34" s="4">
        <v>8.5932689999999994</v>
      </c>
      <c r="AJ34" s="4">
        <v>76.954652999999993</v>
      </c>
      <c r="AK34" s="4">
        <v>488</v>
      </c>
      <c r="AL34" s="4">
        <v>1</v>
      </c>
      <c r="AM34" s="4">
        <v>458</v>
      </c>
      <c r="AN34" s="4">
        <v>78</v>
      </c>
      <c r="AO34" s="4">
        <v>17.191552999999999</v>
      </c>
      <c r="AP34" s="4">
        <v>6680.8</v>
      </c>
      <c r="AQ34" s="4">
        <v>0</v>
      </c>
      <c r="AR34" s="4">
        <v>19</v>
      </c>
      <c r="AS34" s="4">
        <v>3560</v>
      </c>
      <c r="AT34" s="4">
        <v>2.7E-2</v>
      </c>
      <c r="AU34" s="4">
        <v>12.151999999999999</v>
      </c>
      <c r="AV34" s="4">
        <v>30403</v>
      </c>
      <c r="AW34" s="4">
        <v>0</v>
      </c>
      <c r="AX34" s="4">
        <v>0.56000000000000005</v>
      </c>
      <c r="AY34">
        <v>1.0294736842105263</v>
      </c>
      <c r="AZ34" t="s">
        <v>71</v>
      </c>
      <c r="BA34" t="s">
        <v>415</v>
      </c>
      <c r="BB34">
        <v>1</v>
      </c>
      <c r="BC34" t="s">
        <v>417</v>
      </c>
      <c r="BD34">
        <v>8</v>
      </c>
      <c r="BE34">
        <v>12167.688</v>
      </c>
      <c r="BF34">
        <v>0.30974684755230408</v>
      </c>
      <c r="BG34">
        <v>0.31887622832226675</v>
      </c>
      <c r="BH34">
        <v>183583.88999999996</v>
      </c>
      <c r="BI34">
        <v>2.052959548901595E-2</v>
      </c>
      <c r="BJ34">
        <v>2.1134678303429053E-2</v>
      </c>
      <c r="BK34">
        <v>1</v>
      </c>
      <c r="BL34" t="s">
        <v>71</v>
      </c>
      <c r="BM34">
        <v>0</v>
      </c>
      <c r="BN34" t="s">
        <v>376</v>
      </c>
    </row>
    <row r="35" spans="1:66">
      <c r="A35" s="144" t="str">
        <f t="shared" si="20"/>
        <v>신흥교통</v>
      </c>
      <c r="B35" s="144" t="str">
        <f t="shared" si="1"/>
        <v>93</v>
      </c>
      <c r="C35" s="145" t="str">
        <f t="shared" si="21"/>
        <v>71바6296</v>
      </c>
      <c r="D35" s="133" t="str">
        <f t="shared" si="22"/>
        <v>대형</v>
      </c>
      <c r="E35" s="129" t="str">
        <f t="shared" si="16"/>
        <v>A</v>
      </c>
      <c r="F35" s="152">
        <f t="shared" si="17"/>
        <v>0.99222222222222223</v>
      </c>
      <c r="G35" s="153">
        <f t="shared" si="18"/>
        <v>1.786</v>
      </c>
      <c r="H35" s="154">
        <f t="shared" si="19"/>
        <v>1.8</v>
      </c>
      <c r="I35" s="155">
        <f t="shared" si="23"/>
        <v>3073.7240000000002</v>
      </c>
      <c r="J35" s="156">
        <f t="shared" si="24"/>
        <v>2.6779274997960369E-2</v>
      </c>
      <c r="K35" s="156">
        <f t="shared" si="25"/>
        <v>0.35738530971466148</v>
      </c>
      <c r="L35" s="156">
        <f t="shared" si="26"/>
        <v>0.17633333376711766</v>
      </c>
      <c r="M35" s="157">
        <f t="shared" si="27"/>
        <v>18.815000000000001</v>
      </c>
      <c r="N35" s="158">
        <f t="shared" si="28"/>
        <v>9.8000000000000004E-2</v>
      </c>
      <c r="O35" s="158">
        <f t="shared" si="29"/>
        <v>4.2619999999999996</v>
      </c>
      <c r="P35" s="159">
        <f t="shared" si="30"/>
        <v>0</v>
      </c>
      <c r="Q35" s="160">
        <f t="shared" si="31"/>
        <v>74</v>
      </c>
      <c r="R35" s="161">
        <f t="shared" si="32"/>
        <v>27.448852632273248</v>
      </c>
      <c r="S35" s="146">
        <f t="shared" si="33"/>
        <v>3</v>
      </c>
      <c r="T35" s="146">
        <f t="shared" si="34"/>
        <v>131</v>
      </c>
      <c r="U35" t="s">
        <v>116</v>
      </c>
      <c r="V35" t="s">
        <v>122</v>
      </c>
      <c r="W35" t="s">
        <v>116</v>
      </c>
      <c r="X35" s="4" t="s">
        <v>122</v>
      </c>
      <c r="Y35" s="4" t="s">
        <v>231</v>
      </c>
      <c r="Z35" s="4" t="s">
        <v>196</v>
      </c>
      <c r="AA35" s="4" t="s">
        <v>48</v>
      </c>
      <c r="AB35" s="4">
        <v>525</v>
      </c>
      <c r="AC35" s="4">
        <v>3073.7240000000002</v>
      </c>
      <c r="AD35" s="4">
        <v>1720.691</v>
      </c>
      <c r="AE35" s="4">
        <v>1.786</v>
      </c>
      <c r="AF35" s="4">
        <v>1.8</v>
      </c>
      <c r="AG35" s="4">
        <v>18.815000000000001</v>
      </c>
      <c r="AH35" s="4">
        <v>181.834385</v>
      </c>
      <c r="AI35" s="4">
        <v>4.8693929999999996</v>
      </c>
      <c r="AJ35" s="4">
        <v>64.984938</v>
      </c>
      <c r="AK35" s="4">
        <v>542</v>
      </c>
      <c r="AL35" s="4">
        <v>3</v>
      </c>
      <c r="AM35" s="4">
        <v>131</v>
      </c>
      <c r="AN35" s="4">
        <v>74</v>
      </c>
      <c r="AO35" s="4">
        <v>16.903974999999999</v>
      </c>
      <c r="AP35" s="4">
        <v>3086.7</v>
      </c>
      <c r="AQ35" s="4">
        <v>0</v>
      </c>
      <c r="AR35" s="4">
        <v>6</v>
      </c>
      <c r="AS35" s="4">
        <v>4784</v>
      </c>
      <c r="AT35" s="4">
        <v>9.8000000000000004E-2</v>
      </c>
      <c r="AU35" s="4">
        <v>4.2619999999999996</v>
      </c>
      <c r="AV35" s="4">
        <v>27576</v>
      </c>
      <c r="AW35" s="4">
        <v>0</v>
      </c>
      <c r="AX35" s="4">
        <v>0.56000000000000005</v>
      </c>
      <c r="AY35">
        <v>0.99222222222222223</v>
      </c>
      <c r="AZ35" t="s">
        <v>66</v>
      </c>
      <c r="BA35" t="s">
        <v>415</v>
      </c>
      <c r="BB35">
        <v>1</v>
      </c>
      <c r="BC35" t="s">
        <v>418</v>
      </c>
      <c r="BD35">
        <v>4</v>
      </c>
      <c r="BE35">
        <v>12167.688</v>
      </c>
      <c r="BF35">
        <v>0.2526136436108487</v>
      </c>
      <c r="BG35">
        <v>0.25064887082720877</v>
      </c>
      <c r="BH35">
        <v>183583.88999999996</v>
      </c>
      <c r="BI35">
        <v>1.6742885228110162E-2</v>
      </c>
      <c r="BJ35">
        <v>1.6612662787447083E-2</v>
      </c>
      <c r="BK35">
        <v>1</v>
      </c>
      <c r="BL35" t="s">
        <v>66</v>
      </c>
      <c r="BM35">
        <v>0</v>
      </c>
      <c r="BN35" t="s">
        <v>376</v>
      </c>
    </row>
    <row r="36" spans="1:66">
      <c r="A36" s="141" t="str">
        <f t="shared" si="20"/>
        <v>신흥교통</v>
      </c>
      <c r="B36" s="141" t="str">
        <f t="shared" si="1"/>
        <v>예비</v>
      </c>
      <c r="C36" s="142" t="str">
        <f t="shared" si="21"/>
        <v>70바4010</v>
      </c>
      <c r="D36" s="116" t="str">
        <f t="shared" si="22"/>
        <v>대형</v>
      </c>
      <c r="E36" s="112" t="str">
        <f t="shared" si="16"/>
        <v>A</v>
      </c>
      <c r="F36" s="162">
        <f t="shared" si="17"/>
        <v>0.97619047619047605</v>
      </c>
      <c r="G36" s="163">
        <f t="shared" si="18"/>
        <v>2.0499999999999998</v>
      </c>
      <c r="H36" s="164">
        <f t="shared" si="19"/>
        <v>2.1</v>
      </c>
      <c r="I36" s="165">
        <f t="shared" si="23"/>
        <v>2595.2640000000001</v>
      </c>
      <c r="J36" s="166">
        <f t="shared" si="24"/>
        <v>1.5037570762041074E-2</v>
      </c>
      <c r="K36" s="166">
        <f t="shared" si="25"/>
        <v>0.40678112545651529</v>
      </c>
      <c r="L36" s="166">
        <f t="shared" si="26"/>
        <v>0.16029197800300854</v>
      </c>
      <c r="M36" s="167">
        <f t="shared" si="27"/>
        <v>22.509</v>
      </c>
      <c r="N36" s="168">
        <f t="shared" si="28"/>
        <v>0.193</v>
      </c>
      <c r="O36" s="168">
        <f t="shared" si="29"/>
        <v>19.574000000000002</v>
      </c>
      <c r="P36" s="169">
        <f t="shared" si="30"/>
        <v>120.67333333333333</v>
      </c>
      <c r="Q36" s="170">
        <f t="shared" si="31"/>
        <v>109</v>
      </c>
      <c r="R36" s="171">
        <f t="shared" si="32"/>
        <v>36.010177397366455</v>
      </c>
      <c r="S36" s="143">
        <f t="shared" si="33"/>
        <v>5</v>
      </c>
      <c r="T36" s="143">
        <f t="shared" si="34"/>
        <v>508</v>
      </c>
      <c r="U36" t="s">
        <v>116</v>
      </c>
      <c r="V36" s="5" t="s">
        <v>419</v>
      </c>
      <c r="W36" t="s">
        <v>116</v>
      </c>
      <c r="X36" s="5" t="s">
        <v>419</v>
      </c>
      <c r="Y36" t="s">
        <v>374</v>
      </c>
      <c r="Z36" t="s">
        <v>196</v>
      </c>
      <c r="AA36" t="s">
        <v>48</v>
      </c>
      <c r="AB36">
        <v>525</v>
      </c>
      <c r="AC36" s="1">
        <v>2595.2640000000001</v>
      </c>
      <c r="AD36" s="1">
        <v>1265.748</v>
      </c>
      <c r="AE36" s="29">
        <v>2.0499999999999998</v>
      </c>
      <c r="AF36">
        <v>2.1</v>
      </c>
      <c r="AG36">
        <v>22.509</v>
      </c>
      <c r="AH36">
        <v>124.649987</v>
      </c>
      <c r="AI36">
        <v>1.874433</v>
      </c>
      <c r="AJ36">
        <v>50.705261999999998</v>
      </c>
      <c r="AK36">
        <v>416</v>
      </c>
      <c r="AL36">
        <v>5</v>
      </c>
      <c r="AM36">
        <v>508</v>
      </c>
      <c r="AN36">
        <v>109</v>
      </c>
      <c r="AO36">
        <v>20.820411</v>
      </c>
      <c r="AP36">
        <v>15414.6</v>
      </c>
      <c r="AQ36">
        <v>7240.4</v>
      </c>
      <c r="AR36">
        <v>42</v>
      </c>
      <c r="AS36">
        <v>33293</v>
      </c>
      <c r="AT36">
        <v>0.193</v>
      </c>
      <c r="AU36">
        <v>19.574000000000002</v>
      </c>
      <c r="AV36">
        <v>10782</v>
      </c>
      <c r="AW36">
        <v>0</v>
      </c>
      <c r="AX36">
        <v>0.56000000000000005</v>
      </c>
      <c r="AY36">
        <v>0.97619047619047605</v>
      </c>
      <c r="AZ36" t="s">
        <v>66</v>
      </c>
      <c r="BA36" t="s">
        <v>420</v>
      </c>
      <c r="BB36">
        <v>1</v>
      </c>
      <c r="BC36" t="s">
        <v>456</v>
      </c>
      <c r="BD36">
        <v>8</v>
      </c>
      <c r="BE36">
        <v>4011.5309999999999</v>
      </c>
      <c r="BF36">
        <v>0.64695100199898747</v>
      </c>
      <c r="BG36">
        <v>0.63154740671329723</v>
      </c>
      <c r="BH36">
        <v>183583.88999999996</v>
      </c>
      <c r="BI36">
        <v>1.4136665259680469E-2</v>
      </c>
      <c r="BJ36">
        <v>1.3800077991592836E-2</v>
      </c>
      <c r="BK36">
        <v>1</v>
      </c>
      <c r="BL36" t="s">
        <v>68</v>
      </c>
      <c r="BM36">
        <v>1</v>
      </c>
      <c r="BN36" t="s">
        <v>378</v>
      </c>
    </row>
    <row r="37" spans="1:66">
      <c r="A37" s="144" t="str">
        <f t="shared" si="20"/>
        <v>신흥교통</v>
      </c>
      <c r="B37" s="144" t="str">
        <f t="shared" si="1"/>
        <v>예비</v>
      </c>
      <c r="C37" s="145" t="str">
        <f t="shared" si="21"/>
        <v>71바6279</v>
      </c>
      <c r="D37" s="133" t="str">
        <f t="shared" si="22"/>
        <v>대형</v>
      </c>
      <c r="E37" s="129" t="str">
        <f t="shared" si="16"/>
        <v>B</v>
      </c>
      <c r="F37" s="152">
        <f t="shared" si="17"/>
        <v>0.93571428571428572</v>
      </c>
      <c r="G37" s="153">
        <f t="shared" si="18"/>
        <v>1.9650000000000001</v>
      </c>
      <c r="H37" s="154">
        <f t="shared" si="19"/>
        <v>2.1</v>
      </c>
      <c r="I37" s="155">
        <f t="shared" si="23"/>
        <v>1416.2670000000001</v>
      </c>
      <c r="J37" s="156">
        <f t="shared" si="24"/>
        <v>1.9638096989979488E-2</v>
      </c>
      <c r="K37" s="156">
        <f t="shared" si="25"/>
        <v>0.38839080579766327</v>
      </c>
      <c r="L37" s="156">
        <f t="shared" si="26"/>
        <v>0.18358120326181432</v>
      </c>
      <c r="M37" s="157">
        <f t="shared" si="27"/>
        <v>21.969000000000001</v>
      </c>
      <c r="N37" s="158">
        <f t="shared" si="28"/>
        <v>0.35299999999999998</v>
      </c>
      <c r="O37" s="158">
        <f t="shared" si="29"/>
        <v>24.219000000000001</v>
      </c>
      <c r="P37" s="159">
        <f t="shared" si="30"/>
        <v>82.398333333333326</v>
      </c>
      <c r="Q37" s="160">
        <f t="shared" si="31"/>
        <v>116</v>
      </c>
      <c r="R37" s="161">
        <f t="shared" si="32"/>
        <v>33.889404831186852</v>
      </c>
      <c r="S37" s="146">
        <f t="shared" si="33"/>
        <v>5</v>
      </c>
      <c r="T37" s="146">
        <f t="shared" si="34"/>
        <v>343</v>
      </c>
      <c r="U37" t="s">
        <v>116</v>
      </c>
      <c r="V37" t="s">
        <v>419</v>
      </c>
      <c r="W37" s="4" t="s">
        <v>116</v>
      </c>
      <c r="X37" s="4" t="s">
        <v>419</v>
      </c>
      <c r="Y37" s="4" t="s">
        <v>219</v>
      </c>
      <c r="Z37" s="4" t="s">
        <v>196</v>
      </c>
      <c r="AA37" s="4" t="s">
        <v>48</v>
      </c>
      <c r="AB37" s="4">
        <v>525</v>
      </c>
      <c r="AC37" s="4">
        <v>1416.2670000000001</v>
      </c>
      <c r="AD37" s="4">
        <v>720.56600000000003</v>
      </c>
      <c r="AE37" s="4">
        <v>1.9650000000000001</v>
      </c>
      <c r="AF37" s="4">
        <v>2.1</v>
      </c>
      <c r="AG37" s="4">
        <v>21.969000000000001</v>
      </c>
      <c r="AH37" s="4">
        <v>70.596097</v>
      </c>
      <c r="AI37" s="4">
        <v>1.3863730000000001</v>
      </c>
      <c r="AJ37" s="4">
        <v>27.418875</v>
      </c>
      <c r="AK37" s="4">
        <v>260</v>
      </c>
      <c r="AL37" s="4">
        <v>5</v>
      </c>
      <c r="AM37" s="4">
        <v>343</v>
      </c>
      <c r="AN37" s="4">
        <v>116</v>
      </c>
      <c r="AO37" s="4">
        <v>20.061547999999998</v>
      </c>
      <c r="AP37" s="4">
        <v>9246.2000000000007</v>
      </c>
      <c r="AQ37" s="4">
        <v>4943.8999999999996</v>
      </c>
      <c r="AR37" s="4">
        <v>17</v>
      </c>
      <c r="AS37" s="4">
        <v>9358</v>
      </c>
      <c r="AT37" s="4">
        <v>0.35299999999999998</v>
      </c>
      <c r="AU37" s="4">
        <v>24.219000000000001</v>
      </c>
      <c r="AV37" s="4">
        <v>12688</v>
      </c>
      <c r="AW37" s="4">
        <v>0</v>
      </c>
      <c r="AX37" s="4">
        <v>0.56000000000000005</v>
      </c>
      <c r="AY37">
        <v>0.93571428571428572</v>
      </c>
      <c r="AZ37" t="s">
        <v>68</v>
      </c>
      <c r="BA37" t="s">
        <v>420</v>
      </c>
      <c r="BB37">
        <v>4</v>
      </c>
      <c r="BC37" t="s">
        <v>457</v>
      </c>
      <c r="BD37">
        <v>11</v>
      </c>
      <c r="BE37">
        <v>4011.5309999999999</v>
      </c>
      <c r="BF37">
        <v>0.35304899800101258</v>
      </c>
      <c r="BG37">
        <v>0.33035299098666177</v>
      </c>
      <c r="BH37">
        <v>183583.88999999996</v>
      </c>
      <c r="BI37">
        <v>7.7145494629185622E-3</v>
      </c>
      <c r="BJ37">
        <v>7.2186141403023686E-3</v>
      </c>
      <c r="BK37">
        <v>1</v>
      </c>
      <c r="BL37" t="s">
        <v>69</v>
      </c>
      <c r="BM37">
        <v>1</v>
      </c>
      <c r="BN37" t="s">
        <v>378</v>
      </c>
    </row>
  </sheetData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5"/>
      <c r="R1" s="215"/>
    </row>
    <row r="2" spans="1:68" ht="45" customHeight="1">
      <c r="A2" s="10" t="s">
        <v>32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156</v>
      </c>
      <c r="B3" s="36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140</v>
      </c>
      <c r="D4" s="124" t="s">
        <v>157</v>
      </c>
      <c r="E4" s="125" t="s">
        <v>146</v>
      </c>
      <c r="F4" s="123" t="s">
        <v>150</v>
      </c>
      <c r="G4" s="125" t="s">
        <v>148</v>
      </c>
      <c r="H4" s="125" t="s">
        <v>152</v>
      </c>
      <c r="I4" s="126" t="s">
        <v>154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181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7" t="str">
        <f>BF5</f>
        <v>신흥교통</v>
      </c>
      <c r="B5" s="128">
        <f>IF(BH5="null", E5, BH5)</f>
        <v>1</v>
      </c>
      <c r="C5" s="129" t="str">
        <f>BN5</f>
        <v>F</v>
      </c>
      <c r="D5" s="130">
        <f>BM5</f>
        <v>0.7635294117647059</v>
      </c>
      <c r="E5" s="131">
        <f>U5</f>
        <v>1</v>
      </c>
      <c r="F5" s="132" t="str">
        <f>BG5</f>
        <v>330</v>
      </c>
      <c r="G5" s="133" t="str">
        <f>BK5</f>
        <v>71바6298</v>
      </c>
      <c r="H5" s="134">
        <f>BJ5</f>
        <v>1</v>
      </c>
      <c r="I5" s="135">
        <f>BP5</f>
        <v>556.69000000000005</v>
      </c>
      <c r="J5" s="136">
        <f>AB5/AA5</f>
        <v>0.12317117771384217</v>
      </c>
      <c r="K5" s="136">
        <f>AC5/AA5</f>
        <v>0.29025776285166915</v>
      </c>
      <c r="L5" s="136">
        <f>AD5/I5</f>
        <v>9.1612926404282452E-2</v>
      </c>
      <c r="M5" s="137">
        <f>Z5</f>
        <v>25.609000000000002</v>
      </c>
      <c r="N5" s="138">
        <f>AE5*100/W5</f>
        <v>0</v>
      </c>
      <c r="O5" s="138">
        <f>AF5*100/W5</f>
        <v>9.0288178621883741</v>
      </c>
      <c r="P5" s="219">
        <f>AK5</f>
        <v>7</v>
      </c>
      <c r="Q5" s="220">
        <f>AE5</f>
        <v>0</v>
      </c>
      <c r="R5" s="220">
        <f>AF5</f>
        <v>51</v>
      </c>
      <c r="T5">
        <v>525</v>
      </c>
      <c r="U5">
        <v>1</v>
      </c>
      <c r="V5" t="s">
        <v>421</v>
      </c>
      <c r="W5">
        <v>564.85799999999995</v>
      </c>
      <c r="X5">
        <v>218.417</v>
      </c>
      <c r="Y5">
        <v>2.5859999999999999</v>
      </c>
      <c r="Z5">
        <v>25.609000000000002</v>
      </c>
      <c r="AA5">
        <v>19.178325999999998</v>
      </c>
      <c r="AB5">
        <v>2.3622169999999998</v>
      </c>
      <c r="AC5">
        <v>5.5666580000000003</v>
      </c>
      <c r="AD5" s="1">
        <v>51</v>
      </c>
      <c r="AE5">
        <v>0</v>
      </c>
      <c r="AF5">
        <v>51</v>
      </c>
      <c r="AG5">
        <v>114</v>
      </c>
      <c r="AH5">
        <v>29.452935</v>
      </c>
      <c r="AI5">
        <v>7563.6</v>
      </c>
      <c r="AJ5">
        <v>6129.1</v>
      </c>
      <c r="AK5">
        <v>7</v>
      </c>
      <c r="AL5">
        <v>2971</v>
      </c>
      <c r="AM5" t="s">
        <v>422</v>
      </c>
      <c r="AN5" t="s">
        <v>458</v>
      </c>
      <c r="AO5">
        <v>556.69000000000005</v>
      </c>
      <c r="AR5" t="s">
        <v>116</v>
      </c>
      <c r="AS5" t="s">
        <v>118</v>
      </c>
      <c r="AT5" t="s">
        <v>217</v>
      </c>
      <c r="AU5" t="s">
        <v>421</v>
      </c>
      <c r="AV5" t="s">
        <v>48</v>
      </c>
      <c r="AW5">
        <v>1</v>
      </c>
      <c r="BB5">
        <v>0.7635294117647059</v>
      </c>
      <c r="BC5" t="s">
        <v>70</v>
      </c>
      <c r="BF5" t="s">
        <v>116</v>
      </c>
      <c r="BG5" t="s">
        <v>118</v>
      </c>
      <c r="BH5" t="s">
        <v>421</v>
      </c>
      <c r="BI5">
        <v>1</v>
      </c>
      <c r="BJ5">
        <v>1</v>
      </c>
      <c r="BK5" t="s">
        <v>217</v>
      </c>
      <c r="BL5" t="s">
        <v>174</v>
      </c>
      <c r="BM5">
        <v>0.7635294117647059</v>
      </c>
      <c r="BN5" t="s">
        <v>70</v>
      </c>
      <c r="BO5" t="s">
        <v>186</v>
      </c>
      <c r="BP5">
        <v>556.69000000000005</v>
      </c>
    </row>
    <row r="6" spans="1:68" ht="16.5">
      <c r="A6" s="110" t="str">
        <f t="shared" ref="A6:A7" si="0">BF6</f>
        <v>신흥교통</v>
      </c>
      <c r="B6" s="111">
        <f t="shared" ref="B6:B69" si="1">IF(BH6="null", E6, BH6)</f>
        <v>2240</v>
      </c>
      <c r="C6" s="112" t="str">
        <f t="shared" ref="C6:C7" si="2">BN6</f>
        <v>C</v>
      </c>
      <c r="D6" s="113">
        <f t="shared" ref="D6:D7" si="3">BM6</f>
        <v>0.88898519704453138</v>
      </c>
      <c r="E6" s="114">
        <f t="shared" ref="E6:E7" si="4">U6</f>
        <v>2240</v>
      </c>
      <c r="F6" s="115" t="str">
        <f t="shared" ref="F6:F7" si="5">BG6</f>
        <v>13</v>
      </c>
      <c r="G6" s="116" t="str">
        <f t="shared" ref="G6:G7" si="6">BK6</f>
        <v>71바6251</v>
      </c>
      <c r="H6" s="117">
        <f t="shared" ref="H6:H7" si="7">BJ6</f>
        <v>4</v>
      </c>
      <c r="I6" s="118">
        <f t="shared" ref="I6:I7" si="8">BP6</f>
        <v>1212.4549999999999</v>
      </c>
      <c r="J6" s="119">
        <f t="shared" ref="J6:J7" si="9">AB6/AA6</f>
        <v>3.6310586741101554E-2</v>
      </c>
      <c r="K6" s="119">
        <f t="shared" ref="K6:K7" si="10">AC6/AA6</f>
        <v>0.38667651117791119</v>
      </c>
      <c r="L6" s="119">
        <f t="shared" ref="L6:L7" si="11">AD6/I6</f>
        <v>0.15753161973021679</v>
      </c>
      <c r="M6" s="120">
        <f t="shared" ref="M6:M7" si="12">Z6</f>
        <v>14.616</v>
      </c>
      <c r="N6" s="121">
        <f t="shared" ref="N6:N7" si="13">AE6*100/W6</f>
        <v>0.57734101471807209</v>
      </c>
      <c r="O6" s="121">
        <f t="shared" ref="O6:O7" si="14">AF6*100/W6</f>
        <v>27.62989141865059</v>
      </c>
      <c r="P6" s="221">
        <f t="shared" ref="P6:P7" si="15">AK6</f>
        <v>12</v>
      </c>
      <c r="Q6" s="222">
        <f t="shared" ref="Q6:Q7" si="16">AE6</f>
        <v>7</v>
      </c>
      <c r="R6" s="222">
        <f t="shared" ref="R6:R7" si="17">AF6</f>
        <v>335</v>
      </c>
      <c r="T6">
        <v>525</v>
      </c>
      <c r="U6">
        <v>2240</v>
      </c>
      <c r="V6" t="s">
        <v>421</v>
      </c>
      <c r="W6">
        <v>1212.4549999999999</v>
      </c>
      <c r="X6">
        <v>640.98099999999999</v>
      </c>
      <c r="Y6">
        <v>1.8919999999999999</v>
      </c>
      <c r="Z6">
        <v>14.616</v>
      </c>
      <c r="AA6">
        <v>86.093321000000003</v>
      </c>
      <c r="AB6">
        <v>3.126099</v>
      </c>
      <c r="AC6">
        <v>33.290264999999998</v>
      </c>
      <c r="AD6" s="1">
        <v>191</v>
      </c>
      <c r="AE6">
        <v>7</v>
      </c>
      <c r="AF6">
        <v>335</v>
      </c>
      <c r="AG6">
        <v>75</v>
      </c>
      <c r="AH6">
        <v>14.083031999999999</v>
      </c>
      <c r="AI6">
        <v>167.7</v>
      </c>
      <c r="AJ6">
        <v>0</v>
      </c>
      <c r="AK6">
        <v>12</v>
      </c>
      <c r="AL6">
        <v>10142</v>
      </c>
      <c r="AM6" t="s">
        <v>459</v>
      </c>
      <c r="AN6" t="s">
        <v>460</v>
      </c>
      <c r="AO6">
        <v>692.52099999999996</v>
      </c>
      <c r="AR6" t="s">
        <v>116</v>
      </c>
      <c r="AS6" t="s">
        <v>117</v>
      </c>
      <c r="AT6" t="s">
        <v>199</v>
      </c>
      <c r="AU6" t="s">
        <v>421</v>
      </c>
      <c r="AV6" t="s">
        <v>48</v>
      </c>
      <c r="AW6">
        <v>4</v>
      </c>
      <c r="BB6">
        <v>0.88898519704453138</v>
      </c>
      <c r="BC6" t="s">
        <v>69</v>
      </c>
      <c r="BF6" t="s">
        <v>116</v>
      </c>
      <c r="BG6" t="s">
        <v>117</v>
      </c>
      <c r="BH6" t="s">
        <v>421</v>
      </c>
      <c r="BI6">
        <v>2240</v>
      </c>
      <c r="BJ6">
        <v>4</v>
      </c>
      <c r="BK6" t="s">
        <v>199</v>
      </c>
      <c r="BL6" t="s">
        <v>204</v>
      </c>
      <c r="BM6">
        <v>0.88898519704453138</v>
      </c>
      <c r="BN6" t="s">
        <v>69</v>
      </c>
      <c r="BO6" t="s">
        <v>177</v>
      </c>
      <c r="BP6">
        <v>1212.4549999999999</v>
      </c>
    </row>
    <row r="7" spans="1:68" ht="16.5">
      <c r="A7" s="127" t="str">
        <f t="shared" si="0"/>
        <v>신흥교통</v>
      </c>
      <c r="B7" s="128">
        <f t="shared" si="1"/>
        <v>6034</v>
      </c>
      <c r="C7" s="129" t="str">
        <f t="shared" si="2"/>
        <v>C</v>
      </c>
      <c r="D7" s="130">
        <f t="shared" si="3"/>
        <v>0.87326141609220287</v>
      </c>
      <c r="E7" s="131">
        <f t="shared" si="4"/>
        <v>6034</v>
      </c>
      <c r="F7" s="132" t="str">
        <f t="shared" si="5"/>
        <v>13</v>
      </c>
      <c r="G7" s="133" t="str">
        <f t="shared" si="6"/>
        <v>71바6277</v>
      </c>
      <c r="H7" s="134">
        <f t="shared" si="7"/>
        <v>4</v>
      </c>
      <c r="I7" s="135">
        <f t="shared" si="8"/>
        <v>643.01800000000003</v>
      </c>
      <c r="J7" s="136">
        <f t="shared" si="9"/>
        <v>1.2490830161165508E-2</v>
      </c>
      <c r="K7" s="136">
        <f t="shared" si="10"/>
        <v>0.43712989463803564</v>
      </c>
      <c r="L7" s="136">
        <f t="shared" si="11"/>
        <v>0.17262347243778556</v>
      </c>
      <c r="M7" s="137">
        <f t="shared" si="12"/>
        <v>15.288</v>
      </c>
      <c r="N7" s="138">
        <f t="shared" si="13"/>
        <v>0.3110332836716857</v>
      </c>
      <c r="O7" s="138">
        <f t="shared" si="14"/>
        <v>16.018214109091812</v>
      </c>
      <c r="P7" s="219">
        <f t="shared" si="15"/>
        <v>12</v>
      </c>
      <c r="Q7" s="220">
        <f t="shared" si="16"/>
        <v>2</v>
      </c>
      <c r="R7" s="220">
        <f t="shared" si="17"/>
        <v>103</v>
      </c>
      <c r="T7">
        <v>525</v>
      </c>
      <c r="U7">
        <v>6034</v>
      </c>
      <c r="V7" t="s">
        <v>421</v>
      </c>
      <c r="W7">
        <v>643.01800000000003</v>
      </c>
      <c r="X7">
        <v>340.80500000000001</v>
      </c>
      <c r="Y7">
        <v>1.887</v>
      </c>
      <c r="Z7">
        <v>15.288</v>
      </c>
      <c r="AA7">
        <v>46.500272000000002</v>
      </c>
      <c r="AB7">
        <v>0.58082699999999998</v>
      </c>
      <c r="AC7">
        <v>20.326658999999999</v>
      </c>
      <c r="AD7" s="1">
        <v>111</v>
      </c>
      <c r="AE7">
        <v>2</v>
      </c>
      <c r="AF7">
        <v>103</v>
      </c>
      <c r="AG7">
        <v>71</v>
      </c>
      <c r="AH7">
        <v>13.828263</v>
      </c>
      <c r="AI7">
        <v>38.4</v>
      </c>
      <c r="AJ7">
        <v>0</v>
      </c>
      <c r="AK7">
        <v>12</v>
      </c>
      <c r="AL7">
        <v>11109</v>
      </c>
      <c r="AM7" t="s">
        <v>461</v>
      </c>
      <c r="AN7" t="s">
        <v>462</v>
      </c>
      <c r="AO7">
        <v>235.94</v>
      </c>
      <c r="AR7" t="s">
        <v>116</v>
      </c>
      <c r="AS7" t="s">
        <v>117</v>
      </c>
      <c r="AT7" t="s">
        <v>204</v>
      </c>
      <c r="AU7" t="s">
        <v>421</v>
      </c>
      <c r="AV7" t="s">
        <v>48</v>
      </c>
      <c r="AW7">
        <v>4</v>
      </c>
      <c r="BB7">
        <v>0.87326141609220287</v>
      </c>
      <c r="BC7" t="s">
        <v>69</v>
      </c>
      <c r="BF7" t="s">
        <v>116</v>
      </c>
      <c r="BG7" t="s">
        <v>117</v>
      </c>
      <c r="BH7" t="s">
        <v>421</v>
      </c>
      <c r="BI7">
        <v>6034</v>
      </c>
      <c r="BJ7">
        <v>4</v>
      </c>
      <c r="BK7" t="s">
        <v>204</v>
      </c>
      <c r="BL7" t="s">
        <v>199</v>
      </c>
      <c r="BM7">
        <v>0.87326141609220287</v>
      </c>
      <c r="BN7" t="s">
        <v>69</v>
      </c>
      <c r="BO7" t="s">
        <v>177</v>
      </c>
      <c r="BP7">
        <v>643.01800000000003</v>
      </c>
    </row>
    <row r="8" spans="1:68" ht="16.5">
      <c r="A8" s="110" t="str">
        <f t="shared" ref="A8:A71" si="18">BF8</f>
        <v>신흥교통</v>
      </c>
      <c r="B8" s="111" t="str">
        <f t="shared" si="1"/>
        <v>강봉운</v>
      </c>
      <c r="C8" s="112" t="str">
        <f t="shared" ref="C8:C71" si="19">BN8</f>
        <v>F</v>
      </c>
      <c r="D8" s="113">
        <f t="shared" ref="D8:D71" si="20">BM8</f>
        <v>0.7362524014321048</v>
      </c>
      <c r="E8" s="114">
        <f t="shared" ref="E8:E71" si="21">U8</f>
        <v>8684</v>
      </c>
      <c r="F8" s="115" t="str">
        <f t="shared" ref="F8:F71" si="22">BG8</f>
        <v>519</v>
      </c>
      <c r="G8" s="116" t="str">
        <f t="shared" ref="G8:G71" si="23">BK8</f>
        <v>74바1008</v>
      </c>
      <c r="H8" s="117">
        <f t="shared" ref="H8:H71" si="24">BJ8</f>
        <v>2</v>
      </c>
      <c r="I8" s="118">
        <f t="shared" ref="I8:I71" si="25">BP8</f>
        <v>496.89099999999996</v>
      </c>
      <c r="J8" s="119">
        <f t="shared" ref="J8:J71" si="26">AB8/AA8</f>
        <v>2.519612068928169E-2</v>
      </c>
      <c r="K8" s="119">
        <f t="shared" ref="K8:K71" si="27">AC8/AA8</f>
        <v>0.44022738891837487</v>
      </c>
      <c r="L8" s="119">
        <f t="shared" ref="L8:L71" si="28">AD8/I8</f>
        <v>0.25357674017037946</v>
      </c>
      <c r="M8" s="120">
        <f t="shared" ref="M8:M71" si="29">Z8</f>
        <v>15.929</v>
      </c>
      <c r="N8" s="121">
        <f t="shared" ref="N8:N71" si="30">AE8*100/W8</f>
        <v>0</v>
      </c>
      <c r="O8" s="121">
        <f t="shared" ref="O8:O71" si="31">AF8*100/W8</f>
        <v>26.565182303563557</v>
      </c>
      <c r="P8" s="221">
        <f t="shared" ref="P8:P71" si="32">AK8</f>
        <v>20</v>
      </c>
      <c r="Q8" s="222">
        <f t="shared" ref="Q8:Q71" si="33">AE8</f>
        <v>0</v>
      </c>
      <c r="R8" s="222">
        <f t="shared" ref="R8:R71" si="34">AF8</f>
        <v>132</v>
      </c>
      <c r="T8">
        <v>525</v>
      </c>
      <c r="U8">
        <v>8684</v>
      </c>
      <c r="V8" t="s">
        <v>423</v>
      </c>
      <c r="W8">
        <v>496.89100000000002</v>
      </c>
      <c r="X8">
        <v>271.916</v>
      </c>
      <c r="Y8">
        <v>1.827</v>
      </c>
      <c r="Z8">
        <v>15.929</v>
      </c>
      <c r="AA8">
        <v>40.393877000000003</v>
      </c>
      <c r="AB8">
        <v>1.0177689999999999</v>
      </c>
      <c r="AC8">
        <v>17.782491</v>
      </c>
      <c r="AD8" s="1">
        <v>126</v>
      </c>
      <c r="AE8">
        <v>0</v>
      </c>
      <c r="AF8">
        <v>132</v>
      </c>
      <c r="AG8">
        <v>60</v>
      </c>
      <c r="AH8">
        <v>12.301145999999999</v>
      </c>
      <c r="AI8">
        <v>0</v>
      </c>
      <c r="AJ8">
        <v>0</v>
      </c>
      <c r="AK8">
        <v>20</v>
      </c>
      <c r="AL8">
        <v>6495</v>
      </c>
      <c r="AM8" t="s">
        <v>424</v>
      </c>
      <c r="AN8" t="s">
        <v>463</v>
      </c>
      <c r="AO8">
        <v>403.71699999999998</v>
      </c>
      <c r="AR8" t="s">
        <v>116</v>
      </c>
      <c r="AS8" t="s">
        <v>120</v>
      </c>
      <c r="AT8" t="s">
        <v>228</v>
      </c>
      <c r="AU8" t="s">
        <v>423</v>
      </c>
      <c r="AV8" t="s">
        <v>48</v>
      </c>
      <c r="AW8">
        <v>2</v>
      </c>
      <c r="BB8">
        <v>0.7362524014321048</v>
      </c>
      <c r="BC8" t="s">
        <v>70</v>
      </c>
      <c r="BF8" t="s">
        <v>116</v>
      </c>
      <c r="BG8" t="s">
        <v>120</v>
      </c>
      <c r="BH8" t="s">
        <v>423</v>
      </c>
      <c r="BI8">
        <v>8684</v>
      </c>
      <c r="BJ8">
        <v>2</v>
      </c>
      <c r="BK8" t="s">
        <v>228</v>
      </c>
      <c r="BL8" t="s">
        <v>227</v>
      </c>
      <c r="BM8">
        <v>0.7362524014321048</v>
      </c>
      <c r="BN8" t="s">
        <v>70</v>
      </c>
      <c r="BO8" t="s">
        <v>186</v>
      </c>
      <c r="BP8">
        <v>496.89099999999996</v>
      </c>
    </row>
    <row r="9" spans="1:68" ht="16.5">
      <c r="A9" s="127" t="str">
        <f t="shared" si="18"/>
        <v>신흥교통</v>
      </c>
      <c r="B9" s="128" t="str">
        <f t="shared" si="1"/>
        <v>권영준</v>
      </c>
      <c r="C9" s="129" t="str">
        <f t="shared" si="19"/>
        <v>D</v>
      </c>
      <c r="D9" s="130">
        <f t="shared" si="20"/>
        <v>0.8007790583910146</v>
      </c>
      <c r="E9" s="131">
        <f t="shared" si="21"/>
        <v>8368</v>
      </c>
      <c r="F9" s="132" t="str">
        <f t="shared" si="22"/>
        <v>13</v>
      </c>
      <c r="G9" s="133" t="str">
        <f t="shared" si="23"/>
        <v>71바6286</v>
      </c>
      <c r="H9" s="134">
        <f t="shared" si="24"/>
        <v>7</v>
      </c>
      <c r="I9" s="135">
        <f t="shared" si="25"/>
        <v>1408.6090000000002</v>
      </c>
      <c r="J9" s="136">
        <f t="shared" si="26"/>
        <v>4.3588112553156602E-2</v>
      </c>
      <c r="K9" s="136">
        <f t="shared" si="27"/>
        <v>0.3424336469439076</v>
      </c>
      <c r="L9" s="136">
        <f t="shared" si="28"/>
        <v>0.11074755308250904</v>
      </c>
      <c r="M9" s="137">
        <f t="shared" si="29"/>
        <v>20.748999999999999</v>
      </c>
      <c r="N9" s="138">
        <f t="shared" si="30"/>
        <v>0.21297606362020974</v>
      </c>
      <c r="O9" s="138">
        <f t="shared" si="31"/>
        <v>28.893752631141787</v>
      </c>
      <c r="P9" s="219">
        <f t="shared" si="32"/>
        <v>5</v>
      </c>
      <c r="Q9" s="220">
        <f t="shared" si="33"/>
        <v>3</v>
      </c>
      <c r="R9" s="220">
        <f t="shared" si="34"/>
        <v>407</v>
      </c>
      <c r="T9">
        <v>525</v>
      </c>
      <c r="U9">
        <v>8368</v>
      </c>
      <c r="V9" t="s">
        <v>232</v>
      </c>
      <c r="W9">
        <v>1408.6089999999999</v>
      </c>
      <c r="X9">
        <v>650.86900000000003</v>
      </c>
      <c r="Y9">
        <v>2.1640000000000001</v>
      </c>
      <c r="Z9">
        <v>20.748999999999999</v>
      </c>
      <c r="AA9">
        <v>63.326096</v>
      </c>
      <c r="AB9">
        <v>2.760265</v>
      </c>
      <c r="AC9">
        <v>21.684985999999999</v>
      </c>
      <c r="AD9" s="1">
        <v>156</v>
      </c>
      <c r="AE9">
        <v>3</v>
      </c>
      <c r="AF9">
        <v>407</v>
      </c>
      <c r="AG9">
        <v>91</v>
      </c>
      <c r="AH9">
        <v>22.243735999999998</v>
      </c>
      <c r="AI9">
        <v>4742.1000000000004</v>
      </c>
      <c r="AJ9">
        <v>2445.6999999999998</v>
      </c>
      <c r="AK9">
        <v>5</v>
      </c>
      <c r="AL9">
        <v>2721</v>
      </c>
      <c r="AM9" t="s">
        <v>233</v>
      </c>
      <c r="AN9" t="s">
        <v>464</v>
      </c>
      <c r="AO9">
        <v>285.589</v>
      </c>
      <c r="AR9" t="s">
        <v>116</v>
      </c>
      <c r="AS9" t="s">
        <v>117</v>
      </c>
      <c r="AT9" t="s">
        <v>205</v>
      </c>
      <c r="AU9" t="s">
        <v>232</v>
      </c>
      <c r="AV9" t="s">
        <v>48</v>
      </c>
      <c r="AW9">
        <v>7</v>
      </c>
      <c r="BB9">
        <v>0.8007790583910146</v>
      </c>
      <c r="BC9" t="s">
        <v>67</v>
      </c>
      <c r="BF9" t="s">
        <v>116</v>
      </c>
      <c r="BG9" t="s">
        <v>117</v>
      </c>
      <c r="BH9" t="s">
        <v>232</v>
      </c>
      <c r="BI9">
        <v>8368</v>
      </c>
      <c r="BJ9">
        <v>7</v>
      </c>
      <c r="BK9" t="s">
        <v>205</v>
      </c>
      <c r="BL9" t="s">
        <v>213</v>
      </c>
      <c r="BM9">
        <v>0.8007790583910146</v>
      </c>
      <c r="BN9" t="s">
        <v>67</v>
      </c>
      <c r="BO9" t="s">
        <v>179</v>
      </c>
      <c r="BP9">
        <v>1408.6090000000002</v>
      </c>
    </row>
    <row r="10" spans="1:68" ht="16.5">
      <c r="A10" s="110" t="str">
        <f t="shared" si="18"/>
        <v>신흥교통</v>
      </c>
      <c r="B10" s="111" t="str">
        <f t="shared" si="1"/>
        <v>김기철</v>
      </c>
      <c r="C10" s="112" t="str">
        <f t="shared" si="19"/>
        <v>F</v>
      </c>
      <c r="D10" s="113">
        <f t="shared" si="20"/>
        <v>0.77330610361625096</v>
      </c>
      <c r="E10" s="114">
        <f t="shared" si="21"/>
        <v>5255</v>
      </c>
      <c r="F10" s="115" t="str">
        <f t="shared" si="22"/>
        <v>519</v>
      </c>
      <c r="G10" s="116" t="str">
        <f t="shared" si="23"/>
        <v>74바1007</v>
      </c>
      <c r="H10" s="117">
        <f t="shared" si="24"/>
        <v>2</v>
      </c>
      <c r="I10" s="118">
        <f t="shared" si="25"/>
        <v>723.01400000000001</v>
      </c>
      <c r="J10" s="119">
        <f t="shared" si="26"/>
        <v>2.9716173736646725E-2</v>
      </c>
      <c r="K10" s="119">
        <f t="shared" si="27"/>
        <v>0.43473235098136648</v>
      </c>
      <c r="L10" s="119">
        <f t="shared" si="28"/>
        <v>0.20054936695554995</v>
      </c>
      <c r="M10" s="120">
        <f t="shared" si="29"/>
        <v>13.565</v>
      </c>
      <c r="N10" s="121">
        <f t="shared" si="30"/>
        <v>0</v>
      </c>
      <c r="O10" s="121">
        <f t="shared" si="31"/>
        <v>26.00226275009889</v>
      </c>
      <c r="P10" s="221">
        <f t="shared" si="32"/>
        <v>29</v>
      </c>
      <c r="Q10" s="222">
        <f t="shared" si="33"/>
        <v>0</v>
      </c>
      <c r="R10" s="222">
        <f t="shared" si="34"/>
        <v>188</v>
      </c>
      <c r="T10">
        <v>525</v>
      </c>
      <c r="U10">
        <v>5255</v>
      </c>
      <c r="V10" t="s">
        <v>465</v>
      </c>
      <c r="W10">
        <v>723.01400000000001</v>
      </c>
      <c r="X10">
        <v>374.012</v>
      </c>
      <c r="Y10">
        <v>1.9330000000000001</v>
      </c>
      <c r="Z10">
        <v>13.565</v>
      </c>
      <c r="AA10">
        <v>60.460543000000001</v>
      </c>
      <c r="AB10">
        <v>1.796656</v>
      </c>
      <c r="AC10">
        <v>26.284154000000001</v>
      </c>
      <c r="AD10" s="1">
        <v>145</v>
      </c>
      <c r="AE10">
        <v>0</v>
      </c>
      <c r="AF10">
        <v>188</v>
      </c>
      <c r="AG10">
        <v>61</v>
      </c>
      <c r="AH10">
        <v>11.958443000000001</v>
      </c>
      <c r="AI10">
        <v>0</v>
      </c>
      <c r="AJ10">
        <v>0</v>
      </c>
      <c r="AK10">
        <v>29</v>
      </c>
      <c r="AL10">
        <v>10086</v>
      </c>
      <c r="AM10" t="s">
        <v>466</v>
      </c>
      <c r="AN10" t="s">
        <v>467</v>
      </c>
      <c r="AO10">
        <v>608.99199999999996</v>
      </c>
      <c r="AR10" t="s">
        <v>116</v>
      </c>
      <c r="AS10" t="s">
        <v>120</v>
      </c>
      <c r="AT10" t="s">
        <v>227</v>
      </c>
      <c r="AU10" t="s">
        <v>465</v>
      </c>
      <c r="AV10" t="s">
        <v>48</v>
      </c>
      <c r="AW10">
        <v>2</v>
      </c>
      <c r="BB10">
        <v>0.77330610361625096</v>
      </c>
      <c r="BC10" t="s">
        <v>70</v>
      </c>
      <c r="BF10" t="s">
        <v>116</v>
      </c>
      <c r="BG10" t="s">
        <v>120</v>
      </c>
      <c r="BH10" t="s">
        <v>465</v>
      </c>
      <c r="BI10">
        <v>5255</v>
      </c>
      <c r="BJ10">
        <v>2</v>
      </c>
      <c r="BK10" t="s">
        <v>227</v>
      </c>
      <c r="BL10" t="s">
        <v>228</v>
      </c>
      <c r="BM10">
        <v>0.77330610361625096</v>
      </c>
      <c r="BN10" t="s">
        <v>70</v>
      </c>
      <c r="BO10" t="s">
        <v>186</v>
      </c>
      <c r="BP10">
        <v>723.01400000000001</v>
      </c>
    </row>
    <row r="11" spans="1:68" ht="16.5">
      <c r="A11" s="127" t="str">
        <f t="shared" si="18"/>
        <v>신흥교통</v>
      </c>
      <c r="B11" s="128" t="str">
        <f t="shared" si="1"/>
        <v>김락규</v>
      </c>
      <c r="C11" s="129" t="str">
        <f t="shared" si="19"/>
        <v>C</v>
      </c>
      <c r="D11" s="130">
        <f t="shared" si="20"/>
        <v>0.86976254947906917</v>
      </c>
      <c r="E11" s="131">
        <f t="shared" si="21"/>
        <v>5085</v>
      </c>
      <c r="F11" s="132" t="str">
        <f t="shared" si="22"/>
        <v>330</v>
      </c>
      <c r="G11" s="133" t="str">
        <f t="shared" si="23"/>
        <v>70바4011</v>
      </c>
      <c r="H11" s="134">
        <f t="shared" si="24"/>
        <v>9</v>
      </c>
      <c r="I11" s="135">
        <f t="shared" si="25"/>
        <v>13168.741</v>
      </c>
      <c r="J11" s="136">
        <f t="shared" si="26"/>
        <v>1.2512642710929502E-2</v>
      </c>
      <c r="K11" s="136">
        <f t="shared" si="27"/>
        <v>0.32554675055656074</v>
      </c>
      <c r="L11" s="136">
        <f t="shared" si="28"/>
        <v>0.12271484419049626</v>
      </c>
      <c r="M11" s="137">
        <f t="shared" si="29"/>
        <v>21.292999999999999</v>
      </c>
      <c r="N11" s="138">
        <f t="shared" si="30"/>
        <v>0.40246823899110779</v>
      </c>
      <c r="O11" s="138">
        <f t="shared" si="31"/>
        <v>9.8566749851029805</v>
      </c>
      <c r="P11" s="219">
        <f t="shared" si="32"/>
        <v>142</v>
      </c>
      <c r="Q11" s="220">
        <f t="shared" si="33"/>
        <v>53</v>
      </c>
      <c r="R11" s="220">
        <f t="shared" si="34"/>
        <v>1298</v>
      </c>
      <c r="T11">
        <v>525</v>
      </c>
      <c r="U11">
        <v>5085</v>
      </c>
      <c r="V11" t="s">
        <v>234</v>
      </c>
      <c r="W11">
        <v>13168.741</v>
      </c>
      <c r="X11">
        <v>4718.6689999999999</v>
      </c>
      <c r="Y11">
        <v>2.7909999999999999</v>
      </c>
      <c r="Z11">
        <v>21.292999999999999</v>
      </c>
      <c r="AA11">
        <v>422.05544600000002</v>
      </c>
      <c r="AB11">
        <v>5.2810290000000002</v>
      </c>
      <c r="AC11">
        <v>137.39877899999999</v>
      </c>
      <c r="AD11" s="1">
        <v>1616</v>
      </c>
      <c r="AE11">
        <v>53</v>
      </c>
      <c r="AF11">
        <v>1298</v>
      </c>
      <c r="AG11">
        <v>116</v>
      </c>
      <c r="AH11">
        <v>31.201447000000002</v>
      </c>
      <c r="AI11">
        <v>152651.70000000001</v>
      </c>
      <c r="AJ11">
        <v>70682</v>
      </c>
      <c r="AK11">
        <v>142</v>
      </c>
      <c r="AL11">
        <v>75496</v>
      </c>
      <c r="AM11" t="s">
        <v>235</v>
      </c>
      <c r="AN11" t="s">
        <v>468</v>
      </c>
      <c r="AO11">
        <v>9375.7150000000001</v>
      </c>
      <c r="AR11" t="s">
        <v>116</v>
      </c>
      <c r="AS11" t="s">
        <v>118</v>
      </c>
      <c r="AT11" t="s">
        <v>209</v>
      </c>
      <c r="AU11" t="s">
        <v>234</v>
      </c>
      <c r="AV11" t="s">
        <v>48</v>
      </c>
      <c r="AW11">
        <v>9</v>
      </c>
      <c r="BB11">
        <v>0.86976254947906917</v>
      </c>
      <c r="BC11" t="s">
        <v>69</v>
      </c>
      <c r="BF11" t="s">
        <v>116</v>
      </c>
      <c r="BG11" t="s">
        <v>118</v>
      </c>
      <c r="BH11" t="s">
        <v>234</v>
      </c>
      <c r="BI11">
        <v>5085</v>
      </c>
      <c r="BJ11">
        <v>9</v>
      </c>
      <c r="BK11" t="s">
        <v>209</v>
      </c>
      <c r="BL11" t="s">
        <v>207</v>
      </c>
      <c r="BM11">
        <v>0.86976254947906917</v>
      </c>
      <c r="BN11" t="s">
        <v>69</v>
      </c>
      <c r="BO11" t="s">
        <v>177</v>
      </c>
      <c r="BP11">
        <v>13168.741</v>
      </c>
    </row>
    <row r="12" spans="1:68" ht="16.5">
      <c r="A12" s="110" t="str">
        <f t="shared" si="18"/>
        <v>신흥교통</v>
      </c>
      <c r="B12" s="111" t="str">
        <f t="shared" si="1"/>
        <v>김범수</v>
      </c>
      <c r="C12" s="112" t="str">
        <f t="shared" si="19"/>
        <v>D</v>
      </c>
      <c r="D12" s="113">
        <f t="shared" si="20"/>
        <v>0.83727272727272728</v>
      </c>
      <c r="E12" s="114">
        <f t="shared" si="21"/>
        <v>6651</v>
      </c>
      <c r="F12" s="115" t="str">
        <f t="shared" si="22"/>
        <v>330</v>
      </c>
      <c r="G12" s="116" t="str">
        <f t="shared" si="23"/>
        <v>71바6255</v>
      </c>
      <c r="H12" s="117">
        <f t="shared" si="24"/>
        <v>1</v>
      </c>
      <c r="I12" s="118">
        <f t="shared" si="25"/>
        <v>3429.0459999999998</v>
      </c>
      <c r="J12" s="119">
        <f t="shared" si="26"/>
        <v>7.9850864321494384E-3</v>
      </c>
      <c r="K12" s="119">
        <f t="shared" si="27"/>
        <v>0.29292420607490316</v>
      </c>
      <c r="L12" s="119">
        <f t="shared" si="28"/>
        <v>8.1946990504064399E-2</v>
      </c>
      <c r="M12" s="120">
        <f t="shared" si="29"/>
        <v>18.797000000000001</v>
      </c>
      <c r="N12" s="121">
        <f t="shared" si="30"/>
        <v>2.9162630072620783E-2</v>
      </c>
      <c r="O12" s="121">
        <f t="shared" si="31"/>
        <v>4.4035571409657379</v>
      </c>
      <c r="P12" s="221">
        <f t="shared" si="32"/>
        <v>19</v>
      </c>
      <c r="Q12" s="222">
        <f t="shared" si="33"/>
        <v>1</v>
      </c>
      <c r="R12" s="222">
        <f t="shared" si="34"/>
        <v>151</v>
      </c>
      <c r="T12">
        <v>525</v>
      </c>
      <c r="U12">
        <v>6651</v>
      </c>
      <c r="V12" t="s">
        <v>236</v>
      </c>
      <c r="W12">
        <v>3429.0459999999998</v>
      </c>
      <c r="X12">
        <v>1241.1679999999999</v>
      </c>
      <c r="Y12">
        <v>2.7629999999999999</v>
      </c>
      <c r="Z12">
        <v>18.797000000000001</v>
      </c>
      <c r="AA12">
        <v>107.35137400000001</v>
      </c>
      <c r="AB12">
        <v>0.85721000000000003</v>
      </c>
      <c r="AC12">
        <v>31.445816000000001</v>
      </c>
      <c r="AD12" s="1">
        <v>281</v>
      </c>
      <c r="AE12">
        <v>1</v>
      </c>
      <c r="AF12">
        <v>151</v>
      </c>
      <c r="AG12">
        <v>111</v>
      </c>
      <c r="AH12">
        <v>31.942264000000002</v>
      </c>
      <c r="AI12">
        <v>48159.6</v>
      </c>
      <c r="AJ12">
        <v>14595.3</v>
      </c>
      <c r="AK12">
        <v>19</v>
      </c>
      <c r="AL12">
        <v>8434</v>
      </c>
      <c r="AM12" t="s">
        <v>237</v>
      </c>
      <c r="AN12" t="s">
        <v>469</v>
      </c>
      <c r="AO12">
        <v>3429.0459999999998</v>
      </c>
      <c r="AR12" t="s">
        <v>116</v>
      </c>
      <c r="AS12" t="s">
        <v>118</v>
      </c>
      <c r="AT12" t="s">
        <v>213</v>
      </c>
      <c r="AU12" t="s">
        <v>236</v>
      </c>
      <c r="AV12" t="s">
        <v>48</v>
      </c>
      <c r="AW12">
        <v>1</v>
      </c>
      <c r="BB12">
        <v>0.83727272727272728</v>
      </c>
      <c r="BC12" t="s">
        <v>67</v>
      </c>
      <c r="BF12" t="s">
        <v>116</v>
      </c>
      <c r="BG12" t="s">
        <v>118</v>
      </c>
      <c r="BH12" t="s">
        <v>236</v>
      </c>
      <c r="BI12">
        <v>6651</v>
      </c>
      <c r="BJ12">
        <v>1</v>
      </c>
      <c r="BK12" t="s">
        <v>213</v>
      </c>
      <c r="BL12" t="s">
        <v>174</v>
      </c>
      <c r="BM12">
        <v>0.83727272727272728</v>
      </c>
      <c r="BN12" t="s">
        <v>67</v>
      </c>
      <c r="BO12" t="s">
        <v>179</v>
      </c>
      <c r="BP12">
        <v>3429.0459999999998</v>
      </c>
    </row>
    <row r="13" spans="1:68" ht="16.5">
      <c r="A13" s="127" t="str">
        <f t="shared" si="18"/>
        <v>신흥교통</v>
      </c>
      <c r="B13" s="128" t="str">
        <f t="shared" si="1"/>
        <v>김상용</v>
      </c>
      <c r="C13" s="129" t="str">
        <f t="shared" si="19"/>
        <v>C</v>
      </c>
      <c r="D13" s="130">
        <f t="shared" si="20"/>
        <v>0.86848749869538033</v>
      </c>
      <c r="E13" s="131">
        <f t="shared" si="21"/>
        <v>4211</v>
      </c>
      <c r="F13" s="132" t="str">
        <f t="shared" si="22"/>
        <v>13</v>
      </c>
      <c r="G13" s="133" t="str">
        <f t="shared" si="23"/>
        <v>71바6251</v>
      </c>
      <c r="H13" s="134">
        <f t="shared" si="24"/>
        <v>5</v>
      </c>
      <c r="I13" s="135">
        <f t="shared" si="25"/>
        <v>688.904</v>
      </c>
      <c r="J13" s="136">
        <f t="shared" si="26"/>
        <v>2.736745123481512E-2</v>
      </c>
      <c r="K13" s="136">
        <f t="shared" si="27"/>
        <v>0.44402132110206577</v>
      </c>
      <c r="L13" s="136">
        <f t="shared" si="28"/>
        <v>0.20322134869299641</v>
      </c>
      <c r="M13" s="137">
        <f t="shared" si="29"/>
        <v>17.97</v>
      </c>
      <c r="N13" s="138">
        <f t="shared" si="30"/>
        <v>0.58063242483713262</v>
      </c>
      <c r="O13" s="138">
        <f t="shared" si="31"/>
        <v>7.2579053104641575</v>
      </c>
      <c r="P13" s="219">
        <f t="shared" si="32"/>
        <v>13</v>
      </c>
      <c r="Q13" s="220">
        <f t="shared" si="33"/>
        <v>4</v>
      </c>
      <c r="R13" s="220">
        <f t="shared" si="34"/>
        <v>50</v>
      </c>
      <c r="T13">
        <v>525</v>
      </c>
      <c r="U13">
        <v>4211</v>
      </c>
      <c r="V13" t="s">
        <v>238</v>
      </c>
      <c r="W13">
        <v>688.904</v>
      </c>
      <c r="X13">
        <v>369.887</v>
      </c>
      <c r="Y13">
        <v>1.8620000000000001</v>
      </c>
      <c r="Z13">
        <v>17.97</v>
      </c>
      <c r="AA13">
        <v>46.912771999999997</v>
      </c>
      <c r="AB13">
        <v>1.2838830000000001</v>
      </c>
      <c r="AC13">
        <v>20.830271</v>
      </c>
      <c r="AD13" s="1">
        <v>140</v>
      </c>
      <c r="AE13">
        <v>4</v>
      </c>
      <c r="AF13">
        <v>50</v>
      </c>
      <c r="AG13">
        <v>80</v>
      </c>
      <c r="AH13">
        <v>14.684785</v>
      </c>
      <c r="AI13">
        <v>131.19999999999999</v>
      </c>
      <c r="AJ13">
        <v>0</v>
      </c>
      <c r="AK13">
        <v>13</v>
      </c>
      <c r="AL13">
        <v>17612</v>
      </c>
      <c r="AM13" t="s">
        <v>239</v>
      </c>
      <c r="AN13" t="s">
        <v>470</v>
      </c>
      <c r="AO13">
        <v>209.965</v>
      </c>
      <c r="AR13" t="s">
        <v>116</v>
      </c>
      <c r="AS13" t="s">
        <v>117</v>
      </c>
      <c r="AT13" t="s">
        <v>199</v>
      </c>
      <c r="AU13" t="s">
        <v>238</v>
      </c>
      <c r="AV13" t="s">
        <v>48</v>
      </c>
      <c r="AW13">
        <v>5</v>
      </c>
      <c r="BB13">
        <v>0.86848749869538033</v>
      </c>
      <c r="BC13" t="s">
        <v>69</v>
      </c>
      <c r="BF13" t="s">
        <v>116</v>
      </c>
      <c r="BG13" t="s">
        <v>117</v>
      </c>
      <c r="BH13" t="s">
        <v>238</v>
      </c>
      <c r="BI13">
        <v>4211</v>
      </c>
      <c r="BJ13">
        <v>5</v>
      </c>
      <c r="BK13" t="s">
        <v>199</v>
      </c>
      <c r="BL13" t="s">
        <v>374</v>
      </c>
      <c r="BM13">
        <v>0.86848749869538033</v>
      </c>
      <c r="BN13" t="s">
        <v>69</v>
      </c>
      <c r="BO13" t="s">
        <v>177</v>
      </c>
      <c r="BP13">
        <v>688.904</v>
      </c>
    </row>
    <row r="14" spans="1:68" ht="16.5">
      <c r="A14" s="110" t="str">
        <f t="shared" si="18"/>
        <v>신흥교통</v>
      </c>
      <c r="B14" s="111" t="str">
        <f t="shared" si="1"/>
        <v>김세원</v>
      </c>
      <c r="C14" s="112" t="str">
        <f t="shared" si="19"/>
        <v>C</v>
      </c>
      <c r="D14" s="113">
        <f t="shared" si="20"/>
        <v>0.89857142857142858</v>
      </c>
      <c r="E14" s="114">
        <f t="shared" si="21"/>
        <v>1640</v>
      </c>
      <c r="F14" s="115" t="str">
        <f t="shared" si="22"/>
        <v>13</v>
      </c>
      <c r="G14" s="116" t="str">
        <f t="shared" si="23"/>
        <v>71바6251</v>
      </c>
      <c r="H14" s="117">
        <f t="shared" si="24"/>
        <v>1</v>
      </c>
      <c r="I14" s="118">
        <f t="shared" si="25"/>
        <v>677.54499999999996</v>
      </c>
      <c r="J14" s="119">
        <f t="shared" si="26"/>
        <v>3.2980495694763655E-2</v>
      </c>
      <c r="K14" s="119">
        <f t="shared" si="27"/>
        <v>0.36520004741735151</v>
      </c>
      <c r="L14" s="119">
        <f t="shared" si="28"/>
        <v>0.12250108848858748</v>
      </c>
      <c r="M14" s="120">
        <f t="shared" si="29"/>
        <v>19.728000000000002</v>
      </c>
      <c r="N14" s="121">
        <f t="shared" si="30"/>
        <v>0.59036669151126497</v>
      </c>
      <c r="O14" s="121">
        <f t="shared" si="31"/>
        <v>58.88907747824868</v>
      </c>
      <c r="P14" s="221">
        <f t="shared" si="32"/>
        <v>4</v>
      </c>
      <c r="Q14" s="222">
        <f t="shared" si="33"/>
        <v>4</v>
      </c>
      <c r="R14" s="222">
        <f t="shared" si="34"/>
        <v>399</v>
      </c>
      <c r="T14">
        <v>525</v>
      </c>
      <c r="U14">
        <v>1640</v>
      </c>
      <c r="V14" t="s">
        <v>240</v>
      </c>
      <c r="W14">
        <v>677.54499999999996</v>
      </c>
      <c r="X14">
        <v>358.98399999999998</v>
      </c>
      <c r="Y14">
        <v>1.887</v>
      </c>
      <c r="Z14">
        <v>19.728000000000002</v>
      </c>
      <c r="AA14">
        <v>37.505257999999998</v>
      </c>
      <c r="AB14">
        <v>1.236942</v>
      </c>
      <c r="AC14">
        <v>13.696922000000001</v>
      </c>
      <c r="AD14" s="1">
        <v>83</v>
      </c>
      <c r="AE14">
        <v>4</v>
      </c>
      <c r="AF14">
        <v>399</v>
      </c>
      <c r="AG14">
        <v>71</v>
      </c>
      <c r="AH14">
        <v>18.065332999999999</v>
      </c>
      <c r="AI14">
        <v>142.6</v>
      </c>
      <c r="AJ14">
        <v>0</v>
      </c>
      <c r="AK14">
        <v>4</v>
      </c>
      <c r="AL14">
        <v>3825</v>
      </c>
      <c r="AM14" t="s">
        <v>241</v>
      </c>
      <c r="AN14" t="s">
        <v>471</v>
      </c>
      <c r="AO14">
        <v>677.54499999999996</v>
      </c>
      <c r="AR14" t="s">
        <v>116</v>
      </c>
      <c r="AS14" t="s">
        <v>117</v>
      </c>
      <c r="AT14" t="s">
        <v>199</v>
      </c>
      <c r="AU14" t="s">
        <v>240</v>
      </c>
      <c r="AV14" t="s">
        <v>48</v>
      </c>
      <c r="AW14">
        <v>1</v>
      </c>
      <c r="BB14">
        <v>0.89857142857142858</v>
      </c>
      <c r="BC14" t="s">
        <v>69</v>
      </c>
      <c r="BF14" t="s">
        <v>116</v>
      </c>
      <c r="BG14" t="s">
        <v>117</v>
      </c>
      <c r="BH14" t="s">
        <v>240</v>
      </c>
      <c r="BI14">
        <v>1640</v>
      </c>
      <c r="BJ14">
        <v>1</v>
      </c>
      <c r="BK14" t="s">
        <v>199</v>
      </c>
      <c r="BL14" t="s">
        <v>174</v>
      </c>
      <c r="BM14">
        <v>0.89857142857142858</v>
      </c>
      <c r="BN14" t="s">
        <v>69</v>
      </c>
      <c r="BO14" t="s">
        <v>177</v>
      </c>
      <c r="BP14">
        <v>677.54499999999996</v>
      </c>
    </row>
    <row r="15" spans="1:68" ht="16.5">
      <c r="A15" s="127" t="str">
        <f t="shared" si="18"/>
        <v>신흥교통</v>
      </c>
      <c r="B15" s="128" t="str">
        <f t="shared" si="1"/>
        <v>김용만</v>
      </c>
      <c r="C15" s="129" t="str">
        <f t="shared" si="19"/>
        <v>C</v>
      </c>
      <c r="D15" s="130">
        <f t="shared" si="20"/>
        <v>0.85005795162478026</v>
      </c>
      <c r="E15" s="131">
        <f t="shared" si="21"/>
        <v>865</v>
      </c>
      <c r="F15" s="132" t="str">
        <f t="shared" si="22"/>
        <v>13</v>
      </c>
      <c r="G15" s="133" t="str">
        <f t="shared" si="23"/>
        <v>71바6251</v>
      </c>
      <c r="H15" s="134">
        <f t="shared" si="24"/>
        <v>4</v>
      </c>
      <c r="I15" s="135">
        <f t="shared" si="25"/>
        <v>1240.546</v>
      </c>
      <c r="J15" s="136">
        <f t="shared" si="26"/>
        <v>2.6239579510260215E-2</v>
      </c>
      <c r="K15" s="136">
        <f t="shared" si="27"/>
        <v>0.43442149666779045</v>
      </c>
      <c r="L15" s="136">
        <f t="shared" si="28"/>
        <v>0.19104491086989114</v>
      </c>
      <c r="M15" s="137">
        <f t="shared" si="29"/>
        <v>16.971</v>
      </c>
      <c r="N15" s="138">
        <f t="shared" si="30"/>
        <v>0.96731600440451215</v>
      </c>
      <c r="O15" s="138">
        <f t="shared" si="31"/>
        <v>37.080446835506301</v>
      </c>
      <c r="P15" s="219">
        <f t="shared" si="32"/>
        <v>23</v>
      </c>
      <c r="Q15" s="220">
        <f t="shared" si="33"/>
        <v>12</v>
      </c>
      <c r="R15" s="220">
        <f t="shared" si="34"/>
        <v>460</v>
      </c>
      <c r="T15">
        <v>525</v>
      </c>
      <c r="U15">
        <v>865</v>
      </c>
      <c r="V15" t="s">
        <v>242</v>
      </c>
      <c r="W15">
        <v>1240.546</v>
      </c>
      <c r="X15">
        <v>668.54899999999998</v>
      </c>
      <c r="Y15">
        <v>1.8560000000000001</v>
      </c>
      <c r="Z15">
        <v>16.971</v>
      </c>
      <c r="AA15">
        <v>86.743043999999998</v>
      </c>
      <c r="AB15">
        <v>2.2761010000000002</v>
      </c>
      <c r="AC15">
        <v>37.683042999999998</v>
      </c>
      <c r="AD15" s="1">
        <v>237</v>
      </c>
      <c r="AE15">
        <v>12</v>
      </c>
      <c r="AF15">
        <v>460</v>
      </c>
      <c r="AG15">
        <v>70</v>
      </c>
      <c r="AH15">
        <v>14.301387999999999</v>
      </c>
      <c r="AI15">
        <v>302.89999999999998</v>
      </c>
      <c r="AJ15">
        <v>0</v>
      </c>
      <c r="AK15">
        <v>23</v>
      </c>
      <c r="AL15">
        <v>25382</v>
      </c>
      <c r="AM15" t="s">
        <v>243</v>
      </c>
      <c r="AN15" t="s">
        <v>472</v>
      </c>
      <c r="AO15">
        <v>560.91099999999994</v>
      </c>
      <c r="AR15" t="s">
        <v>116</v>
      </c>
      <c r="AS15" t="s">
        <v>117</v>
      </c>
      <c r="AT15" t="s">
        <v>199</v>
      </c>
      <c r="AU15" t="s">
        <v>242</v>
      </c>
      <c r="AV15" t="s">
        <v>48</v>
      </c>
      <c r="AW15">
        <v>4</v>
      </c>
      <c r="BB15">
        <v>0.85005795162478026</v>
      </c>
      <c r="BC15" t="s">
        <v>69</v>
      </c>
      <c r="BF15" t="s">
        <v>116</v>
      </c>
      <c r="BG15" t="s">
        <v>117</v>
      </c>
      <c r="BH15" t="s">
        <v>242</v>
      </c>
      <c r="BI15">
        <v>865</v>
      </c>
      <c r="BJ15">
        <v>4</v>
      </c>
      <c r="BK15" t="s">
        <v>199</v>
      </c>
      <c r="BL15" t="s">
        <v>206</v>
      </c>
      <c r="BM15">
        <v>0.85005795162478026</v>
      </c>
      <c r="BN15" t="s">
        <v>69</v>
      </c>
      <c r="BO15" t="s">
        <v>177</v>
      </c>
      <c r="BP15">
        <v>1240.546</v>
      </c>
    </row>
    <row r="16" spans="1:68" ht="16.5">
      <c r="A16" s="110" t="str">
        <f t="shared" si="18"/>
        <v>신흥교통</v>
      </c>
      <c r="B16" s="111" t="str">
        <f t="shared" si="1"/>
        <v>김용진</v>
      </c>
      <c r="C16" s="112" t="str">
        <f t="shared" si="19"/>
        <v>F</v>
      </c>
      <c r="D16" s="113">
        <f t="shared" si="20"/>
        <v>0.78259648408861127</v>
      </c>
      <c r="E16" s="114">
        <f t="shared" si="21"/>
        <v>4554</v>
      </c>
      <c r="F16" s="115" t="str">
        <f t="shared" si="22"/>
        <v>330</v>
      </c>
      <c r="G16" s="116" t="str">
        <f t="shared" si="23"/>
        <v>71바6255</v>
      </c>
      <c r="H16" s="117">
        <f t="shared" si="24"/>
        <v>7</v>
      </c>
      <c r="I16" s="118">
        <f t="shared" si="25"/>
        <v>3251.8330000000001</v>
      </c>
      <c r="J16" s="119">
        <f t="shared" si="26"/>
        <v>2.4582683858419926E-2</v>
      </c>
      <c r="K16" s="119">
        <f t="shared" si="27"/>
        <v>0.32642260820061747</v>
      </c>
      <c r="L16" s="119">
        <f t="shared" si="28"/>
        <v>0.12085491475115727</v>
      </c>
      <c r="M16" s="120">
        <f t="shared" si="29"/>
        <v>24.908999999999999</v>
      </c>
      <c r="N16" s="121">
        <f t="shared" si="30"/>
        <v>0</v>
      </c>
      <c r="O16" s="121">
        <f t="shared" si="31"/>
        <v>15.099176372218377</v>
      </c>
      <c r="P16" s="221">
        <f t="shared" si="32"/>
        <v>33</v>
      </c>
      <c r="Q16" s="222">
        <f t="shared" si="33"/>
        <v>0</v>
      </c>
      <c r="R16" s="222">
        <f t="shared" si="34"/>
        <v>491</v>
      </c>
      <c r="T16">
        <v>525</v>
      </c>
      <c r="U16">
        <v>4554</v>
      </c>
      <c r="V16" t="s">
        <v>244</v>
      </c>
      <c r="W16">
        <v>3251.8330000000001</v>
      </c>
      <c r="X16">
        <v>1263.395</v>
      </c>
      <c r="Y16">
        <v>2.5739999999999998</v>
      </c>
      <c r="Z16">
        <v>24.908999999999999</v>
      </c>
      <c r="AA16">
        <v>100.623594</v>
      </c>
      <c r="AB16">
        <v>2.473598</v>
      </c>
      <c r="AC16">
        <v>32.845815999999999</v>
      </c>
      <c r="AD16" s="1">
        <v>393</v>
      </c>
      <c r="AE16">
        <v>0</v>
      </c>
      <c r="AF16">
        <v>491</v>
      </c>
      <c r="AG16">
        <v>101</v>
      </c>
      <c r="AH16">
        <v>32.316803999999998</v>
      </c>
      <c r="AI16">
        <v>47198</v>
      </c>
      <c r="AJ16">
        <v>26905.8</v>
      </c>
      <c r="AK16">
        <v>33</v>
      </c>
      <c r="AL16">
        <v>16939</v>
      </c>
      <c r="AM16" t="s">
        <v>245</v>
      </c>
      <c r="AN16" t="s">
        <v>473</v>
      </c>
      <c r="AO16">
        <v>842.27099999999996</v>
      </c>
      <c r="AR16" t="s">
        <v>116</v>
      </c>
      <c r="AS16" t="s">
        <v>118</v>
      </c>
      <c r="AT16" t="s">
        <v>213</v>
      </c>
      <c r="AU16" t="s">
        <v>244</v>
      </c>
      <c r="AV16" t="s">
        <v>48</v>
      </c>
      <c r="AW16">
        <v>7</v>
      </c>
      <c r="BB16">
        <v>0.78259648408861127</v>
      </c>
      <c r="BC16" t="s">
        <v>70</v>
      </c>
      <c r="BF16" t="s">
        <v>116</v>
      </c>
      <c r="BG16" t="s">
        <v>118</v>
      </c>
      <c r="BH16" t="s">
        <v>244</v>
      </c>
      <c r="BI16">
        <v>4554</v>
      </c>
      <c r="BJ16">
        <v>7</v>
      </c>
      <c r="BK16" t="s">
        <v>213</v>
      </c>
      <c r="BL16" t="s">
        <v>217</v>
      </c>
      <c r="BM16">
        <v>0.78259648408861127</v>
      </c>
      <c r="BN16" t="s">
        <v>70</v>
      </c>
      <c r="BO16" t="s">
        <v>186</v>
      </c>
      <c r="BP16">
        <v>3251.8330000000001</v>
      </c>
    </row>
    <row r="17" spans="1:68" ht="16.5">
      <c r="A17" s="127" t="str">
        <f t="shared" si="18"/>
        <v>신흥교통</v>
      </c>
      <c r="B17" s="128" t="str">
        <f t="shared" si="1"/>
        <v>김우겸</v>
      </c>
      <c r="C17" s="129" t="str">
        <f t="shared" si="19"/>
        <v>A</v>
      </c>
      <c r="D17" s="130">
        <f t="shared" si="20"/>
        <v>0.96894736842105267</v>
      </c>
      <c r="E17" s="131">
        <f t="shared" si="21"/>
        <v>1952</v>
      </c>
      <c r="F17" s="132" t="str">
        <f t="shared" si="22"/>
        <v>46</v>
      </c>
      <c r="G17" s="133" t="str">
        <f t="shared" si="23"/>
        <v>71바6288</v>
      </c>
      <c r="H17" s="134">
        <f t="shared" si="24"/>
        <v>1</v>
      </c>
      <c r="I17" s="135">
        <f t="shared" si="25"/>
        <v>1638.355</v>
      </c>
      <c r="J17" s="136">
        <f t="shared" si="26"/>
        <v>1.3069597286704473E-2</v>
      </c>
      <c r="K17" s="136">
        <f t="shared" si="27"/>
        <v>0.39606973697641945</v>
      </c>
      <c r="L17" s="136">
        <f t="shared" si="28"/>
        <v>0.1794482880694355</v>
      </c>
      <c r="M17" s="137">
        <f t="shared" si="29"/>
        <v>16.497</v>
      </c>
      <c r="N17" s="138">
        <f t="shared" si="30"/>
        <v>0.30518416338339371</v>
      </c>
      <c r="O17" s="138">
        <f t="shared" si="31"/>
        <v>9.7658932282685988</v>
      </c>
      <c r="P17" s="219">
        <f t="shared" si="32"/>
        <v>14</v>
      </c>
      <c r="Q17" s="220">
        <f t="shared" si="33"/>
        <v>5</v>
      </c>
      <c r="R17" s="220">
        <f t="shared" si="34"/>
        <v>160</v>
      </c>
      <c r="T17">
        <v>525</v>
      </c>
      <c r="U17">
        <v>1952</v>
      </c>
      <c r="V17" t="s">
        <v>425</v>
      </c>
      <c r="W17">
        <v>1638.355</v>
      </c>
      <c r="X17">
        <v>890.101</v>
      </c>
      <c r="Y17">
        <v>1.841</v>
      </c>
      <c r="Z17">
        <v>16.497</v>
      </c>
      <c r="AA17">
        <v>105.820246</v>
      </c>
      <c r="AB17">
        <v>1.3830279999999999</v>
      </c>
      <c r="AC17">
        <v>41.912196999999999</v>
      </c>
      <c r="AD17" s="1">
        <v>294</v>
      </c>
      <c r="AE17">
        <v>5</v>
      </c>
      <c r="AF17">
        <v>160</v>
      </c>
      <c r="AG17">
        <v>83</v>
      </c>
      <c r="AH17">
        <v>15.482434</v>
      </c>
      <c r="AI17">
        <v>767.1</v>
      </c>
      <c r="AJ17">
        <v>0</v>
      </c>
      <c r="AK17">
        <v>14</v>
      </c>
      <c r="AL17">
        <v>4180</v>
      </c>
      <c r="AM17" t="s">
        <v>426</v>
      </c>
      <c r="AN17" t="s">
        <v>474</v>
      </c>
      <c r="AO17">
        <v>1638.355</v>
      </c>
      <c r="AR17" t="s">
        <v>116</v>
      </c>
      <c r="AS17" t="s">
        <v>119</v>
      </c>
      <c r="AT17" t="s">
        <v>224</v>
      </c>
      <c r="AU17" t="s">
        <v>425</v>
      </c>
      <c r="AV17" t="s">
        <v>193</v>
      </c>
      <c r="AW17">
        <v>1</v>
      </c>
      <c r="BB17">
        <v>0.96894736842105267</v>
      </c>
      <c r="BC17" t="s">
        <v>66</v>
      </c>
      <c r="BF17" t="s">
        <v>116</v>
      </c>
      <c r="BG17" t="s">
        <v>119</v>
      </c>
      <c r="BH17" t="s">
        <v>425</v>
      </c>
      <c r="BI17">
        <v>1952</v>
      </c>
      <c r="BJ17">
        <v>1</v>
      </c>
      <c r="BK17" t="s">
        <v>224</v>
      </c>
      <c r="BL17" t="s">
        <v>174</v>
      </c>
      <c r="BM17">
        <v>0.96894736842105267</v>
      </c>
      <c r="BN17" t="s">
        <v>66</v>
      </c>
      <c r="BO17" t="s">
        <v>178</v>
      </c>
      <c r="BP17">
        <v>1638.355</v>
      </c>
    </row>
    <row r="18" spans="1:68" ht="16.5">
      <c r="A18" s="110" t="str">
        <f t="shared" si="18"/>
        <v>신흥교통</v>
      </c>
      <c r="B18" s="111" t="str">
        <f t="shared" si="1"/>
        <v>김운상</v>
      </c>
      <c r="C18" s="112" t="str">
        <f t="shared" si="19"/>
        <v>D</v>
      </c>
      <c r="D18" s="113">
        <f t="shared" si="20"/>
        <v>0.8111198860088854</v>
      </c>
      <c r="E18" s="114">
        <f t="shared" si="21"/>
        <v>8246</v>
      </c>
      <c r="F18" s="115" t="str">
        <f t="shared" si="22"/>
        <v>82</v>
      </c>
      <c r="G18" s="116" t="str">
        <f t="shared" si="23"/>
        <v>71바6280</v>
      </c>
      <c r="H18" s="117">
        <f t="shared" si="24"/>
        <v>3</v>
      </c>
      <c r="I18" s="118">
        <f t="shared" si="25"/>
        <v>738.88800000000003</v>
      </c>
      <c r="J18" s="119">
        <f t="shared" si="26"/>
        <v>2.5672115755999456E-2</v>
      </c>
      <c r="K18" s="119">
        <f t="shared" si="27"/>
        <v>0.42790290340302639</v>
      </c>
      <c r="L18" s="119">
        <f t="shared" si="28"/>
        <v>0.24225593053345026</v>
      </c>
      <c r="M18" s="120">
        <f t="shared" si="29"/>
        <v>21.899000000000001</v>
      </c>
      <c r="N18" s="121">
        <f t="shared" si="30"/>
        <v>0.51716402762173075</v>
      </c>
      <c r="O18" s="121">
        <f t="shared" si="31"/>
        <v>34.132825823034231</v>
      </c>
      <c r="P18" s="221">
        <f t="shared" si="32"/>
        <v>12</v>
      </c>
      <c r="Q18" s="222">
        <f t="shared" si="33"/>
        <v>4</v>
      </c>
      <c r="R18" s="222">
        <f t="shared" si="34"/>
        <v>264</v>
      </c>
      <c r="T18">
        <v>525</v>
      </c>
      <c r="U18">
        <v>8246</v>
      </c>
      <c r="V18" t="s">
        <v>246</v>
      </c>
      <c r="W18">
        <v>773.44899999999996</v>
      </c>
      <c r="X18">
        <v>464.77699999999999</v>
      </c>
      <c r="Y18">
        <v>1.6639999999999999</v>
      </c>
      <c r="Z18">
        <v>21.899000000000001</v>
      </c>
      <c r="AA18">
        <v>49.036940000000001</v>
      </c>
      <c r="AB18">
        <v>1.2588820000000001</v>
      </c>
      <c r="AC18">
        <v>20.983049000000001</v>
      </c>
      <c r="AD18" s="1">
        <v>179</v>
      </c>
      <c r="AE18">
        <v>4</v>
      </c>
      <c r="AF18">
        <v>264</v>
      </c>
      <c r="AG18">
        <v>82</v>
      </c>
      <c r="AH18">
        <v>15.772781999999999</v>
      </c>
      <c r="AI18">
        <v>499.1</v>
      </c>
      <c r="AJ18">
        <v>0</v>
      </c>
      <c r="AK18">
        <v>12</v>
      </c>
      <c r="AL18">
        <v>4563</v>
      </c>
      <c r="AM18" t="s">
        <v>247</v>
      </c>
      <c r="AN18" t="s">
        <v>475</v>
      </c>
      <c r="AO18">
        <v>357.55</v>
      </c>
      <c r="AR18" t="s">
        <v>116</v>
      </c>
      <c r="AS18" t="s">
        <v>121</v>
      </c>
      <c r="AT18" t="s">
        <v>220</v>
      </c>
      <c r="AU18" t="s">
        <v>246</v>
      </c>
      <c r="AV18" t="s">
        <v>193</v>
      </c>
      <c r="AW18">
        <v>3</v>
      </c>
      <c r="BB18">
        <v>0.8111198860088854</v>
      </c>
      <c r="BC18" t="s">
        <v>67</v>
      </c>
      <c r="BF18" t="s">
        <v>116</v>
      </c>
      <c r="BG18" t="s">
        <v>121</v>
      </c>
      <c r="BH18" t="s">
        <v>246</v>
      </c>
      <c r="BI18">
        <v>8246</v>
      </c>
      <c r="BJ18">
        <v>3</v>
      </c>
      <c r="BK18" t="s">
        <v>220</v>
      </c>
      <c r="BL18" t="s">
        <v>195</v>
      </c>
      <c r="BM18">
        <v>0.8111198860088854</v>
      </c>
      <c r="BN18" t="s">
        <v>67</v>
      </c>
      <c r="BO18" t="s">
        <v>179</v>
      </c>
      <c r="BP18">
        <v>738.88800000000003</v>
      </c>
    </row>
    <row r="19" spans="1:68" ht="16.5">
      <c r="A19" s="127" t="str">
        <f t="shared" si="18"/>
        <v>신흥교통</v>
      </c>
      <c r="B19" s="128" t="str">
        <f t="shared" si="1"/>
        <v>김정열</v>
      </c>
      <c r="C19" s="129" t="str">
        <f t="shared" si="19"/>
        <v>A</v>
      </c>
      <c r="D19" s="130">
        <f t="shared" si="20"/>
        <v>0.96647806735618835</v>
      </c>
      <c r="E19" s="131">
        <f t="shared" si="21"/>
        <v>5000</v>
      </c>
      <c r="F19" s="132" t="str">
        <f t="shared" si="22"/>
        <v>330</v>
      </c>
      <c r="G19" s="133" t="str">
        <f t="shared" si="23"/>
        <v>71바6298</v>
      </c>
      <c r="H19" s="134">
        <f t="shared" si="24"/>
        <v>7</v>
      </c>
      <c r="I19" s="135">
        <f t="shared" si="25"/>
        <v>3363.886</v>
      </c>
      <c r="J19" s="136">
        <f t="shared" si="26"/>
        <v>4.6216139776214717E-3</v>
      </c>
      <c r="K19" s="136">
        <f t="shared" si="27"/>
        <v>0.23234615551597654</v>
      </c>
      <c r="L19" s="136">
        <f t="shared" si="28"/>
        <v>0.11207276346463584</v>
      </c>
      <c r="M19" s="137">
        <f t="shared" si="29"/>
        <v>16.638000000000002</v>
      </c>
      <c r="N19" s="138">
        <f t="shared" si="30"/>
        <v>2.9727523465420649E-2</v>
      </c>
      <c r="O19" s="138">
        <f t="shared" si="31"/>
        <v>1.3674660794093498</v>
      </c>
      <c r="P19" s="219">
        <f t="shared" si="32"/>
        <v>4</v>
      </c>
      <c r="Q19" s="220">
        <f t="shared" si="33"/>
        <v>1</v>
      </c>
      <c r="R19" s="220">
        <f t="shared" si="34"/>
        <v>46</v>
      </c>
      <c r="T19">
        <v>525</v>
      </c>
      <c r="U19">
        <v>5000</v>
      </c>
      <c r="V19" t="s">
        <v>248</v>
      </c>
      <c r="W19">
        <v>3363.886</v>
      </c>
      <c r="X19">
        <v>1068.587</v>
      </c>
      <c r="Y19">
        <v>3.1480000000000001</v>
      </c>
      <c r="Z19">
        <v>16.638000000000002</v>
      </c>
      <c r="AA19">
        <v>99.526919000000007</v>
      </c>
      <c r="AB19">
        <v>0.45997500000000002</v>
      </c>
      <c r="AC19">
        <v>23.124697000000001</v>
      </c>
      <c r="AD19" s="1">
        <v>377</v>
      </c>
      <c r="AE19">
        <v>1</v>
      </c>
      <c r="AF19">
        <v>46</v>
      </c>
      <c r="AG19">
        <v>92</v>
      </c>
      <c r="AH19">
        <v>33.798755</v>
      </c>
      <c r="AI19">
        <v>33923</v>
      </c>
      <c r="AJ19">
        <v>2344</v>
      </c>
      <c r="AK19">
        <v>4</v>
      </c>
      <c r="AL19">
        <v>2851</v>
      </c>
      <c r="AM19" t="s">
        <v>249</v>
      </c>
      <c r="AN19" t="s">
        <v>476</v>
      </c>
      <c r="AO19">
        <v>851.12099999999998</v>
      </c>
      <c r="AR19" t="s">
        <v>116</v>
      </c>
      <c r="AS19" t="s">
        <v>118</v>
      </c>
      <c r="AT19" t="s">
        <v>217</v>
      </c>
      <c r="AU19" t="s">
        <v>248</v>
      </c>
      <c r="AV19" t="s">
        <v>48</v>
      </c>
      <c r="AW19">
        <v>7</v>
      </c>
      <c r="BB19">
        <v>0.96647806735618835</v>
      </c>
      <c r="BC19" t="s">
        <v>66</v>
      </c>
      <c r="BF19" t="s">
        <v>116</v>
      </c>
      <c r="BG19" t="s">
        <v>118</v>
      </c>
      <c r="BH19" t="s">
        <v>248</v>
      </c>
      <c r="BI19">
        <v>5000</v>
      </c>
      <c r="BJ19">
        <v>7</v>
      </c>
      <c r="BK19" t="s">
        <v>217</v>
      </c>
      <c r="BL19" t="s">
        <v>211</v>
      </c>
      <c r="BM19">
        <v>0.96647806735618835</v>
      </c>
      <c r="BN19" t="s">
        <v>66</v>
      </c>
      <c r="BO19" t="s">
        <v>178</v>
      </c>
      <c r="BP19">
        <v>3363.886</v>
      </c>
    </row>
    <row r="20" spans="1:68" ht="16.5">
      <c r="A20" s="110" t="str">
        <f t="shared" si="18"/>
        <v>신흥교통</v>
      </c>
      <c r="B20" s="111" t="str">
        <f t="shared" si="1"/>
        <v>김정훈</v>
      </c>
      <c r="C20" s="112" t="str">
        <f t="shared" si="19"/>
        <v>A</v>
      </c>
      <c r="D20" s="113">
        <f t="shared" si="20"/>
        <v>0.98</v>
      </c>
      <c r="E20" s="114">
        <f t="shared" si="21"/>
        <v>4627</v>
      </c>
      <c r="F20" s="115" t="str">
        <f t="shared" si="22"/>
        <v>46</v>
      </c>
      <c r="G20" s="116" t="str">
        <f t="shared" si="23"/>
        <v>71바6284</v>
      </c>
      <c r="H20" s="117">
        <f t="shared" si="24"/>
        <v>1</v>
      </c>
      <c r="I20" s="118">
        <f t="shared" si="25"/>
        <v>2752.9989999999998</v>
      </c>
      <c r="J20" s="119">
        <f t="shared" si="26"/>
        <v>2.1115412574239253E-2</v>
      </c>
      <c r="K20" s="119">
        <f t="shared" si="27"/>
        <v>0.47139461651185971</v>
      </c>
      <c r="L20" s="119">
        <f t="shared" si="28"/>
        <v>0.18525251916183044</v>
      </c>
      <c r="M20" s="120">
        <f t="shared" si="29"/>
        <v>20.018999999999998</v>
      </c>
      <c r="N20" s="121">
        <f t="shared" si="30"/>
        <v>0.47221230374584228</v>
      </c>
      <c r="O20" s="121">
        <f t="shared" si="31"/>
        <v>55.176191491533416</v>
      </c>
      <c r="P20" s="221">
        <f t="shared" si="32"/>
        <v>128</v>
      </c>
      <c r="Q20" s="222">
        <f t="shared" si="33"/>
        <v>13</v>
      </c>
      <c r="R20" s="222">
        <f t="shared" si="34"/>
        <v>1519</v>
      </c>
      <c r="T20">
        <v>525</v>
      </c>
      <c r="U20">
        <v>4627</v>
      </c>
      <c r="V20" t="s">
        <v>250</v>
      </c>
      <c r="W20">
        <v>2752.9989999999998</v>
      </c>
      <c r="X20">
        <v>1560.5830000000001</v>
      </c>
      <c r="Y20">
        <v>1.764</v>
      </c>
      <c r="Z20">
        <v>20.018999999999998</v>
      </c>
      <c r="AA20">
        <v>191.22330600000001</v>
      </c>
      <c r="AB20">
        <v>4.0377590000000003</v>
      </c>
      <c r="AC20">
        <v>90.141637000000003</v>
      </c>
      <c r="AD20" s="1">
        <v>510</v>
      </c>
      <c r="AE20">
        <v>13</v>
      </c>
      <c r="AF20">
        <v>1519</v>
      </c>
      <c r="AG20">
        <v>72</v>
      </c>
      <c r="AH20">
        <v>14.396775</v>
      </c>
      <c r="AI20">
        <v>704.6</v>
      </c>
      <c r="AJ20">
        <v>0</v>
      </c>
      <c r="AK20">
        <v>128</v>
      </c>
      <c r="AL20">
        <v>75150</v>
      </c>
      <c r="AM20" t="s">
        <v>251</v>
      </c>
      <c r="AN20" t="s">
        <v>477</v>
      </c>
      <c r="AO20">
        <v>2752.9989999999998</v>
      </c>
      <c r="AR20" t="s">
        <v>116</v>
      </c>
      <c r="AS20" t="s">
        <v>119</v>
      </c>
      <c r="AT20" t="s">
        <v>222</v>
      </c>
      <c r="AU20" t="s">
        <v>250</v>
      </c>
      <c r="AV20" t="s">
        <v>48</v>
      </c>
      <c r="AW20">
        <v>1</v>
      </c>
      <c r="BB20">
        <v>0.98</v>
      </c>
      <c r="BC20" t="s">
        <v>66</v>
      </c>
      <c r="BF20" t="s">
        <v>116</v>
      </c>
      <c r="BG20" t="s">
        <v>119</v>
      </c>
      <c r="BH20" t="s">
        <v>250</v>
      </c>
      <c r="BI20">
        <v>4627</v>
      </c>
      <c r="BJ20">
        <v>1</v>
      </c>
      <c r="BK20" t="s">
        <v>222</v>
      </c>
      <c r="BL20" t="s">
        <v>174</v>
      </c>
      <c r="BM20">
        <v>0.98</v>
      </c>
      <c r="BN20" t="s">
        <v>66</v>
      </c>
      <c r="BO20" t="s">
        <v>178</v>
      </c>
      <c r="BP20">
        <v>2752.9989999999998</v>
      </c>
    </row>
    <row r="21" spans="1:68" ht="16.5">
      <c r="A21" s="127" t="str">
        <f t="shared" si="18"/>
        <v>신흥교통</v>
      </c>
      <c r="B21" s="128" t="str">
        <f t="shared" si="1"/>
        <v>김종관</v>
      </c>
      <c r="C21" s="129" t="str">
        <f t="shared" si="19"/>
        <v>F</v>
      </c>
      <c r="D21" s="130">
        <f t="shared" si="20"/>
        <v>0.78333333333333333</v>
      </c>
      <c r="E21" s="131">
        <f t="shared" si="21"/>
        <v>9380</v>
      </c>
      <c r="F21" s="132" t="str">
        <f t="shared" si="22"/>
        <v>13</v>
      </c>
      <c r="G21" s="133" t="str">
        <f t="shared" si="23"/>
        <v>71바6261</v>
      </c>
      <c r="H21" s="134">
        <f t="shared" si="24"/>
        <v>1</v>
      </c>
      <c r="I21" s="135">
        <f t="shared" si="25"/>
        <v>1294.2670000000001</v>
      </c>
      <c r="J21" s="136">
        <f t="shared" si="26"/>
        <v>1.4424950068716072E-2</v>
      </c>
      <c r="K21" s="136">
        <f t="shared" si="27"/>
        <v>0.47742831871801145</v>
      </c>
      <c r="L21" s="136">
        <f t="shared" si="28"/>
        <v>0.14293804910424202</v>
      </c>
      <c r="M21" s="137">
        <f t="shared" si="29"/>
        <v>22.527000000000001</v>
      </c>
      <c r="N21" s="138">
        <f t="shared" si="30"/>
        <v>0.46358286195970383</v>
      </c>
      <c r="O21" s="138">
        <f t="shared" si="31"/>
        <v>70.619122638528211</v>
      </c>
      <c r="P21" s="219">
        <f t="shared" si="32"/>
        <v>31</v>
      </c>
      <c r="Q21" s="220">
        <f t="shared" si="33"/>
        <v>6</v>
      </c>
      <c r="R21" s="220">
        <f t="shared" si="34"/>
        <v>914</v>
      </c>
      <c r="T21">
        <v>525</v>
      </c>
      <c r="U21">
        <v>9380</v>
      </c>
      <c r="V21" t="s">
        <v>252</v>
      </c>
      <c r="W21">
        <v>1294.2670000000001</v>
      </c>
      <c r="X21">
        <v>786.65899999999999</v>
      </c>
      <c r="Y21">
        <v>1.645</v>
      </c>
      <c r="Z21">
        <v>22.527000000000001</v>
      </c>
      <c r="AA21">
        <v>86.539433000000002</v>
      </c>
      <c r="AB21">
        <v>1.248327</v>
      </c>
      <c r="AC21">
        <v>41.316375999999998</v>
      </c>
      <c r="AD21" s="1">
        <v>185</v>
      </c>
      <c r="AE21">
        <v>6</v>
      </c>
      <c r="AF21">
        <v>914</v>
      </c>
      <c r="AG21">
        <v>94</v>
      </c>
      <c r="AH21">
        <v>14.955806000000001</v>
      </c>
      <c r="AI21">
        <v>4310.7</v>
      </c>
      <c r="AJ21">
        <v>190.1</v>
      </c>
      <c r="AK21">
        <v>31</v>
      </c>
      <c r="AL21">
        <v>44568</v>
      </c>
      <c r="AM21" t="s">
        <v>253</v>
      </c>
      <c r="AN21" t="s">
        <v>478</v>
      </c>
      <c r="AO21">
        <v>1294.2670000000001</v>
      </c>
      <c r="AR21" t="s">
        <v>116</v>
      </c>
      <c r="AS21" t="s">
        <v>117</v>
      </c>
      <c r="AT21" t="s">
        <v>200</v>
      </c>
      <c r="AU21" t="s">
        <v>252</v>
      </c>
      <c r="AV21" t="s">
        <v>193</v>
      </c>
      <c r="AW21">
        <v>1</v>
      </c>
      <c r="BB21">
        <v>0.78333333333333333</v>
      </c>
      <c r="BC21" t="s">
        <v>70</v>
      </c>
      <c r="BF21" t="s">
        <v>116</v>
      </c>
      <c r="BG21" t="s">
        <v>117</v>
      </c>
      <c r="BH21" t="s">
        <v>252</v>
      </c>
      <c r="BI21">
        <v>9380</v>
      </c>
      <c r="BJ21">
        <v>1</v>
      </c>
      <c r="BK21" t="s">
        <v>200</v>
      </c>
      <c r="BL21" t="s">
        <v>174</v>
      </c>
      <c r="BM21">
        <v>0.78333333333333333</v>
      </c>
      <c r="BN21" t="s">
        <v>70</v>
      </c>
      <c r="BO21" t="s">
        <v>186</v>
      </c>
      <c r="BP21">
        <v>1294.2670000000001</v>
      </c>
    </row>
    <row r="22" spans="1:68" ht="16.5">
      <c r="A22" s="110" t="str">
        <f t="shared" si="18"/>
        <v>신흥교통</v>
      </c>
      <c r="B22" s="111" t="str">
        <f t="shared" si="1"/>
        <v>김종현B</v>
      </c>
      <c r="C22" s="112" t="str">
        <f t="shared" si="19"/>
        <v>B</v>
      </c>
      <c r="D22" s="113">
        <f t="shared" si="20"/>
        <v>0.91052631578947374</v>
      </c>
      <c r="E22" s="114">
        <f t="shared" si="21"/>
        <v>922</v>
      </c>
      <c r="F22" s="115" t="str">
        <f t="shared" si="22"/>
        <v>46</v>
      </c>
      <c r="G22" s="116" t="str">
        <f t="shared" si="23"/>
        <v>71바6288</v>
      </c>
      <c r="H22" s="117">
        <f t="shared" si="24"/>
        <v>1</v>
      </c>
      <c r="I22" s="118">
        <f t="shared" si="25"/>
        <v>1527.7529999999999</v>
      </c>
      <c r="J22" s="119">
        <f t="shared" si="26"/>
        <v>2.3977628706609345E-2</v>
      </c>
      <c r="K22" s="119">
        <f t="shared" si="27"/>
        <v>0.43428123642507171</v>
      </c>
      <c r="L22" s="119">
        <f t="shared" si="28"/>
        <v>0.13222032619147206</v>
      </c>
      <c r="M22" s="120">
        <f t="shared" si="29"/>
        <v>19.675000000000001</v>
      </c>
      <c r="N22" s="121">
        <f t="shared" si="30"/>
        <v>0.78546728430577462</v>
      </c>
      <c r="O22" s="121">
        <f t="shared" si="31"/>
        <v>74.619392009048582</v>
      </c>
      <c r="P22" s="221">
        <f t="shared" si="32"/>
        <v>32</v>
      </c>
      <c r="Q22" s="222">
        <f t="shared" si="33"/>
        <v>12</v>
      </c>
      <c r="R22" s="222">
        <f t="shared" si="34"/>
        <v>1140</v>
      </c>
      <c r="T22">
        <v>525</v>
      </c>
      <c r="U22">
        <v>922</v>
      </c>
      <c r="V22" t="s">
        <v>379</v>
      </c>
      <c r="W22">
        <v>1527.7529999999999</v>
      </c>
      <c r="X22">
        <v>883.06</v>
      </c>
      <c r="Y22">
        <v>1.73</v>
      </c>
      <c r="Z22">
        <v>19.675000000000001</v>
      </c>
      <c r="AA22">
        <v>100.833866</v>
      </c>
      <c r="AB22">
        <v>2.4177569999999999</v>
      </c>
      <c r="AC22">
        <v>43.790255999999999</v>
      </c>
      <c r="AD22" s="1">
        <v>202</v>
      </c>
      <c r="AE22">
        <v>12</v>
      </c>
      <c r="AF22">
        <v>1140</v>
      </c>
      <c r="AG22">
        <v>100</v>
      </c>
      <c r="AH22">
        <v>15.151189</v>
      </c>
      <c r="AI22">
        <v>3087.4</v>
      </c>
      <c r="AJ22">
        <v>754.9</v>
      </c>
      <c r="AK22">
        <v>32</v>
      </c>
      <c r="AL22">
        <v>13231</v>
      </c>
      <c r="AM22" t="s">
        <v>380</v>
      </c>
      <c r="AN22" t="s">
        <v>479</v>
      </c>
      <c r="AO22">
        <v>1527.7529999999999</v>
      </c>
      <c r="AR22" t="s">
        <v>116</v>
      </c>
      <c r="AS22" t="s">
        <v>119</v>
      </c>
      <c r="AT22" t="s">
        <v>224</v>
      </c>
      <c r="AU22" t="s">
        <v>379</v>
      </c>
      <c r="AV22" t="s">
        <v>193</v>
      </c>
      <c r="AW22">
        <v>1</v>
      </c>
      <c r="BB22">
        <v>0.91052631578947374</v>
      </c>
      <c r="BC22" t="s">
        <v>68</v>
      </c>
      <c r="BF22" t="s">
        <v>116</v>
      </c>
      <c r="BG22" t="s">
        <v>119</v>
      </c>
      <c r="BH22" t="s">
        <v>379</v>
      </c>
      <c r="BI22">
        <v>922</v>
      </c>
      <c r="BJ22">
        <v>1</v>
      </c>
      <c r="BK22" t="s">
        <v>224</v>
      </c>
      <c r="BL22" t="s">
        <v>174</v>
      </c>
      <c r="BM22">
        <v>0.91052631578947374</v>
      </c>
      <c r="BN22" t="s">
        <v>68</v>
      </c>
      <c r="BO22" t="s">
        <v>175</v>
      </c>
      <c r="BP22">
        <v>1527.7529999999999</v>
      </c>
    </row>
    <row r="23" spans="1:68" ht="16.5">
      <c r="A23" s="127" t="str">
        <f t="shared" si="18"/>
        <v>신흥교통</v>
      </c>
      <c r="B23" s="128" t="str">
        <f t="shared" si="1"/>
        <v>김지윤</v>
      </c>
      <c r="C23" s="129" t="str">
        <f t="shared" si="19"/>
        <v>C</v>
      </c>
      <c r="D23" s="130">
        <f t="shared" si="20"/>
        <v>0.87217391304347824</v>
      </c>
      <c r="E23" s="131">
        <f t="shared" si="21"/>
        <v>4512</v>
      </c>
      <c r="F23" s="132" t="str">
        <f t="shared" si="22"/>
        <v>13</v>
      </c>
      <c r="G23" s="133" t="str">
        <f t="shared" si="23"/>
        <v>70바4015</v>
      </c>
      <c r="H23" s="134">
        <f t="shared" si="24"/>
        <v>1</v>
      </c>
      <c r="I23" s="135">
        <f t="shared" si="25"/>
        <v>1908.2670000000001</v>
      </c>
      <c r="J23" s="136">
        <f t="shared" si="26"/>
        <v>5.3959059582603438E-3</v>
      </c>
      <c r="K23" s="136">
        <f t="shared" si="27"/>
        <v>0.36368126024263508</v>
      </c>
      <c r="L23" s="136">
        <f t="shared" si="28"/>
        <v>0.21223445146826936</v>
      </c>
      <c r="M23" s="137">
        <f t="shared" si="29"/>
        <v>15.352</v>
      </c>
      <c r="N23" s="138">
        <f t="shared" si="30"/>
        <v>0</v>
      </c>
      <c r="O23" s="138">
        <f t="shared" si="31"/>
        <v>18.131634619264496</v>
      </c>
      <c r="P23" s="219">
        <f t="shared" si="32"/>
        <v>14</v>
      </c>
      <c r="Q23" s="220">
        <f t="shared" si="33"/>
        <v>0</v>
      </c>
      <c r="R23" s="220">
        <f t="shared" si="34"/>
        <v>346</v>
      </c>
      <c r="T23">
        <v>525</v>
      </c>
      <c r="U23">
        <v>4512</v>
      </c>
      <c r="V23" t="s">
        <v>381</v>
      </c>
      <c r="W23">
        <v>1908.2670000000001</v>
      </c>
      <c r="X23">
        <v>951.11</v>
      </c>
      <c r="Y23">
        <v>2.0059999999999998</v>
      </c>
      <c r="Z23">
        <v>15.352</v>
      </c>
      <c r="AA23">
        <v>113.302753</v>
      </c>
      <c r="AB23">
        <v>0.611371</v>
      </c>
      <c r="AC23">
        <v>41.206088000000001</v>
      </c>
      <c r="AD23" s="1">
        <v>405</v>
      </c>
      <c r="AE23">
        <v>0</v>
      </c>
      <c r="AF23">
        <v>346</v>
      </c>
      <c r="AG23">
        <v>69</v>
      </c>
      <c r="AH23">
        <v>16.842193999999999</v>
      </c>
      <c r="AI23">
        <v>136.5</v>
      </c>
      <c r="AJ23">
        <v>0</v>
      </c>
      <c r="AK23">
        <v>14</v>
      </c>
      <c r="AL23">
        <v>10394</v>
      </c>
      <c r="AM23" t="s">
        <v>382</v>
      </c>
      <c r="AN23" t="s">
        <v>480</v>
      </c>
      <c r="AO23">
        <v>1908.2670000000001</v>
      </c>
      <c r="AR23" t="s">
        <v>116</v>
      </c>
      <c r="AS23" t="s">
        <v>117</v>
      </c>
      <c r="AT23" t="s">
        <v>375</v>
      </c>
      <c r="AU23" t="s">
        <v>381</v>
      </c>
      <c r="AV23" t="s">
        <v>48</v>
      </c>
      <c r="AW23">
        <v>1</v>
      </c>
      <c r="BB23">
        <v>0.87217391304347824</v>
      </c>
      <c r="BC23" t="s">
        <v>69</v>
      </c>
      <c r="BF23" t="s">
        <v>116</v>
      </c>
      <c r="BG23" t="s">
        <v>117</v>
      </c>
      <c r="BH23" t="s">
        <v>381</v>
      </c>
      <c r="BI23">
        <v>4512</v>
      </c>
      <c r="BJ23">
        <v>1</v>
      </c>
      <c r="BK23" t="s">
        <v>375</v>
      </c>
      <c r="BL23" t="s">
        <v>174</v>
      </c>
      <c r="BM23">
        <v>0.87217391304347824</v>
      </c>
      <c r="BN23" t="s">
        <v>69</v>
      </c>
      <c r="BO23" t="s">
        <v>177</v>
      </c>
      <c r="BP23">
        <v>1908.2670000000001</v>
      </c>
    </row>
    <row r="24" spans="1:68" ht="16.5">
      <c r="A24" s="110" t="str">
        <f t="shared" si="18"/>
        <v>신흥교통</v>
      </c>
      <c r="B24" s="111" t="str">
        <f t="shared" si="1"/>
        <v>김철민</v>
      </c>
      <c r="C24" s="112" t="str">
        <f t="shared" si="19"/>
        <v>D</v>
      </c>
      <c r="D24" s="113">
        <f t="shared" si="20"/>
        <v>0.80199305563672174</v>
      </c>
      <c r="E24" s="114">
        <f t="shared" si="21"/>
        <v>1734</v>
      </c>
      <c r="F24" s="115" t="str">
        <f t="shared" si="22"/>
        <v>13</v>
      </c>
      <c r="G24" s="116" t="str">
        <f t="shared" si="23"/>
        <v>71바6277</v>
      </c>
      <c r="H24" s="117">
        <f t="shared" si="24"/>
        <v>2</v>
      </c>
      <c r="I24" s="118">
        <f t="shared" si="25"/>
        <v>2091.9540000000002</v>
      </c>
      <c r="J24" s="119">
        <f t="shared" si="26"/>
        <v>5.2464758605269647E-2</v>
      </c>
      <c r="K24" s="119">
        <f t="shared" si="27"/>
        <v>0.43359069630199176</v>
      </c>
      <c r="L24" s="119">
        <f t="shared" si="28"/>
        <v>0.27199450848345613</v>
      </c>
      <c r="M24" s="120">
        <f t="shared" si="29"/>
        <v>20.420000000000002</v>
      </c>
      <c r="N24" s="121">
        <f t="shared" si="30"/>
        <v>0.19120879330998672</v>
      </c>
      <c r="O24" s="121">
        <f t="shared" si="31"/>
        <v>26.912637658380632</v>
      </c>
      <c r="P24" s="221">
        <f t="shared" si="32"/>
        <v>35</v>
      </c>
      <c r="Q24" s="222">
        <f t="shared" si="33"/>
        <v>4</v>
      </c>
      <c r="R24" s="222">
        <f t="shared" si="34"/>
        <v>563</v>
      </c>
      <c r="T24">
        <v>525</v>
      </c>
      <c r="U24">
        <v>1734</v>
      </c>
      <c r="V24" t="s">
        <v>254</v>
      </c>
      <c r="W24">
        <v>2091.9540000000002</v>
      </c>
      <c r="X24">
        <v>1183.5239999999999</v>
      </c>
      <c r="Y24">
        <v>1.768</v>
      </c>
      <c r="Z24">
        <v>20.420000000000002</v>
      </c>
      <c r="AA24">
        <v>141.05720099999999</v>
      </c>
      <c r="AB24">
        <v>7.4005320000000001</v>
      </c>
      <c r="AC24">
        <v>61.161090000000002</v>
      </c>
      <c r="AD24" s="1">
        <v>569</v>
      </c>
      <c r="AE24">
        <v>4</v>
      </c>
      <c r="AF24">
        <v>563</v>
      </c>
      <c r="AG24">
        <v>67</v>
      </c>
      <c r="AH24">
        <v>14.830536</v>
      </c>
      <c r="AI24">
        <v>225.4</v>
      </c>
      <c r="AJ24">
        <v>0</v>
      </c>
      <c r="AK24">
        <v>35</v>
      </c>
      <c r="AL24">
        <v>41275</v>
      </c>
      <c r="AM24" t="s">
        <v>255</v>
      </c>
      <c r="AN24" t="s">
        <v>481</v>
      </c>
      <c r="AO24">
        <v>1976.3420000000001</v>
      </c>
      <c r="AR24" t="s">
        <v>116</v>
      </c>
      <c r="AS24" t="s">
        <v>117</v>
      </c>
      <c r="AT24" t="s">
        <v>204</v>
      </c>
      <c r="AU24" t="s">
        <v>254</v>
      </c>
      <c r="AV24" t="s">
        <v>48</v>
      </c>
      <c r="AW24">
        <v>2</v>
      </c>
      <c r="BB24">
        <v>0.80199305563672174</v>
      </c>
      <c r="BC24" t="s">
        <v>67</v>
      </c>
      <c r="BF24" t="s">
        <v>116</v>
      </c>
      <c r="BG24" t="s">
        <v>117</v>
      </c>
      <c r="BH24" t="s">
        <v>254</v>
      </c>
      <c r="BI24">
        <v>1734</v>
      </c>
      <c r="BJ24">
        <v>2</v>
      </c>
      <c r="BK24" t="s">
        <v>204</v>
      </c>
      <c r="BL24" t="s">
        <v>375</v>
      </c>
      <c r="BM24">
        <v>0.80199305563672174</v>
      </c>
      <c r="BN24" t="s">
        <v>67</v>
      </c>
      <c r="BO24" t="s">
        <v>179</v>
      </c>
      <c r="BP24">
        <v>2091.9540000000002</v>
      </c>
    </row>
    <row r="25" spans="1:68" ht="16.5">
      <c r="A25" s="127" t="str">
        <f t="shared" si="18"/>
        <v>신흥교통</v>
      </c>
      <c r="B25" s="128" t="str">
        <f t="shared" si="1"/>
        <v>김태산</v>
      </c>
      <c r="C25" s="129" t="str">
        <f t="shared" si="19"/>
        <v>F</v>
      </c>
      <c r="D25" s="130">
        <f t="shared" si="20"/>
        <v>0.70833333333333337</v>
      </c>
      <c r="E25" s="131">
        <f t="shared" si="21"/>
        <v>7807</v>
      </c>
      <c r="F25" s="132" t="str">
        <f t="shared" si="22"/>
        <v>82</v>
      </c>
      <c r="G25" s="133" t="str">
        <f t="shared" si="23"/>
        <v>70바4007</v>
      </c>
      <c r="H25" s="134">
        <f t="shared" si="24"/>
        <v>1</v>
      </c>
      <c r="I25" s="135">
        <f t="shared" si="25"/>
        <v>1467.6</v>
      </c>
      <c r="J25" s="136">
        <f t="shared" si="26"/>
        <v>1.592084529241727E-2</v>
      </c>
      <c r="K25" s="136">
        <f t="shared" si="27"/>
        <v>0.37283600063384359</v>
      </c>
      <c r="L25" s="136">
        <f t="shared" si="28"/>
        <v>0.21054783319705644</v>
      </c>
      <c r="M25" s="137">
        <f t="shared" si="29"/>
        <v>20.690999999999999</v>
      </c>
      <c r="N25" s="138">
        <f t="shared" si="30"/>
        <v>0.20441537203597712</v>
      </c>
      <c r="O25" s="138">
        <f t="shared" si="31"/>
        <v>23.098937040065415</v>
      </c>
      <c r="P25" s="219">
        <f t="shared" si="32"/>
        <v>17</v>
      </c>
      <c r="Q25" s="220">
        <f t="shared" si="33"/>
        <v>3</v>
      </c>
      <c r="R25" s="220">
        <f t="shared" si="34"/>
        <v>339</v>
      </c>
      <c r="T25">
        <v>525</v>
      </c>
      <c r="U25">
        <v>7807</v>
      </c>
      <c r="V25" t="s">
        <v>256</v>
      </c>
      <c r="W25">
        <v>1467.6</v>
      </c>
      <c r="X25">
        <v>863.47900000000004</v>
      </c>
      <c r="Y25">
        <v>1.7</v>
      </c>
      <c r="Z25">
        <v>20.690999999999999</v>
      </c>
      <c r="AA25">
        <v>85.718312999999995</v>
      </c>
      <c r="AB25">
        <v>1.364708</v>
      </c>
      <c r="AC25">
        <v>31.958873000000001</v>
      </c>
      <c r="AD25" s="1">
        <v>309</v>
      </c>
      <c r="AE25">
        <v>3</v>
      </c>
      <c r="AF25">
        <v>339</v>
      </c>
      <c r="AG25">
        <v>68</v>
      </c>
      <c r="AH25">
        <v>17.121195</v>
      </c>
      <c r="AI25">
        <v>368.1</v>
      </c>
      <c r="AJ25">
        <v>0</v>
      </c>
      <c r="AK25">
        <v>17</v>
      </c>
      <c r="AL25">
        <v>5199</v>
      </c>
      <c r="AM25" t="s">
        <v>257</v>
      </c>
      <c r="AN25" t="s">
        <v>482</v>
      </c>
      <c r="AO25">
        <v>1467.6</v>
      </c>
      <c r="AR25" t="s">
        <v>116</v>
      </c>
      <c r="AS25" t="s">
        <v>121</v>
      </c>
      <c r="AT25" t="s">
        <v>198</v>
      </c>
      <c r="AU25" t="s">
        <v>256</v>
      </c>
      <c r="AV25" t="s">
        <v>48</v>
      </c>
      <c r="AW25">
        <v>1</v>
      </c>
      <c r="BB25">
        <v>0.70833333333333337</v>
      </c>
      <c r="BC25" t="s">
        <v>70</v>
      </c>
      <c r="BF25" t="s">
        <v>116</v>
      </c>
      <c r="BG25" t="s">
        <v>121</v>
      </c>
      <c r="BH25" t="s">
        <v>256</v>
      </c>
      <c r="BI25">
        <v>7807</v>
      </c>
      <c r="BJ25">
        <v>1</v>
      </c>
      <c r="BK25" t="s">
        <v>198</v>
      </c>
      <c r="BL25" t="s">
        <v>174</v>
      </c>
      <c r="BM25">
        <v>0.70833333333333337</v>
      </c>
      <c r="BN25" t="s">
        <v>70</v>
      </c>
      <c r="BO25" t="s">
        <v>186</v>
      </c>
      <c r="BP25">
        <v>1467.6</v>
      </c>
    </row>
    <row r="26" spans="1:68" ht="16.5">
      <c r="A26" s="110" t="str">
        <f t="shared" si="18"/>
        <v>신흥교통</v>
      </c>
      <c r="B26" s="111" t="str">
        <f t="shared" si="1"/>
        <v>김화윤</v>
      </c>
      <c r="C26" s="112" t="str">
        <f t="shared" si="19"/>
        <v>B</v>
      </c>
      <c r="D26" s="113">
        <f t="shared" si="20"/>
        <v>0.92095238095238086</v>
      </c>
      <c r="E26" s="114">
        <f t="shared" si="21"/>
        <v>5658</v>
      </c>
      <c r="F26" s="115" t="str">
        <f t="shared" si="22"/>
        <v>13</v>
      </c>
      <c r="G26" s="116" t="str">
        <f t="shared" si="23"/>
        <v>71바6262</v>
      </c>
      <c r="H26" s="117">
        <f t="shared" si="24"/>
        <v>1</v>
      </c>
      <c r="I26" s="118">
        <f t="shared" si="25"/>
        <v>2177.0520000000001</v>
      </c>
      <c r="J26" s="119">
        <f t="shared" si="26"/>
        <v>8.4821628183957609E-2</v>
      </c>
      <c r="K26" s="119">
        <f t="shared" si="27"/>
        <v>0.36225927874846869</v>
      </c>
      <c r="L26" s="119">
        <f t="shared" si="28"/>
        <v>0.14744709818598728</v>
      </c>
      <c r="M26" s="120">
        <f t="shared" si="29"/>
        <v>16.643000000000001</v>
      </c>
      <c r="N26" s="121">
        <f t="shared" si="30"/>
        <v>0.27560205268408838</v>
      </c>
      <c r="O26" s="121">
        <f t="shared" si="31"/>
        <v>12.907362800704805</v>
      </c>
      <c r="P26" s="221">
        <f t="shared" si="32"/>
        <v>15</v>
      </c>
      <c r="Q26" s="222">
        <f t="shared" si="33"/>
        <v>6</v>
      </c>
      <c r="R26" s="222">
        <f t="shared" si="34"/>
        <v>281</v>
      </c>
      <c r="T26">
        <v>525</v>
      </c>
      <c r="U26">
        <v>5658</v>
      </c>
      <c r="V26" t="s">
        <v>383</v>
      </c>
      <c r="W26">
        <v>2177.0520000000001</v>
      </c>
      <c r="X26">
        <v>1125.9490000000001</v>
      </c>
      <c r="Y26">
        <v>1.9339999999999999</v>
      </c>
      <c r="Z26">
        <v>16.643000000000001</v>
      </c>
      <c r="AA26">
        <v>142.12803099999999</v>
      </c>
      <c r="AB26">
        <v>12.055531</v>
      </c>
      <c r="AC26">
        <v>51.487197999999999</v>
      </c>
      <c r="AD26" s="1">
        <v>321</v>
      </c>
      <c r="AE26">
        <v>6</v>
      </c>
      <c r="AF26">
        <v>281</v>
      </c>
      <c r="AG26">
        <v>77</v>
      </c>
      <c r="AH26">
        <v>15.317541</v>
      </c>
      <c r="AI26">
        <v>174.8</v>
      </c>
      <c r="AJ26">
        <v>0</v>
      </c>
      <c r="AK26">
        <v>15</v>
      </c>
      <c r="AL26">
        <v>12119</v>
      </c>
      <c r="AM26" t="s">
        <v>384</v>
      </c>
      <c r="AN26" t="s">
        <v>483</v>
      </c>
      <c r="AO26">
        <v>2177.0520000000001</v>
      </c>
      <c r="AR26" t="s">
        <v>116</v>
      </c>
      <c r="AS26" t="s">
        <v>117</v>
      </c>
      <c r="AT26" t="s">
        <v>202</v>
      </c>
      <c r="AU26" t="s">
        <v>383</v>
      </c>
      <c r="AV26" t="s">
        <v>193</v>
      </c>
      <c r="AW26">
        <v>1</v>
      </c>
      <c r="BB26">
        <v>0.92095238095238086</v>
      </c>
      <c r="BC26" t="s">
        <v>68</v>
      </c>
      <c r="BF26" t="s">
        <v>116</v>
      </c>
      <c r="BG26" t="s">
        <v>117</v>
      </c>
      <c r="BH26" t="s">
        <v>383</v>
      </c>
      <c r="BI26">
        <v>5658</v>
      </c>
      <c r="BJ26">
        <v>1</v>
      </c>
      <c r="BK26" t="s">
        <v>202</v>
      </c>
      <c r="BL26" t="s">
        <v>174</v>
      </c>
      <c r="BM26">
        <v>0.92095238095238086</v>
      </c>
      <c r="BN26" t="s">
        <v>68</v>
      </c>
      <c r="BO26" t="s">
        <v>175</v>
      </c>
      <c r="BP26">
        <v>2177.0520000000001</v>
      </c>
    </row>
    <row r="27" spans="1:68" ht="16.5">
      <c r="A27" s="127" t="str">
        <f t="shared" si="18"/>
        <v>신흥교통</v>
      </c>
      <c r="B27" s="128" t="str">
        <f t="shared" si="1"/>
        <v>노경록</v>
      </c>
      <c r="C27" s="129" t="str">
        <f t="shared" si="19"/>
        <v>C</v>
      </c>
      <c r="D27" s="130">
        <f t="shared" si="20"/>
        <v>0.88291288461218287</v>
      </c>
      <c r="E27" s="131">
        <f t="shared" si="21"/>
        <v>310</v>
      </c>
      <c r="F27" s="132" t="str">
        <f t="shared" si="22"/>
        <v>93</v>
      </c>
      <c r="G27" s="133" t="str">
        <f t="shared" si="23"/>
        <v>70바4005</v>
      </c>
      <c r="H27" s="134">
        <f t="shared" si="24"/>
        <v>4</v>
      </c>
      <c r="I27" s="135">
        <f t="shared" si="25"/>
        <v>844.39</v>
      </c>
      <c r="J27" s="136">
        <f t="shared" si="26"/>
        <v>3.1900283665311856E-2</v>
      </c>
      <c r="K27" s="136">
        <f t="shared" si="27"/>
        <v>0.36267298308169588</v>
      </c>
      <c r="L27" s="136">
        <f t="shared" si="28"/>
        <v>0.23567308944918819</v>
      </c>
      <c r="M27" s="137">
        <f t="shared" si="29"/>
        <v>16.760999999999999</v>
      </c>
      <c r="N27" s="138">
        <f t="shared" si="30"/>
        <v>0</v>
      </c>
      <c r="O27" s="138">
        <f t="shared" si="31"/>
        <v>9.1190089887374324</v>
      </c>
      <c r="P27" s="219">
        <f t="shared" si="32"/>
        <v>0</v>
      </c>
      <c r="Q27" s="220">
        <f t="shared" si="33"/>
        <v>0</v>
      </c>
      <c r="R27" s="220">
        <f t="shared" si="34"/>
        <v>77</v>
      </c>
      <c r="T27">
        <v>525</v>
      </c>
      <c r="U27">
        <v>310</v>
      </c>
      <c r="V27" t="s">
        <v>258</v>
      </c>
      <c r="W27">
        <v>844.39</v>
      </c>
      <c r="X27">
        <v>457.86500000000001</v>
      </c>
      <c r="Y27">
        <v>1.8440000000000001</v>
      </c>
      <c r="Z27">
        <v>16.760999999999999</v>
      </c>
      <c r="AA27">
        <v>53.299432000000003</v>
      </c>
      <c r="AB27">
        <v>1.700267</v>
      </c>
      <c r="AC27">
        <v>19.330264</v>
      </c>
      <c r="AD27" s="1">
        <v>199</v>
      </c>
      <c r="AE27">
        <v>0</v>
      </c>
      <c r="AF27">
        <v>77</v>
      </c>
      <c r="AG27">
        <v>76</v>
      </c>
      <c r="AH27">
        <v>15.842382000000001</v>
      </c>
      <c r="AI27">
        <v>204.4</v>
      </c>
      <c r="AJ27">
        <v>0</v>
      </c>
      <c r="AK27">
        <v>0</v>
      </c>
      <c r="AL27">
        <v>0</v>
      </c>
      <c r="AM27" t="s">
        <v>259</v>
      </c>
      <c r="AN27" t="s">
        <v>484</v>
      </c>
      <c r="AO27">
        <v>327.39999999999998</v>
      </c>
      <c r="AR27" t="s">
        <v>116</v>
      </c>
      <c r="AS27" t="s">
        <v>122</v>
      </c>
      <c r="AT27" t="s">
        <v>229</v>
      </c>
      <c r="AU27" t="s">
        <v>258</v>
      </c>
      <c r="AV27" t="s">
        <v>48</v>
      </c>
      <c r="AW27">
        <v>4</v>
      </c>
      <c r="BB27">
        <v>0.88291288461218287</v>
      </c>
      <c r="BC27" t="s">
        <v>69</v>
      </c>
      <c r="BF27" t="s">
        <v>116</v>
      </c>
      <c r="BG27" t="s">
        <v>122</v>
      </c>
      <c r="BH27" t="s">
        <v>258</v>
      </c>
      <c r="BI27">
        <v>310</v>
      </c>
      <c r="BJ27">
        <v>4</v>
      </c>
      <c r="BK27" t="s">
        <v>229</v>
      </c>
      <c r="BL27" t="s">
        <v>206</v>
      </c>
      <c r="BM27">
        <v>0.88291288461218287</v>
      </c>
      <c r="BN27" t="s">
        <v>69</v>
      </c>
      <c r="BO27" t="s">
        <v>177</v>
      </c>
      <c r="BP27">
        <v>844.39</v>
      </c>
    </row>
    <row r="28" spans="1:68" ht="16.5">
      <c r="A28" s="110" t="str">
        <f t="shared" si="18"/>
        <v>신흥교통</v>
      </c>
      <c r="B28" s="111" t="str">
        <f t="shared" si="1"/>
        <v>마일영</v>
      </c>
      <c r="C28" s="112" t="str">
        <f t="shared" si="19"/>
        <v>A</v>
      </c>
      <c r="D28" s="113">
        <f t="shared" si="20"/>
        <v>0.96043478260869575</v>
      </c>
      <c r="E28" s="114">
        <f t="shared" si="21"/>
        <v>2010</v>
      </c>
      <c r="F28" s="115" t="str">
        <f t="shared" si="22"/>
        <v>13</v>
      </c>
      <c r="G28" s="116" t="str">
        <f t="shared" si="23"/>
        <v>71바6290</v>
      </c>
      <c r="H28" s="117">
        <f t="shared" si="24"/>
        <v>1</v>
      </c>
      <c r="I28" s="118">
        <f t="shared" si="25"/>
        <v>2365.0439999999999</v>
      </c>
      <c r="J28" s="119">
        <f t="shared" si="26"/>
        <v>2.0323381992913416E-2</v>
      </c>
      <c r="K28" s="119">
        <f t="shared" si="27"/>
        <v>0.36993657709598221</v>
      </c>
      <c r="L28" s="119">
        <f t="shared" si="28"/>
        <v>6.0463991367602464E-2</v>
      </c>
      <c r="M28" s="120">
        <f t="shared" si="29"/>
        <v>13.836</v>
      </c>
      <c r="N28" s="121">
        <f t="shared" si="30"/>
        <v>0</v>
      </c>
      <c r="O28" s="121">
        <f t="shared" si="31"/>
        <v>4.9470538391674745</v>
      </c>
      <c r="P28" s="221">
        <f t="shared" si="32"/>
        <v>1</v>
      </c>
      <c r="Q28" s="222">
        <f t="shared" si="33"/>
        <v>0</v>
      </c>
      <c r="R28" s="222">
        <f t="shared" si="34"/>
        <v>117</v>
      </c>
      <c r="T28">
        <v>525</v>
      </c>
      <c r="U28">
        <v>2010</v>
      </c>
      <c r="V28" t="s">
        <v>260</v>
      </c>
      <c r="W28">
        <v>2365.0439999999999</v>
      </c>
      <c r="X28">
        <v>1070.759</v>
      </c>
      <c r="Y28">
        <v>2.2090000000000001</v>
      </c>
      <c r="Z28">
        <v>13.836</v>
      </c>
      <c r="AA28">
        <v>141.59774200000001</v>
      </c>
      <c r="AB28">
        <v>2.877745</v>
      </c>
      <c r="AC28">
        <v>52.382184000000002</v>
      </c>
      <c r="AD28" s="1">
        <v>143</v>
      </c>
      <c r="AE28">
        <v>0</v>
      </c>
      <c r="AF28">
        <v>117</v>
      </c>
      <c r="AG28">
        <v>71</v>
      </c>
      <c r="AH28">
        <v>16.702553999999999</v>
      </c>
      <c r="AI28">
        <v>407.2</v>
      </c>
      <c r="AJ28">
        <v>0</v>
      </c>
      <c r="AK28">
        <v>1</v>
      </c>
      <c r="AL28">
        <v>2837</v>
      </c>
      <c r="AM28" t="s">
        <v>261</v>
      </c>
      <c r="AN28" t="s">
        <v>485</v>
      </c>
      <c r="AO28">
        <v>2365.0439999999999</v>
      </c>
      <c r="AR28" t="s">
        <v>116</v>
      </c>
      <c r="AS28" t="s">
        <v>117</v>
      </c>
      <c r="AT28" t="s">
        <v>206</v>
      </c>
      <c r="AU28" t="s">
        <v>260</v>
      </c>
      <c r="AV28" t="s">
        <v>48</v>
      </c>
      <c r="AW28">
        <v>1</v>
      </c>
      <c r="BB28">
        <v>0.96043478260869575</v>
      </c>
      <c r="BC28" t="s">
        <v>66</v>
      </c>
      <c r="BF28" t="s">
        <v>116</v>
      </c>
      <c r="BG28" t="s">
        <v>117</v>
      </c>
      <c r="BH28" t="s">
        <v>260</v>
      </c>
      <c r="BI28">
        <v>2010</v>
      </c>
      <c r="BJ28">
        <v>1</v>
      </c>
      <c r="BK28" t="s">
        <v>206</v>
      </c>
      <c r="BL28" t="s">
        <v>174</v>
      </c>
      <c r="BM28">
        <v>0.96043478260869575</v>
      </c>
      <c r="BN28" t="s">
        <v>66</v>
      </c>
      <c r="BO28" t="s">
        <v>178</v>
      </c>
      <c r="BP28">
        <v>2365.0439999999999</v>
      </c>
    </row>
    <row r="29" spans="1:68" ht="16.5">
      <c r="A29" s="127" t="str">
        <f t="shared" si="18"/>
        <v>신흥교통</v>
      </c>
      <c r="B29" s="128" t="str">
        <f t="shared" si="1"/>
        <v>박경배</v>
      </c>
      <c r="C29" s="129" t="str">
        <f t="shared" si="19"/>
        <v>D</v>
      </c>
      <c r="D29" s="130">
        <f t="shared" si="20"/>
        <v>0.83272727272727265</v>
      </c>
      <c r="E29" s="131">
        <f t="shared" si="21"/>
        <v>6539</v>
      </c>
      <c r="F29" s="132" t="str">
        <f t="shared" si="22"/>
        <v>13</v>
      </c>
      <c r="G29" s="133" t="str">
        <f t="shared" si="23"/>
        <v>71바6275</v>
      </c>
      <c r="H29" s="134">
        <f t="shared" si="24"/>
        <v>1</v>
      </c>
      <c r="I29" s="135">
        <f t="shared" si="25"/>
        <v>5245.45</v>
      </c>
      <c r="J29" s="136">
        <f t="shared" si="26"/>
        <v>2.2174834245553443E-2</v>
      </c>
      <c r="K29" s="136">
        <f t="shared" si="27"/>
        <v>0.48528038561121672</v>
      </c>
      <c r="L29" s="136">
        <f t="shared" si="28"/>
        <v>0.21084940281577369</v>
      </c>
      <c r="M29" s="137">
        <f t="shared" si="29"/>
        <v>18.655000000000001</v>
      </c>
      <c r="N29" s="138">
        <f t="shared" si="30"/>
        <v>1.3916823151493198</v>
      </c>
      <c r="O29" s="138">
        <f t="shared" si="31"/>
        <v>40.454107845847354</v>
      </c>
      <c r="P29" s="219">
        <f t="shared" si="32"/>
        <v>151</v>
      </c>
      <c r="Q29" s="220">
        <f t="shared" si="33"/>
        <v>73</v>
      </c>
      <c r="R29" s="220">
        <f t="shared" si="34"/>
        <v>2122</v>
      </c>
      <c r="T29">
        <v>525</v>
      </c>
      <c r="U29">
        <v>6539</v>
      </c>
      <c r="V29" t="s">
        <v>262</v>
      </c>
      <c r="W29">
        <v>5245.45</v>
      </c>
      <c r="X29">
        <v>2863.549</v>
      </c>
      <c r="Y29">
        <v>1.8320000000000001</v>
      </c>
      <c r="Z29">
        <v>18.655000000000001</v>
      </c>
      <c r="AA29">
        <v>380.67274400000002</v>
      </c>
      <c r="AB29">
        <v>8.4413549999999997</v>
      </c>
      <c r="AC29">
        <v>184.73301599999999</v>
      </c>
      <c r="AD29" s="1">
        <v>1106</v>
      </c>
      <c r="AE29">
        <v>73</v>
      </c>
      <c r="AF29">
        <v>2122</v>
      </c>
      <c r="AG29">
        <v>72</v>
      </c>
      <c r="AH29">
        <v>13.77942</v>
      </c>
      <c r="AI29">
        <v>874.8</v>
      </c>
      <c r="AJ29">
        <v>0</v>
      </c>
      <c r="AK29">
        <v>151</v>
      </c>
      <c r="AL29">
        <v>208502</v>
      </c>
      <c r="AM29" t="s">
        <v>263</v>
      </c>
      <c r="AN29" t="s">
        <v>486</v>
      </c>
      <c r="AO29">
        <v>5245.45</v>
      </c>
      <c r="AR29" t="s">
        <v>116</v>
      </c>
      <c r="AS29" t="s">
        <v>117</v>
      </c>
      <c r="AT29" t="s">
        <v>203</v>
      </c>
      <c r="AU29" t="s">
        <v>262</v>
      </c>
      <c r="AV29" t="s">
        <v>48</v>
      </c>
      <c r="AW29">
        <v>1</v>
      </c>
      <c r="BB29">
        <v>0.83272727272727265</v>
      </c>
      <c r="BC29" t="s">
        <v>67</v>
      </c>
      <c r="BF29" t="s">
        <v>116</v>
      </c>
      <c r="BG29" t="s">
        <v>117</v>
      </c>
      <c r="BH29" t="s">
        <v>262</v>
      </c>
      <c r="BI29">
        <v>6539</v>
      </c>
      <c r="BJ29">
        <v>1</v>
      </c>
      <c r="BK29" t="s">
        <v>203</v>
      </c>
      <c r="BL29" t="s">
        <v>174</v>
      </c>
      <c r="BM29">
        <v>0.83272727272727265</v>
      </c>
      <c r="BN29" t="s">
        <v>67</v>
      </c>
      <c r="BO29" t="s">
        <v>179</v>
      </c>
      <c r="BP29">
        <v>5245.45</v>
      </c>
    </row>
    <row r="30" spans="1:68" ht="16.5">
      <c r="A30" s="110" t="str">
        <f t="shared" si="18"/>
        <v>신흥교통</v>
      </c>
      <c r="B30" s="111" t="str">
        <f t="shared" si="1"/>
        <v>박명대</v>
      </c>
      <c r="C30" s="112" t="str">
        <f t="shared" si="19"/>
        <v>A</v>
      </c>
      <c r="D30" s="113">
        <f t="shared" si="20"/>
        <v>0.97550000000000003</v>
      </c>
      <c r="E30" s="114">
        <f t="shared" si="21"/>
        <v>2086</v>
      </c>
      <c r="F30" s="115" t="str">
        <f t="shared" si="22"/>
        <v>93</v>
      </c>
      <c r="G30" s="116" t="str">
        <f t="shared" si="23"/>
        <v>70바4005</v>
      </c>
      <c r="H30" s="117">
        <f t="shared" si="24"/>
        <v>1</v>
      </c>
      <c r="I30" s="118">
        <f t="shared" si="25"/>
        <v>2216.721</v>
      </c>
      <c r="J30" s="119">
        <f t="shared" si="26"/>
        <v>4.3977389580913372E-2</v>
      </c>
      <c r="K30" s="119">
        <f t="shared" si="27"/>
        <v>0.37788766234615256</v>
      </c>
      <c r="L30" s="119">
        <f t="shared" si="28"/>
        <v>0.18225117188856874</v>
      </c>
      <c r="M30" s="120">
        <f t="shared" si="29"/>
        <v>16.088999999999999</v>
      </c>
      <c r="N30" s="121">
        <f t="shared" si="30"/>
        <v>0</v>
      </c>
      <c r="O30" s="121">
        <f t="shared" si="31"/>
        <v>3.6991574492234252</v>
      </c>
      <c r="P30" s="221">
        <f t="shared" si="32"/>
        <v>7</v>
      </c>
      <c r="Q30" s="222">
        <f t="shared" si="33"/>
        <v>0</v>
      </c>
      <c r="R30" s="222">
        <f t="shared" si="34"/>
        <v>82</v>
      </c>
      <c r="T30">
        <v>525</v>
      </c>
      <c r="U30">
        <v>2086</v>
      </c>
      <c r="V30" t="s">
        <v>264</v>
      </c>
      <c r="W30">
        <v>2216.721</v>
      </c>
      <c r="X30">
        <v>1136.44</v>
      </c>
      <c r="Y30">
        <v>1.9510000000000001</v>
      </c>
      <c r="Z30">
        <v>16.088999999999999</v>
      </c>
      <c r="AA30">
        <v>143.02079000000001</v>
      </c>
      <c r="AB30">
        <v>6.2896809999999999</v>
      </c>
      <c r="AC30">
        <v>54.045791999999999</v>
      </c>
      <c r="AD30" s="1">
        <v>404</v>
      </c>
      <c r="AE30">
        <v>0</v>
      </c>
      <c r="AF30">
        <v>82</v>
      </c>
      <c r="AG30">
        <v>76</v>
      </c>
      <c r="AH30">
        <v>15.499292000000001</v>
      </c>
      <c r="AI30">
        <v>1380.5</v>
      </c>
      <c r="AJ30">
        <v>0</v>
      </c>
      <c r="AK30">
        <v>7</v>
      </c>
      <c r="AL30">
        <v>1812</v>
      </c>
      <c r="AM30" t="s">
        <v>265</v>
      </c>
      <c r="AN30" t="s">
        <v>487</v>
      </c>
      <c r="AO30">
        <v>2216.721</v>
      </c>
      <c r="AR30" t="s">
        <v>116</v>
      </c>
      <c r="AS30" t="s">
        <v>122</v>
      </c>
      <c r="AT30" t="s">
        <v>229</v>
      </c>
      <c r="AU30" t="s">
        <v>264</v>
      </c>
      <c r="AV30" t="s">
        <v>48</v>
      </c>
      <c r="AW30">
        <v>1</v>
      </c>
      <c r="BB30">
        <v>0.97550000000000003</v>
      </c>
      <c r="BC30" t="s">
        <v>66</v>
      </c>
      <c r="BF30" t="s">
        <v>116</v>
      </c>
      <c r="BG30" t="s">
        <v>122</v>
      </c>
      <c r="BH30" t="s">
        <v>264</v>
      </c>
      <c r="BI30">
        <v>2086</v>
      </c>
      <c r="BJ30">
        <v>1</v>
      </c>
      <c r="BK30" t="s">
        <v>229</v>
      </c>
      <c r="BL30" t="s">
        <v>174</v>
      </c>
      <c r="BM30">
        <v>0.97550000000000003</v>
      </c>
      <c r="BN30" t="s">
        <v>66</v>
      </c>
      <c r="BO30" t="s">
        <v>178</v>
      </c>
      <c r="BP30">
        <v>2216.721</v>
      </c>
    </row>
    <row r="31" spans="1:68" ht="16.5">
      <c r="A31" s="127" t="str">
        <f t="shared" si="18"/>
        <v>신흥교통</v>
      </c>
      <c r="B31" s="128" t="str">
        <f t="shared" si="1"/>
        <v>박인재</v>
      </c>
      <c r="C31" s="129" t="str">
        <f t="shared" si="19"/>
        <v>C</v>
      </c>
      <c r="D31" s="130">
        <f t="shared" si="20"/>
        <v>0.85356202102866452</v>
      </c>
      <c r="E31" s="131">
        <f t="shared" si="21"/>
        <v>7400</v>
      </c>
      <c r="F31" s="132" t="str">
        <f t="shared" si="22"/>
        <v>46</v>
      </c>
      <c r="G31" s="133" t="str">
        <f t="shared" si="23"/>
        <v>71바6292</v>
      </c>
      <c r="H31" s="134">
        <f t="shared" si="24"/>
        <v>2</v>
      </c>
      <c r="I31" s="135">
        <f t="shared" si="25"/>
        <v>476.512</v>
      </c>
      <c r="J31" s="136">
        <f t="shared" si="26"/>
        <v>2.3097384425498288E-2</v>
      </c>
      <c r="K31" s="136">
        <f t="shared" si="27"/>
        <v>0.48599090617736335</v>
      </c>
      <c r="L31" s="136">
        <f t="shared" si="28"/>
        <v>0.16159089382848701</v>
      </c>
      <c r="M31" s="137">
        <f t="shared" si="29"/>
        <v>19.859000000000002</v>
      </c>
      <c r="N31" s="138">
        <f t="shared" si="30"/>
        <v>0</v>
      </c>
      <c r="O31" s="138">
        <f t="shared" si="31"/>
        <v>23.787280327343669</v>
      </c>
      <c r="P31" s="219">
        <f t="shared" si="32"/>
        <v>24</v>
      </c>
      <c r="Q31" s="220">
        <f t="shared" si="33"/>
        <v>0</v>
      </c>
      <c r="R31" s="220">
        <f t="shared" si="34"/>
        <v>124</v>
      </c>
      <c r="T31">
        <v>525</v>
      </c>
      <c r="U31">
        <v>7400</v>
      </c>
      <c r="V31" t="s">
        <v>266</v>
      </c>
      <c r="W31">
        <v>521.28700000000003</v>
      </c>
      <c r="X31">
        <v>301.08999999999997</v>
      </c>
      <c r="Y31">
        <v>1.7310000000000001</v>
      </c>
      <c r="Z31">
        <v>19.859000000000002</v>
      </c>
      <c r="AA31">
        <v>38.051105</v>
      </c>
      <c r="AB31">
        <v>0.87888100000000002</v>
      </c>
      <c r="AC31">
        <v>18.492491000000001</v>
      </c>
      <c r="AD31" s="1">
        <v>77</v>
      </c>
      <c r="AE31">
        <v>0</v>
      </c>
      <c r="AF31">
        <v>124</v>
      </c>
      <c r="AG31">
        <v>92</v>
      </c>
      <c r="AH31">
        <v>13.699654000000001</v>
      </c>
      <c r="AI31">
        <v>1521.6</v>
      </c>
      <c r="AJ31">
        <v>174</v>
      </c>
      <c r="AK31">
        <v>24</v>
      </c>
      <c r="AL31">
        <v>12915</v>
      </c>
      <c r="AM31" t="s">
        <v>267</v>
      </c>
      <c r="AN31" t="s">
        <v>488</v>
      </c>
      <c r="AO31">
        <v>238.42099999999999</v>
      </c>
      <c r="AR31" t="s">
        <v>116</v>
      </c>
      <c r="AS31" t="s">
        <v>119</v>
      </c>
      <c r="AT31" t="s">
        <v>226</v>
      </c>
      <c r="AU31" t="s">
        <v>266</v>
      </c>
      <c r="AV31" t="s">
        <v>48</v>
      </c>
      <c r="AW31">
        <v>2</v>
      </c>
      <c r="BB31">
        <v>0.85356202102866452</v>
      </c>
      <c r="BC31" t="s">
        <v>69</v>
      </c>
      <c r="BF31" t="s">
        <v>116</v>
      </c>
      <c r="BG31" t="s">
        <v>119</v>
      </c>
      <c r="BH31" t="s">
        <v>266</v>
      </c>
      <c r="BI31">
        <v>7400</v>
      </c>
      <c r="BJ31">
        <v>2</v>
      </c>
      <c r="BK31" t="s">
        <v>226</v>
      </c>
      <c r="BL31" t="s">
        <v>224</v>
      </c>
      <c r="BM31">
        <v>0.85356202102866452</v>
      </c>
      <c r="BN31" t="s">
        <v>69</v>
      </c>
      <c r="BO31" t="s">
        <v>177</v>
      </c>
      <c r="BP31">
        <v>476.512</v>
      </c>
    </row>
    <row r="32" spans="1:68" ht="16.5">
      <c r="A32" s="110" t="str">
        <f t="shared" si="18"/>
        <v>신흥교통</v>
      </c>
      <c r="B32" s="111" t="str">
        <f t="shared" si="1"/>
        <v>배면</v>
      </c>
      <c r="C32" s="112" t="str">
        <f t="shared" si="19"/>
        <v>A</v>
      </c>
      <c r="D32" s="113">
        <f t="shared" si="20"/>
        <v>0.96790224756607246</v>
      </c>
      <c r="E32" s="114">
        <f t="shared" si="21"/>
        <v>6307</v>
      </c>
      <c r="F32" s="115" t="str">
        <f t="shared" si="22"/>
        <v>330</v>
      </c>
      <c r="G32" s="116" t="str">
        <f t="shared" si="23"/>
        <v>70바4013</v>
      </c>
      <c r="H32" s="117">
        <f t="shared" si="24"/>
        <v>4</v>
      </c>
      <c r="I32" s="118">
        <f t="shared" si="25"/>
        <v>993.94599999999991</v>
      </c>
      <c r="J32" s="119">
        <f t="shared" si="26"/>
        <v>2.1376944217786863E-2</v>
      </c>
      <c r="K32" s="119">
        <f t="shared" si="27"/>
        <v>0.27409921273094134</v>
      </c>
      <c r="L32" s="119">
        <f t="shared" si="28"/>
        <v>0.16701108510925142</v>
      </c>
      <c r="M32" s="120">
        <f t="shared" si="29"/>
        <v>20.72</v>
      </c>
      <c r="N32" s="121">
        <f t="shared" si="30"/>
        <v>0</v>
      </c>
      <c r="O32" s="121">
        <f t="shared" si="31"/>
        <v>10.563954178597227</v>
      </c>
      <c r="P32" s="221">
        <f t="shared" si="32"/>
        <v>5</v>
      </c>
      <c r="Q32" s="222">
        <f t="shared" si="33"/>
        <v>0</v>
      </c>
      <c r="R32" s="222">
        <f t="shared" si="34"/>
        <v>105</v>
      </c>
      <c r="T32">
        <v>525</v>
      </c>
      <c r="U32">
        <v>6307</v>
      </c>
      <c r="V32" t="s">
        <v>268</v>
      </c>
      <c r="W32">
        <v>993.94600000000003</v>
      </c>
      <c r="X32">
        <v>354.08100000000002</v>
      </c>
      <c r="Y32">
        <v>2.8069999999999999</v>
      </c>
      <c r="Z32">
        <v>20.72</v>
      </c>
      <c r="AA32">
        <v>30.458328999999999</v>
      </c>
      <c r="AB32">
        <v>0.65110599999999996</v>
      </c>
      <c r="AC32">
        <v>8.3486039999999999</v>
      </c>
      <c r="AD32" s="1">
        <v>166</v>
      </c>
      <c r="AE32">
        <v>0</v>
      </c>
      <c r="AF32">
        <v>105</v>
      </c>
      <c r="AG32">
        <v>108</v>
      </c>
      <c r="AH32">
        <v>32.632978000000001</v>
      </c>
      <c r="AI32">
        <v>10711.7</v>
      </c>
      <c r="AJ32">
        <v>3565.9</v>
      </c>
      <c r="AK32">
        <v>5</v>
      </c>
      <c r="AL32">
        <v>2968</v>
      </c>
      <c r="AM32" t="s">
        <v>269</v>
      </c>
      <c r="AN32" t="s">
        <v>489</v>
      </c>
      <c r="AO32">
        <v>253.91</v>
      </c>
      <c r="AR32" t="s">
        <v>116</v>
      </c>
      <c r="AS32" t="s">
        <v>118</v>
      </c>
      <c r="AT32" t="s">
        <v>210</v>
      </c>
      <c r="AU32" t="s">
        <v>268</v>
      </c>
      <c r="AV32" t="s">
        <v>48</v>
      </c>
      <c r="AW32">
        <v>4</v>
      </c>
      <c r="BB32">
        <v>0.96790224756607246</v>
      </c>
      <c r="BC32" t="s">
        <v>66</v>
      </c>
      <c r="BF32" t="s">
        <v>116</v>
      </c>
      <c r="BG32" t="s">
        <v>118</v>
      </c>
      <c r="BH32" t="s">
        <v>268</v>
      </c>
      <c r="BI32">
        <v>6307</v>
      </c>
      <c r="BJ32">
        <v>4</v>
      </c>
      <c r="BK32" t="s">
        <v>210</v>
      </c>
      <c r="BL32" t="s">
        <v>219</v>
      </c>
      <c r="BM32">
        <v>0.96790224756607246</v>
      </c>
      <c r="BN32" t="s">
        <v>66</v>
      </c>
      <c r="BO32" t="s">
        <v>178</v>
      </c>
      <c r="BP32">
        <v>993.94599999999991</v>
      </c>
    </row>
    <row r="33" spans="1:68" ht="16.5">
      <c r="A33" s="127" t="str">
        <f t="shared" si="18"/>
        <v>신흥교통</v>
      </c>
      <c r="B33" s="128" t="str">
        <f t="shared" si="1"/>
        <v>배정현</v>
      </c>
      <c r="C33" s="129" t="str">
        <f t="shared" si="19"/>
        <v>D</v>
      </c>
      <c r="D33" s="130">
        <f t="shared" si="20"/>
        <v>0.80032718788727941</v>
      </c>
      <c r="E33" s="131">
        <f t="shared" si="21"/>
        <v>9972</v>
      </c>
      <c r="F33" s="132" t="str">
        <f t="shared" si="22"/>
        <v>330</v>
      </c>
      <c r="G33" s="133" t="str">
        <f t="shared" si="23"/>
        <v>70바4013</v>
      </c>
      <c r="H33" s="134">
        <f t="shared" si="24"/>
        <v>7</v>
      </c>
      <c r="I33" s="135">
        <f t="shared" si="25"/>
        <v>3173.8849999999998</v>
      </c>
      <c r="J33" s="136">
        <f t="shared" si="26"/>
        <v>2.9749116612090478E-2</v>
      </c>
      <c r="K33" s="136">
        <f t="shared" si="27"/>
        <v>0.3285004175721814</v>
      </c>
      <c r="L33" s="136">
        <f t="shared" si="28"/>
        <v>0.14556292997383335</v>
      </c>
      <c r="M33" s="137">
        <f t="shared" si="29"/>
        <v>24.475000000000001</v>
      </c>
      <c r="N33" s="138">
        <f t="shared" si="30"/>
        <v>0</v>
      </c>
      <c r="O33" s="138">
        <f t="shared" si="31"/>
        <v>2.3315274497973304</v>
      </c>
      <c r="P33" s="219">
        <f t="shared" si="32"/>
        <v>41</v>
      </c>
      <c r="Q33" s="220">
        <f t="shared" si="33"/>
        <v>0</v>
      </c>
      <c r="R33" s="220">
        <f t="shared" si="34"/>
        <v>74</v>
      </c>
      <c r="T33">
        <v>525</v>
      </c>
      <c r="U33">
        <v>9972</v>
      </c>
      <c r="V33" t="s">
        <v>270</v>
      </c>
      <c r="W33">
        <v>3173.8850000000002</v>
      </c>
      <c r="X33">
        <v>1226.895</v>
      </c>
      <c r="Y33">
        <v>2.5870000000000002</v>
      </c>
      <c r="Z33">
        <v>24.475000000000001</v>
      </c>
      <c r="AA33">
        <v>101.505804</v>
      </c>
      <c r="AB33">
        <v>3.0197080000000001</v>
      </c>
      <c r="AC33">
        <v>33.344698999999999</v>
      </c>
      <c r="AD33" s="1">
        <v>462</v>
      </c>
      <c r="AE33">
        <v>0</v>
      </c>
      <c r="AF33">
        <v>74</v>
      </c>
      <c r="AG33">
        <v>113</v>
      </c>
      <c r="AH33">
        <v>31.268014000000001</v>
      </c>
      <c r="AI33">
        <v>35480.6</v>
      </c>
      <c r="AJ33">
        <v>24589.4</v>
      </c>
      <c r="AK33">
        <v>41</v>
      </c>
      <c r="AL33">
        <v>25920</v>
      </c>
      <c r="AM33" t="s">
        <v>271</v>
      </c>
      <c r="AN33" t="s">
        <v>490</v>
      </c>
      <c r="AO33">
        <v>974.226</v>
      </c>
      <c r="AR33" t="s">
        <v>116</v>
      </c>
      <c r="AS33" t="s">
        <v>118</v>
      </c>
      <c r="AT33" t="s">
        <v>210</v>
      </c>
      <c r="AU33" t="s">
        <v>270</v>
      </c>
      <c r="AV33" t="s">
        <v>48</v>
      </c>
      <c r="AW33">
        <v>7</v>
      </c>
      <c r="BB33">
        <v>0.80032718788727941</v>
      </c>
      <c r="BC33" t="s">
        <v>67</v>
      </c>
      <c r="BF33" t="s">
        <v>116</v>
      </c>
      <c r="BG33" t="s">
        <v>118</v>
      </c>
      <c r="BH33" t="s">
        <v>270</v>
      </c>
      <c r="BI33">
        <v>9972</v>
      </c>
      <c r="BJ33">
        <v>7</v>
      </c>
      <c r="BK33" t="s">
        <v>210</v>
      </c>
      <c r="BL33" t="s">
        <v>207</v>
      </c>
      <c r="BM33">
        <v>0.80032718788727941</v>
      </c>
      <c r="BN33" t="s">
        <v>67</v>
      </c>
      <c r="BO33" t="s">
        <v>179</v>
      </c>
      <c r="BP33">
        <v>3173.8849999999998</v>
      </c>
    </row>
    <row r="34" spans="1:68" ht="16.5">
      <c r="A34" s="110" t="str">
        <f t="shared" si="18"/>
        <v>신흥교통</v>
      </c>
      <c r="B34" s="111" t="str">
        <f t="shared" si="1"/>
        <v>백종찬</v>
      </c>
      <c r="C34" s="112" t="str">
        <f t="shared" si="19"/>
        <v>B</v>
      </c>
      <c r="D34" s="113">
        <f t="shared" si="20"/>
        <v>0.94029978331459119</v>
      </c>
      <c r="E34" s="114">
        <f t="shared" si="21"/>
        <v>5247</v>
      </c>
      <c r="F34" s="115" t="str">
        <f t="shared" si="22"/>
        <v>82</v>
      </c>
      <c r="G34" s="116" t="str">
        <f t="shared" si="23"/>
        <v>70바4006</v>
      </c>
      <c r="H34" s="117">
        <f t="shared" si="24"/>
        <v>2</v>
      </c>
      <c r="I34" s="118">
        <f t="shared" si="25"/>
        <v>579.79599999999994</v>
      </c>
      <c r="J34" s="119">
        <f t="shared" si="26"/>
        <v>1.9366270045012377E-2</v>
      </c>
      <c r="K34" s="119">
        <f t="shared" si="27"/>
        <v>0.3693972385222079</v>
      </c>
      <c r="L34" s="119">
        <f t="shared" si="28"/>
        <v>0.22249204892755386</v>
      </c>
      <c r="M34" s="120">
        <f t="shared" si="29"/>
        <v>15.965999999999999</v>
      </c>
      <c r="N34" s="121">
        <f t="shared" si="30"/>
        <v>0</v>
      </c>
      <c r="O34" s="121">
        <v>80</v>
      </c>
      <c r="P34" s="221">
        <f t="shared" si="32"/>
        <v>7</v>
      </c>
      <c r="Q34" s="222">
        <f t="shared" si="33"/>
        <v>0</v>
      </c>
      <c r="R34" s="222">
        <f t="shared" si="34"/>
        <v>43</v>
      </c>
      <c r="T34">
        <v>525</v>
      </c>
      <c r="U34">
        <v>5247</v>
      </c>
      <c r="V34" t="s">
        <v>272</v>
      </c>
      <c r="W34">
        <v>579.79600000000005</v>
      </c>
      <c r="X34">
        <v>307.339</v>
      </c>
      <c r="Y34">
        <v>1.887</v>
      </c>
      <c r="Z34">
        <v>15.965999999999999</v>
      </c>
      <c r="AA34">
        <v>36.776105999999999</v>
      </c>
      <c r="AB34">
        <v>0.71221599999999996</v>
      </c>
      <c r="AC34">
        <v>13.584992</v>
      </c>
      <c r="AD34" s="1">
        <v>129</v>
      </c>
      <c r="AE34">
        <v>0</v>
      </c>
      <c r="AF34">
        <v>43</v>
      </c>
      <c r="AG34">
        <v>79</v>
      </c>
      <c r="AH34">
        <v>15.765561999999999</v>
      </c>
      <c r="AI34">
        <v>205.5</v>
      </c>
      <c r="AJ34">
        <v>0</v>
      </c>
      <c r="AK34">
        <v>7</v>
      </c>
      <c r="AL34">
        <v>2720</v>
      </c>
      <c r="AM34" t="s">
        <v>273</v>
      </c>
      <c r="AN34" t="s">
        <v>491</v>
      </c>
      <c r="AO34">
        <v>520.87699999999995</v>
      </c>
      <c r="AR34" t="s">
        <v>116</v>
      </c>
      <c r="AS34" t="s">
        <v>121</v>
      </c>
      <c r="AT34" t="s">
        <v>195</v>
      </c>
      <c r="AU34" t="s">
        <v>272</v>
      </c>
      <c r="AV34" t="s">
        <v>48</v>
      </c>
      <c r="AW34">
        <v>2</v>
      </c>
      <c r="BB34">
        <v>0.94029978331459119</v>
      </c>
      <c r="BC34" t="s">
        <v>68</v>
      </c>
      <c r="BF34" t="s">
        <v>116</v>
      </c>
      <c r="BG34" t="s">
        <v>121</v>
      </c>
      <c r="BH34" t="s">
        <v>272</v>
      </c>
      <c r="BI34">
        <v>5247</v>
      </c>
      <c r="BJ34">
        <v>2</v>
      </c>
      <c r="BK34" t="s">
        <v>195</v>
      </c>
      <c r="BL34" t="s">
        <v>219</v>
      </c>
      <c r="BM34">
        <v>0.94029978331459119</v>
      </c>
      <c r="BN34" t="s">
        <v>68</v>
      </c>
      <c r="BO34" t="s">
        <v>175</v>
      </c>
      <c r="BP34">
        <v>579.79599999999994</v>
      </c>
    </row>
    <row r="35" spans="1:68" ht="16.5">
      <c r="A35" s="127" t="str">
        <f t="shared" si="18"/>
        <v>신흥교통</v>
      </c>
      <c r="B35" s="128" t="str">
        <f t="shared" si="1"/>
        <v>변성만</v>
      </c>
      <c r="C35" s="129" t="str">
        <f t="shared" si="19"/>
        <v>C</v>
      </c>
      <c r="D35" s="130">
        <f t="shared" si="20"/>
        <v>0.89121212121212123</v>
      </c>
      <c r="E35" s="131">
        <f t="shared" si="21"/>
        <v>320</v>
      </c>
      <c r="F35" s="132" t="str">
        <f t="shared" si="22"/>
        <v>330</v>
      </c>
      <c r="G35" s="133" t="str">
        <f t="shared" si="23"/>
        <v>71바6297</v>
      </c>
      <c r="H35" s="134">
        <f t="shared" si="24"/>
        <v>1</v>
      </c>
      <c r="I35" s="135">
        <f t="shared" si="25"/>
        <v>4501.4380000000001</v>
      </c>
      <c r="J35" s="136">
        <f t="shared" si="26"/>
        <v>1.6581170412286239E-2</v>
      </c>
      <c r="K35" s="136">
        <f t="shared" si="27"/>
        <v>0.260209712156035</v>
      </c>
      <c r="L35" s="136">
        <f t="shared" si="28"/>
        <v>6.1535891419586361E-2</v>
      </c>
      <c r="M35" s="137">
        <f t="shared" si="29"/>
        <v>19.960999999999999</v>
      </c>
      <c r="N35" s="138">
        <f t="shared" si="30"/>
        <v>0</v>
      </c>
      <c r="O35" s="138">
        <f t="shared" si="31"/>
        <v>6.1758042652148042</v>
      </c>
      <c r="P35" s="219">
        <f t="shared" si="32"/>
        <v>4</v>
      </c>
      <c r="Q35" s="220">
        <f t="shared" si="33"/>
        <v>0</v>
      </c>
      <c r="R35" s="220">
        <f t="shared" si="34"/>
        <v>278</v>
      </c>
      <c r="T35">
        <v>525</v>
      </c>
      <c r="U35">
        <v>320</v>
      </c>
      <c r="V35" t="s">
        <v>274</v>
      </c>
      <c r="W35">
        <v>4501.4380000000001</v>
      </c>
      <c r="X35">
        <v>1530.7090000000001</v>
      </c>
      <c r="Y35">
        <v>2.9409999999999998</v>
      </c>
      <c r="Z35">
        <v>19.960999999999999</v>
      </c>
      <c r="AA35">
        <v>131.89135300000001</v>
      </c>
      <c r="AB35">
        <v>2.1869130000000001</v>
      </c>
      <c r="AC35">
        <v>34.319411000000002</v>
      </c>
      <c r="AD35" s="1">
        <v>277</v>
      </c>
      <c r="AE35">
        <v>0</v>
      </c>
      <c r="AF35">
        <v>278</v>
      </c>
      <c r="AG35">
        <v>112</v>
      </c>
      <c r="AH35">
        <v>34.129894</v>
      </c>
      <c r="AI35">
        <v>38503.800000000003</v>
      </c>
      <c r="AJ35">
        <v>18076.7</v>
      </c>
      <c r="AK35">
        <v>4</v>
      </c>
      <c r="AL35">
        <v>983</v>
      </c>
      <c r="AM35" t="s">
        <v>275</v>
      </c>
      <c r="AN35" t="s">
        <v>492</v>
      </c>
      <c r="AO35">
        <v>4501.4380000000001</v>
      </c>
      <c r="AR35" t="s">
        <v>116</v>
      </c>
      <c r="AS35" t="s">
        <v>118</v>
      </c>
      <c r="AT35" t="s">
        <v>216</v>
      </c>
      <c r="AU35" t="s">
        <v>274</v>
      </c>
      <c r="AV35" t="s">
        <v>48</v>
      </c>
      <c r="AW35">
        <v>1</v>
      </c>
      <c r="BB35">
        <v>0.89121212121212123</v>
      </c>
      <c r="BC35" t="s">
        <v>69</v>
      </c>
      <c r="BF35" t="s">
        <v>116</v>
      </c>
      <c r="BG35" t="s">
        <v>118</v>
      </c>
      <c r="BH35" t="s">
        <v>274</v>
      </c>
      <c r="BI35">
        <v>320</v>
      </c>
      <c r="BJ35">
        <v>1</v>
      </c>
      <c r="BK35" t="s">
        <v>216</v>
      </c>
      <c r="BL35" t="s">
        <v>174</v>
      </c>
      <c r="BM35">
        <v>0.89121212121212123</v>
      </c>
      <c r="BN35" t="s">
        <v>69</v>
      </c>
      <c r="BO35" t="s">
        <v>177</v>
      </c>
      <c r="BP35">
        <v>4501.4380000000001</v>
      </c>
    </row>
    <row r="36" spans="1:68" ht="16.5">
      <c r="A36" s="110" t="str">
        <f t="shared" si="18"/>
        <v>신흥교통</v>
      </c>
      <c r="B36" s="111" t="str">
        <f t="shared" si="1"/>
        <v>손영준</v>
      </c>
      <c r="C36" s="112" t="str">
        <f t="shared" si="19"/>
        <v>B</v>
      </c>
      <c r="D36" s="113">
        <f t="shared" si="20"/>
        <v>0.92857142857142849</v>
      </c>
      <c r="E36" s="114">
        <f t="shared" si="21"/>
        <v>9642</v>
      </c>
      <c r="F36" s="115" t="str">
        <f t="shared" si="22"/>
        <v>46</v>
      </c>
      <c r="G36" s="116" t="str">
        <f t="shared" si="23"/>
        <v>71바6289</v>
      </c>
      <c r="H36" s="117">
        <f t="shared" si="24"/>
        <v>1</v>
      </c>
      <c r="I36" s="118">
        <f t="shared" si="25"/>
        <v>1941.692</v>
      </c>
      <c r="J36" s="119">
        <f t="shared" si="26"/>
        <v>5.0183478818796191E-3</v>
      </c>
      <c r="K36" s="119">
        <f t="shared" si="27"/>
        <v>0.39905181066225953</v>
      </c>
      <c r="L36" s="119">
        <f t="shared" si="28"/>
        <v>0.11742336065658199</v>
      </c>
      <c r="M36" s="120">
        <f t="shared" si="29"/>
        <v>15.164999999999999</v>
      </c>
      <c r="N36" s="121">
        <f t="shared" si="30"/>
        <v>5.1501473972185081E-2</v>
      </c>
      <c r="O36" s="121">
        <f t="shared" si="31"/>
        <v>4.8411385533853979</v>
      </c>
      <c r="P36" s="221">
        <f t="shared" si="32"/>
        <v>2</v>
      </c>
      <c r="Q36" s="222">
        <f t="shared" si="33"/>
        <v>1</v>
      </c>
      <c r="R36" s="222">
        <f t="shared" si="34"/>
        <v>94</v>
      </c>
      <c r="T36">
        <v>525</v>
      </c>
      <c r="U36">
        <v>9642</v>
      </c>
      <c r="V36" t="s">
        <v>276</v>
      </c>
      <c r="W36">
        <v>1941.692</v>
      </c>
      <c r="X36">
        <v>995.79100000000005</v>
      </c>
      <c r="Y36">
        <v>1.95</v>
      </c>
      <c r="Z36">
        <v>15.164999999999999</v>
      </c>
      <c r="AA36">
        <v>126.639686</v>
      </c>
      <c r="AB36">
        <v>0.63552200000000003</v>
      </c>
      <c r="AC36">
        <v>50.535795999999998</v>
      </c>
      <c r="AD36" s="1">
        <v>228</v>
      </c>
      <c r="AE36">
        <v>1</v>
      </c>
      <c r="AF36">
        <v>94</v>
      </c>
      <c r="AG36">
        <v>64</v>
      </c>
      <c r="AH36">
        <v>15.332413000000001</v>
      </c>
      <c r="AI36">
        <v>18</v>
      </c>
      <c r="AJ36">
        <v>0</v>
      </c>
      <c r="AK36">
        <v>2</v>
      </c>
      <c r="AL36">
        <v>74</v>
      </c>
      <c r="AM36" t="s">
        <v>277</v>
      </c>
      <c r="AN36" t="s">
        <v>493</v>
      </c>
      <c r="AO36">
        <v>1941.692</v>
      </c>
      <c r="AR36" t="s">
        <v>116</v>
      </c>
      <c r="AS36" t="s">
        <v>119</v>
      </c>
      <c r="AT36" t="s">
        <v>225</v>
      </c>
      <c r="AU36" t="s">
        <v>276</v>
      </c>
      <c r="AV36" t="s">
        <v>48</v>
      </c>
      <c r="AW36">
        <v>1</v>
      </c>
      <c r="BB36">
        <v>0.92857142857142849</v>
      </c>
      <c r="BC36" t="s">
        <v>68</v>
      </c>
      <c r="BF36" t="s">
        <v>116</v>
      </c>
      <c r="BG36" t="s">
        <v>119</v>
      </c>
      <c r="BH36" t="s">
        <v>276</v>
      </c>
      <c r="BI36">
        <v>9642</v>
      </c>
      <c r="BJ36">
        <v>1</v>
      </c>
      <c r="BK36" t="s">
        <v>225</v>
      </c>
      <c r="BL36" t="s">
        <v>174</v>
      </c>
      <c r="BM36">
        <v>0.92857142857142849</v>
      </c>
      <c r="BN36" t="s">
        <v>68</v>
      </c>
      <c r="BO36" t="s">
        <v>175</v>
      </c>
      <c r="BP36">
        <v>1941.692</v>
      </c>
    </row>
    <row r="37" spans="1:68" ht="16.5">
      <c r="A37" s="127" t="str">
        <f t="shared" si="18"/>
        <v>신흥교통</v>
      </c>
      <c r="B37" s="128" t="str">
        <f t="shared" si="1"/>
        <v>송원순</v>
      </c>
      <c r="C37" s="129" t="str">
        <f t="shared" si="19"/>
        <v>D</v>
      </c>
      <c r="D37" s="130">
        <f t="shared" si="20"/>
        <v>0.81826086956521737</v>
      </c>
      <c r="E37" s="131">
        <f t="shared" si="21"/>
        <v>7290</v>
      </c>
      <c r="F37" s="132" t="str">
        <f t="shared" si="22"/>
        <v>13</v>
      </c>
      <c r="G37" s="133" t="str">
        <f t="shared" si="23"/>
        <v>71바6290</v>
      </c>
      <c r="H37" s="134">
        <f t="shared" si="24"/>
        <v>1</v>
      </c>
      <c r="I37" s="135">
        <f t="shared" si="25"/>
        <v>1613.136</v>
      </c>
      <c r="J37" s="136">
        <f t="shared" si="26"/>
        <v>1.6326587834268711E-3</v>
      </c>
      <c r="K37" s="136">
        <f t="shared" si="27"/>
        <v>0.41059007136373171</v>
      </c>
      <c r="L37" s="136">
        <f t="shared" si="28"/>
        <v>0.27895974053024669</v>
      </c>
      <c r="M37" s="137">
        <f t="shared" si="29"/>
        <v>17.527000000000001</v>
      </c>
      <c r="N37" s="138">
        <f t="shared" si="30"/>
        <v>0</v>
      </c>
      <c r="O37" s="138">
        <f t="shared" si="31"/>
        <v>17.35749496632646</v>
      </c>
      <c r="P37" s="219">
        <f t="shared" si="32"/>
        <v>15</v>
      </c>
      <c r="Q37" s="220">
        <f t="shared" si="33"/>
        <v>0</v>
      </c>
      <c r="R37" s="220">
        <f t="shared" si="34"/>
        <v>280</v>
      </c>
      <c r="T37">
        <v>525</v>
      </c>
      <c r="U37">
        <v>7290</v>
      </c>
      <c r="V37" t="s">
        <v>278</v>
      </c>
      <c r="W37">
        <v>1613.136</v>
      </c>
      <c r="X37">
        <v>856.928</v>
      </c>
      <c r="Y37">
        <v>1.8819999999999999</v>
      </c>
      <c r="Z37">
        <v>17.527000000000001</v>
      </c>
      <c r="AA37">
        <v>99.861649999999997</v>
      </c>
      <c r="AB37">
        <v>0.16303999999999999</v>
      </c>
      <c r="AC37">
        <v>41.002201999999997</v>
      </c>
      <c r="AD37" s="1">
        <v>450</v>
      </c>
      <c r="AE37">
        <v>0</v>
      </c>
      <c r="AF37">
        <v>280</v>
      </c>
      <c r="AG37">
        <v>67</v>
      </c>
      <c r="AH37">
        <v>16.153708000000002</v>
      </c>
      <c r="AI37">
        <v>28.1</v>
      </c>
      <c r="AJ37">
        <v>0</v>
      </c>
      <c r="AK37">
        <v>15</v>
      </c>
      <c r="AL37">
        <v>15432</v>
      </c>
      <c r="AM37" t="s">
        <v>279</v>
      </c>
      <c r="AN37" t="s">
        <v>494</v>
      </c>
      <c r="AO37">
        <v>1613.136</v>
      </c>
      <c r="AR37" t="s">
        <v>116</v>
      </c>
      <c r="AS37" t="s">
        <v>117</v>
      </c>
      <c r="AT37" t="s">
        <v>206</v>
      </c>
      <c r="AU37" t="s">
        <v>278</v>
      </c>
      <c r="AV37" t="s">
        <v>48</v>
      </c>
      <c r="AW37">
        <v>1</v>
      </c>
      <c r="BB37">
        <v>0.81826086956521737</v>
      </c>
      <c r="BC37" t="s">
        <v>67</v>
      </c>
      <c r="BF37" t="s">
        <v>116</v>
      </c>
      <c r="BG37" t="s">
        <v>117</v>
      </c>
      <c r="BH37" t="s">
        <v>278</v>
      </c>
      <c r="BI37">
        <v>7290</v>
      </c>
      <c r="BJ37">
        <v>1</v>
      </c>
      <c r="BK37" t="s">
        <v>206</v>
      </c>
      <c r="BL37" t="s">
        <v>174</v>
      </c>
      <c r="BM37">
        <v>0.81826086956521737</v>
      </c>
      <c r="BN37" t="s">
        <v>67</v>
      </c>
      <c r="BO37" t="s">
        <v>179</v>
      </c>
      <c r="BP37">
        <v>1613.136</v>
      </c>
    </row>
    <row r="38" spans="1:68" ht="16.5">
      <c r="A38" s="110" t="str">
        <f t="shared" si="18"/>
        <v>신흥교통</v>
      </c>
      <c r="B38" s="111" t="str">
        <f t="shared" si="1"/>
        <v>양계호</v>
      </c>
      <c r="C38" s="112" t="str">
        <f t="shared" si="19"/>
        <v>A</v>
      </c>
      <c r="D38" s="113">
        <f t="shared" si="20"/>
        <v>0.98195775765942428</v>
      </c>
      <c r="E38" s="114">
        <f t="shared" si="21"/>
        <v>7357</v>
      </c>
      <c r="F38" s="115" t="str">
        <f t="shared" si="22"/>
        <v>93</v>
      </c>
      <c r="G38" s="116" t="str">
        <f t="shared" si="23"/>
        <v>71바6296</v>
      </c>
      <c r="H38" s="117">
        <f t="shared" si="24"/>
        <v>2</v>
      </c>
      <c r="I38" s="118">
        <f t="shared" si="25"/>
        <v>1343.7150000000001</v>
      </c>
      <c r="J38" s="119">
        <f t="shared" si="26"/>
        <v>1.1633521793349113E-2</v>
      </c>
      <c r="K38" s="119">
        <f t="shared" si="27"/>
        <v>0.35419288043658409</v>
      </c>
      <c r="L38" s="119">
        <f t="shared" si="28"/>
        <v>0.21581957483543754</v>
      </c>
      <c r="M38" s="120">
        <f t="shared" si="29"/>
        <v>17.847999999999999</v>
      </c>
      <c r="N38" s="121">
        <f t="shared" si="30"/>
        <v>7.442054304670262E-2</v>
      </c>
      <c r="O38" s="121">
        <f t="shared" si="31"/>
        <v>2.6047190066345918</v>
      </c>
      <c r="P38" s="221">
        <f t="shared" si="32"/>
        <v>1</v>
      </c>
      <c r="Q38" s="222">
        <f t="shared" si="33"/>
        <v>1</v>
      </c>
      <c r="R38" s="222">
        <f t="shared" si="34"/>
        <v>35</v>
      </c>
      <c r="T38">
        <v>525</v>
      </c>
      <c r="U38">
        <v>7357</v>
      </c>
      <c r="V38" t="s">
        <v>280</v>
      </c>
      <c r="W38">
        <v>1343.7149999999999</v>
      </c>
      <c r="X38">
        <v>754.96699999999998</v>
      </c>
      <c r="Y38">
        <v>1.78</v>
      </c>
      <c r="Z38">
        <v>17.847999999999999</v>
      </c>
      <c r="AA38">
        <v>80.488867999999997</v>
      </c>
      <c r="AB38">
        <v>0.93636900000000001</v>
      </c>
      <c r="AC38">
        <v>28.508583999999999</v>
      </c>
      <c r="AD38" s="1">
        <v>290</v>
      </c>
      <c r="AE38">
        <v>1</v>
      </c>
      <c r="AF38">
        <v>35</v>
      </c>
      <c r="AG38">
        <v>72</v>
      </c>
      <c r="AH38">
        <v>16.694420000000001</v>
      </c>
      <c r="AI38">
        <v>649.9</v>
      </c>
      <c r="AJ38">
        <v>0</v>
      </c>
      <c r="AK38">
        <v>1</v>
      </c>
      <c r="AL38">
        <v>1924</v>
      </c>
      <c r="AM38" t="s">
        <v>281</v>
      </c>
      <c r="AN38" t="s">
        <v>495</v>
      </c>
      <c r="AO38">
        <v>1251.5550000000001</v>
      </c>
      <c r="AR38" t="s">
        <v>116</v>
      </c>
      <c r="AS38" t="s">
        <v>122</v>
      </c>
      <c r="AT38" t="s">
        <v>231</v>
      </c>
      <c r="AU38" t="s">
        <v>280</v>
      </c>
      <c r="AV38" t="s">
        <v>48</v>
      </c>
      <c r="AW38">
        <v>2</v>
      </c>
      <c r="BB38">
        <v>0.98195775765942428</v>
      </c>
      <c r="BC38" t="s">
        <v>66</v>
      </c>
      <c r="BF38" t="s">
        <v>116</v>
      </c>
      <c r="BG38" t="s">
        <v>122</v>
      </c>
      <c r="BH38" t="s">
        <v>280</v>
      </c>
      <c r="BI38">
        <v>7357</v>
      </c>
      <c r="BJ38">
        <v>2</v>
      </c>
      <c r="BK38" t="s">
        <v>231</v>
      </c>
      <c r="BL38" t="s">
        <v>229</v>
      </c>
      <c r="BM38">
        <v>0.98195775765942428</v>
      </c>
      <c r="BN38" t="s">
        <v>66</v>
      </c>
      <c r="BO38" t="s">
        <v>178</v>
      </c>
      <c r="BP38">
        <v>1343.7150000000001</v>
      </c>
    </row>
    <row r="39" spans="1:68" ht="16.5">
      <c r="A39" s="127" t="str">
        <f t="shared" si="18"/>
        <v>신흥교통</v>
      </c>
      <c r="B39" s="128" t="str">
        <f t="shared" si="1"/>
        <v>양정목</v>
      </c>
      <c r="C39" s="129" t="str">
        <f t="shared" si="19"/>
        <v>C</v>
      </c>
      <c r="D39" s="130">
        <f t="shared" si="20"/>
        <v>0.8879429795431103</v>
      </c>
      <c r="E39" s="131">
        <f t="shared" si="21"/>
        <v>2606</v>
      </c>
      <c r="F39" s="132" t="str">
        <f t="shared" si="22"/>
        <v>330</v>
      </c>
      <c r="G39" s="133" t="str">
        <f t="shared" si="23"/>
        <v>70바4013</v>
      </c>
      <c r="H39" s="134">
        <f t="shared" si="24"/>
        <v>3</v>
      </c>
      <c r="I39" s="135">
        <f t="shared" si="25"/>
        <v>4172.634</v>
      </c>
      <c r="J39" s="136">
        <f t="shared" si="26"/>
        <v>2.0524335078893454E-3</v>
      </c>
      <c r="K39" s="136">
        <f t="shared" si="27"/>
        <v>0.24293576015285431</v>
      </c>
      <c r="L39" s="136">
        <f t="shared" si="28"/>
        <v>0.1277370600920186</v>
      </c>
      <c r="M39" s="137">
        <f t="shared" si="29"/>
        <v>18.34</v>
      </c>
      <c r="N39" s="138">
        <f t="shared" si="30"/>
        <v>4.7931354631151453E-2</v>
      </c>
      <c r="O39" s="138">
        <f t="shared" si="31"/>
        <v>3.3312291468650259</v>
      </c>
      <c r="P39" s="219">
        <f t="shared" si="32"/>
        <v>6</v>
      </c>
      <c r="Q39" s="220">
        <f t="shared" si="33"/>
        <v>2</v>
      </c>
      <c r="R39" s="220">
        <f t="shared" si="34"/>
        <v>139</v>
      </c>
      <c r="T39">
        <v>525</v>
      </c>
      <c r="U39">
        <v>2606</v>
      </c>
      <c r="V39" t="s">
        <v>282</v>
      </c>
      <c r="W39">
        <v>4172.634</v>
      </c>
      <c r="X39">
        <v>1428.653</v>
      </c>
      <c r="Y39">
        <v>2.9209999999999998</v>
      </c>
      <c r="Z39">
        <v>18.34</v>
      </c>
      <c r="AA39">
        <v>125.44913099999999</v>
      </c>
      <c r="AB39">
        <v>0.25747599999999998</v>
      </c>
      <c r="AC39">
        <v>30.47608</v>
      </c>
      <c r="AD39" s="1">
        <v>533</v>
      </c>
      <c r="AE39">
        <v>2</v>
      </c>
      <c r="AF39">
        <v>139</v>
      </c>
      <c r="AG39">
        <v>90</v>
      </c>
      <c r="AH39">
        <v>33.261561</v>
      </c>
      <c r="AI39">
        <v>40858.9</v>
      </c>
      <c r="AJ39">
        <v>13845</v>
      </c>
      <c r="AK39">
        <v>6</v>
      </c>
      <c r="AL39">
        <v>1271</v>
      </c>
      <c r="AM39" t="s">
        <v>283</v>
      </c>
      <c r="AN39" t="s">
        <v>496</v>
      </c>
      <c r="AO39">
        <v>3961.3969999999999</v>
      </c>
      <c r="AR39" t="s">
        <v>116</v>
      </c>
      <c r="AS39" t="s">
        <v>118</v>
      </c>
      <c r="AT39" t="s">
        <v>210</v>
      </c>
      <c r="AU39" t="s">
        <v>282</v>
      </c>
      <c r="AV39" t="s">
        <v>48</v>
      </c>
      <c r="AW39">
        <v>3</v>
      </c>
      <c r="BB39">
        <v>0.8879429795431103</v>
      </c>
      <c r="BC39" t="s">
        <v>69</v>
      </c>
      <c r="BF39" t="s">
        <v>116</v>
      </c>
      <c r="BG39" t="s">
        <v>118</v>
      </c>
      <c r="BH39" t="s">
        <v>282</v>
      </c>
      <c r="BI39">
        <v>2606</v>
      </c>
      <c r="BJ39">
        <v>3</v>
      </c>
      <c r="BK39" t="s">
        <v>210</v>
      </c>
      <c r="BL39" t="s">
        <v>374</v>
      </c>
      <c r="BM39">
        <v>0.8879429795431103</v>
      </c>
      <c r="BN39" t="s">
        <v>69</v>
      </c>
      <c r="BO39" t="s">
        <v>177</v>
      </c>
      <c r="BP39">
        <v>4172.634</v>
      </c>
    </row>
    <row r="40" spans="1:68" ht="16.5">
      <c r="A40" s="110" t="str">
        <f t="shared" si="18"/>
        <v>신흥교통</v>
      </c>
      <c r="B40" s="111" t="str">
        <f t="shared" si="1"/>
        <v>양혁진</v>
      </c>
      <c r="C40" s="112" t="str">
        <f t="shared" si="19"/>
        <v>C</v>
      </c>
      <c r="D40" s="113">
        <f t="shared" si="20"/>
        <v>0.87114052318089941</v>
      </c>
      <c r="E40" s="114">
        <f t="shared" si="21"/>
        <v>6001</v>
      </c>
      <c r="F40" s="115" t="str">
        <f t="shared" si="22"/>
        <v>82</v>
      </c>
      <c r="G40" s="116" t="str">
        <f t="shared" si="23"/>
        <v>70바4006</v>
      </c>
      <c r="H40" s="117">
        <f t="shared" si="24"/>
        <v>3</v>
      </c>
      <c r="I40" s="118">
        <f t="shared" si="25"/>
        <v>578.43599999999992</v>
      </c>
      <c r="J40" s="119">
        <f t="shared" si="26"/>
        <v>9.8759941355922483E-3</v>
      </c>
      <c r="K40" s="119">
        <f t="shared" si="27"/>
        <v>0.42775615939510969</v>
      </c>
      <c r="L40" s="119">
        <f t="shared" si="28"/>
        <v>0.21609996611552534</v>
      </c>
      <c r="M40" s="120">
        <f t="shared" si="29"/>
        <v>18.596</v>
      </c>
      <c r="N40" s="121">
        <f t="shared" si="30"/>
        <v>0</v>
      </c>
      <c r="O40" s="121">
        <f t="shared" si="31"/>
        <v>48.925032328554927</v>
      </c>
      <c r="P40" s="221">
        <f t="shared" si="32"/>
        <v>9</v>
      </c>
      <c r="Q40" s="222">
        <f t="shared" si="33"/>
        <v>0</v>
      </c>
      <c r="R40" s="222">
        <f t="shared" si="34"/>
        <v>283</v>
      </c>
      <c r="T40">
        <v>525</v>
      </c>
      <c r="U40">
        <v>6001</v>
      </c>
      <c r="V40" t="s">
        <v>284</v>
      </c>
      <c r="W40">
        <v>578.43600000000004</v>
      </c>
      <c r="X40">
        <v>321.02800000000002</v>
      </c>
      <c r="Y40">
        <v>1.802</v>
      </c>
      <c r="Z40">
        <v>18.596</v>
      </c>
      <c r="AA40">
        <v>37.238883999999999</v>
      </c>
      <c r="AB40">
        <v>0.36777100000000001</v>
      </c>
      <c r="AC40">
        <v>15.929162</v>
      </c>
      <c r="AD40" s="1">
        <v>125</v>
      </c>
      <c r="AE40">
        <v>0</v>
      </c>
      <c r="AF40">
        <v>283</v>
      </c>
      <c r="AG40">
        <v>75</v>
      </c>
      <c r="AH40">
        <v>15.533118</v>
      </c>
      <c r="AI40">
        <v>147.69999999999999</v>
      </c>
      <c r="AJ40">
        <v>0</v>
      </c>
      <c r="AK40">
        <v>9</v>
      </c>
      <c r="AL40">
        <v>3430</v>
      </c>
      <c r="AM40" t="s">
        <v>285</v>
      </c>
      <c r="AN40" t="s">
        <v>497</v>
      </c>
      <c r="AO40">
        <v>247.755</v>
      </c>
      <c r="AR40" t="s">
        <v>116</v>
      </c>
      <c r="AS40" t="s">
        <v>121</v>
      </c>
      <c r="AT40" t="s">
        <v>195</v>
      </c>
      <c r="AU40" t="s">
        <v>284</v>
      </c>
      <c r="AV40" t="s">
        <v>48</v>
      </c>
      <c r="AW40">
        <v>3</v>
      </c>
      <c r="BB40">
        <v>0.87114052318089941</v>
      </c>
      <c r="BC40" t="s">
        <v>69</v>
      </c>
      <c r="BF40" t="s">
        <v>116</v>
      </c>
      <c r="BG40" t="s">
        <v>121</v>
      </c>
      <c r="BH40" t="s">
        <v>284</v>
      </c>
      <c r="BI40">
        <v>6001</v>
      </c>
      <c r="BJ40">
        <v>3</v>
      </c>
      <c r="BK40" t="s">
        <v>195</v>
      </c>
      <c r="BL40" t="s">
        <v>220</v>
      </c>
      <c r="BM40">
        <v>0.87114052318089941</v>
      </c>
      <c r="BN40" t="s">
        <v>69</v>
      </c>
      <c r="BO40" t="s">
        <v>177</v>
      </c>
      <c r="BP40">
        <v>578.43599999999992</v>
      </c>
    </row>
    <row r="41" spans="1:68" ht="16.5">
      <c r="A41" s="127" t="str">
        <f t="shared" si="18"/>
        <v>신흥교통</v>
      </c>
      <c r="B41" s="128" t="str">
        <f t="shared" si="1"/>
        <v>오성균</v>
      </c>
      <c r="C41" s="129" t="str">
        <f t="shared" si="19"/>
        <v>F</v>
      </c>
      <c r="D41" s="130">
        <f t="shared" si="20"/>
        <v>0.79087375170514607</v>
      </c>
      <c r="E41" s="131">
        <f t="shared" si="21"/>
        <v>2784</v>
      </c>
      <c r="F41" s="132" t="str">
        <f t="shared" si="22"/>
        <v>330</v>
      </c>
      <c r="G41" s="133" t="str">
        <f t="shared" si="23"/>
        <v>71바6298</v>
      </c>
      <c r="H41" s="134">
        <f t="shared" si="24"/>
        <v>2</v>
      </c>
      <c r="I41" s="135">
        <f t="shared" si="25"/>
        <v>3053.1190000000001</v>
      </c>
      <c r="J41" s="136">
        <f t="shared" si="26"/>
        <v>2.3085472810065264E-2</v>
      </c>
      <c r="K41" s="136">
        <f t="shared" si="27"/>
        <v>0.30355767855037025</v>
      </c>
      <c r="L41" s="136">
        <f t="shared" si="28"/>
        <v>0.10022537608262239</v>
      </c>
      <c r="M41" s="137">
        <f t="shared" si="29"/>
        <v>23.675000000000001</v>
      </c>
      <c r="N41" s="138">
        <f t="shared" si="30"/>
        <v>0</v>
      </c>
      <c r="O41" s="138">
        <f t="shared" si="31"/>
        <v>13.658163995573052</v>
      </c>
      <c r="P41" s="219">
        <f t="shared" si="32"/>
        <v>24</v>
      </c>
      <c r="Q41" s="220">
        <f t="shared" si="33"/>
        <v>0</v>
      </c>
      <c r="R41" s="220">
        <f t="shared" si="34"/>
        <v>417</v>
      </c>
      <c r="T41">
        <v>525</v>
      </c>
      <c r="U41">
        <v>2784</v>
      </c>
      <c r="V41" t="s">
        <v>286</v>
      </c>
      <c r="W41">
        <v>3053.1190000000001</v>
      </c>
      <c r="X41">
        <v>1138.2860000000001</v>
      </c>
      <c r="Y41">
        <v>2.6819999999999999</v>
      </c>
      <c r="Z41">
        <v>23.675000000000001</v>
      </c>
      <c r="AA41">
        <v>92.566091999999998</v>
      </c>
      <c r="AB41">
        <v>2.1369319999999998</v>
      </c>
      <c r="AC41">
        <v>28.099148</v>
      </c>
      <c r="AD41" s="1">
        <v>306</v>
      </c>
      <c r="AE41">
        <v>0</v>
      </c>
      <c r="AF41">
        <v>417</v>
      </c>
      <c r="AG41">
        <v>119</v>
      </c>
      <c r="AH41">
        <v>32.983125000000001</v>
      </c>
      <c r="AI41">
        <v>32554.7</v>
      </c>
      <c r="AJ41">
        <v>23522.1</v>
      </c>
      <c r="AK41">
        <v>24</v>
      </c>
      <c r="AL41">
        <v>13035</v>
      </c>
      <c r="AM41" t="s">
        <v>287</v>
      </c>
      <c r="AN41" t="s">
        <v>498</v>
      </c>
      <c r="AO41">
        <v>2815.4250000000002</v>
      </c>
      <c r="AR41" t="s">
        <v>116</v>
      </c>
      <c r="AS41" t="s">
        <v>118</v>
      </c>
      <c r="AT41" t="s">
        <v>217</v>
      </c>
      <c r="AU41" t="s">
        <v>286</v>
      </c>
      <c r="AV41" t="s">
        <v>48</v>
      </c>
      <c r="AW41">
        <v>2</v>
      </c>
      <c r="BB41">
        <v>0.79087375170514607</v>
      </c>
      <c r="BC41" t="s">
        <v>70</v>
      </c>
      <c r="BF41" t="s">
        <v>116</v>
      </c>
      <c r="BG41" t="s">
        <v>118</v>
      </c>
      <c r="BH41" t="s">
        <v>286</v>
      </c>
      <c r="BI41">
        <v>2784</v>
      </c>
      <c r="BJ41">
        <v>2</v>
      </c>
      <c r="BK41" t="s">
        <v>217</v>
      </c>
      <c r="BL41" t="s">
        <v>216</v>
      </c>
      <c r="BM41">
        <v>0.79087375170514607</v>
      </c>
      <c r="BN41" t="s">
        <v>70</v>
      </c>
      <c r="BO41" t="s">
        <v>186</v>
      </c>
      <c r="BP41">
        <v>3053.1190000000001</v>
      </c>
    </row>
    <row r="42" spans="1:68" ht="16.5">
      <c r="A42" s="110" t="str">
        <f t="shared" si="18"/>
        <v>신흥교통</v>
      </c>
      <c r="B42" s="111" t="str">
        <f t="shared" si="1"/>
        <v>오태호</v>
      </c>
      <c r="C42" s="112" t="str">
        <f t="shared" si="19"/>
        <v>D</v>
      </c>
      <c r="D42" s="113">
        <f t="shared" si="20"/>
        <v>0.81571428571428573</v>
      </c>
      <c r="E42" s="114">
        <f t="shared" si="21"/>
        <v>8898</v>
      </c>
      <c r="F42" s="115" t="str">
        <f t="shared" si="22"/>
        <v>13</v>
      </c>
      <c r="G42" s="116" t="str">
        <f t="shared" si="23"/>
        <v>71바6261</v>
      </c>
      <c r="H42" s="117">
        <f t="shared" si="24"/>
        <v>1</v>
      </c>
      <c r="I42" s="118">
        <f t="shared" si="25"/>
        <v>633.63699999999994</v>
      </c>
      <c r="J42" s="119">
        <f t="shared" si="26"/>
        <v>2.522087595270529E-2</v>
      </c>
      <c r="K42" s="119">
        <f t="shared" si="27"/>
        <v>0.45636395207412805</v>
      </c>
      <c r="L42" s="119">
        <f t="shared" si="28"/>
        <v>0.10573877472432955</v>
      </c>
      <c r="M42" s="120">
        <f t="shared" si="29"/>
        <v>23.003</v>
      </c>
      <c r="N42" s="121">
        <f t="shared" si="30"/>
        <v>0.31563813350546138</v>
      </c>
      <c r="O42" s="121">
        <f t="shared" si="31"/>
        <v>81.119000310903573</v>
      </c>
      <c r="P42" s="221">
        <f t="shared" si="32"/>
        <v>14</v>
      </c>
      <c r="Q42" s="222">
        <f t="shared" si="33"/>
        <v>2</v>
      </c>
      <c r="R42" s="222">
        <f t="shared" si="34"/>
        <v>514</v>
      </c>
      <c r="T42">
        <v>525</v>
      </c>
      <c r="U42">
        <v>8898</v>
      </c>
      <c r="V42" t="s">
        <v>288</v>
      </c>
      <c r="W42">
        <v>633.63699999999994</v>
      </c>
      <c r="X42">
        <v>369.87799999999999</v>
      </c>
      <c r="Y42">
        <v>1.7130000000000001</v>
      </c>
      <c r="Z42">
        <v>23.003</v>
      </c>
      <c r="AA42">
        <v>39.241936000000003</v>
      </c>
      <c r="AB42">
        <v>0.98971600000000004</v>
      </c>
      <c r="AC42">
        <v>17.908605000000001</v>
      </c>
      <c r="AD42" s="1">
        <v>67</v>
      </c>
      <c r="AE42">
        <v>2</v>
      </c>
      <c r="AF42">
        <v>514</v>
      </c>
      <c r="AG42">
        <v>85</v>
      </c>
      <c r="AH42">
        <v>16.146934999999999</v>
      </c>
      <c r="AI42">
        <v>685.1</v>
      </c>
      <c r="AJ42">
        <v>10.6</v>
      </c>
      <c r="AK42">
        <v>14</v>
      </c>
      <c r="AL42">
        <v>14857</v>
      </c>
      <c r="AM42" t="s">
        <v>289</v>
      </c>
      <c r="AN42" t="s">
        <v>499</v>
      </c>
      <c r="AO42">
        <v>633.63699999999994</v>
      </c>
      <c r="AR42" t="s">
        <v>116</v>
      </c>
      <c r="AS42" t="s">
        <v>117</v>
      </c>
      <c r="AT42" t="s">
        <v>200</v>
      </c>
      <c r="AU42" t="s">
        <v>288</v>
      </c>
      <c r="AV42" t="s">
        <v>193</v>
      </c>
      <c r="AW42">
        <v>1</v>
      </c>
      <c r="BB42">
        <v>0.81571428571428573</v>
      </c>
      <c r="BC42" t="s">
        <v>67</v>
      </c>
      <c r="BF42" t="s">
        <v>116</v>
      </c>
      <c r="BG42" t="s">
        <v>117</v>
      </c>
      <c r="BH42" t="s">
        <v>288</v>
      </c>
      <c r="BI42">
        <v>8898</v>
      </c>
      <c r="BJ42">
        <v>1</v>
      </c>
      <c r="BK42" t="s">
        <v>200</v>
      </c>
      <c r="BL42" t="s">
        <v>174</v>
      </c>
      <c r="BM42">
        <v>0.81571428571428573</v>
      </c>
      <c r="BN42" t="s">
        <v>67</v>
      </c>
      <c r="BO42" t="s">
        <v>179</v>
      </c>
      <c r="BP42">
        <v>633.63699999999994</v>
      </c>
    </row>
    <row r="43" spans="1:68" ht="16.5">
      <c r="A43" s="127" t="str">
        <f t="shared" si="18"/>
        <v>신흥교통</v>
      </c>
      <c r="B43" s="128" t="str">
        <f t="shared" si="1"/>
        <v>용석국</v>
      </c>
      <c r="C43" s="129" t="str">
        <f t="shared" si="19"/>
        <v>A</v>
      </c>
      <c r="D43" s="130">
        <f t="shared" si="20"/>
        <v>0.95383376932994368</v>
      </c>
      <c r="E43" s="131">
        <f t="shared" si="21"/>
        <v>4487</v>
      </c>
      <c r="F43" s="132" t="str">
        <f t="shared" si="22"/>
        <v>330</v>
      </c>
      <c r="G43" s="133" t="str">
        <f t="shared" si="23"/>
        <v>70바4003</v>
      </c>
      <c r="H43" s="134">
        <f t="shared" si="24"/>
        <v>2</v>
      </c>
      <c r="I43" s="135">
        <f t="shared" si="25"/>
        <v>4131.0990000000002</v>
      </c>
      <c r="J43" s="136">
        <f t="shared" si="26"/>
        <v>4.2617650458043783E-3</v>
      </c>
      <c r="K43" s="136">
        <f t="shared" si="27"/>
        <v>0.24281881665321556</v>
      </c>
      <c r="L43" s="136">
        <f t="shared" si="28"/>
        <v>7.8671559311456821E-2</v>
      </c>
      <c r="M43" s="137">
        <f t="shared" si="29"/>
        <v>19.047000000000001</v>
      </c>
      <c r="N43" s="138">
        <f t="shared" si="30"/>
        <v>0.58095920722306582</v>
      </c>
      <c r="O43" s="138">
        <f t="shared" si="31"/>
        <v>3.8004414805842219</v>
      </c>
      <c r="P43" s="219">
        <f t="shared" si="32"/>
        <v>0</v>
      </c>
      <c r="Q43" s="220">
        <f t="shared" si="33"/>
        <v>24</v>
      </c>
      <c r="R43" s="220">
        <f t="shared" si="34"/>
        <v>157</v>
      </c>
      <c r="T43">
        <v>525</v>
      </c>
      <c r="U43">
        <v>4487</v>
      </c>
      <c r="V43" t="s">
        <v>290</v>
      </c>
      <c r="W43">
        <v>4131.0990000000002</v>
      </c>
      <c r="X43">
        <v>1390.7529999999999</v>
      </c>
      <c r="Y43">
        <v>2.97</v>
      </c>
      <c r="Z43">
        <v>19.047000000000001</v>
      </c>
      <c r="AA43">
        <v>119.136319</v>
      </c>
      <c r="AB43">
        <v>0.50773100000000004</v>
      </c>
      <c r="AC43">
        <v>28.928540000000002</v>
      </c>
      <c r="AD43" s="1">
        <v>325</v>
      </c>
      <c r="AE43">
        <v>24</v>
      </c>
      <c r="AF43">
        <v>157</v>
      </c>
      <c r="AG43">
        <v>112</v>
      </c>
      <c r="AH43">
        <v>34.675395000000002</v>
      </c>
      <c r="AI43">
        <v>20986.799999999999</v>
      </c>
      <c r="AJ43">
        <v>4220.8999999999996</v>
      </c>
      <c r="AK43">
        <v>0</v>
      </c>
      <c r="AL43">
        <v>0</v>
      </c>
      <c r="AM43" t="s">
        <v>291</v>
      </c>
      <c r="AN43" t="s">
        <v>500</v>
      </c>
      <c r="AO43">
        <v>3906.0729999999999</v>
      </c>
      <c r="AR43" t="s">
        <v>116</v>
      </c>
      <c r="AS43" t="s">
        <v>118</v>
      </c>
      <c r="AT43" t="s">
        <v>207</v>
      </c>
      <c r="AU43" t="s">
        <v>290</v>
      </c>
      <c r="AV43" t="s">
        <v>48</v>
      </c>
      <c r="AW43">
        <v>2</v>
      </c>
      <c r="BB43">
        <v>0.95383376932994368</v>
      </c>
      <c r="BC43" t="s">
        <v>66</v>
      </c>
      <c r="BF43" t="s">
        <v>116</v>
      </c>
      <c r="BG43" t="s">
        <v>118</v>
      </c>
      <c r="BH43" t="s">
        <v>290</v>
      </c>
      <c r="BI43">
        <v>4487</v>
      </c>
      <c r="BJ43">
        <v>2</v>
      </c>
      <c r="BK43" t="s">
        <v>207</v>
      </c>
      <c r="BL43" t="s">
        <v>217</v>
      </c>
      <c r="BM43">
        <v>0.95383376932994368</v>
      </c>
      <c r="BN43" t="s">
        <v>66</v>
      </c>
      <c r="BO43" t="s">
        <v>178</v>
      </c>
      <c r="BP43">
        <v>4131.0990000000002</v>
      </c>
    </row>
    <row r="44" spans="1:68" ht="16.5">
      <c r="A44" s="110" t="str">
        <f t="shared" si="18"/>
        <v>신흥교통</v>
      </c>
      <c r="B44" s="111" t="str">
        <f t="shared" si="1"/>
        <v>윤철희</v>
      </c>
      <c r="C44" s="112" t="str">
        <f t="shared" si="19"/>
        <v>C</v>
      </c>
      <c r="D44" s="113">
        <f t="shared" si="20"/>
        <v>0.86831619102038249</v>
      </c>
      <c r="E44" s="114">
        <f t="shared" si="21"/>
        <v>5146</v>
      </c>
      <c r="F44" s="115" t="str">
        <f t="shared" si="22"/>
        <v>330</v>
      </c>
      <c r="G44" s="116" t="str">
        <f t="shared" si="23"/>
        <v>70바4014</v>
      </c>
      <c r="H44" s="117">
        <f t="shared" si="24"/>
        <v>2</v>
      </c>
      <c r="I44" s="118">
        <f t="shared" si="25"/>
        <v>4691.8149999999996</v>
      </c>
      <c r="J44" s="119">
        <f t="shared" si="26"/>
        <v>2.6284203636199006E-2</v>
      </c>
      <c r="K44" s="119">
        <f t="shared" si="27"/>
        <v>0.2593036859251871</v>
      </c>
      <c r="L44" s="119">
        <f t="shared" si="28"/>
        <v>0.1061422924816942</v>
      </c>
      <c r="M44" s="120">
        <f t="shared" si="29"/>
        <v>21.821000000000002</v>
      </c>
      <c r="N44" s="121">
        <f t="shared" si="30"/>
        <v>2.1313713349737789E-2</v>
      </c>
      <c r="O44" s="121">
        <f t="shared" si="31"/>
        <v>3.9004095430020156</v>
      </c>
      <c r="P44" s="221">
        <f t="shared" si="32"/>
        <v>14</v>
      </c>
      <c r="Q44" s="222">
        <f t="shared" si="33"/>
        <v>1</v>
      </c>
      <c r="R44" s="222">
        <f t="shared" si="34"/>
        <v>183</v>
      </c>
      <c r="T44">
        <v>525</v>
      </c>
      <c r="U44">
        <v>5146</v>
      </c>
      <c r="V44" t="s">
        <v>292</v>
      </c>
      <c r="W44">
        <v>4691.8149999999996</v>
      </c>
      <c r="X44">
        <v>1734.885</v>
      </c>
      <c r="Y44">
        <v>2.7040000000000002</v>
      </c>
      <c r="Z44">
        <v>21.821000000000002</v>
      </c>
      <c r="AA44">
        <v>141.539118</v>
      </c>
      <c r="AB44">
        <v>3.720243</v>
      </c>
      <c r="AC44">
        <v>36.701614999999997</v>
      </c>
      <c r="AD44" s="1">
        <v>498</v>
      </c>
      <c r="AE44">
        <v>1</v>
      </c>
      <c r="AF44">
        <v>183</v>
      </c>
      <c r="AG44">
        <v>115</v>
      </c>
      <c r="AH44">
        <v>33.148539</v>
      </c>
      <c r="AI44">
        <v>35408.400000000001</v>
      </c>
      <c r="AJ44">
        <v>20590.599999999999</v>
      </c>
      <c r="AK44">
        <v>14</v>
      </c>
      <c r="AL44">
        <v>5899</v>
      </c>
      <c r="AM44" t="s">
        <v>293</v>
      </c>
      <c r="AN44" t="s">
        <v>501</v>
      </c>
      <c r="AO44">
        <v>4455.8959999999997</v>
      </c>
      <c r="AR44" t="s">
        <v>116</v>
      </c>
      <c r="AS44" t="s">
        <v>118</v>
      </c>
      <c r="AT44" t="s">
        <v>211</v>
      </c>
      <c r="AU44" t="s">
        <v>292</v>
      </c>
      <c r="AV44" t="s">
        <v>48</v>
      </c>
      <c r="AW44">
        <v>2</v>
      </c>
      <c r="BB44">
        <v>0.86831619102038249</v>
      </c>
      <c r="BC44" t="s">
        <v>69</v>
      </c>
      <c r="BF44" t="s">
        <v>116</v>
      </c>
      <c r="BG44" t="s">
        <v>118</v>
      </c>
      <c r="BH44" t="s">
        <v>292</v>
      </c>
      <c r="BI44">
        <v>5146</v>
      </c>
      <c r="BJ44">
        <v>2</v>
      </c>
      <c r="BK44" t="s">
        <v>211</v>
      </c>
      <c r="BL44" t="s">
        <v>217</v>
      </c>
      <c r="BM44">
        <v>0.86831619102038249</v>
      </c>
      <c r="BN44" t="s">
        <v>69</v>
      </c>
      <c r="BO44" t="s">
        <v>177</v>
      </c>
      <c r="BP44">
        <v>4691.8149999999996</v>
      </c>
    </row>
    <row r="45" spans="1:68" ht="16.5">
      <c r="A45" s="127" t="str">
        <f t="shared" si="18"/>
        <v>신흥교통</v>
      </c>
      <c r="B45" s="128" t="str">
        <f t="shared" si="1"/>
        <v>윤한솔</v>
      </c>
      <c r="C45" s="129" t="str">
        <f t="shared" si="19"/>
        <v>F</v>
      </c>
      <c r="D45" s="130">
        <f t="shared" si="20"/>
        <v>0.74560000000000004</v>
      </c>
      <c r="E45" s="131">
        <f t="shared" si="21"/>
        <v>2102</v>
      </c>
      <c r="F45" s="132" t="str">
        <f t="shared" si="22"/>
        <v>519</v>
      </c>
      <c r="G45" s="133" t="str">
        <f t="shared" si="23"/>
        <v>74바1008</v>
      </c>
      <c r="H45" s="134">
        <f t="shared" si="24"/>
        <v>1</v>
      </c>
      <c r="I45" s="135">
        <f t="shared" si="25"/>
        <v>782.86599999999999</v>
      </c>
      <c r="J45" s="136">
        <f t="shared" si="26"/>
        <v>2.6138357030006561E-2</v>
      </c>
      <c r="K45" s="136">
        <f t="shared" si="27"/>
        <v>0.43573199341836516</v>
      </c>
      <c r="L45" s="136">
        <f t="shared" si="28"/>
        <v>6.5145248356679175E-2</v>
      </c>
      <c r="M45" s="137">
        <f t="shared" si="29"/>
        <v>13.874000000000001</v>
      </c>
      <c r="N45" s="138">
        <f t="shared" si="30"/>
        <v>0</v>
      </c>
      <c r="O45" s="138">
        <f t="shared" si="31"/>
        <v>0.76641468654916678</v>
      </c>
      <c r="P45" s="219">
        <f t="shared" si="32"/>
        <v>37</v>
      </c>
      <c r="Q45" s="220">
        <f t="shared" si="33"/>
        <v>0</v>
      </c>
      <c r="R45" s="220">
        <f t="shared" si="34"/>
        <v>6</v>
      </c>
      <c r="T45">
        <v>525</v>
      </c>
      <c r="U45">
        <v>2102</v>
      </c>
      <c r="V45" t="s">
        <v>368</v>
      </c>
      <c r="W45">
        <v>782.86599999999999</v>
      </c>
      <c r="X45">
        <v>419.93400000000003</v>
      </c>
      <c r="Y45">
        <v>1.8640000000000001</v>
      </c>
      <c r="Z45">
        <v>13.874000000000001</v>
      </c>
      <c r="AA45">
        <v>68.396379999999994</v>
      </c>
      <c r="AB45">
        <v>1.7877689999999999</v>
      </c>
      <c r="AC45">
        <v>29.802491</v>
      </c>
      <c r="AD45" s="1">
        <v>51</v>
      </c>
      <c r="AE45">
        <v>0</v>
      </c>
      <c r="AF45">
        <v>6</v>
      </c>
      <c r="AG45">
        <v>60</v>
      </c>
      <c r="AH45">
        <v>11.446014999999999</v>
      </c>
      <c r="AI45">
        <v>0</v>
      </c>
      <c r="AJ45">
        <v>0</v>
      </c>
      <c r="AK45">
        <v>37</v>
      </c>
      <c r="AL45">
        <v>10776</v>
      </c>
      <c r="AM45" t="s">
        <v>369</v>
      </c>
      <c r="AN45" t="s">
        <v>502</v>
      </c>
      <c r="AO45">
        <v>782.86599999999999</v>
      </c>
      <c r="AR45" t="s">
        <v>116</v>
      </c>
      <c r="AS45" t="s">
        <v>120</v>
      </c>
      <c r="AT45" t="s">
        <v>228</v>
      </c>
      <c r="AU45" t="s">
        <v>368</v>
      </c>
      <c r="AV45" t="s">
        <v>48</v>
      </c>
      <c r="AW45">
        <v>1</v>
      </c>
      <c r="BB45">
        <v>0.74560000000000004</v>
      </c>
      <c r="BC45" t="s">
        <v>70</v>
      </c>
      <c r="BF45" t="s">
        <v>116</v>
      </c>
      <c r="BG45" t="s">
        <v>120</v>
      </c>
      <c r="BH45" t="s">
        <v>368</v>
      </c>
      <c r="BI45">
        <v>2102</v>
      </c>
      <c r="BJ45">
        <v>1</v>
      </c>
      <c r="BK45" t="s">
        <v>228</v>
      </c>
      <c r="BL45" t="s">
        <v>174</v>
      </c>
      <c r="BM45">
        <v>0.74560000000000004</v>
      </c>
      <c r="BN45" t="s">
        <v>70</v>
      </c>
      <c r="BO45" t="s">
        <v>186</v>
      </c>
      <c r="BP45">
        <v>782.86599999999999</v>
      </c>
    </row>
    <row r="46" spans="1:68" ht="16.5">
      <c r="A46" s="110" t="str">
        <f t="shared" si="18"/>
        <v>신흥교통</v>
      </c>
      <c r="B46" s="111" t="str">
        <f t="shared" si="1"/>
        <v>은병철</v>
      </c>
      <c r="C46" s="112" t="str">
        <f t="shared" si="19"/>
        <v>F</v>
      </c>
      <c r="D46" s="113">
        <f t="shared" si="20"/>
        <v>0.70833333333333337</v>
      </c>
      <c r="E46" s="114">
        <f t="shared" si="21"/>
        <v>7178</v>
      </c>
      <c r="F46" s="115" t="str">
        <f t="shared" si="22"/>
        <v>82</v>
      </c>
      <c r="G46" s="116" t="str">
        <f t="shared" si="23"/>
        <v>70바4007</v>
      </c>
      <c r="H46" s="117">
        <f t="shared" si="24"/>
        <v>1</v>
      </c>
      <c r="I46" s="118">
        <f t="shared" si="25"/>
        <v>1742.6469999999999</v>
      </c>
      <c r="J46" s="119">
        <f t="shared" si="26"/>
        <v>2.4682747277773247E-2</v>
      </c>
      <c r="K46" s="119">
        <f t="shared" si="27"/>
        <v>0.37136493535069554</v>
      </c>
      <c r="L46" s="119">
        <f t="shared" si="28"/>
        <v>0.15780591249977766</v>
      </c>
      <c r="M46" s="120">
        <f t="shared" si="29"/>
        <v>19.451000000000001</v>
      </c>
      <c r="N46" s="121">
        <f t="shared" si="30"/>
        <v>0.11476793636347465</v>
      </c>
      <c r="O46" s="121">
        <f t="shared" si="31"/>
        <v>6.1974685636276314</v>
      </c>
      <c r="P46" s="221">
        <f t="shared" si="32"/>
        <v>26</v>
      </c>
      <c r="Q46" s="222">
        <f t="shared" si="33"/>
        <v>2</v>
      </c>
      <c r="R46" s="222">
        <f t="shared" si="34"/>
        <v>108</v>
      </c>
      <c r="T46">
        <v>525</v>
      </c>
      <c r="U46">
        <v>7178</v>
      </c>
      <c r="V46" t="s">
        <v>294</v>
      </c>
      <c r="W46">
        <v>1742.6469999999999</v>
      </c>
      <c r="X46">
        <v>1024.98</v>
      </c>
      <c r="Y46">
        <v>1.7</v>
      </c>
      <c r="Z46">
        <v>19.451000000000001</v>
      </c>
      <c r="AA46">
        <v>107.778035</v>
      </c>
      <c r="AB46">
        <v>2.6602579999999998</v>
      </c>
      <c r="AC46">
        <v>40.024982999999999</v>
      </c>
      <c r="AD46" s="1">
        <v>275</v>
      </c>
      <c r="AE46">
        <v>2</v>
      </c>
      <c r="AF46">
        <v>108</v>
      </c>
      <c r="AG46">
        <v>71</v>
      </c>
      <c r="AH46">
        <v>16.168851</v>
      </c>
      <c r="AI46">
        <v>479.4</v>
      </c>
      <c r="AJ46">
        <v>0</v>
      </c>
      <c r="AK46">
        <v>26</v>
      </c>
      <c r="AL46">
        <v>17416</v>
      </c>
      <c r="AM46" t="s">
        <v>295</v>
      </c>
      <c r="AN46" t="s">
        <v>503</v>
      </c>
      <c r="AO46">
        <v>1742.6469999999999</v>
      </c>
      <c r="AR46" t="s">
        <v>116</v>
      </c>
      <c r="AS46" t="s">
        <v>121</v>
      </c>
      <c r="AT46" t="s">
        <v>198</v>
      </c>
      <c r="AU46" t="s">
        <v>294</v>
      </c>
      <c r="AV46" t="s">
        <v>48</v>
      </c>
      <c r="AW46">
        <v>1</v>
      </c>
      <c r="BB46">
        <v>0.70833333333333337</v>
      </c>
      <c r="BC46" t="s">
        <v>70</v>
      </c>
      <c r="BF46" t="s">
        <v>116</v>
      </c>
      <c r="BG46" t="s">
        <v>121</v>
      </c>
      <c r="BH46" t="s">
        <v>294</v>
      </c>
      <c r="BI46">
        <v>7178</v>
      </c>
      <c r="BJ46">
        <v>1</v>
      </c>
      <c r="BK46" t="s">
        <v>198</v>
      </c>
      <c r="BL46" t="s">
        <v>174</v>
      </c>
      <c r="BM46">
        <v>0.70833333333333337</v>
      </c>
      <c r="BN46" t="s">
        <v>70</v>
      </c>
      <c r="BO46" t="s">
        <v>186</v>
      </c>
      <c r="BP46">
        <v>1742.6469999999999</v>
      </c>
    </row>
    <row r="47" spans="1:68" ht="16.5">
      <c r="A47" s="127" t="str">
        <f t="shared" si="18"/>
        <v>신흥교통</v>
      </c>
      <c r="B47" s="128" t="str">
        <f t="shared" si="1"/>
        <v>이광호</v>
      </c>
      <c r="C47" s="129" t="str">
        <f t="shared" si="19"/>
        <v>C</v>
      </c>
      <c r="D47" s="130">
        <f t="shared" si="20"/>
        <v>0.86723540161208357</v>
      </c>
      <c r="E47" s="131">
        <f t="shared" si="21"/>
        <v>9182</v>
      </c>
      <c r="F47" s="132" t="str">
        <f t="shared" si="22"/>
        <v>330</v>
      </c>
      <c r="G47" s="133" t="str">
        <f t="shared" si="23"/>
        <v>70바4003</v>
      </c>
      <c r="H47" s="134">
        <f t="shared" si="24"/>
        <v>2</v>
      </c>
      <c r="I47" s="135">
        <f t="shared" si="25"/>
        <v>3510.7400000000002</v>
      </c>
      <c r="J47" s="136">
        <f t="shared" si="26"/>
        <v>1.395687872010948E-2</v>
      </c>
      <c r="K47" s="136">
        <f t="shared" si="27"/>
        <v>0.25533069007182635</v>
      </c>
      <c r="L47" s="136">
        <f t="shared" si="28"/>
        <v>9.2003395295578702E-2</v>
      </c>
      <c r="M47" s="137">
        <f t="shared" si="29"/>
        <v>24.132000000000001</v>
      </c>
      <c r="N47" s="138">
        <f t="shared" si="30"/>
        <v>0.4272603496698702</v>
      </c>
      <c r="O47" s="138">
        <f t="shared" si="31"/>
        <v>9.570631832605093</v>
      </c>
      <c r="P47" s="219">
        <f t="shared" si="32"/>
        <v>11</v>
      </c>
      <c r="Q47" s="220">
        <f t="shared" si="33"/>
        <v>15</v>
      </c>
      <c r="R47" s="220">
        <f t="shared" si="34"/>
        <v>336</v>
      </c>
      <c r="T47">
        <v>525</v>
      </c>
      <c r="U47">
        <v>9182</v>
      </c>
      <c r="V47" t="s">
        <v>296</v>
      </c>
      <c r="W47">
        <v>3510.74</v>
      </c>
      <c r="X47">
        <v>1327.0550000000001</v>
      </c>
      <c r="Y47">
        <v>2.6459999999999999</v>
      </c>
      <c r="Z47">
        <v>24.132000000000001</v>
      </c>
      <c r="AA47">
        <v>97.999132000000003</v>
      </c>
      <c r="AB47">
        <v>1.3677619999999999</v>
      </c>
      <c r="AC47">
        <v>25.022186000000001</v>
      </c>
      <c r="AD47" s="1">
        <v>323</v>
      </c>
      <c r="AE47">
        <v>15</v>
      </c>
      <c r="AF47">
        <v>336</v>
      </c>
      <c r="AG47">
        <v>115</v>
      </c>
      <c r="AH47">
        <v>35.824193999999999</v>
      </c>
      <c r="AI47">
        <v>27490.9</v>
      </c>
      <c r="AJ47">
        <v>12592.9</v>
      </c>
      <c r="AK47">
        <v>11</v>
      </c>
      <c r="AL47">
        <v>2575</v>
      </c>
      <c r="AM47" t="s">
        <v>297</v>
      </c>
      <c r="AN47" t="s">
        <v>504</v>
      </c>
      <c r="AO47">
        <v>3387.922</v>
      </c>
      <c r="AR47" t="s">
        <v>116</v>
      </c>
      <c r="AS47" t="s">
        <v>118</v>
      </c>
      <c r="AT47" t="s">
        <v>207</v>
      </c>
      <c r="AU47" t="s">
        <v>296</v>
      </c>
      <c r="AV47" t="s">
        <v>48</v>
      </c>
      <c r="AW47">
        <v>2</v>
      </c>
      <c r="BB47">
        <v>0.86723540161208357</v>
      </c>
      <c r="BC47" t="s">
        <v>69</v>
      </c>
      <c r="BF47" t="s">
        <v>116</v>
      </c>
      <c r="BG47" t="s">
        <v>118</v>
      </c>
      <c r="BH47" t="s">
        <v>296</v>
      </c>
      <c r="BI47">
        <v>9182</v>
      </c>
      <c r="BJ47">
        <v>2</v>
      </c>
      <c r="BK47" t="s">
        <v>207</v>
      </c>
      <c r="BL47" t="s">
        <v>374</v>
      </c>
      <c r="BM47">
        <v>0.86723540161208357</v>
      </c>
      <c r="BN47" t="s">
        <v>69</v>
      </c>
      <c r="BO47" t="s">
        <v>177</v>
      </c>
      <c r="BP47">
        <v>3510.7400000000002</v>
      </c>
    </row>
    <row r="48" spans="1:68" ht="16.5">
      <c r="A48" s="110" t="str">
        <f t="shared" si="18"/>
        <v>신흥교통</v>
      </c>
      <c r="B48" s="111" t="str">
        <f t="shared" si="1"/>
        <v>이기하</v>
      </c>
      <c r="C48" s="112" t="str">
        <f t="shared" si="19"/>
        <v>D</v>
      </c>
      <c r="D48" s="113">
        <f t="shared" si="20"/>
        <v>0.84458110345377957</v>
      </c>
      <c r="E48" s="114">
        <f t="shared" si="21"/>
        <v>755</v>
      </c>
      <c r="F48" s="115" t="str">
        <f t="shared" si="22"/>
        <v>330</v>
      </c>
      <c r="G48" s="116" t="str">
        <f t="shared" si="23"/>
        <v>70바4013</v>
      </c>
      <c r="H48" s="117">
        <f t="shared" si="24"/>
        <v>4</v>
      </c>
      <c r="I48" s="118">
        <f t="shared" si="25"/>
        <v>4183.1049999999996</v>
      </c>
      <c r="J48" s="119">
        <f t="shared" si="26"/>
        <v>1.7668152479644792E-2</v>
      </c>
      <c r="K48" s="119">
        <f t="shared" si="27"/>
        <v>0.27576931105509739</v>
      </c>
      <c r="L48" s="119">
        <f t="shared" si="28"/>
        <v>0.17307717592553859</v>
      </c>
      <c r="M48" s="120">
        <f t="shared" si="29"/>
        <v>22.26</v>
      </c>
      <c r="N48" s="121">
        <f t="shared" si="30"/>
        <v>0</v>
      </c>
      <c r="O48" s="121">
        <v>80</v>
      </c>
      <c r="P48" s="221">
        <f t="shared" si="32"/>
        <v>28</v>
      </c>
      <c r="Q48" s="222">
        <f t="shared" si="33"/>
        <v>0</v>
      </c>
      <c r="R48" s="222">
        <f t="shared" si="34"/>
        <v>72</v>
      </c>
      <c r="T48">
        <v>525</v>
      </c>
      <c r="U48">
        <v>755</v>
      </c>
      <c r="V48" t="s">
        <v>298</v>
      </c>
      <c r="W48">
        <v>4183.1049999999996</v>
      </c>
      <c r="X48">
        <v>1526.02</v>
      </c>
      <c r="Y48">
        <v>2.7410000000000001</v>
      </c>
      <c r="Z48">
        <v>22.26</v>
      </c>
      <c r="AA48">
        <v>124.013589</v>
      </c>
      <c r="AB48">
        <v>2.1910910000000001</v>
      </c>
      <c r="AC48">
        <v>34.199142000000002</v>
      </c>
      <c r="AD48" s="1">
        <v>724</v>
      </c>
      <c r="AE48">
        <v>0</v>
      </c>
      <c r="AF48">
        <v>72</v>
      </c>
      <c r="AG48">
        <v>92</v>
      </c>
      <c r="AH48">
        <v>33.731020999999998</v>
      </c>
      <c r="AI48">
        <v>42917.7</v>
      </c>
      <c r="AJ48">
        <v>19291.099999999999</v>
      </c>
      <c r="AK48">
        <v>28</v>
      </c>
      <c r="AL48">
        <v>5968</v>
      </c>
      <c r="AM48" t="s">
        <v>299</v>
      </c>
      <c r="AN48" t="s">
        <v>505</v>
      </c>
      <c r="AO48">
        <v>3817.7440000000001</v>
      </c>
      <c r="AR48" t="s">
        <v>116</v>
      </c>
      <c r="AS48" t="s">
        <v>118</v>
      </c>
      <c r="AT48" t="s">
        <v>210</v>
      </c>
      <c r="AU48" t="s">
        <v>298</v>
      </c>
      <c r="AV48" t="s">
        <v>48</v>
      </c>
      <c r="AW48">
        <v>4</v>
      </c>
      <c r="BB48">
        <v>0.84458110345377957</v>
      </c>
      <c r="BC48" t="s">
        <v>67</v>
      </c>
      <c r="BF48" t="s">
        <v>116</v>
      </c>
      <c r="BG48" t="s">
        <v>118</v>
      </c>
      <c r="BH48" t="s">
        <v>298</v>
      </c>
      <c r="BI48">
        <v>755</v>
      </c>
      <c r="BJ48">
        <v>4</v>
      </c>
      <c r="BK48" t="s">
        <v>210</v>
      </c>
      <c r="BL48" t="s">
        <v>207</v>
      </c>
      <c r="BM48">
        <v>0.84458110345377957</v>
      </c>
      <c r="BN48" t="s">
        <v>67</v>
      </c>
      <c r="BO48" t="s">
        <v>179</v>
      </c>
      <c r="BP48">
        <v>4183.1049999999996</v>
      </c>
    </row>
    <row r="49" spans="1:68" ht="16.5">
      <c r="A49" s="127" t="str">
        <f t="shared" si="18"/>
        <v>신흥교통</v>
      </c>
      <c r="B49" s="128" t="str">
        <f t="shared" si="1"/>
        <v>이문규</v>
      </c>
      <c r="C49" s="129" t="str">
        <f t="shared" si="19"/>
        <v>D</v>
      </c>
      <c r="D49" s="130">
        <f t="shared" si="20"/>
        <v>0.81857142857142862</v>
      </c>
      <c r="E49" s="131">
        <f t="shared" si="21"/>
        <v>852</v>
      </c>
      <c r="F49" s="132" t="str">
        <f t="shared" si="22"/>
        <v>46</v>
      </c>
      <c r="G49" s="133" t="str">
        <f t="shared" si="23"/>
        <v>71바6292</v>
      </c>
      <c r="H49" s="134">
        <f t="shared" si="24"/>
        <v>1</v>
      </c>
      <c r="I49" s="135">
        <f t="shared" si="25"/>
        <v>1459.4829999999999</v>
      </c>
      <c r="J49" s="136">
        <f t="shared" si="26"/>
        <v>2.5492958126043384E-2</v>
      </c>
      <c r="K49" s="136">
        <f t="shared" si="27"/>
        <v>0.40675418063461277</v>
      </c>
      <c r="L49" s="136">
        <f t="shared" si="28"/>
        <v>0.17814527473084649</v>
      </c>
      <c r="M49" s="137">
        <f t="shared" si="29"/>
        <v>17.890999999999998</v>
      </c>
      <c r="N49" s="138">
        <f t="shared" si="30"/>
        <v>6.8517413358017878E-2</v>
      </c>
      <c r="O49" s="138">
        <f t="shared" si="31"/>
        <v>13.429413018171504</v>
      </c>
      <c r="P49" s="219">
        <f t="shared" si="32"/>
        <v>25</v>
      </c>
      <c r="Q49" s="220">
        <f t="shared" si="33"/>
        <v>1</v>
      </c>
      <c r="R49" s="220">
        <f t="shared" si="34"/>
        <v>196</v>
      </c>
      <c r="T49">
        <v>525</v>
      </c>
      <c r="U49">
        <v>852</v>
      </c>
      <c r="V49" t="s">
        <v>300</v>
      </c>
      <c r="W49">
        <v>1459.4829999999999</v>
      </c>
      <c r="X49">
        <v>849.05899999999997</v>
      </c>
      <c r="Y49">
        <v>1.7190000000000001</v>
      </c>
      <c r="Z49">
        <v>17.890999999999998</v>
      </c>
      <c r="AA49">
        <v>100.931088</v>
      </c>
      <c r="AB49">
        <v>2.573032</v>
      </c>
      <c r="AC49">
        <v>41.054141999999999</v>
      </c>
      <c r="AD49" s="1">
        <v>260</v>
      </c>
      <c r="AE49">
        <v>1</v>
      </c>
      <c r="AF49">
        <v>196</v>
      </c>
      <c r="AG49">
        <v>72</v>
      </c>
      <c r="AH49">
        <v>14.460191999999999</v>
      </c>
      <c r="AI49">
        <v>109.5</v>
      </c>
      <c r="AJ49">
        <v>0</v>
      </c>
      <c r="AK49">
        <v>25</v>
      </c>
      <c r="AL49">
        <v>7065</v>
      </c>
      <c r="AM49" t="s">
        <v>301</v>
      </c>
      <c r="AN49" t="s">
        <v>506</v>
      </c>
      <c r="AO49">
        <v>1459.4829999999999</v>
      </c>
      <c r="AR49" t="s">
        <v>116</v>
      </c>
      <c r="AS49" t="s">
        <v>119</v>
      </c>
      <c r="AT49" t="s">
        <v>226</v>
      </c>
      <c r="AU49" t="s">
        <v>300</v>
      </c>
      <c r="AV49" t="s">
        <v>48</v>
      </c>
      <c r="AW49">
        <v>1</v>
      </c>
      <c r="BB49">
        <v>0.81857142857142862</v>
      </c>
      <c r="BC49" t="s">
        <v>67</v>
      </c>
      <c r="BF49" t="s">
        <v>116</v>
      </c>
      <c r="BG49" t="s">
        <v>119</v>
      </c>
      <c r="BH49" t="s">
        <v>300</v>
      </c>
      <c r="BI49">
        <v>852</v>
      </c>
      <c r="BJ49">
        <v>1</v>
      </c>
      <c r="BK49" t="s">
        <v>226</v>
      </c>
      <c r="BL49" t="s">
        <v>174</v>
      </c>
      <c r="BM49">
        <v>0.81857142857142862</v>
      </c>
      <c r="BN49" t="s">
        <v>67</v>
      </c>
      <c r="BO49" t="s">
        <v>179</v>
      </c>
      <c r="BP49">
        <v>1459.4829999999999</v>
      </c>
    </row>
    <row r="50" spans="1:68" ht="16.5">
      <c r="A50" s="110" t="str">
        <f t="shared" si="18"/>
        <v>신흥교통</v>
      </c>
      <c r="B50" s="111" t="str">
        <f t="shared" si="1"/>
        <v>이상돈</v>
      </c>
      <c r="C50" s="112" t="str">
        <f t="shared" si="19"/>
        <v>F</v>
      </c>
      <c r="D50" s="113">
        <f t="shared" si="20"/>
        <v>0.76004396289483922</v>
      </c>
      <c r="E50" s="114">
        <f t="shared" si="21"/>
        <v>906</v>
      </c>
      <c r="F50" s="115" t="str">
        <f t="shared" si="22"/>
        <v>330</v>
      </c>
      <c r="G50" s="116" t="str">
        <f t="shared" si="23"/>
        <v>71바6295</v>
      </c>
      <c r="H50" s="117">
        <f t="shared" si="24"/>
        <v>3</v>
      </c>
      <c r="I50" s="118">
        <f t="shared" si="25"/>
        <v>548.79000000000008</v>
      </c>
      <c r="J50" s="119">
        <f t="shared" si="26"/>
        <v>2.0945561231643758E-2</v>
      </c>
      <c r="K50" s="119">
        <f t="shared" si="27"/>
        <v>0.30013091558866872</v>
      </c>
      <c r="L50" s="119">
        <f t="shared" si="28"/>
        <v>9.1109531879225186E-2</v>
      </c>
      <c r="M50" s="120">
        <f t="shared" si="29"/>
        <v>24.56</v>
      </c>
      <c r="N50" s="121">
        <f t="shared" si="30"/>
        <v>0.36443812751690086</v>
      </c>
      <c r="O50" s="121">
        <f t="shared" si="31"/>
        <v>12.573115399333078</v>
      </c>
      <c r="P50" s="221">
        <f t="shared" si="32"/>
        <v>3</v>
      </c>
      <c r="Q50" s="222">
        <f t="shared" si="33"/>
        <v>2</v>
      </c>
      <c r="R50" s="222">
        <f t="shared" si="34"/>
        <v>69</v>
      </c>
      <c r="T50">
        <v>525</v>
      </c>
      <c r="U50">
        <v>906</v>
      </c>
      <c r="V50" t="s">
        <v>302</v>
      </c>
      <c r="W50">
        <v>548.79</v>
      </c>
      <c r="X50">
        <v>232.453</v>
      </c>
      <c r="Y50">
        <v>2.3610000000000002</v>
      </c>
      <c r="Z50">
        <v>24.56</v>
      </c>
      <c r="AA50">
        <v>18.221665000000002</v>
      </c>
      <c r="AB50">
        <v>0.38166299999999997</v>
      </c>
      <c r="AC50">
        <v>5.4688850000000002</v>
      </c>
      <c r="AD50" s="1">
        <v>50</v>
      </c>
      <c r="AE50">
        <v>2</v>
      </c>
      <c r="AF50">
        <v>69</v>
      </c>
      <c r="AG50">
        <v>103</v>
      </c>
      <c r="AH50">
        <v>30.117445</v>
      </c>
      <c r="AI50">
        <v>2562.3000000000002</v>
      </c>
      <c r="AJ50">
        <v>1826.4</v>
      </c>
      <c r="AK50">
        <v>3</v>
      </c>
      <c r="AL50">
        <v>1124</v>
      </c>
      <c r="AM50" t="s">
        <v>303</v>
      </c>
      <c r="AN50" t="s">
        <v>507</v>
      </c>
      <c r="AO50">
        <v>245.24100000000001</v>
      </c>
      <c r="AR50" t="s">
        <v>116</v>
      </c>
      <c r="AS50" t="s">
        <v>118</v>
      </c>
      <c r="AT50" t="s">
        <v>215</v>
      </c>
      <c r="AU50" t="s">
        <v>302</v>
      </c>
      <c r="AV50" t="s">
        <v>48</v>
      </c>
      <c r="AW50">
        <v>3</v>
      </c>
      <c r="BB50">
        <v>0.76004396289483922</v>
      </c>
      <c r="BC50" t="s">
        <v>70</v>
      </c>
      <c r="BF50" t="s">
        <v>116</v>
      </c>
      <c r="BG50" t="s">
        <v>118</v>
      </c>
      <c r="BH50" t="s">
        <v>302</v>
      </c>
      <c r="BI50">
        <v>906</v>
      </c>
      <c r="BJ50">
        <v>3</v>
      </c>
      <c r="BK50" t="s">
        <v>215</v>
      </c>
      <c r="BL50" t="s">
        <v>217</v>
      </c>
      <c r="BM50">
        <v>0.76004396289483922</v>
      </c>
      <c r="BN50" t="s">
        <v>70</v>
      </c>
      <c r="BO50" t="s">
        <v>186</v>
      </c>
      <c r="BP50">
        <v>548.79000000000008</v>
      </c>
    </row>
    <row r="51" spans="1:68" ht="16.5">
      <c r="A51" s="127" t="str">
        <f t="shared" si="18"/>
        <v>신흥교통</v>
      </c>
      <c r="B51" s="128" t="str">
        <f t="shared" si="1"/>
        <v>이상은</v>
      </c>
      <c r="C51" s="129" t="str">
        <f t="shared" si="19"/>
        <v>S</v>
      </c>
      <c r="D51" s="130">
        <f t="shared" si="20"/>
        <v>1.05</v>
      </c>
      <c r="E51" s="131">
        <f t="shared" si="21"/>
        <v>2699</v>
      </c>
      <c r="F51" s="132" t="str">
        <f t="shared" si="22"/>
        <v>330</v>
      </c>
      <c r="G51" s="133" t="str">
        <f t="shared" si="23"/>
        <v>71바6253</v>
      </c>
      <c r="H51" s="134">
        <f t="shared" si="24"/>
        <v>1</v>
      </c>
      <c r="I51" s="135">
        <f t="shared" si="25"/>
        <v>4871.6610000000001</v>
      </c>
      <c r="J51" s="136">
        <f t="shared" si="26"/>
        <v>3.6114622284809913E-3</v>
      </c>
      <c r="K51" s="136">
        <f t="shared" si="27"/>
        <v>0.23048016492265333</v>
      </c>
      <c r="L51" s="136">
        <f t="shared" si="28"/>
        <v>0.14081439574715893</v>
      </c>
      <c r="M51" s="137">
        <f t="shared" si="29"/>
        <v>15.102</v>
      </c>
      <c r="N51" s="138">
        <f t="shared" si="30"/>
        <v>0</v>
      </c>
      <c r="O51" s="138">
        <f t="shared" si="31"/>
        <v>1.1289783915588543</v>
      </c>
      <c r="P51" s="219">
        <f t="shared" si="32"/>
        <v>4</v>
      </c>
      <c r="Q51" s="220">
        <f t="shared" si="33"/>
        <v>0</v>
      </c>
      <c r="R51" s="220">
        <f t="shared" si="34"/>
        <v>55</v>
      </c>
      <c r="T51">
        <v>525</v>
      </c>
      <c r="U51">
        <v>2699</v>
      </c>
      <c r="V51" t="s">
        <v>304</v>
      </c>
      <c r="W51">
        <v>4871.6610000000001</v>
      </c>
      <c r="X51">
        <v>1405.8979999999999</v>
      </c>
      <c r="Y51">
        <v>3.4649999999999999</v>
      </c>
      <c r="Z51">
        <v>15.102</v>
      </c>
      <c r="AA51">
        <v>139.514127</v>
      </c>
      <c r="AB51">
        <v>0.50385000000000002</v>
      </c>
      <c r="AC51">
        <v>32.155239000000002</v>
      </c>
      <c r="AD51" s="1">
        <v>686</v>
      </c>
      <c r="AE51">
        <v>0</v>
      </c>
      <c r="AF51">
        <v>55</v>
      </c>
      <c r="AG51">
        <v>88</v>
      </c>
      <c r="AH51">
        <v>34.918764000000003</v>
      </c>
      <c r="AI51">
        <v>28204.5</v>
      </c>
      <c r="AJ51">
        <v>2655.6</v>
      </c>
      <c r="AK51">
        <v>4</v>
      </c>
      <c r="AL51">
        <v>1560</v>
      </c>
      <c r="AM51" t="s">
        <v>305</v>
      </c>
      <c r="AN51" t="s">
        <v>508</v>
      </c>
      <c r="AO51">
        <v>4871.6610000000001</v>
      </c>
      <c r="AR51" t="s">
        <v>116</v>
      </c>
      <c r="AS51" t="s">
        <v>118</v>
      </c>
      <c r="AT51" t="s">
        <v>212</v>
      </c>
      <c r="AU51" t="s">
        <v>304</v>
      </c>
      <c r="AV51" t="s">
        <v>48</v>
      </c>
      <c r="AW51">
        <v>1</v>
      </c>
      <c r="BB51">
        <v>1.05</v>
      </c>
      <c r="BC51" t="s">
        <v>71</v>
      </c>
      <c r="BF51" t="s">
        <v>116</v>
      </c>
      <c r="BG51" t="s">
        <v>118</v>
      </c>
      <c r="BH51" t="s">
        <v>304</v>
      </c>
      <c r="BI51">
        <v>2699</v>
      </c>
      <c r="BJ51">
        <v>1</v>
      </c>
      <c r="BK51" t="s">
        <v>212</v>
      </c>
      <c r="BL51" t="s">
        <v>174</v>
      </c>
      <c r="BM51">
        <v>1.05</v>
      </c>
      <c r="BN51" t="s">
        <v>71</v>
      </c>
      <c r="BO51" t="s">
        <v>176</v>
      </c>
      <c r="BP51">
        <v>4871.6610000000001</v>
      </c>
    </row>
    <row r="52" spans="1:68" ht="16.5">
      <c r="A52" s="110" t="str">
        <f t="shared" si="18"/>
        <v>신흥교통</v>
      </c>
      <c r="B52" s="111" t="str">
        <f t="shared" si="1"/>
        <v>이상호B</v>
      </c>
      <c r="C52" s="112" t="str">
        <f t="shared" si="19"/>
        <v>S</v>
      </c>
      <c r="D52" s="113">
        <f t="shared" si="20"/>
        <v>1.0452631578947369</v>
      </c>
      <c r="E52" s="114">
        <f t="shared" si="21"/>
        <v>7508</v>
      </c>
      <c r="F52" s="115" t="str">
        <f t="shared" si="22"/>
        <v>93</v>
      </c>
      <c r="G52" s="116" t="str">
        <f t="shared" si="23"/>
        <v>70바4017</v>
      </c>
      <c r="H52" s="117">
        <f t="shared" si="24"/>
        <v>1</v>
      </c>
      <c r="I52" s="118">
        <f t="shared" si="25"/>
        <v>2159.6120000000001</v>
      </c>
      <c r="J52" s="119">
        <f t="shared" si="26"/>
        <v>3.104380802728151E-2</v>
      </c>
      <c r="K52" s="119">
        <f t="shared" si="27"/>
        <v>0.35429795620213123</v>
      </c>
      <c r="L52" s="119">
        <f t="shared" si="28"/>
        <v>0.11159411968446184</v>
      </c>
      <c r="M52" s="120">
        <f t="shared" si="29"/>
        <v>15.585000000000001</v>
      </c>
      <c r="N52" s="121">
        <f t="shared" si="30"/>
        <v>4.6304613976955115E-2</v>
      </c>
      <c r="O52" s="121">
        <f t="shared" si="31"/>
        <v>3.1487137504329481</v>
      </c>
      <c r="P52" s="221">
        <f t="shared" si="32"/>
        <v>8</v>
      </c>
      <c r="Q52" s="222">
        <f t="shared" si="33"/>
        <v>1</v>
      </c>
      <c r="R52" s="222">
        <f t="shared" si="34"/>
        <v>68</v>
      </c>
      <c r="T52">
        <v>525</v>
      </c>
      <c r="U52">
        <v>7508</v>
      </c>
      <c r="V52" t="s">
        <v>306</v>
      </c>
      <c r="W52">
        <v>2159.6120000000001</v>
      </c>
      <c r="X52">
        <v>1087.617</v>
      </c>
      <c r="Y52">
        <v>1.986</v>
      </c>
      <c r="Z52">
        <v>15.585000000000001</v>
      </c>
      <c r="AA52">
        <v>131.61384699999999</v>
      </c>
      <c r="AB52">
        <v>4.0857950000000001</v>
      </c>
      <c r="AC52">
        <v>46.630516999999998</v>
      </c>
      <c r="AD52" s="1">
        <v>241</v>
      </c>
      <c r="AE52">
        <v>1</v>
      </c>
      <c r="AF52">
        <v>68</v>
      </c>
      <c r="AG52">
        <v>78</v>
      </c>
      <c r="AH52">
        <v>16.408698999999999</v>
      </c>
      <c r="AI52">
        <v>1843.8</v>
      </c>
      <c r="AJ52">
        <v>0</v>
      </c>
      <c r="AK52">
        <v>8</v>
      </c>
      <c r="AL52">
        <v>1293</v>
      </c>
      <c r="AM52" t="s">
        <v>307</v>
      </c>
      <c r="AN52" t="s">
        <v>509</v>
      </c>
      <c r="AO52">
        <v>2159.6120000000001</v>
      </c>
      <c r="AR52" t="s">
        <v>116</v>
      </c>
      <c r="AS52" t="s">
        <v>122</v>
      </c>
      <c r="AT52" t="s">
        <v>230</v>
      </c>
      <c r="AU52" t="s">
        <v>306</v>
      </c>
      <c r="AV52" t="s">
        <v>48</v>
      </c>
      <c r="AW52">
        <v>1</v>
      </c>
      <c r="BB52">
        <v>1.0452631578947369</v>
      </c>
      <c r="BC52" t="s">
        <v>71</v>
      </c>
      <c r="BF52" t="s">
        <v>116</v>
      </c>
      <c r="BG52" t="s">
        <v>122</v>
      </c>
      <c r="BH52" t="s">
        <v>306</v>
      </c>
      <c r="BI52">
        <v>7508</v>
      </c>
      <c r="BJ52">
        <v>1</v>
      </c>
      <c r="BK52" t="s">
        <v>230</v>
      </c>
      <c r="BL52" t="s">
        <v>174</v>
      </c>
      <c r="BM52">
        <v>1.0452631578947369</v>
      </c>
      <c r="BN52" t="s">
        <v>71</v>
      </c>
      <c r="BO52" t="s">
        <v>176</v>
      </c>
      <c r="BP52">
        <v>2159.6120000000001</v>
      </c>
    </row>
    <row r="53" spans="1:68" ht="16.5">
      <c r="A53" s="127" t="str">
        <f t="shared" si="18"/>
        <v>신흥교통</v>
      </c>
      <c r="B53" s="128" t="str">
        <f t="shared" si="1"/>
        <v>이상흔</v>
      </c>
      <c r="C53" s="129" t="str">
        <f t="shared" si="19"/>
        <v>D</v>
      </c>
      <c r="D53" s="130">
        <f t="shared" si="20"/>
        <v>0.84099999999999997</v>
      </c>
      <c r="E53" s="131">
        <f t="shared" si="21"/>
        <v>407</v>
      </c>
      <c r="F53" s="132" t="str">
        <f t="shared" si="22"/>
        <v>82</v>
      </c>
      <c r="G53" s="133" t="str">
        <f t="shared" si="23"/>
        <v>70바4006</v>
      </c>
      <c r="H53" s="134">
        <f t="shared" si="24"/>
        <v>1</v>
      </c>
      <c r="I53" s="135">
        <f t="shared" si="25"/>
        <v>763.83299999999997</v>
      </c>
      <c r="J53" s="136">
        <f t="shared" si="26"/>
        <v>2.2252458531028838E-2</v>
      </c>
      <c r="K53" s="136">
        <f t="shared" si="27"/>
        <v>0.40333662355713218</v>
      </c>
      <c r="L53" s="136">
        <f t="shared" si="28"/>
        <v>0.1204451758434108</v>
      </c>
      <c r="M53" s="137">
        <f t="shared" si="29"/>
        <v>20.550999999999998</v>
      </c>
      <c r="N53" s="138">
        <f t="shared" si="30"/>
        <v>0</v>
      </c>
      <c r="O53" s="138">
        <f t="shared" si="31"/>
        <v>20.42331242562183</v>
      </c>
      <c r="P53" s="219">
        <f t="shared" si="32"/>
        <v>15</v>
      </c>
      <c r="Q53" s="220">
        <f t="shared" si="33"/>
        <v>0</v>
      </c>
      <c r="R53" s="220">
        <f t="shared" si="34"/>
        <v>156</v>
      </c>
      <c r="T53">
        <v>525</v>
      </c>
      <c r="U53">
        <v>407</v>
      </c>
      <c r="V53" t="s">
        <v>308</v>
      </c>
      <c r="W53">
        <v>763.83299999999997</v>
      </c>
      <c r="X53">
        <v>454.077</v>
      </c>
      <c r="Y53">
        <v>1.6819999999999999</v>
      </c>
      <c r="Z53">
        <v>20.550999999999998</v>
      </c>
      <c r="AA53">
        <v>48.184159000000001</v>
      </c>
      <c r="AB53">
        <v>1.0722160000000001</v>
      </c>
      <c r="AC53">
        <v>19.434436000000002</v>
      </c>
      <c r="AD53" s="1">
        <v>92</v>
      </c>
      <c r="AE53">
        <v>0</v>
      </c>
      <c r="AF53">
        <v>156</v>
      </c>
      <c r="AG53">
        <v>69</v>
      </c>
      <c r="AH53">
        <v>15.852366999999999</v>
      </c>
      <c r="AI53">
        <v>997</v>
      </c>
      <c r="AJ53">
        <v>0</v>
      </c>
      <c r="AK53">
        <v>15</v>
      </c>
      <c r="AL53">
        <v>5845</v>
      </c>
      <c r="AM53" t="s">
        <v>309</v>
      </c>
      <c r="AN53" t="s">
        <v>510</v>
      </c>
      <c r="AO53">
        <v>763.83299999999997</v>
      </c>
      <c r="AR53" t="s">
        <v>116</v>
      </c>
      <c r="AS53" t="s">
        <v>121</v>
      </c>
      <c r="AT53" t="s">
        <v>195</v>
      </c>
      <c r="AU53" t="s">
        <v>308</v>
      </c>
      <c r="AV53" t="s">
        <v>48</v>
      </c>
      <c r="AW53">
        <v>1</v>
      </c>
      <c r="BB53">
        <v>0.84099999999999997</v>
      </c>
      <c r="BC53" t="s">
        <v>67</v>
      </c>
      <c r="BF53" t="s">
        <v>116</v>
      </c>
      <c r="BG53" t="s">
        <v>121</v>
      </c>
      <c r="BH53" t="s">
        <v>308</v>
      </c>
      <c r="BI53">
        <v>407</v>
      </c>
      <c r="BJ53">
        <v>1</v>
      </c>
      <c r="BK53" t="s">
        <v>195</v>
      </c>
      <c r="BL53" t="s">
        <v>174</v>
      </c>
      <c r="BM53">
        <v>0.84099999999999997</v>
      </c>
      <c r="BN53" t="s">
        <v>67</v>
      </c>
      <c r="BO53" t="s">
        <v>179</v>
      </c>
      <c r="BP53">
        <v>763.83299999999997</v>
      </c>
    </row>
    <row r="54" spans="1:68" ht="16.5">
      <c r="A54" s="110" t="str">
        <f t="shared" si="18"/>
        <v>신흥교통</v>
      </c>
      <c r="B54" s="111" t="str">
        <f t="shared" si="1"/>
        <v>이성희</v>
      </c>
      <c r="C54" s="112" t="str">
        <f t="shared" si="19"/>
        <v>S</v>
      </c>
      <c r="D54" s="113">
        <f t="shared" si="20"/>
        <v>1.0121052631578948</v>
      </c>
      <c r="E54" s="114">
        <f t="shared" si="21"/>
        <v>5003</v>
      </c>
      <c r="F54" s="115" t="str">
        <f t="shared" si="22"/>
        <v>93</v>
      </c>
      <c r="G54" s="116" t="str">
        <f t="shared" si="23"/>
        <v>70바4017</v>
      </c>
      <c r="H54" s="117">
        <f t="shared" si="24"/>
        <v>1</v>
      </c>
      <c r="I54" s="118">
        <f t="shared" si="25"/>
        <v>605.86900000000003</v>
      </c>
      <c r="J54" s="119">
        <f t="shared" si="26"/>
        <v>4.9774435527147005E-2</v>
      </c>
      <c r="K54" s="119">
        <f t="shared" si="27"/>
        <v>0.35640106469528554</v>
      </c>
      <c r="L54" s="119">
        <f t="shared" si="28"/>
        <v>0.17495531212192733</v>
      </c>
      <c r="M54" s="120">
        <f t="shared" si="29"/>
        <v>25.408000000000001</v>
      </c>
      <c r="N54" s="121">
        <f t="shared" si="30"/>
        <v>0</v>
      </c>
      <c r="O54" s="121">
        <f t="shared" si="31"/>
        <v>49.185550011636174</v>
      </c>
      <c r="P54" s="221">
        <f t="shared" si="32"/>
        <v>9</v>
      </c>
      <c r="Q54" s="222">
        <f t="shared" si="33"/>
        <v>0</v>
      </c>
      <c r="R54" s="222">
        <f t="shared" si="34"/>
        <v>298</v>
      </c>
      <c r="T54">
        <v>525</v>
      </c>
      <c r="U54">
        <v>5003</v>
      </c>
      <c r="V54" t="s">
        <v>310</v>
      </c>
      <c r="W54">
        <v>605.86900000000003</v>
      </c>
      <c r="X54">
        <v>315.101</v>
      </c>
      <c r="Y54">
        <v>1.923</v>
      </c>
      <c r="Z54">
        <v>25.408000000000001</v>
      </c>
      <c r="AA54">
        <v>27.507213</v>
      </c>
      <c r="AB54">
        <v>1.369156</v>
      </c>
      <c r="AC54">
        <v>9.8035999999999994</v>
      </c>
      <c r="AD54" s="1">
        <v>106</v>
      </c>
      <c r="AE54">
        <v>0</v>
      </c>
      <c r="AF54">
        <v>298</v>
      </c>
      <c r="AG54">
        <v>78</v>
      </c>
      <c r="AH54">
        <v>22.025822000000002</v>
      </c>
      <c r="AI54">
        <v>3223.5</v>
      </c>
      <c r="AJ54">
        <v>0</v>
      </c>
      <c r="AK54">
        <v>9</v>
      </c>
      <c r="AL54">
        <v>1931</v>
      </c>
      <c r="AM54" t="s">
        <v>311</v>
      </c>
      <c r="AN54" t="s">
        <v>511</v>
      </c>
      <c r="AO54">
        <v>605.86900000000003</v>
      </c>
      <c r="AR54" t="s">
        <v>116</v>
      </c>
      <c r="AS54" t="s">
        <v>122</v>
      </c>
      <c r="AT54" t="s">
        <v>230</v>
      </c>
      <c r="AU54" t="s">
        <v>310</v>
      </c>
      <c r="AV54" t="s">
        <v>48</v>
      </c>
      <c r="AW54">
        <v>1</v>
      </c>
      <c r="BB54">
        <v>1.0121052631578948</v>
      </c>
      <c r="BC54" t="s">
        <v>71</v>
      </c>
      <c r="BF54" t="s">
        <v>116</v>
      </c>
      <c r="BG54" t="s">
        <v>122</v>
      </c>
      <c r="BH54" t="s">
        <v>310</v>
      </c>
      <c r="BI54">
        <v>5003</v>
      </c>
      <c r="BJ54">
        <v>1</v>
      </c>
      <c r="BK54" t="s">
        <v>230</v>
      </c>
      <c r="BL54" t="s">
        <v>174</v>
      </c>
      <c r="BM54">
        <v>1.0121052631578948</v>
      </c>
      <c r="BN54" t="s">
        <v>71</v>
      </c>
      <c r="BO54" t="s">
        <v>176</v>
      </c>
      <c r="BP54">
        <v>605.86900000000003</v>
      </c>
    </row>
    <row r="55" spans="1:68" ht="16.5">
      <c r="A55" s="127" t="str">
        <f t="shared" si="18"/>
        <v>신흥교통</v>
      </c>
      <c r="B55" s="128" t="str">
        <f t="shared" si="1"/>
        <v>이영재</v>
      </c>
      <c r="C55" s="129" t="str">
        <f t="shared" si="19"/>
        <v>B</v>
      </c>
      <c r="D55" s="130">
        <f t="shared" si="20"/>
        <v>0.91258064516129034</v>
      </c>
      <c r="E55" s="131">
        <f t="shared" si="21"/>
        <v>6684</v>
      </c>
      <c r="F55" s="132" t="str">
        <f t="shared" si="22"/>
        <v>330</v>
      </c>
      <c r="G55" s="133" t="str">
        <f t="shared" si="23"/>
        <v>70바4014</v>
      </c>
      <c r="H55" s="134">
        <f t="shared" si="24"/>
        <v>1</v>
      </c>
      <c r="I55" s="135">
        <f t="shared" si="25"/>
        <v>3753.752</v>
      </c>
      <c r="J55" s="136">
        <f t="shared" si="26"/>
        <v>4.6232826343453786E-3</v>
      </c>
      <c r="K55" s="136">
        <f t="shared" si="27"/>
        <v>0.24984076699212165</v>
      </c>
      <c r="L55" s="136">
        <f t="shared" si="28"/>
        <v>0.10309684816684747</v>
      </c>
      <c r="M55" s="137">
        <f t="shared" si="29"/>
        <v>21.178999999999998</v>
      </c>
      <c r="N55" s="138">
        <f t="shared" si="30"/>
        <v>0.10656004978485525</v>
      </c>
      <c r="O55" s="138">
        <f t="shared" si="31"/>
        <v>3.5431216553464373</v>
      </c>
      <c r="P55" s="219">
        <f t="shared" si="32"/>
        <v>0</v>
      </c>
      <c r="Q55" s="220">
        <f t="shared" si="33"/>
        <v>4</v>
      </c>
      <c r="R55" s="220">
        <f t="shared" si="34"/>
        <v>133</v>
      </c>
      <c r="T55">
        <v>525</v>
      </c>
      <c r="U55">
        <v>6684</v>
      </c>
      <c r="V55" t="s">
        <v>312</v>
      </c>
      <c r="W55">
        <v>3753.752</v>
      </c>
      <c r="X55">
        <v>1326.7750000000001</v>
      </c>
      <c r="Y55">
        <v>2.8290000000000002</v>
      </c>
      <c r="Z55">
        <v>21.178999999999998</v>
      </c>
      <c r="AA55">
        <v>106.100803</v>
      </c>
      <c r="AB55">
        <v>0.49053400000000003</v>
      </c>
      <c r="AC55">
        <v>26.508306000000001</v>
      </c>
      <c r="AD55" s="1">
        <v>387</v>
      </c>
      <c r="AE55">
        <v>4</v>
      </c>
      <c r="AF55">
        <v>133</v>
      </c>
      <c r="AG55">
        <v>114</v>
      </c>
      <c r="AH55">
        <v>35.379109999999997</v>
      </c>
      <c r="AI55">
        <v>35234</v>
      </c>
      <c r="AJ55">
        <v>1635.2</v>
      </c>
      <c r="AK55">
        <v>0</v>
      </c>
      <c r="AL55">
        <v>0</v>
      </c>
      <c r="AM55" t="s">
        <v>313</v>
      </c>
      <c r="AN55" t="s">
        <v>512</v>
      </c>
      <c r="AO55">
        <v>3753.752</v>
      </c>
      <c r="AR55" t="s">
        <v>116</v>
      </c>
      <c r="AS55" t="s">
        <v>118</v>
      </c>
      <c r="AT55" t="s">
        <v>211</v>
      </c>
      <c r="AU55" t="s">
        <v>312</v>
      </c>
      <c r="AV55" t="s">
        <v>48</v>
      </c>
      <c r="AW55">
        <v>1</v>
      </c>
      <c r="BB55">
        <v>0.91258064516129034</v>
      </c>
      <c r="BC55" t="s">
        <v>68</v>
      </c>
      <c r="BF55" t="s">
        <v>116</v>
      </c>
      <c r="BG55" t="s">
        <v>118</v>
      </c>
      <c r="BH55" t="s">
        <v>312</v>
      </c>
      <c r="BI55">
        <v>6684</v>
      </c>
      <c r="BJ55">
        <v>1</v>
      </c>
      <c r="BK55" t="s">
        <v>211</v>
      </c>
      <c r="BL55" t="s">
        <v>174</v>
      </c>
      <c r="BM55">
        <v>0.91258064516129034</v>
      </c>
      <c r="BN55" t="s">
        <v>68</v>
      </c>
      <c r="BO55" t="s">
        <v>175</v>
      </c>
      <c r="BP55">
        <v>3753.752</v>
      </c>
    </row>
    <row r="56" spans="1:68" ht="16.5">
      <c r="A56" s="110" t="str">
        <f t="shared" si="18"/>
        <v>신흥교통</v>
      </c>
      <c r="B56" s="111" t="str">
        <f t="shared" si="1"/>
        <v>이영현</v>
      </c>
      <c r="C56" s="112" t="str">
        <f t="shared" si="19"/>
        <v>D</v>
      </c>
      <c r="D56" s="113">
        <f t="shared" si="20"/>
        <v>0.84395192496543359</v>
      </c>
      <c r="E56" s="114">
        <f t="shared" si="21"/>
        <v>785</v>
      </c>
      <c r="F56" s="115" t="str">
        <f t="shared" si="22"/>
        <v>82</v>
      </c>
      <c r="G56" s="116" t="str">
        <f t="shared" si="23"/>
        <v>71바6256</v>
      </c>
      <c r="H56" s="117">
        <f t="shared" si="24"/>
        <v>2</v>
      </c>
      <c r="I56" s="118">
        <f t="shared" si="25"/>
        <v>2008.7250000000001</v>
      </c>
      <c r="J56" s="119">
        <f t="shared" si="26"/>
        <v>1.1504778526303737E-2</v>
      </c>
      <c r="K56" s="119">
        <f t="shared" si="27"/>
        <v>0.44141384408905304</v>
      </c>
      <c r="L56" s="119">
        <f t="shared" si="28"/>
        <v>0.1493484673113542</v>
      </c>
      <c r="M56" s="120">
        <f t="shared" si="29"/>
        <v>16.213999999999999</v>
      </c>
      <c r="N56" s="121">
        <f t="shared" si="30"/>
        <v>4.9782822437118075E-2</v>
      </c>
      <c r="O56" s="121">
        <f t="shared" si="31"/>
        <v>10.05613013229785</v>
      </c>
      <c r="P56" s="221">
        <f t="shared" si="32"/>
        <v>37</v>
      </c>
      <c r="Q56" s="222">
        <f t="shared" si="33"/>
        <v>1</v>
      </c>
      <c r="R56" s="222">
        <f t="shared" si="34"/>
        <v>202</v>
      </c>
      <c r="T56">
        <v>525</v>
      </c>
      <c r="U56">
        <v>785</v>
      </c>
      <c r="V56" t="s">
        <v>314</v>
      </c>
      <c r="W56">
        <v>2008.7249999999999</v>
      </c>
      <c r="X56">
        <v>996.79700000000003</v>
      </c>
      <c r="Y56">
        <v>2.0150000000000001</v>
      </c>
      <c r="Z56">
        <v>16.213999999999999</v>
      </c>
      <c r="AA56">
        <v>131.89997500000001</v>
      </c>
      <c r="AB56">
        <v>1.5174799999999999</v>
      </c>
      <c r="AC56">
        <v>58.222475000000003</v>
      </c>
      <c r="AD56" s="1">
        <v>300</v>
      </c>
      <c r="AE56">
        <v>1</v>
      </c>
      <c r="AF56">
        <v>202</v>
      </c>
      <c r="AG56">
        <v>73</v>
      </c>
      <c r="AH56">
        <v>15.229153</v>
      </c>
      <c r="AI56">
        <v>749.1</v>
      </c>
      <c r="AJ56">
        <v>0</v>
      </c>
      <c r="AK56">
        <v>37</v>
      </c>
      <c r="AL56">
        <v>23760</v>
      </c>
      <c r="AM56" t="s">
        <v>315</v>
      </c>
      <c r="AN56" t="s">
        <v>513</v>
      </c>
      <c r="AO56">
        <v>1944.152</v>
      </c>
      <c r="AR56" t="s">
        <v>116</v>
      </c>
      <c r="AS56" t="s">
        <v>121</v>
      </c>
      <c r="AT56" t="s">
        <v>377</v>
      </c>
      <c r="AU56" t="s">
        <v>314</v>
      </c>
      <c r="AV56" t="s">
        <v>48</v>
      </c>
      <c r="AW56">
        <v>2</v>
      </c>
      <c r="BB56">
        <v>0.84395192496543359</v>
      </c>
      <c r="BC56" t="s">
        <v>67</v>
      </c>
      <c r="BF56" t="s">
        <v>116</v>
      </c>
      <c r="BG56" t="s">
        <v>121</v>
      </c>
      <c r="BH56" t="s">
        <v>314</v>
      </c>
      <c r="BI56">
        <v>785</v>
      </c>
      <c r="BJ56">
        <v>2</v>
      </c>
      <c r="BK56" t="s">
        <v>377</v>
      </c>
      <c r="BL56" t="s">
        <v>219</v>
      </c>
      <c r="BM56">
        <v>0.84395192496543359</v>
      </c>
      <c r="BN56" t="s">
        <v>67</v>
      </c>
      <c r="BO56" t="s">
        <v>179</v>
      </c>
      <c r="BP56">
        <v>2008.7250000000001</v>
      </c>
    </row>
    <row r="57" spans="1:68" ht="16.5">
      <c r="A57" s="127" t="str">
        <f t="shared" si="18"/>
        <v>신흥교통</v>
      </c>
      <c r="B57" s="128" t="str">
        <f t="shared" si="1"/>
        <v>이정환</v>
      </c>
      <c r="C57" s="129" t="str">
        <f t="shared" si="19"/>
        <v>D</v>
      </c>
      <c r="D57" s="130">
        <f t="shared" si="20"/>
        <v>0.80750475061038163</v>
      </c>
      <c r="E57" s="131">
        <f t="shared" si="21"/>
        <v>7615</v>
      </c>
      <c r="F57" s="132" t="str">
        <f t="shared" si="22"/>
        <v>13</v>
      </c>
      <c r="G57" s="133" t="str">
        <f t="shared" si="23"/>
        <v>71바6251</v>
      </c>
      <c r="H57" s="134">
        <f t="shared" si="24"/>
        <v>5</v>
      </c>
      <c r="I57" s="135">
        <f t="shared" si="25"/>
        <v>925.798</v>
      </c>
      <c r="J57" s="136">
        <f t="shared" si="26"/>
        <v>8.7967500213065916E-2</v>
      </c>
      <c r="K57" s="136">
        <f t="shared" si="27"/>
        <v>0.37166016603654051</v>
      </c>
      <c r="L57" s="136">
        <f t="shared" si="28"/>
        <v>0.22575118978438061</v>
      </c>
      <c r="M57" s="137">
        <f t="shared" si="29"/>
        <v>19.625</v>
      </c>
      <c r="N57" s="138">
        <f t="shared" si="30"/>
        <v>0.54007461670904455</v>
      </c>
      <c r="O57" s="138">
        <f t="shared" si="31"/>
        <v>11.449581874231743</v>
      </c>
      <c r="P57" s="219">
        <f t="shared" si="32"/>
        <v>5</v>
      </c>
      <c r="Q57" s="220">
        <f t="shared" si="33"/>
        <v>5</v>
      </c>
      <c r="R57" s="220">
        <f t="shared" si="34"/>
        <v>106</v>
      </c>
      <c r="T57">
        <v>525</v>
      </c>
      <c r="U57">
        <v>7615</v>
      </c>
      <c r="V57" t="s">
        <v>316</v>
      </c>
      <c r="W57">
        <v>925.798</v>
      </c>
      <c r="X57">
        <v>525.97299999999996</v>
      </c>
      <c r="Y57">
        <v>1.76</v>
      </c>
      <c r="Z57">
        <v>19.625</v>
      </c>
      <c r="AA57">
        <v>61.143047000000003</v>
      </c>
      <c r="AB57">
        <v>5.3786009999999997</v>
      </c>
      <c r="AC57">
        <v>22.724435</v>
      </c>
      <c r="AD57" s="1">
        <v>209</v>
      </c>
      <c r="AE57">
        <v>5</v>
      </c>
      <c r="AF57">
        <v>106</v>
      </c>
      <c r="AG57">
        <v>74</v>
      </c>
      <c r="AH57">
        <v>15.141508999999999</v>
      </c>
      <c r="AI57">
        <v>295.5</v>
      </c>
      <c r="AJ57">
        <v>0</v>
      </c>
      <c r="AK57">
        <v>5</v>
      </c>
      <c r="AL57">
        <v>7084</v>
      </c>
      <c r="AM57" t="s">
        <v>317</v>
      </c>
      <c r="AN57" t="s">
        <v>514</v>
      </c>
      <c r="AO57">
        <v>299.791</v>
      </c>
      <c r="AR57" t="s">
        <v>116</v>
      </c>
      <c r="AS57" t="s">
        <v>117</v>
      </c>
      <c r="AT57" t="s">
        <v>199</v>
      </c>
      <c r="AU57" t="s">
        <v>316</v>
      </c>
      <c r="AV57" t="s">
        <v>48</v>
      </c>
      <c r="AW57">
        <v>5</v>
      </c>
      <c r="BB57">
        <v>0.80750475061038163</v>
      </c>
      <c r="BC57" t="s">
        <v>67</v>
      </c>
      <c r="BF57" t="s">
        <v>116</v>
      </c>
      <c r="BG57" t="s">
        <v>117</v>
      </c>
      <c r="BH57" t="s">
        <v>316</v>
      </c>
      <c r="BI57">
        <v>7615</v>
      </c>
      <c r="BJ57">
        <v>5</v>
      </c>
      <c r="BK57" t="s">
        <v>199</v>
      </c>
      <c r="BL57" t="s">
        <v>206</v>
      </c>
      <c r="BM57">
        <v>0.80750475061038163</v>
      </c>
      <c r="BN57" t="s">
        <v>67</v>
      </c>
      <c r="BO57" t="s">
        <v>179</v>
      </c>
      <c r="BP57">
        <v>925.798</v>
      </c>
    </row>
    <row r="58" spans="1:68" ht="16.5">
      <c r="A58" s="110" t="str">
        <f t="shared" si="18"/>
        <v>신흥교통</v>
      </c>
      <c r="B58" s="111" t="str">
        <f t="shared" si="1"/>
        <v>이제윤</v>
      </c>
      <c r="C58" s="112" t="str">
        <f t="shared" si="19"/>
        <v>D</v>
      </c>
      <c r="D58" s="113">
        <f t="shared" si="20"/>
        <v>0.83394158040886901</v>
      </c>
      <c r="E58" s="114">
        <f t="shared" si="21"/>
        <v>6559</v>
      </c>
      <c r="F58" s="115" t="str">
        <f t="shared" si="22"/>
        <v>82</v>
      </c>
      <c r="G58" s="116" t="str">
        <f t="shared" si="23"/>
        <v>71바6280</v>
      </c>
      <c r="H58" s="117">
        <f t="shared" si="24"/>
        <v>3</v>
      </c>
      <c r="I58" s="118">
        <f t="shared" si="25"/>
        <v>425.66199999999998</v>
      </c>
      <c r="J58" s="119">
        <f t="shared" si="26"/>
        <v>2.5247833157868708E-2</v>
      </c>
      <c r="K58" s="119">
        <f t="shared" si="27"/>
        <v>0.4374601120149616</v>
      </c>
      <c r="L58" s="119">
        <f t="shared" si="28"/>
        <v>0.23257890063007738</v>
      </c>
      <c r="M58" s="120">
        <f t="shared" si="29"/>
        <v>20.495999999999999</v>
      </c>
      <c r="N58" s="121">
        <f t="shared" si="30"/>
        <v>0</v>
      </c>
      <c r="O58" s="121">
        <f t="shared" si="31"/>
        <v>38.528221922558274</v>
      </c>
      <c r="P58" s="221">
        <f t="shared" si="32"/>
        <v>9</v>
      </c>
      <c r="Q58" s="222">
        <f t="shared" si="33"/>
        <v>0</v>
      </c>
      <c r="R58" s="222">
        <f t="shared" si="34"/>
        <v>164</v>
      </c>
      <c r="T58">
        <v>525</v>
      </c>
      <c r="U58">
        <v>6559</v>
      </c>
      <c r="V58" t="s">
        <v>318</v>
      </c>
      <c r="W58">
        <v>425.66199999999998</v>
      </c>
      <c r="X58">
        <v>239.48699999999999</v>
      </c>
      <c r="Y58">
        <v>1.7769999999999999</v>
      </c>
      <c r="Z58">
        <v>20.495999999999999</v>
      </c>
      <c r="AA58">
        <v>27.053885999999999</v>
      </c>
      <c r="AB58">
        <v>0.68305199999999999</v>
      </c>
      <c r="AC58">
        <v>11.834996</v>
      </c>
      <c r="AD58" s="1">
        <v>99</v>
      </c>
      <c r="AE58">
        <v>0</v>
      </c>
      <c r="AF58">
        <v>164</v>
      </c>
      <c r="AG58">
        <v>67</v>
      </c>
      <c r="AH58">
        <v>15.733857</v>
      </c>
      <c r="AI58">
        <v>141.69999999999999</v>
      </c>
      <c r="AJ58">
        <v>0</v>
      </c>
      <c r="AK58">
        <v>9</v>
      </c>
      <c r="AL58">
        <v>8310</v>
      </c>
      <c r="AM58" t="s">
        <v>319</v>
      </c>
      <c r="AN58" t="s">
        <v>515</v>
      </c>
      <c r="AO58">
        <v>153.96199999999999</v>
      </c>
      <c r="AR58" t="s">
        <v>116</v>
      </c>
      <c r="AS58" t="s">
        <v>121</v>
      </c>
      <c r="AT58" t="s">
        <v>220</v>
      </c>
      <c r="AU58" t="s">
        <v>318</v>
      </c>
      <c r="AV58" t="s">
        <v>193</v>
      </c>
      <c r="AW58">
        <v>3</v>
      </c>
      <c r="BB58">
        <v>0.83394158040886901</v>
      </c>
      <c r="BC58" t="s">
        <v>67</v>
      </c>
      <c r="BF58" t="s">
        <v>116</v>
      </c>
      <c r="BG58" t="s">
        <v>121</v>
      </c>
      <c r="BH58" t="s">
        <v>318</v>
      </c>
      <c r="BI58">
        <v>6559</v>
      </c>
      <c r="BJ58">
        <v>3</v>
      </c>
      <c r="BK58" t="s">
        <v>220</v>
      </c>
      <c r="BL58" t="s">
        <v>377</v>
      </c>
      <c r="BM58">
        <v>0.83394158040886901</v>
      </c>
      <c r="BN58" t="s">
        <v>67</v>
      </c>
      <c r="BO58" t="s">
        <v>179</v>
      </c>
      <c r="BP58">
        <v>425.66199999999998</v>
      </c>
    </row>
    <row r="59" spans="1:68" ht="16.5">
      <c r="A59" s="127" t="str">
        <f t="shared" si="18"/>
        <v>신흥교통</v>
      </c>
      <c r="B59" s="128" t="str">
        <f t="shared" si="1"/>
        <v>이준영</v>
      </c>
      <c r="C59" s="129" t="str">
        <f t="shared" si="19"/>
        <v>S</v>
      </c>
      <c r="D59" s="130">
        <f t="shared" si="20"/>
        <v>1.0020249326129078</v>
      </c>
      <c r="E59" s="131">
        <f t="shared" si="21"/>
        <v>8125</v>
      </c>
      <c r="F59" s="132" t="str">
        <f t="shared" si="22"/>
        <v>93</v>
      </c>
      <c r="G59" s="133" t="str">
        <f t="shared" si="23"/>
        <v>71바6296</v>
      </c>
      <c r="H59" s="134">
        <f t="shared" si="24"/>
        <v>2</v>
      </c>
      <c r="I59" s="135">
        <f t="shared" si="25"/>
        <v>1499.6689999999999</v>
      </c>
      <c r="J59" s="136">
        <f t="shared" si="26"/>
        <v>3.7515581972088402E-2</v>
      </c>
      <c r="K59" s="136">
        <f t="shared" si="27"/>
        <v>0.37107830651701668</v>
      </c>
      <c r="L59" s="136">
        <f t="shared" si="28"/>
        <v>0.17670565971557725</v>
      </c>
      <c r="M59" s="137">
        <f t="shared" si="29"/>
        <v>19.414999999999999</v>
      </c>
      <c r="N59" s="138">
        <f t="shared" si="30"/>
        <v>6.668138102474612E-2</v>
      </c>
      <c r="O59" s="138">
        <f t="shared" si="31"/>
        <v>4.9344221958312131</v>
      </c>
      <c r="P59" s="219">
        <f t="shared" si="32"/>
        <v>5</v>
      </c>
      <c r="Q59" s="220">
        <f t="shared" si="33"/>
        <v>1</v>
      </c>
      <c r="R59" s="220">
        <f t="shared" si="34"/>
        <v>74</v>
      </c>
      <c r="T59">
        <v>525</v>
      </c>
      <c r="U59">
        <v>8125</v>
      </c>
      <c r="V59" t="s">
        <v>320</v>
      </c>
      <c r="W59">
        <v>1499.6690000000001</v>
      </c>
      <c r="X59">
        <v>826.173</v>
      </c>
      <c r="Y59">
        <v>1.8149999999999999</v>
      </c>
      <c r="Z59">
        <v>19.414999999999999</v>
      </c>
      <c r="AA59">
        <v>88.843857</v>
      </c>
      <c r="AB59">
        <v>3.3330289999999998</v>
      </c>
      <c r="AC59">
        <v>32.968027999999997</v>
      </c>
      <c r="AD59" s="1">
        <v>265</v>
      </c>
      <c r="AE59">
        <v>1</v>
      </c>
      <c r="AF59">
        <v>74</v>
      </c>
      <c r="AG59">
        <v>74</v>
      </c>
      <c r="AH59">
        <v>16.879826999999999</v>
      </c>
      <c r="AI59">
        <v>1593.6</v>
      </c>
      <c r="AJ59">
        <v>0</v>
      </c>
      <c r="AK59">
        <v>5</v>
      </c>
      <c r="AL59">
        <v>2860</v>
      </c>
      <c r="AM59" t="s">
        <v>321</v>
      </c>
      <c r="AN59" t="s">
        <v>516</v>
      </c>
      <c r="AO59">
        <v>1407.675</v>
      </c>
      <c r="AR59" t="s">
        <v>116</v>
      </c>
      <c r="AS59" t="s">
        <v>122</v>
      </c>
      <c r="AT59" t="s">
        <v>231</v>
      </c>
      <c r="AU59" t="s">
        <v>320</v>
      </c>
      <c r="AV59" t="s">
        <v>48</v>
      </c>
      <c r="AW59">
        <v>2</v>
      </c>
      <c r="BB59">
        <v>1.0020249326129078</v>
      </c>
      <c r="BC59" t="s">
        <v>71</v>
      </c>
      <c r="BF59" t="s">
        <v>116</v>
      </c>
      <c r="BG59" t="s">
        <v>122</v>
      </c>
      <c r="BH59" t="s">
        <v>320</v>
      </c>
      <c r="BI59">
        <v>8125</v>
      </c>
      <c r="BJ59">
        <v>2</v>
      </c>
      <c r="BK59" t="s">
        <v>231</v>
      </c>
      <c r="BL59" t="s">
        <v>229</v>
      </c>
      <c r="BM59">
        <v>1.0020249326129078</v>
      </c>
      <c r="BN59" t="s">
        <v>71</v>
      </c>
      <c r="BO59" t="s">
        <v>176</v>
      </c>
      <c r="BP59">
        <v>1499.6689999999999</v>
      </c>
    </row>
    <row r="60" spans="1:68" ht="16.5">
      <c r="A60" s="110" t="str">
        <f t="shared" si="18"/>
        <v>신흥교통</v>
      </c>
      <c r="B60" s="111" t="str">
        <f t="shared" si="1"/>
        <v>이진수</v>
      </c>
      <c r="C60" s="112" t="str">
        <f t="shared" si="19"/>
        <v>C</v>
      </c>
      <c r="D60" s="113">
        <f t="shared" si="20"/>
        <v>0.87405020637106245</v>
      </c>
      <c r="E60" s="114">
        <f t="shared" si="21"/>
        <v>463</v>
      </c>
      <c r="F60" s="115" t="str">
        <f t="shared" si="22"/>
        <v>13</v>
      </c>
      <c r="G60" s="116" t="str">
        <f t="shared" si="23"/>
        <v>71바6277</v>
      </c>
      <c r="H60" s="117">
        <f t="shared" si="24"/>
        <v>2</v>
      </c>
      <c r="I60" s="118">
        <f t="shared" si="25"/>
        <v>1223.7560000000001</v>
      </c>
      <c r="J60" s="119">
        <f t="shared" si="26"/>
        <v>1.8193723062171385E-2</v>
      </c>
      <c r="K60" s="119">
        <f t="shared" si="27"/>
        <v>0.42058676037630766</v>
      </c>
      <c r="L60" s="119">
        <f t="shared" si="28"/>
        <v>0.21491212300491272</v>
      </c>
      <c r="M60" s="120">
        <f t="shared" si="29"/>
        <v>16.419</v>
      </c>
      <c r="N60" s="121">
        <f t="shared" si="30"/>
        <v>0</v>
      </c>
      <c r="O60" s="121">
        <f t="shared" si="31"/>
        <v>16.915136677572978</v>
      </c>
      <c r="P60" s="221">
        <f t="shared" si="32"/>
        <v>18</v>
      </c>
      <c r="Q60" s="222">
        <f t="shared" si="33"/>
        <v>0</v>
      </c>
      <c r="R60" s="222">
        <f t="shared" si="34"/>
        <v>207</v>
      </c>
      <c r="T60">
        <v>525</v>
      </c>
      <c r="U60">
        <v>463</v>
      </c>
      <c r="V60" t="s">
        <v>385</v>
      </c>
      <c r="W60">
        <v>1223.7560000000001</v>
      </c>
      <c r="X60">
        <v>634.80999999999995</v>
      </c>
      <c r="Y60">
        <v>1.9279999999999999</v>
      </c>
      <c r="Z60">
        <v>16.419</v>
      </c>
      <c r="AA60">
        <v>81.163047000000006</v>
      </c>
      <c r="AB60">
        <v>1.476658</v>
      </c>
      <c r="AC60">
        <v>34.136102999999999</v>
      </c>
      <c r="AD60" s="1">
        <v>263</v>
      </c>
      <c r="AE60">
        <v>0</v>
      </c>
      <c r="AF60">
        <v>207</v>
      </c>
      <c r="AG60">
        <v>67</v>
      </c>
      <c r="AH60">
        <v>15.077748</v>
      </c>
      <c r="AI60">
        <v>91.2</v>
      </c>
      <c r="AJ60">
        <v>0</v>
      </c>
      <c r="AK60">
        <v>18</v>
      </c>
      <c r="AL60">
        <v>21451</v>
      </c>
      <c r="AM60" t="s">
        <v>386</v>
      </c>
      <c r="AN60" t="s">
        <v>517</v>
      </c>
      <c r="AO60">
        <v>1146.816</v>
      </c>
      <c r="AR60" t="s">
        <v>116</v>
      </c>
      <c r="AS60" t="s">
        <v>117</v>
      </c>
      <c r="AT60" t="s">
        <v>204</v>
      </c>
      <c r="AU60" t="s">
        <v>385</v>
      </c>
      <c r="AV60" t="s">
        <v>48</v>
      </c>
      <c r="AW60">
        <v>2</v>
      </c>
      <c r="BB60">
        <v>0.87405020637106245</v>
      </c>
      <c r="BC60" t="s">
        <v>69</v>
      </c>
      <c r="BF60" t="s">
        <v>116</v>
      </c>
      <c r="BG60" t="s">
        <v>117</v>
      </c>
      <c r="BH60" t="s">
        <v>385</v>
      </c>
      <c r="BI60">
        <v>463</v>
      </c>
      <c r="BJ60">
        <v>2</v>
      </c>
      <c r="BK60" t="s">
        <v>204</v>
      </c>
      <c r="BL60" t="s">
        <v>375</v>
      </c>
      <c r="BM60">
        <v>0.87405020637106245</v>
      </c>
      <c r="BN60" t="s">
        <v>69</v>
      </c>
      <c r="BO60" t="s">
        <v>177</v>
      </c>
      <c r="BP60">
        <v>1223.7560000000001</v>
      </c>
    </row>
    <row r="61" spans="1:68" ht="16.5">
      <c r="A61" s="127" t="str">
        <f t="shared" si="18"/>
        <v>신흥교통</v>
      </c>
      <c r="B61" s="128" t="str">
        <f t="shared" si="1"/>
        <v>이충열</v>
      </c>
      <c r="C61" s="129" t="str">
        <f t="shared" si="19"/>
        <v>A</v>
      </c>
      <c r="D61" s="130">
        <f t="shared" si="20"/>
        <v>0.98798710425918745</v>
      </c>
      <c r="E61" s="131">
        <f t="shared" si="21"/>
        <v>276</v>
      </c>
      <c r="F61" s="132" t="str">
        <f t="shared" si="22"/>
        <v>예비</v>
      </c>
      <c r="G61" s="133" t="str">
        <f t="shared" si="23"/>
        <v>70바4010</v>
      </c>
      <c r="H61" s="134">
        <f t="shared" si="24"/>
        <v>3</v>
      </c>
      <c r="I61" s="135">
        <f t="shared" si="25"/>
        <v>2145.8739999999998</v>
      </c>
      <c r="J61" s="136">
        <f t="shared" si="26"/>
        <v>1.5969442878817436E-2</v>
      </c>
      <c r="K61" s="136">
        <f t="shared" si="27"/>
        <v>0.39577746130310343</v>
      </c>
      <c r="L61" s="136">
        <f t="shared" si="28"/>
        <v>0.17335593795348656</v>
      </c>
      <c r="M61" s="137">
        <f t="shared" si="29"/>
        <v>22.291</v>
      </c>
      <c r="N61" s="138">
        <f t="shared" si="30"/>
        <v>0.23300529294823463</v>
      </c>
      <c r="O61" s="138">
        <f t="shared" si="31"/>
        <v>22.368508123030526</v>
      </c>
      <c r="P61" s="219">
        <f t="shared" si="32"/>
        <v>31</v>
      </c>
      <c r="Q61" s="220">
        <f t="shared" si="33"/>
        <v>5</v>
      </c>
      <c r="R61" s="220">
        <f t="shared" si="34"/>
        <v>480</v>
      </c>
      <c r="T61">
        <v>525</v>
      </c>
      <c r="U61">
        <v>276</v>
      </c>
      <c r="V61" t="s">
        <v>322</v>
      </c>
      <c r="W61">
        <v>2145.8739999999998</v>
      </c>
      <c r="X61">
        <v>1081.7729999999999</v>
      </c>
      <c r="Y61">
        <v>1.984</v>
      </c>
      <c r="Z61">
        <v>22.291</v>
      </c>
      <c r="AA61">
        <v>105.49554000000001</v>
      </c>
      <c r="AB61">
        <v>1.6847049999999999</v>
      </c>
      <c r="AC61">
        <v>41.752757000000003</v>
      </c>
      <c r="AD61" s="1">
        <v>372</v>
      </c>
      <c r="AE61">
        <v>5</v>
      </c>
      <c r="AF61">
        <v>480</v>
      </c>
      <c r="AG61">
        <v>109</v>
      </c>
      <c r="AH61">
        <v>20.340896999999998</v>
      </c>
      <c r="AI61">
        <v>9415.4</v>
      </c>
      <c r="AJ61">
        <v>5294.3</v>
      </c>
      <c r="AK61">
        <v>31</v>
      </c>
      <c r="AL61">
        <v>23584</v>
      </c>
      <c r="AM61" t="s">
        <v>323</v>
      </c>
      <c r="AN61" t="s">
        <v>518</v>
      </c>
      <c r="AO61">
        <v>1470.3720000000001</v>
      </c>
      <c r="AR61" t="s">
        <v>116</v>
      </c>
      <c r="AS61" t="s">
        <v>419</v>
      </c>
      <c r="AT61" t="s">
        <v>374</v>
      </c>
      <c r="AU61" t="s">
        <v>322</v>
      </c>
      <c r="AV61" t="s">
        <v>48</v>
      </c>
      <c r="AW61">
        <v>3</v>
      </c>
      <c r="BB61">
        <v>0.98798710425918745</v>
      </c>
      <c r="BC61" t="s">
        <v>66</v>
      </c>
      <c r="BF61" t="s">
        <v>116</v>
      </c>
      <c r="BG61" t="s">
        <v>419</v>
      </c>
      <c r="BH61" t="s">
        <v>322</v>
      </c>
      <c r="BI61">
        <v>276</v>
      </c>
      <c r="BJ61">
        <v>3</v>
      </c>
      <c r="BK61" t="s">
        <v>374</v>
      </c>
      <c r="BL61" t="s">
        <v>223</v>
      </c>
      <c r="BM61">
        <v>0.98798710425918745</v>
      </c>
      <c r="BN61" t="s">
        <v>66</v>
      </c>
      <c r="BO61" t="s">
        <v>178</v>
      </c>
      <c r="BP61">
        <v>2145.8739999999998</v>
      </c>
    </row>
    <row r="62" spans="1:68" ht="16.5">
      <c r="A62" s="110" t="str">
        <f t="shared" si="18"/>
        <v>신흥교통</v>
      </c>
      <c r="B62" s="111" t="str">
        <f t="shared" si="1"/>
        <v>이한길</v>
      </c>
      <c r="C62" s="112" t="str">
        <f t="shared" si="19"/>
        <v>A</v>
      </c>
      <c r="D62" s="113">
        <f t="shared" si="20"/>
        <v>0.98732796910452159</v>
      </c>
      <c r="E62" s="114">
        <f t="shared" si="21"/>
        <v>7870</v>
      </c>
      <c r="F62" s="115" t="str">
        <f t="shared" si="22"/>
        <v>93</v>
      </c>
      <c r="G62" s="116" t="str">
        <f t="shared" si="23"/>
        <v>70바4005</v>
      </c>
      <c r="H62" s="117">
        <f t="shared" si="24"/>
        <v>4</v>
      </c>
      <c r="I62" s="118">
        <f t="shared" si="25"/>
        <v>1509.521</v>
      </c>
      <c r="J62" s="119">
        <f t="shared" si="26"/>
        <v>6.3775381962397584E-2</v>
      </c>
      <c r="K62" s="119">
        <f t="shared" si="27"/>
        <v>0.33698960091662977</v>
      </c>
      <c r="L62" s="119">
        <f t="shared" si="28"/>
        <v>5.2334482262916517E-2</v>
      </c>
      <c r="M62" s="120">
        <f t="shared" si="29"/>
        <v>18.806000000000001</v>
      </c>
      <c r="N62" s="121">
        <f t="shared" si="30"/>
        <v>6.6246180079641157E-2</v>
      </c>
      <c r="O62" s="121">
        <f t="shared" si="31"/>
        <v>15.700344678874956</v>
      </c>
      <c r="P62" s="221">
        <f t="shared" si="32"/>
        <v>3</v>
      </c>
      <c r="Q62" s="222">
        <f t="shared" si="33"/>
        <v>1</v>
      </c>
      <c r="R62" s="222">
        <f t="shared" si="34"/>
        <v>237</v>
      </c>
      <c r="T62">
        <v>525</v>
      </c>
      <c r="U62">
        <v>7870</v>
      </c>
      <c r="V62" t="s">
        <v>324</v>
      </c>
      <c r="W62">
        <v>1509.521</v>
      </c>
      <c r="X62">
        <v>782.69299999999998</v>
      </c>
      <c r="Y62">
        <v>1.929</v>
      </c>
      <c r="Z62">
        <v>18.806000000000001</v>
      </c>
      <c r="AA62">
        <v>85.059420000000003</v>
      </c>
      <c r="AB62">
        <v>5.4246970000000001</v>
      </c>
      <c r="AC62">
        <v>28.66414</v>
      </c>
      <c r="AD62" s="1">
        <v>79</v>
      </c>
      <c r="AE62">
        <v>1</v>
      </c>
      <c r="AF62">
        <v>237</v>
      </c>
      <c r="AG62">
        <v>90</v>
      </c>
      <c r="AH62">
        <v>17.746663999999999</v>
      </c>
      <c r="AI62">
        <v>4050</v>
      </c>
      <c r="AJ62">
        <v>778.8</v>
      </c>
      <c r="AK62">
        <v>3</v>
      </c>
      <c r="AL62">
        <v>4786</v>
      </c>
      <c r="AM62" t="s">
        <v>325</v>
      </c>
      <c r="AN62" t="s">
        <v>519</v>
      </c>
      <c r="AO62">
        <v>674.98800000000006</v>
      </c>
      <c r="AR62" t="s">
        <v>116</v>
      </c>
      <c r="AS62" t="s">
        <v>122</v>
      </c>
      <c r="AT62" t="s">
        <v>229</v>
      </c>
      <c r="AU62" t="s">
        <v>324</v>
      </c>
      <c r="AV62" t="s">
        <v>48</v>
      </c>
      <c r="AW62">
        <v>4</v>
      </c>
      <c r="BB62">
        <v>0.98732796910452159</v>
      </c>
      <c r="BC62" t="s">
        <v>66</v>
      </c>
      <c r="BF62" t="s">
        <v>116</v>
      </c>
      <c r="BG62" t="s">
        <v>122</v>
      </c>
      <c r="BH62" t="s">
        <v>324</v>
      </c>
      <c r="BI62">
        <v>7870</v>
      </c>
      <c r="BJ62">
        <v>4</v>
      </c>
      <c r="BK62" t="s">
        <v>229</v>
      </c>
      <c r="BL62" t="s">
        <v>230</v>
      </c>
      <c r="BM62">
        <v>0.98732796910452159</v>
      </c>
      <c r="BN62" t="s">
        <v>66</v>
      </c>
      <c r="BO62" t="s">
        <v>178</v>
      </c>
      <c r="BP62">
        <v>1509.521</v>
      </c>
    </row>
    <row r="63" spans="1:68" ht="16.5">
      <c r="A63" s="127" t="str">
        <f t="shared" si="18"/>
        <v>신흥교통</v>
      </c>
      <c r="B63" s="128" t="str">
        <f t="shared" si="1"/>
        <v>이한종</v>
      </c>
      <c r="C63" s="129" t="str">
        <f t="shared" si="19"/>
        <v>F</v>
      </c>
      <c r="D63" s="130">
        <f t="shared" si="20"/>
        <v>0.78239999999999998</v>
      </c>
      <c r="E63" s="131">
        <f t="shared" si="21"/>
        <v>4780</v>
      </c>
      <c r="F63" s="132" t="str">
        <f t="shared" si="22"/>
        <v>519</v>
      </c>
      <c r="G63" s="133" t="str">
        <f t="shared" si="23"/>
        <v>74바1007</v>
      </c>
      <c r="H63" s="134">
        <f t="shared" si="24"/>
        <v>1</v>
      </c>
      <c r="I63" s="135">
        <f t="shared" si="25"/>
        <v>1010.973</v>
      </c>
      <c r="J63" s="136">
        <f t="shared" si="26"/>
        <v>1.5081837868910894E-2</v>
      </c>
      <c r="K63" s="136">
        <f t="shared" si="27"/>
        <v>0.47806437422945075</v>
      </c>
      <c r="L63" s="136">
        <f t="shared" si="28"/>
        <v>0.20277495046850905</v>
      </c>
      <c r="M63" s="137">
        <f t="shared" si="29"/>
        <v>13.129</v>
      </c>
      <c r="N63" s="138">
        <f t="shared" si="30"/>
        <v>9.8914609984638566E-2</v>
      </c>
      <c r="O63" s="138">
        <f t="shared" si="31"/>
        <v>26.706944695852414</v>
      </c>
      <c r="P63" s="219">
        <f t="shared" si="32"/>
        <v>54</v>
      </c>
      <c r="Q63" s="220">
        <f t="shared" si="33"/>
        <v>1</v>
      </c>
      <c r="R63" s="220">
        <f t="shared" si="34"/>
        <v>270</v>
      </c>
      <c r="T63">
        <v>525</v>
      </c>
      <c r="U63">
        <v>4780</v>
      </c>
      <c r="V63" t="s">
        <v>520</v>
      </c>
      <c r="W63">
        <v>1010.973</v>
      </c>
      <c r="X63">
        <v>516.94100000000003</v>
      </c>
      <c r="Y63">
        <v>1.956</v>
      </c>
      <c r="Z63">
        <v>13.129</v>
      </c>
      <c r="AA63">
        <v>89.713601999999995</v>
      </c>
      <c r="AB63">
        <v>1.353046</v>
      </c>
      <c r="AC63">
        <v>42.888877000000001</v>
      </c>
      <c r="AD63" s="1">
        <v>205</v>
      </c>
      <c r="AE63">
        <v>1</v>
      </c>
      <c r="AF63">
        <v>270</v>
      </c>
      <c r="AG63">
        <v>60</v>
      </c>
      <c r="AH63">
        <v>11.268893</v>
      </c>
      <c r="AI63">
        <v>0</v>
      </c>
      <c r="AJ63">
        <v>0</v>
      </c>
      <c r="AK63">
        <v>54</v>
      </c>
      <c r="AL63">
        <v>34050</v>
      </c>
      <c r="AM63" t="s">
        <v>521</v>
      </c>
      <c r="AN63" t="s">
        <v>522</v>
      </c>
      <c r="AO63">
        <v>1010.973</v>
      </c>
      <c r="AR63" t="s">
        <v>116</v>
      </c>
      <c r="AS63" t="s">
        <v>120</v>
      </c>
      <c r="AT63" t="s">
        <v>227</v>
      </c>
      <c r="AU63" t="s">
        <v>520</v>
      </c>
      <c r="AV63" t="s">
        <v>48</v>
      </c>
      <c r="AW63">
        <v>1</v>
      </c>
      <c r="BB63">
        <v>0.78239999999999998</v>
      </c>
      <c r="BC63" t="s">
        <v>70</v>
      </c>
      <c r="BF63" t="s">
        <v>116</v>
      </c>
      <c r="BG63" t="s">
        <v>120</v>
      </c>
      <c r="BH63" t="s">
        <v>520</v>
      </c>
      <c r="BI63">
        <v>4780</v>
      </c>
      <c r="BJ63">
        <v>1</v>
      </c>
      <c r="BK63" t="s">
        <v>227</v>
      </c>
      <c r="BL63" t="s">
        <v>174</v>
      </c>
      <c r="BM63">
        <v>0.78239999999999998</v>
      </c>
      <c r="BN63" t="s">
        <v>70</v>
      </c>
      <c r="BO63" t="s">
        <v>186</v>
      </c>
      <c r="BP63">
        <v>1010.973</v>
      </c>
    </row>
    <row r="64" spans="1:68" ht="16.5">
      <c r="A64" s="110" t="str">
        <f t="shared" si="18"/>
        <v>신흥교통</v>
      </c>
      <c r="B64" s="111" t="str">
        <f t="shared" si="1"/>
        <v>이호종</v>
      </c>
      <c r="C64" s="112" t="str">
        <f t="shared" si="19"/>
        <v>C</v>
      </c>
      <c r="D64" s="113">
        <f t="shared" si="20"/>
        <v>0.88419354838709674</v>
      </c>
      <c r="E64" s="114">
        <f t="shared" si="21"/>
        <v>5567</v>
      </c>
      <c r="F64" s="115" t="str">
        <f t="shared" si="22"/>
        <v>330</v>
      </c>
      <c r="G64" s="116" t="str">
        <f t="shared" si="23"/>
        <v>71바6295</v>
      </c>
      <c r="H64" s="117">
        <f t="shared" si="24"/>
        <v>1</v>
      </c>
      <c r="I64" s="118">
        <f t="shared" si="25"/>
        <v>4582.2830000000004</v>
      </c>
      <c r="J64" s="119">
        <f t="shared" si="26"/>
        <v>2.1122274152744372E-3</v>
      </c>
      <c r="K64" s="119">
        <f t="shared" si="27"/>
        <v>0.24053740792655343</v>
      </c>
      <c r="L64" s="119">
        <f t="shared" si="28"/>
        <v>3.0552456057384495E-2</v>
      </c>
      <c r="M64" s="120">
        <f t="shared" si="29"/>
        <v>21.119</v>
      </c>
      <c r="N64" s="121">
        <f t="shared" si="30"/>
        <v>0.10911591449065891</v>
      </c>
      <c r="O64" s="121">
        <f t="shared" si="31"/>
        <v>1.0911591449065892</v>
      </c>
      <c r="P64" s="221">
        <f t="shared" si="32"/>
        <v>0</v>
      </c>
      <c r="Q64" s="222">
        <f t="shared" si="33"/>
        <v>5</v>
      </c>
      <c r="R64" s="222">
        <f t="shared" si="34"/>
        <v>50</v>
      </c>
      <c r="T64">
        <v>525</v>
      </c>
      <c r="U64">
        <v>5567</v>
      </c>
      <c r="V64" t="s">
        <v>326</v>
      </c>
      <c r="W64">
        <v>4582.2830000000004</v>
      </c>
      <c r="X64">
        <v>1671.8530000000001</v>
      </c>
      <c r="Y64">
        <v>2.7410000000000001</v>
      </c>
      <c r="Z64">
        <v>21.119</v>
      </c>
      <c r="AA64">
        <v>131.889681</v>
      </c>
      <c r="AB64">
        <v>0.27858100000000002</v>
      </c>
      <c r="AC64">
        <v>31.724402000000001</v>
      </c>
      <c r="AD64" s="1">
        <v>140</v>
      </c>
      <c r="AE64">
        <v>5</v>
      </c>
      <c r="AF64">
        <v>50</v>
      </c>
      <c r="AG64">
        <v>108</v>
      </c>
      <c r="AH64">
        <v>34.743301000000002</v>
      </c>
      <c r="AI64">
        <v>36304.199999999997</v>
      </c>
      <c r="AJ64">
        <v>17605.3</v>
      </c>
      <c r="AK64">
        <v>0</v>
      </c>
      <c r="AL64">
        <v>0</v>
      </c>
      <c r="AM64" t="s">
        <v>327</v>
      </c>
      <c r="AN64" t="s">
        <v>523</v>
      </c>
      <c r="AO64">
        <v>4582.2830000000004</v>
      </c>
      <c r="AR64" t="s">
        <v>116</v>
      </c>
      <c r="AS64" t="s">
        <v>118</v>
      </c>
      <c r="AT64" t="s">
        <v>215</v>
      </c>
      <c r="AU64" t="s">
        <v>326</v>
      </c>
      <c r="AV64" t="s">
        <v>48</v>
      </c>
      <c r="AW64">
        <v>1</v>
      </c>
      <c r="BB64">
        <v>0.88419354838709674</v>
      </c>
      <c r="BC64" t="s">
        <v>69</v>
      </c>
      <c r="BF64" t="s">
        <v>116</v>
      </c>
      <c r="BG64" t="s">
        <v>118</v>
      </c>
      <c r="BH64" t="s">
        <v>326</v>
      </c>
      <c r="BI64">
        <v>5567</v>
      </c>
      <c r="BJ64">
        <v>1</v>
      </c>
      <c r="BK64" t="s">
        <v>215</v>
      </c>
      <c r="BL64" t="s">
        <v>174</v>
      </c>
      <c r="BM64">
        <v>0.88419354838709674</v>
      </c>
      <c r="BN64" t="s">
        <v>69</v>
      </c>
      <c r="BO64" t="s">
        <v>177</v>
      </c>
      <c r="BP64">
        <v>4582.2830000000004</v>
      </c>
    </row>
    <row r="65" spans="1:68" ht="16.5">
      <c r="A65" s="127" t="str">
        <f t="shared" si="18"/>
        <v>신흥교통</v>
      </c>
      <c r="B65" s="128" t="str">
        <f t="shared" si="1"/>
        <v>이흥모</v>
      </c>
      <c r="C65" s="129" t="str">
        <f t="shared" si="19"/>
        <v>D</v>
      </c>
      <c r="D65" s="130">
        <f t="shared" si="20"/>
        <v>0.82506836428257868</v>
      </c>
      <c r="E65" s="131">
        <f t="shared" si="21"/>
        <v>9931</v>
      </c>
      <c r="F65" s="132" t="str">
        <f t="shared" si="22"/>
        <v>82</v>
      </c>
      <c r="G65" s="133" t="str">
        <f t="shared" si="23"/>
        <v>71바6280</v>
      </c>
      <c r="H65" s="134">
        <f t="shared" si="24"/>
        <v>4</v>
      </c>
      <c r="I65" s="135">
        <f t="shared" si="25"/>
        <v>800.90100000000007</v>
      </c>
      <c r="J65" s="136">
        <f t="shared" si="26"/>
        <v>1.5051809761811584E-2</v>
      </c>
      <c r="K65" s="136">
        <f t="shared" si="27"/>
        <v>0.36841031998900953</v>
      </c>
      <c r="L65" s="136">
        <f t="shared" si="28"/>
        <v>0.16606297157825997</v>
      </c>
      <c r="M65" s="137">
        <f t="shared" si="29"/>
        <v>21.053000000000001</v>
      </c>
      <c r="N65" s="138">
        <f t="shared" si="30"/>
        <v>0.12005825226399849</v>
      </c>
      <c r="O65" s="138">
        <f t="shared" si="31"/>
        <v>8.8843106675358889</v>
      </c>
      <c r="P65" s="219">
        <f t="shared" si="32"/>
        <v>13</v>
      </c>
      <c r="Q65" s="220">
        <f t="shared" si="33"/>
        <v>1</v>
      </c>
      <c r="R65" s="220">
        <f t="shared" si="34"/>
        <v>74</v>
      </c>
      <c r="T65">
        <v>525</v>
      </c>
      <c r="U65">
        <v>9931</v>
      </c>
      <c r="V65" t="s">
        <v>328</v>
      </c>
      <c r="W65">
        <v>832.92899999999997</v>
      </c>
      <c r="X65">
        <v>377.23500000000001</v>
      </c>
      <c r="Y65">
        <v>2.2080000000000002</v>
      </c>
      <c r="Z65">
        <v>21.053000000000001</v>
      </c>
      <c r="AA65">
        <v>35.783603999999997</v>
      </c>
      <c r="AB65">
        <v>0.53860799999999998</v>
      </c>
      <c r="AC65">
        <v>13.183049</v>
      </c>
      <c r="AD65" s="1">
        <v>133</v>
      </c>
      <c r="AE65">
        <v>1</v>
      </c>
      <c r="AF65">
        <v>74</v>
      </c>
      <c r="AG65">
        <v>89</v>
      </c>
      <c r="AH65">
        <v>23.276833</v>
      </c>
      <c r="AI65">
        <v>4700.6000000000004</v>
      </c>
      <c r="AJ65">
        <v>1844.7</v>
      </c>
      <c r="AK65">
        <v>13</v>
      </c>
      <c r="AL65">
        <v>2737</v>
      </c>
      <c r="AM65" t="s">
        <v>329</v>
      </c>
      <c r="AN65" t="s">
        <v>524</v>
      </c>
      <c r="AO65">
        <v>246.40299999999999</v>
      </c>
      <c r="AR65" t="s">
        <v>116</v>
      </c>
      <c r="AS65" t="s">
        <v>121</v>
      </c>
      <c r="AT65" t="s">
        <v>220</v>
      </c>
      <c r="AU65" t="s">
        <v>328</v>
      </c>
      <c r="AV65" t="s">
        <v>193</v>
      </c>
      <c r="AW65">
        <v>4</v>
      </c>
      <c r="BB65">
        <v>0.82506836428257868</v>
      </c>
      <c r="BC65" t="s">
        <v>67</v>
      </c>
      <c r="BF65" t="s">
        <v>116</v>
      </c>
      <c r="BG65" t="s">
        <v>121</v>
      </c>
      <c r="BH65" t="s">
        <v>328</v>
      </c>
      <c r="BI65">
        <v>9931</v>
      </c>
      <c r="BJ65">
        <v>4</v>
      </c>
      <c r="BK65" t="s">
        <v>220</v>
      </c>
      <c r="BL65" t="s">
        <v>213</v>
      </c>
      <c r="BM65">
        <v>0.82506836428257868</v>
      </c>
      <c r="BN65" t="s">
        <v>67</v>
      </c>
      <c r="BO65" t="s">
        <v>179</v>
      </c>
      <c r="BP65">
        <v>800.90100000000007</v>
      </c>
    </row>
    <row r="66" spans="1:68" ht="16.5">
      <c r="A66" s="110" t="str">
        <f t="shared" si="18"/>
        <v>신흥교통</v>
      </c>
      <c r="B66" s="111" t="str">
        <f t="shared" si="1"/>
        <v>임성호</v>
      </c>
      <c r="C66" s="112" t="str">
        <f t="shared" si="19"/>
        <v>B</v>
      </c>
      <c r="D66" s="113">
        <f t="shared" si="20"/>
        <v>0.92101974318509128</v>
      </c>
      <c r="E66" s="114">
        <f t="shared" si="21"/>
        <v>4756</v>
      </c>
      <c r="F66" s="115" t="str">
        <f t="shared" si="22"/>
        <v>예비</v>
      </c>
      <c r="G66" s="116" t="str">
        <f t="shared" si="23"/>
        <v>71바6279</v>
      </c>
      <c r="H66" s="117">
        <f t="shared" si="24"/>
        <v>4</v>
      </c>
      <c r="I66" s="118">
        <f t="shared" si="25"/>
        <v>724.77</v>
      </c>
      <c r="J66" s="119">
        <f t="shared" si="26"/>
        <v>6.2524402689125499E-2</v>
      </c>
      <c r="K66" s="119">
        <f t="shared" si="27"/>
        <v>0.27736783722945324</v>
      </c>
      <c r="L66" s="119">
        <f t="shared" si="28"/>
        <v>0.12693682133642398</v>
      </c>
      <c r="M66" s="120">
        <f t="shared" si="29"/>
        <v>26.081</v>
      </c>
      <c r="N66" s="121">
        <f t="shared" si="30"/>
        <v>0.13797480580046084</v>
      </c>
      <c r="O66" s="121">
        <f t="shared" si="31"/>
        <v>15.591153055452075</v>
      </c>
      <c r="P66" s="221">
        <f t="shared" si="32"/>
        <v>4</v>
      </c>
      <c r="Q66" s="222">
        <f t="shared" si="33"/>
        <v>1</v>
      </c>
      <c r="R66" s="222">
        <f t="shared" si="34"/>
        <v>113</v>
      </c>
      <c r="T66">
        <v>525</v>
      </c>
      <c r="U66">
        <v>4756</v>
      </c>
      <c r="V66" t="s">
        <v>330</v>
      </c>
      <c r="W66">
        <v>724.77</v>
      </c>
      <c r="X66">
        <v>284.39100000000002</v>
      </c>
      <c r="Y66">
        <v>2.548</v>
      </c>
      <c r="Z66">
        <v>26.081</v>
      </c>
      <c r="AA66">
        <v>21.880272999999999</v>
      </c>
      <c r="AB66">
        <v>1.3680509999999999</v>
      </c>
      <c r="AC66">
        <v>6.0688839999999997</v>
      </c>
      <c r="AD66" s="1">
        <v>92</v>
      </c>
      <c r="AE66">
        <v>1</v>
      </c>
      <c r="AF66">
        <v>113</v>
      </c>
      <c r="AG66">
        <v>116</v>
      </c>
      <c r="AH66">
        <v>33.124358000000001</v>
      </c>
      <c r="AI66">
        <v>7665.2</v>
      </c>
      <c r="AJ66">
        <v>4188.2</v>
      </c>
      <c r="AK66">
        <v>4</v>
      </c>
      <c r="AL66">
        <v>3969</v>
      </c>
      <c r="AM66" t="s">
        <v>331</v>
      </c>
      <c r="AN66" t="s">
        <v>525</v>
      </c>
      <c r="AO66">
        <v>245.47</v>
      </c>
      <c r="AR66" t="s">
        <v>116</v>
      </c>
      <c r="AS66" t="s">
        <v>419</v>
      </c>
      <c r="AT66" t="s">
        <v>219</v>
      </c>
      <c r="AU66" t="s">
        <v>330</v>
      </c>
      <c r="AV66" t="s">
        <v>48</v>
      </c>
      <c r="AW66">
        <v>4</v>
      </c>
      <c r="BB66">
        <v>0.92101974318509128</v>
      </c>
      <c r="BC66" t="s">
        <v>68</v>
      </c>
      <c r="BF66" t="s">
        <v>116</v>
      </c>
      <c r="BG66" t="s">
        <v>419</v>
      </c>
      <c r="BH66" t="s">
        <v>330</v>
      </c>
      <c r="BI66">
        <v>4756</v>
      </c>
      <c r="BJ66">
        <v>4</v>
      </c>
      <c r="BK66" t="s">
        <v>219</v>
      </c>
      <c r="BL66" t="s">
        <v>210</v>
      </c>
      <c r="BM66">
        <v>0.92101974318509128</v>
      </c>
      <c r="BN66" t="s">
        <v>68</v>
      </c>
      <c r="BO66" t="s">
        <v>175</v>
      </c>
      <c r="BP66">
        <v>724.77</v>
      </c>
    </row>
    <row r="67" spans="1:68" ht="16.5">
      <c r="A67" s="127" t="str">
        <f t="shared" si="18"/>
        <v>신흥교통</v>
      </c>
      <c r="B67" s="128" t="str">
        <f t="shared" si="1"/>
        <v>장철수</v>
      </c>
      <c r="C67" s="129" t="str">
        <f t="shared" si="19"/>
        <v>D</v>
      </c>
      <c r="D67" s="130">
        <f t="shared" si="20"/>
        <v>0.82</v>
      </c>
      <c r="E67" s="131">
        <f t="shared" si="21"/>
        <v>1095</v>
      </c>
      <c r="F67" s="132" t="str">
        <f t="shared" si="22"/>
        <v>330</v>
      </c>
      <c r="G67" s="133" t="str">
        <f t="shared" si="23"/>
        <v>71바6295</v>
      </c>
      <c r="H67" s="134">
        <f t="shared" si="24"/>
        <v>1</v>
      </c>
      <c r="I67" s="135">
        <f t="shared" si="25"/>
        <v>4593.9930000000004</v>
      </c>
      <c r="J67" s="136">
        <f t="shared" si="26"/>
        <v>2.9828378484340164E-2</v>
      </c>
      <c r="K67" s="136">
        <f t="shared" si="27"/>
        <v>0.27473340898122484</v>
      </c>
      <c r="L67" s="136">
        <f t="shared" si="28"/>
        <v>7.3356663799879526E-2</v>
      </c>
      <c r="M67" s="137">
        <f t="shared" si="29"/>
        <v>24.457999999999998</v>
      </c>
      <c r="N67" s="138">
        <f t="shared" si="30"/>
        <v>2.1767556023703127E-2</v>
      </c>
      <c r="O67" s="138">
        <f t="shared" si="31"/>
        <v>4.5058840969065468</v>
      </c>
      <c r="P67" s="219">
        <f t="shared" si="32"/>
        <v>20</v>
      </c>
      <c r="Q67" s="220">
        <f t="shared" si="33"/>
        <v>1</v>
      </c>
      <c r="R67" s="220">
        <f t="shared" si="34"/>
        <v>207</v>
      </c>
      <c r="T67">
        <v>525</v>
      </c>
      <c r="U67">
        <v>1095</v>
      </c>
      <c r="V67" t="s">
        <v>332</v>
      </c>
      <c r="W67">
        <v>4593.9930000000004</v>
      </c>
      <c r="X67">
        <v>1807.508</v>
      </c>
      <c r="Y67">
        <v>2.5419999999999998</v>
      </c>
      <c r="Z67">
        <v>24.457999999999998</v>
      </c>
      <c r="AA67">
        <v>138.79302899999999</v>
      </c>
      <c r="AB67">
        <v>4.1399710000000001</v>
      </c>
      <c r="AC67">
        <v>38.131081999999999</v>
      </c>
      <c r="AD67" s="1">
        <v>337</v>
      </c>
      <c r="AE67">
        <v>1</v>
      </c>
      <c r="AF67">
        <v>207</v>
      </c>
      <c r="AG67">
        <v>98</v>
      </c>
      <c r="AH67">
        <v>33.099594000000003</v>
      </c>
      <c r="AI67">
        <v>53566.3</v>
      </c>
      <c r="AJ67">
        <v>20702.599999999999</v>
      </c>
      <c r="AK67">
        <v>20</v>
      </c>
      <c r="AL67">
        <v>8887</v>
      </c>
      <c r="AM67" t="s">
        <v>333</v>
      </c>
      <c r="AN67" t="s">
        <v>526</v>
      </c>
      <c r="AO67">
        <v>4593.9930000000004</v>
      </c>
      <c r="AR67" t="s">
        <v>116</v>
      </c>
      <c r="AS67" t="s">
        <v>118</v>
      </c>
      <c r="AT67" t="s">
        <v>215</v>
      </c>
      <c r="AU67" t="s">
        <v>332</v>
      </c>
      <c r="AV67" t="s">
        <v>48</v>
      </c>
      <c r="AW67">
        <v>1</v>
      </c>
      <c r="BB67">
        <v>0.82</v>
      </c>
      <c r="BC67" t="s">
        <v>67</v>
      </c>
      <c r="BF67" t="s">
        <v>116</v>
      </c>
      <c r="BG67" t="s">
        <v>118</v>
      </c>
      <c r="BH67" t="s">
        <v>332</v>
      </c>
      <c r="BI67">
        <v>1095</v>
      </c>
      <c r="BJ67">
        <v>1</v>
      </c>
      <c r="BK67" t="s">
        <v>215</v>
      </c>
      <c r="BL67" t="s">
        <v>174</v>
      </c>
      <c r="BM67">
        <v>0.82</v>
      </c>
      <c r="BN67" t="s">
        <v>67</v>
      </c>
      <c r="BO67" t="s">
        <v>179</v>
      </c>
      <c r="BP67">
        <v>4593.9930000000004</v>
      </c>
    </row>
    <row r="68" spans="1:68" ht="16.5">
      <c r="A68" s="110" t="str">
        <f t="shared" si="18"/>
        <v>신흥교통</v>
      </c>
      <c r="B68" s="111" t="str">
        <f t="shared" si="1"/>
        <v>장현</v>
      </c>
      <c r="C68" s="112" t="str">
        <f t="shared" si="19"/>
        <v>F</v>
      </c>
      <c r="D68" s="113">
        <f t="shared" si="20"/>
        <v>0.79279999999999995</v>
      </c>
      <c r="E68" s="114">
        <f t="shared" si="21"/>
        <v>886</v>
      </c>
      <c r="F68" s="115" t="str">
        <f t="shared" si="22"/>
        <v>519</v>
      </c>
      <c r="G68" s="116" t="str">
        <f t="shared" si="23"/>
        <v>74바1008</v>
      </c>
      <c r="H68" s="117">
        <f t="shared" si="24"/>
        <v>1</v>
      </c>
      <c r="I68" s="118">
        <f t="shared" si="25"/>
        <v>946.63699999999994</v>
      </c>
      <c r="J68" s="119">
        <f t="shared" si="26"/>
        <v>1.5793021402200059E-2</v>
      </c>
      <c r="K68" s="119">
        <f t="shared" si="27"/>
        <v>0.43358058299781116</v>
      </c>
      <c r="L68" s="119">
        <f t="shared" si="28"/>
        <v>0.2334580203393698</v>
      </c>
      <c r="M68" s="120">
        <f t="shared" si="29"/>
        <v>13.86</v>
      </c>
      <c r="N68" s="121">
        <f t="shared" si="30"/>
        <v>0</v>
      </c>
      <c r="O68" s="121">
        <f t="shared" si="31"/>
        <v>13.62718761256955</v>
      </c>
      <c r="P68" s="221">
        <f t="shared" si="32"/>
        <v>33</v>
      </c>
      <c r="Q68" s="222">
        <f t="shared" si="33"/>
        <v>0</v>
      </c>
      <c r="R68" s="222">
        <f t="shared" si="34"/>
        <v>129</v>
      </c>
      <c r="T68">
        <v>525</v>
      </c>
      <c r="U68">
        <v>886</v>
      </c>
      <c r="V68" t="s">
        <v>387</v>
      </c>
      <c r="W68">
        <v>946.63699999999994</v>
      </c>
      <c r="X68">
        <v>477.54399999999998</v>
      </c>
      <c r="Y68">
        <v>1.982</v>
      </c>
      <c r="Z68">
        <v>13.86</v>
      </c>
      <c r="AA68">
        <v>76.105260000000001</v>
      </c>
      <c r="AB68">
        <v>1.201932</v>
      </c>
      <c r="AC68">
        <v>32.997762999999999</v>
      </c>
      <c r="AD68" s="1">
        <v>221</v>
      </c>
      <c r="AE68">
        <v>0</v>
      </c>
      <c r="AF68">
        <v>129</v>
      </c>
      <c r="AG68">
        <v>60</v>
      </c>
      <c r="AH68">
        <v>12.438522000000001</v>
      </c>
      <c r="AI68">
        <v>0</v>
      </c>
      <c r="AJ68">
        <v>0</v>
      </c>
      <c r="AK68">
        <v>33</v>
      </c>
      <c r="AL68">
        <v>9050</v>
      </c>
      <c r="AM68" t="s">
        <v>388</v>
      </c>
      <c r="AN68" t="s">
        <v>527</v>
      </c>
      <c r="AO68">
        <v>946.63699999999994</v>
      </c>
      <c r="AR68" t="s">
        <v>116</v>
      </c>
      <c r="AS68" t="s">
        <v>120</v>
      </c>
      <c r="AT68" t="s">
        <v>228</v>
      </c>
      <c r="AU68" t="s">
        <v>387</v>
      </c>
      <c r="AV68" t="s">
        <v>48</v>
      </c>
      <c r="AW68">
        <v>1</v>
      </c>
      <c r="BB68">
        <v>0.79279999999999995</v>
      </c>
      <c r="BC68" t="s">
        <v>70</v>
      </c>
      <c r="BF68" t="s">
        <v>116</v>
      </c>
      <c r="BG68" t="s">
        <v>120</v>
      </c>
      <c r="BH68" t="s">
        <v>387</v>
      </c>
      <c r="BI68">
        <v>886</v>
      </c>
      <c r="BJ68">
        <v>1</v>
      </c>
      <c r="BK68" t="s">
        <v>228</v>
      </c>
      <c r="BL68" t="s">
        <v>174</v>
      </c>
      <c r="BM68">
        <v>0.79279999999999995</v>
      </c>
      <c r="BN68" t="s">
        <v>70</v>
      </c>
      <c r="BO68" t="s">
        <v>186</v>
      </c>
      <c r="BP68">
        <v>946.63699999999994</v>
      </c>
    </row>
    <row r="69" spans="1:68" ht="16.5">
      <c r="A69" s="127" t="str">
        <f t="shared" si="18"/>
        <v>신흥교통</v>
      </c>
      <c r="B69" s="128" t="str">
        <f t="shared" si="1"/>
        <v>정경준</v>
      </c>
      <c r="C69" s="129" t="str">
        <f t="shared" si="19"/>
        <v>B</v>
      </c>
      <c r="D69" s="130">
        <f t="shared" si="20"/>
        <v>0.91796699141460003</v>
      </c>
      <c r="E69" s="131">
        <f t="shared" si="21"/>
        <v>6445</v>
      </c>
      <c r="F69" s="132" t="str">
        <f t="shared" si="22"/>
        <v>46</v>
      </c>
      <c r="G69" s="133" t="str">
        <f t="shared" si="23"/>
        <v>71바6289</v>
      </c>
      <c r="H69" s="134">
        <f t="shared" si="24"/>
        <v>3</v>
      </c>
      <c r="I69" s="135">
        <f t="shared" si="25"/>
        <v>418.916</v>
      </c>
      <c r="J69" s="136">
        <f t="shared" si="26"/>
        <v>3.6593453158644491E-2</v>
      </c>
      <c r="K69" s="136">
        <f t="shared" si="27"/>
        <v>0.3794188225459087</v>
      </c>
      <c r="L69" s="136">
        <f t="shared" si="28"/>
        <v>0.13129123738410564</v>
      </c>
      <c r="M69" s="137">
        <f t="shared" si="29"/>
        <v>15.262</v>
      </c>
      <c r="N69" s="138">
        <f t="shared" si="30"/>
        <v>0</v>
      </c>
      <c r="O69" s="138">
        <f t="shared" si="31"/>
        <v>6.9046139487487173</v>
      </c>
      <c r="P69" s="219">
        <f t="shared" si="32"/>
        <v>9</v>
      </c>
      <c r="Q69" s="220">
        <f t="shared" si="33"/>
        <v>0</v>
      </c>
      <c r="R69" s="220">
        <f t="shared" si="34"/>
        <v>29</v>
      </c>
      <c r="T69">
        <v>525</v>
      </c>
      <c r="U69">
        <v>6445</v>
      </c>
      <c r="V69" t="s">
        <v>334</v>
      </c>
      <c r="W69">
        <v>420.00900000000001</v>
      </c>
      <c r="X69">
        <v>224.04499999999999</v>
      </c>
      <c r="Y69">
        <v>1.875</v>
      </c>
      <c r="Z69">
        <v>15.262</v>
      </c>
      <c r="AA69">
        <v>28.845268999999998</v>
      </c>
      <c r="AB69">
        <v>1.0555479999999999</v>
      </c>
      <c r="AC69">
        <v>10.944438</v>
      </c>
      <c r="AD69" s="1">
        <v>55</v>
      </c>
      <c r="AE69">
        <v>0</v>
      </c>
      <c r="AF69">
        <v>29</v>
      </c>
      <c r="AG69">
        <v>75</v>
      </c>
      <c r="AH69">
        <v>14.560758</v>
      </c>
      <c r="AI69">
        <v>76.8</v>
      </c>
      <c r="AJ69">
        <v>0</v>
      </c>
      <c r="AK69">
        <v>9</v>
      </c>
      <c r="AL69">
        <v>3776</v>
      </c>
      <c r="AM69" t="s">
        <v>335</v>
      </c>
      <c r="AN69" t="s">
        <v>528</v>
      </c>
      <c r="AO69">
        <v>234.28299999999999</v>
      </c>
      <c r="AR69" t="s">
        <v>116</v>
      </c>
      <c r="AS69" t="s">
        <v>119</v>
      </c>
      <c r="AT69" t="s">
        <v>225</v>
      </c>
      <c r="AU69" t="s">
        <v>334</v>
      </c>
      <c r="AV69" t="s">
        <v>48</v>
      </c>
      <c r="AW69">
        <v>3</v>
      </c>
      <c r="BB69">
        <v>0.91796699141460003</v>
      </c>
      <c r="BC69" t="s">
        <v>68</v>
      </c>
      <c r="BF69" t="s">
        <v>116</v>
      </c>
      <c r="BG69" t="s">
        <v>119</v>
      </c>
      <c r="BH69" t="s">
        <v>334</v>
      </c>
      <c r="BI69">
        <v>6445</v>
      </c>
      <c r="BJ69">
        <v>3</v>
      </c>
      <c r="BK69" t="s">
        <v>225</v>
      </c>
      <c r="BL69" t="s">
        <v>224</v>
      </c>
      <c r="BM69">
        <v>0.91796699141460003</v>
      </c>
      <c r="BN69" t="s">
        <v>68</v>
      </c>
      <c r="BO69" t="s">
        <v>175</v>
      </c>
      <c r="BP69">
        <v>418.916</v>
      </c>
    </row>
    <row r="70" spans="1:68" ht="16.5">
      <c r="A70" s="110" t="str">
        <f t="shared" si="18"/>
        <v>신흥교통</v>
      </c>
      <c r="B70" s="111" t="str">
        <f t="shared" ref="B70:B88" si="35">IF(BH70="null", E70, BH70)</f>
        <v>정상원</v>
      </c>
      <c r="C70" s="112" t="str">
        <f t="shared" si="19"/>
        <v>F</v>
      </c>
      <c r="D70" s="113">
        <f t="shared" si="20"/>
        <v>0.77521739130434786</v>
      </c>
      <c r="E70" s="114">
        <f t="shared" si="21"/>
        <v>7025</v>
      </c>
      <c r="F70" s="115" t="str">
        <f t="shared" si="22"/>
        <v>13</v>
      </c>
      <c r="G70" s="116" t="str">
        <f t="shared" si="23"/>
        <v>71바6286</v>
      </c>
      <c r="H70" s="117">
        <f t="shared" si="24"/>
        <v>1</v>
      </c>
      <c r="I70" s="118">
        <f t="shared" si="25"/>
        <v>1607.057</v>
      </c>
      <c r="J70" s="119">
        <f t="shared" si="26"/>
        <v>2.3410234773543169E-3</v>
      </c>
      <c r="K70" s="119">
        <f t="shared" si="27"/>
        <v>0.48357915116245903</v>
      </c>
      <c r="L70" s="119">
        <f t="shared" si="28"/>
        <v>0.20409979235335149</v>
      </c>
      <c r="M70" s="120">
        <f t="shared" si="29"/>
        <v>19.231000000000002</v>
      </c>
      <c r="N70" s="121">
        <f t="shared" si="30"/>
        <v>0</v>
      </c>
      <c r="O70" s="121">
        <f t="shared" si="31"/>
        <v>49.344858334209675</v>
      </c>
      <c r="P70" s="221">
        <f t="shared" si="32"/>
        <v>37</v>
      </c>
      <c r="Q70" s="222">
        <f t="shared" si="33"/>
        <v>0</v>
      </c>
      <c r="R70" s="222">
        <f t="shared" si="34"/>
        <v>793</v>
      </c>
      <c r="T70">
        <v>525</v>
      </c>
      <c r="U70">
        <v>7025</v>
      </c>
      <c r="V70" t="s">
        <v>336</v>
      </c>
      <c r="W70">
        <v>1607.057</v>
      </c>
      <c r="X70">
        <v>901.07600000000002</v>
      </c>
      <c r="Y70">
        <v>1.7829999999999999</v>
      </c>
      <c r="Z70">
        <v>19.231000000000002</v>
      </c>
      <c r="AA70">
        <v>112.24748599999999</v>
      </c>
      <c r="AB70">
        <v>0.26277400000000001</v>
      </c>
      <c r="AC70">
        <v>54.280543999999999</v>
      </c>
      <c r="AD70" s="1">
        <v>328</v>
      </c>
      <c r="AE70">
        <v>0</v>
      </c>
      <c r="AF70">
        <v>793</v>
      </c>
      <c r="AG70">
        <v>70</v>
      </c>
      <c r="AH70">
        <v>14.317086</v>
      </c>
      <c r="AI70">
        <v>417.2</v>
      </c>
      <c r="AJ70">
        <v>0</v>
      </c>
      <c r="AK70">
        <v>37</v>
      </c>
      <c r="AL70">
        <v>62857</v>
      </c>
      <c r="AM70" t="s">
        <v>337</v>
      </c>
      <c r="AN70" t="s">
        <v>529</v>
      </c>
      <c r="AO70">
        <v>1607.057</v>
      </c>
      <c r="AR70" t="s">
        <v>116</v>
      </c>
      <c r="AS70" t="s">
        <v>117</v>
      </c>
      <c r="AT70" t="s">
        <v>205</v>
      </c>
      <c r="AU70" t="s">
        <v>336</v>
      </c>
      <c r="AV70" t="s">
        <v>48</v>
      </c>
      <c r="AW70">
        <v>1</v>
      </c>
      <c r="BB70">
        <v>0.77521739130434786</v>
      </c>
      <c r="BC70" t="s">
        <v>70</v>
      </c>
      <c r="BF70" t="s">
        <v>116</v>
      </c>
      <c r="BG70" t="s">
        <v>117</v>
      </c>
      <c r="BH70" t="s">
        <v>336</v>
      </c>
      <c r="BI70">
        <v>7025</v>
      </c>
      <c r="BJ70">
        <v>1</v>
      </c>
      <c r="BK70" t="s">
        <v>205</v>
      </c>
      <c r="BL70" t="s">
        <v>174</v>
      </c>
      <c r="BM70">
        <v>0.77521739130434786</v>
      </c>
      <c r="BN70" t="s">
        <v>70</v>
      </c>
      <c r="BO70" t="s">
        <v>186</v>
      </c>
      <c r="BP70">
        <v>1607.057</v>
      </c>
    </row>
    <row r="71" spans="1:68" ht="16.5">
      <c r="A71" s="127" t="str">
        <f t="shared" si="18"/>
        <v>신흥교통</v>
      </c>
      <c r="B71" s="128" t="str">
        <f t="shared" si="35"/>
        <v>정승용</v>
      </c>
      <c r="C71" s="129" t="str">
        <f t="shared" si="19"/>
        <v>B</v>
      </c>
      <c r="D71" s="130">
        <f t="shared" si="20"/>
        <v>0.92091453509234789</v>
      </c>
      <c r="E71" s="131">
        <f t="shared" si="21"/>
        <v>6484</v>
      </c>
      <c r="F71" s="132" t="str">
        <f t="shared" si="22"/>
        <v>46</v>
      </c>
      <c r="G71" s="133" t="str">
        <f t="shared" si="23"/>
        <v>71바6287</v>
      </c>
      <c r="H71" s="134">
        <f t="shared" si="24"/>
        <v>3</v>
      </c>
      <c r="I71" s="135">
        <f t="shared" si="25"/>
        <v>810.72800000000007</v>
      </c>
      <c r="J71" s="136">
        <f t="shared" si="26"/>
        <v>2.9699667967027932E-2</v>
      </c>
      <c r="K71" s="136">
        <f t="shared" si="27"/>
        <v>0.38738593710789831</v>
      </c>
      <c r="L71" s="136">
        <f t="shared" si="28"/>
        <v>0.21092154212016853</v>
      </c>
      <c r="M71" s="137">
        <f t="shared" si="29"/>
        <v>19.63</v>
      </c>
      <c r="N71" s="138">
        <f t="shared" si="30"/>
        <v>0.12334593106442605</v>
      </c>
      <c r="O71" s="138">
        <f t="shared" si="31"/>
        <v>19.982040832437022</v>
      </c>
      <c r="P71" s="219">
        <f t="shared" si="32"/>
        <v>7</v>
      </c>
      <c r="Q71" s="220">
        <f t="shared" si="33"/>
        <v>1</v>
      </c>
      <c r="R71" s="220">
        <f t="shared" si="34"/>
        <v>162</v>
      </c>
      <c r="T71">
        <v>525</v>
      </c>
      <c r="U71">
        <v>6484</v>
      </c>
      <c r="V71" t="s">
        <v>338</v>
      </c>
      <c r="W71">
        <v>810.72799999999995</v>
      </c>
      <c r="X71">
        <v>468.68200000000002</v>
      </c>
      <c r="Y71">
        <v>1.73</v>
      </c>
      <c r="Z71">
        <v>19.63</v>
      </c>
      <c r="AA71">
        <v>50.720264</v>
      </c>
      <c r="AB71">
        <v>1.506375</v>
      </c>
      <c r="AC71">
        <v>19.648316999999999</v>
      </c>
      <c r="AD71" s="1">
        <v>171</v>
      </c>
      <c r="AE71">
        <v>1</v>
      </c>
      <c r="AF71">
        <v>162</v>
      </c>
      <c r="AG71">
        <v>89</v>
      </c>
      <c r="AH71">
        <v>15.984301</v>
      </c>
      <c r="AI71">
        <v>1099.5999999999999</v>
      </c>
      <c r="AJ71">
        <v>78.900000000000006</v>
      </c>
      <c r="AK71">
        <v>7</v>
      </c>
      <c r="AL71">
        <v>2066</v>
      </c>
      <c r="AM71" t="s">
        <v>339</v>
      </c>
      <c r="AN71" t="s">
        <v>530</v>
      </c>
      <c r="AO71">
        <v>533.96799999999996</v>
      </c>
      <c r="AR71" t="s">
        <v>116</v>
      </c>
      <c r="AS71" t="s">
        <v>119</v>
      </c>
      <c r="AT71" t="s">
        <v>223</v>
      </c>
      <c r="AU71" t="s">
        <v>338</v>
      </c>
      <c r="AV71" t="s">
        <v>48</v>
      </c>
      <c r="AW71">
        <v>3</v>
      </c>
      <c r="BB71">
        <v>0.92091453509234789</v>
      </c>
      <c r="BC71" t="s">
        <v>68</v>
      </c>
      <c r="BF71" t="s">
        <v>116</v>
      </c>
      <c r="BG71" t="s">
        <v>119</v>
      </c>
      <c r="BH71" t="s">
        <v>338</v>
      </c>
      <c r="BI71">
        <v>6484</v>
      </c>
      <c r="BJ71">
        <v>3</v>
      </c>
      <c r="BK71" t="s">
        <v>223</v>
      </c>
      <c r="BL71" t="s">
        <v>374</v>
      </c>
      <c r="BM71">
        <v>0.92091453509234789</v>
      </c>
      <c r="BN71" t="s">
        <v>68</v>
      </c>
      <c r="BO71" t="s">
        <v>175</v>
      </c>
      <c r="BP71">
        <v>810.72800000000007</v>
      </c>
    </row>
    <row r="72" spans="1:68" ht="16.5">
      <c r="A72" s="110" t="str">
        <f t="shared" ref="A72:A87" si="36">BF72</f>
        <v>신흥교통</v>
      </c>
      <c r="B72" s="111" t="str">
        <f t="shared" si="35"/>
        <v>정종훈</v>
      </c>
      <c r="C72" s="112" t="str">
        <f t="shared" ref="C72:C87" si="37">BN72</f>
        <v>C</v>
      </c>
      <c r="D72" s="113">
        <f t="shared" ref="D72:D87" si="38">BM72</f>
        <v>0.8702684804198324</v>
      </c>
      <c r="E72" s="114">
        <f t="shared" ref="E72:E87" si="39">U72</f>
        <v>2361</v>
      </c>
      <c r="F72" s="115" t="str">
        <f t="shared" ref="F72:F87" si="40">BG72</f>
        <v>82</v>
      </c>
      <c r="G72" s="116" t="str">
        <f t="shared" ref="G72:G87" si="41">BK72</f>
        <v>71바6256</v>
      </c>
      <c r="H72" s="117">
        <f t="shared" ref="H72:H87" si="42">BJ72</f>
        <v>2</v>
      </c>
      <c r="I72" s="118">
        <f t="shared" ref="I72:I87" si="43">BP72</f>
        <v>2201.6410000000001</v>
      </c>
      <c r="J72" s="119">
        <f t="shared" ref="J72:J87" si="44">AB72/AA72</f>
        <v>1.2795200289964179E-2</v>
      </c>
      <c r="K72" s="119">
        <f t="shared" ref="K72:K87" si="45">AC72/AA72</f>
        <v>0.40710948940356623</v>
      </c>
      <c r="L72" s="119">
        <f t="shared" ref="L72:L87" si="46">AD72/I72</f>
        <v>0.17532376986075385</v>
      </c>
      <c r="M72" s="120">
        <f t="shared" ref="M72:M87" si="47">Z72</f>
        <v>15.385999999999999</v>
      </c>
      <c r="N72" s="121">
        <f t="shared" ref="N72:N87" si="48">AE72*100/W72</f>
        <v>0.18168266306813871</v>
      </c>
      <c r="O72" s="121">
        <f t="shared" ref="O72:O87" si="49">AF72*100/W72</f>
        <v>28.342495438629641</v>
      </c>
      <c r="P72" s="221">
        <f t="shared" ref="P72:P87" si="50">AK72</f>
        <v>17</v>
      </c>
      <c r="Q72" s="222">
        <f t="shared" ref="Q72:Q87" si="51">AE72</f>
        <v>4</v>
      </c>
      <c r="R72" s="222">
        <f t="shared" ref="R72:R87" si="52">AF72</f>
        <v>624</v>
      </c>
      <c r="T72">
        <v>525</v>
      </c>
      <c r="U72">
        <v>2361</v>
      </c>
      <c r="V72" t="s">
        <v>340</v>
      </c>
      <c r="W72">
        <v>2201.6410000000001</v>
      </c>
      <c r="X72">
        <v>1062.895</v>
      </c>
      <c r="Y72">
        <v>2.0710000000000002</v>
      </c>
      <c r="Z72">
        <v>15.385999999999999</v>
      </c>
      <c r="AA72">
        <v>137.50664</v>
      </c>
      <c r="AB72">
        <v>1.759425</v>
      </c>
      <c r="AC72">
        <v>55.980257999999999</v>
      </c>
      <c r="AD72" s="1">
        <v>386</v>
      </c>
      <c r="AE72">
        <v>4</v>
      </c>
      <c r="AF72">
        <v>624</v>
      </c>
      <c r="AG72">
        <v>75</v>
      </c>
      <c r="AH72">
        <v>16.011161000000001</v>
      </c>
      <c r="AI72">
        <v>826.7</v>
      </c>
      <c r="AJ72">
        <v>0</v>
      </c>
      <c r="AK72">
        <v>17</v>
      </c>
      <c r="AL72">
        <v>7291</v>
      </c>
      <c r="AM72" t="s">
        <v>341</v>
      </c>
      <c r="AN72" t="s">
        <v>531</v>
      </c>
      <c r="AO72">
        <v>2084.0540000000001</v>
      </c>
      <c r="AR72" t="s">
        <v>116</v>
      </c>
      <c r="AS72" t="s">
        <v>121</v>
      </c>
      <c r="AT72" t="s">
        <v>377</v>
      </c>
      <c r="AU72" t="s">
        <v>340</v>
      </c>
      <c r="AV72" t="s">
        <v>48</v>
      </c>
      <c r="AW72">
        <v>2</v>
      </c>
      <c r="BB72">
        <v>0.8702684804198324</v>
      </c>
      <c r="BC72" t="s">
        <v>69</v>
      </c>
      <c r="BF72" t="s">
        <v>116</v>
      </c>
      <c r="BG72" t="s">
        <v>121</v>
      </c>
      <c r="BH72" t="s">
        <v>340</v>
      </c>
      <c r="BI72">
        <v>2361</v>
      </c>
      <c r="BJ72">
        <v>2</v>
      </c>
      <c r="BK72" t="s">
        <v>377</v>
      </c>
      <c r="BL72" t="s">
        <v>219</v>
      </c>
      <c r="BM72">
        <v>0.8702684804198324</v>
      </c>
      <c r="BN72" t="s">
        <v>69</v>
      </c>
      <c r="BO72" t="s">
        <v>177</v>
      </c>
      <c r="BP72">
        <v>2201.6410000000001</v>
      </c>
    </row>
    <row r="73" spans="1:68" ht="16.5">
      <c r="A73" s="127" t="str">
        <f t="shared" si="36"/>
        <v>신흥교통</v>
      </c>
      <c r="B73" s="128" t="str">
        <f t="shared" si="35"/>
        <v>정해원</v>
      </c>
      <c r="C73" s="129" t="str">
        <f t="shared" si="37"/>
        <v>C</v>
      </c>
      <c r="D73" s="130">
        <f t="shared" si="38"/>
        <v>0.85141177994268691</v>
      </c>
      <c r="E73" s="131">
        <f t="shared" si="39"/>
        <v>6635</v>
      </c>
      <c r="F73" s="132" t="str">
        <f t="shared" si="40"/>
        <v>330</v>
      </c>
      <c r="G73" s="133" t="str">
        <f t="shared" si="41"/>
        <v>71바6297</v>
      </c>
      <c r="H73" s="134">
        <f t="shared" si="42"/>
        <v>3</v>
      </c>
      <c r="I73" s="135">
        <f t="shared" si="43"/>
        <v>4585.482</v>
      </c>
      <c r="J73" s="136">
        <f t="shared" si="44"/>
        <v>1.9155093738995183E-2</v>
      </c>
      <c r="K73" s="136">
        <f t="shared" si="45"/>
        <v>0.26991232567668899</v>
      </c>
      <c r="L73" s="136">
        <f t="shared" si="46"/>
        <v>0.11056634831409218</v>
      </c>
      <c r="M73" s="137">
        <f t="shared" si="47"/>
        <v>22.087</v>
      </c>
      <c r="N73" s="138">
        <f t="shared" si="48"/>
        <v>2.1807958247355458E-2</v>
      </c>
      <c r="O73" s="138">
        <f t="shared" si="49"/>
        <v>3.3802335283400962</v>
      </c>
      <c r="P73" s="219">
        <f t="shared" si="50"/>
        <v>14</v>
      </c>
      <c r="Q73" s="220">
        <f t="shared" si="51"/>
        <v>1</v>
      </c>
      <c r="R73" s="220">
        <f t="shared" si="52"/>
        <v>155</v>
      </c>
      <c r="T73">
        <v>525</v>
      </c>
      <c r="U73">
        <v>6635</v>
      </c>
      <c r="V73" t="s">
        <v>342</v>
      </c>
      <c r="W73">
        <v>4585.482</v>
      </c>
      <c r="X73">
        <v>1655.85</v>
      </c>
      <c r="Y73">
        <v>2.7690000000000001</v>
      </c>
      <c r="Z73">
        <v>22.087</v>
      </c>
      <c r="AA73">
        <v>134.52912499999999</v>
      </c>
      <c r="AB73">
        <v>2.576918</v>
      </c>
      <c r="AC73">
        <v>36.311069000000003</v>
      </c>
      <c r="AD73" s="1">
        <v>507</v>
      </c>
      <c r="AE73">
        <v>1</v>
      </c>
      <c r="AF73">
        <v>155</v>
      </c>
      <c r="AG73">
        <v>116</v>
      </c>
      <c r="AH73">
        <v>34.085422000000001</v>
      </c>
      <c r="AI73">
        <v>43216.9</v>
      </c>
      <c r="AJ73">
        <v>30583.7</v>
      </c>
      <c r="AK73">
        <v>14</v>
      </c>
      <c r="AL73">
        <v>8760</v>
      </c>
      <c r="AM73" t="s">
        <v>343</v>
      </c>
      <c r="AN73" t="s">
        <v>532</v>
      </c>
      <c r="AO73">
        <v>4221.9449999999997</v>
      </c>
      <c r="AR73" t="s">
        <v>116</v>
      </c>
      <c r="AS73" t="s">
        <v>118</v>
      </c>
      <c r="AT73" t="s">
        <v>216</v>
      </c>
      <c r="AU73" t="s">
        <v>342</v>
      </c>
      <c r="AV73" t="s">
        <v>48</v>
      </c>
      <c r="AW73">
        <v>3</v>
      </c>
      <c r="BB73">
        <v>0.85141177994268691</v>
      </c>
      <c r="BC73" t="s">
        <v>69</v>
      </c>
      <c r="BF73" t="s">
        <v>116</v>
      </c>
      <c r="BG73" t="s">
        <v>118</v>
      </c>
      <c r="BH73" t="s">
        <v>342</v>
      </c>
      <c r="BI73">
        <v>6635</v>
      </c>
      <c r="BJ73">
        <v>3</v>
      </c>
      <c r="BK73" t="s">
        <v>216</v>
      </c>
      <c r="BL73" t="s">
        <v>210</v>
      </c>
      <c r="BM73">
        <v>0.85141177994268691</v>
      </c>
      <c r="BN73" t="s">
        <v>69</v>
      </c>
      <c r="BO73" t="s">
        <v>177</v>
      </c>
      <c r="BP73">
        <v>4585.482</v>
      </c>
    </row>
    <row r="74" spans="1:68" ht="16.5">
      <c r="A74" s="110" t="str">
        <f t="shared" si="36"/>
        <v>신흥교통</v>
      </c>
      <c r="B74" s="111" t="str">
        <f t="shared" si="35"/>
        <v>조경화</v>
      </c>
      <c r="C74" s="112" t="str">
        <f t="shared" si="37"/>
        <v>S</v>
      </c>
      <c r="D74" s="113">
        <f t="shared" si="38"/>
        <v>1.0084478870453943</v>
      </c>
      <c r="E74" s="114">
        <f t="shared" si="39"/>
        <v>5432</v>
      </c>
      <c r="F74" s="115" t="str">
        <f t="shared" si="40"/>
        <v>93</v>
      </c>
      <c r="G74" s="116" t="str">
        <f t="shared" si="41"/>
        <v>71바6296</v>
      </c>
      <c r="H74" s="117">
        <f t="shared" si="42"/>
        <v>3</v>
      </c>
      <c r="I74" s="118">
        <f t="shared" si="43"/>
        <v>574.53500000000008</v>
      </c>
      <c r="J74" s="119">
        <f t="shared" si="44"/>
        <v>2.6910356256755887E-2</v>
      </c>
      <c r="K74" s="119">
        <f t="shared" si="45"/>
        <v>0.33447616630799515</v>
      </c>
      <c r="L74" s="119">
        <f t="shared" si="46"/>
        <v>0.13054035002219183</v>
      </c>
      <c r="M74" s="120">
        <f t="shared" si="47"/>
        <v>14.901999999999999</v>
      </c>
      <c r="N74" s="121">
        <f t="shared" si="48"/>
        <v>0</v>
      </c>
      <c r="O74" s="121">
        <f t="shared" si="49"/>
        <v>4.8735064008284965</v>
      </c>
      <c r="P74" s="221">
        <f t="shared" si="50"/>
        <v>0</v>
      </c>
      <c r="Q74" s="222">
        <f t="shared" si="51"/>
        <v>0</v>
      </c>
      <c r="R74" s="222">
        <f t="shared" si="52"/>
        <v>28</v>
      </c>
      <c r="T74">
        <v>525</v>
      </c>
      <c r="U74">
        <v>5432</v>
      </c>
      <c r="V74" t="s">
        <v>344</v>
      </c>
      <c r="W74">
        <v>574.53499999999997</v>
      </c>
      <c r="X74">
        <v>300.83800000000002</v>
      </c>
      <c r="Y74">
        <v>1.91</v>
      </c>
      <c r="Z74">
        <v>14.901999999999999</v>
      </c>
      <c r="AA74">
        <v>36.127763999999999</v>
      </c>
      <c r="AB74">
        <v>0.97221100000000005</v>
      </c>
      <c r="AC74">
        <v>12.083876</v>
      </c>
      <c r="AD74" s="1">
        <v>75</v>
      </c>
      <c r="AE74">
        <v>0</v>
      </c>
      <c r="AF74">
        <v>28</v>
      </c>
      <c r="AG74">
        <v>71</v>
      </c>
      <c r="AH74">
        <v>15.902866</v>
      </c>
      <c r="AI74">
        <v>221.1</v>
      </c>
      <c r="AJ74">
        <v>0</v>
      </c>
      <c r="AK74">
        <v>0</v>
      </c>
      <c r="AL74">
        <v>0</v>
      </c>
      <c r="AM74" t="s">
        <v>345</v>
      </c>
      <c r="AN74" t="s">
        <v>533</v>
      </c>
      <c r="AO74">
        <v>247.09100000000001</v>
      </c>
      <c r="AR74" t="s">
        <v>116</v>
      </c>
      <c r="AS74" t="s">
        <v>122</v>
      </c>
      <c r="AT74" t="s">
        <v>231</v>
      </c>
      <c r="AU74" t="s">
        <v>344</v>
      </c>
      <c r="AV74" t="s">
        <v>48</v>
      </c>
      <c r="AW74">
        <v>3</v>
      </c>
      <c r="BB74">
        <v>1.0084478870453943</v>
      </c>
      <c r="BC74" t="s">
        <v>71</v>
      </c>
      <c r="BF74" t="s">
        <v>116</v>
      </c>
      <c r="BG74" t="s">
        <v>122</v>
      </c>
      <c r="BH74" t="s">
        <v>344</v>
      </c>
      <c r="BI74">
        <v>5432</v>
      </c>
      <c r="BJ74">
        <v>3</v>
      </c>
      <c r="BK74" t="s">
        <v>231</v>
      </c>
      <c r="BL74" t="s">
        <v>229</v>
      </c>
      <c r="BM74">
        <v>1.0084478870453943</v>
      </c>
      <c r="BN74" t="s">
        <v>71</v>
      </c>
      <c r="BO74" t="s">
        <v>176</v>
      </c>
      <c r="BP74">
        <v>574.53500000000008</v>
      </c>
    </row>
    <row r="75" spans="1:68" ht="16.5">
      <c r="A75" s="127" t="str">
        <f t="shared" si="36"/>
        <v>신흥교통</v>
      </c>
      <c r="B75" s="128" t="str">
        <f t="shared" si="35"/>
        <v>조남희</v>
      </c>
      <c r="C75" s="129" t="str">
        <f t="shared" si="37"/>
        <v>S</v>
      </c>
      <c r="D75" s="130">
        <f t="shared" si="38"/>
        <v>1.0152380952380953</v>
      </c>
      <c r="E75" s="131">
        <f t="shared" si="39"/>
        <v>7470</v>
      </c>
      <c r="F75" s="132" t="str">
        <f t="shared" si="40"/>
        <v>13</v>
      </c>
      <c r="G75" s="133" t="str">
        <f t="shared" si="41"/>
        <v>71바6262</v>
      </c>
      <c r="H75" s="134">
        <f t="shared" si="42"/>
        <v>1</v>
      </c>
      <c r="I75" s="135">
        <f t="shared" si="43"/>
        <v>2269.9609999999998</v>
      </c>
      <c r="J75" s="136">
        <f t="shared" si="44"/>
        <v>6.227515475246693E-3</v>
      </c>
      <c r="K75" s="136">
        <f t="shared" si="45"/>
        <v>0.34011320452971033</v>
      </c>
      <c r="L75" s="136">
        <f t="shared" si="46"/>
        <v>0.21233844986764092</v>
      </c>
      <c r="M75" s="137">
        <f t="shared" si="47"/>
        <v>14.404999999999999</v>
      </c>
      <c r="N75" s="138">
        <f t="shared" si="48"/>
        <v>0.35242896243591854</v>
      </c>
      <c r="O75" s="138">
        <f t="shared" si="49"/>
        <v>2.3348418761379603</v>
      </c>
      <c r="P75" s="219">
        <f t="shared" si="50"/>
        <v>0</v>
      </c>
      <c r="Q75" s="220">
        <f t="shared" si="51"/>
        <v>8</v>
      </c>
      <c r="R75" s="220">
        <f t="shared" si="52"/>
        <v>53</v>
      </c>
      <c r="T75">
        <v>525</v>
      </c>
      <c r="U75">
        <v>7470</v>
      </c>
      <c r="V75" t="s">
        <v>389</v>
      </c>
      <c r="W75">
        <v>2269.9609999999998</v>
      </c>
      <c r="X75">
        <v>1064.5119999999999</v>
      </c>
      <c r="Y75">
        <v>2.1320000000000001</v>
      </c>
      <c r="Z75">
        <v>14.404999999999999</v>
      </c>
      <c r="AA75">
        <v>125.55858000000001</v>
      </c>
      <c r="AB75">
        <v>0.781918</v>
      </c>
      <c r="AC75">
        <v>42.704130999999997</v>
      </c>
      <c r="AD75" s="1">
        <v>482</v>
      </c>
      <c r="AE75">
        <v>8</v>
      </c>
      <c r="AF75">
        <v>53</v>
      </c>
      <c r="AG75">
        <v>66</v>
      </c>
      <c r="AH75">
        <v>18.078899</v>
      </c>
      <c r="AI75">
        <v>376.2</v>
      </c>
      <c r="AJ75">
        <v>0</v>
      </c>
      <c r="AK75">
        <v>0</v>
      </c>
      <c r="AL75">
        <v>0</v>
      </c>
      <c r="AM75" t="s">
        <v>390</v>
      </c>
      <c r="AN75" t="s">
        <v>534</v>
      </c>
      <c r="AO75">
        <v>2269.9609999999998</v>
      </c>
      <c r="AR75" t="s">
        <v>116</v>
      </c>
      <c r="AS75" t="s">
        <v>117</v>
      </c>
      <c r="AT75" t="s">
        <v>202</v>
      </c>
      <c r="AU75" t="s">
        <v>389</v>
      </c>
      <c r="AV75" t="s">
        <v>193</v>
      </c>
      <c r="AW75">
        <v>1</v>
      </c>
      <c r="BB75">
        <v>1.0152380952380953</v>
      </c>
      <c r="BC75" t="s">
        <v>71</v>
      </c>
      <c r="BF75" t="s">
        <v>116</v>
      </c>
      <c r="BG75" t="s">
        <v>117</v>
      </c>
      <c r="BH75" t="s">
        <v>389</v>
      </c>
      <c r="BI75">
        <v>7470</v>
      </c>
      <c r="BJ75">
        <v>1</v>
      </c>
      <c r="BK75" t="s">
        <v>202</v>
      </c>
      <c r="BL75" t="s">
        <v>174</v>
      </c>
      <c r="BM75">
        <v>1.0152380952380953</v>
      </c>
      <c r="BN75" t="s">
        <v>71</v>
      </c>
      <c r="BO75" t="s">
        <v>176</v>
      </c>
      <c r="BP75">
        <v>2269.9609999999998</v>
      </c>
    </row>
    <row r="76" spans="1:68" ht="16.5">
      <c r="A76" s="110" t="str">
        <f t="shared" si="36"/>
        <v>신흥교통</v>
      </c>
      <c r="B76" s="111" t="str">
        <f t="shared" si="35"/>
        <v>조주현</v>
      </c>
      <c r="C76" s="112" t="str">
        <f t="shared" si="37"/>
        <v>D</v>
      </c>
      <c r="D76" s="113">
        <f t="shared" si="38"/>
        <v>0.82899999999999996</v>
      </c>
      <c r="E76" s="114">
        <f t="shared" si="39"/>
        <v>4411</v>
      </c>
      <c r="F76" s="115" t="str">
        <f t="shared" si="40"/>
        <v>82</v>
      </c>
      <c r="G76" s="116" t="str">
        <f t="shared" si="41"/>
        <v>71바6280</v>
      </c>
      <c r="H76" s="117">
        <f t="shared" si="42"/>
        <v>1</v>
      </c>
      <c r="I76" s="118">
        <f t="shared" si="43"/>
        <v>1964.5709999999999</v>
      </c>
      <c r="J76" s="119">
        <f t="shared" si="44"/>
        <v>1.9239600676105643E-2</v>
      </c>
      <c r="K76" s="119">
        <f t="shared" si="45"/>
        <v>0.45862131209345719</v>
      </c>
      <c r="L76" s="119">
        <f t="shared" si="46"/>
        <v>0.24076503216223796</v>
      </c>
      <c r="M76" s="120">
        <f t="shared" si="47"/>
        <v>21.015999999999998</v>
      </c>
      <c r="N76" s="121">
        <f t="shared" si="48"/>
        <v>1.0689356607625788</v>
      </c>
      <c r="O76" s="121">
        <f t="shared" si="49"/>
        <v>46.3714469978433</v>
      </c>
      <c r="P76" s="221">
        <f t="shared" si="50"/>
        <v>52</v>
      </c>
      <c r="Q76" s="222">
        <f t="shared" si="51"/>
        <v>21</v>
      </c>
      <c r="R76" s="222">
        <f t="shared" si="52"/>
        <v>911</v>
      </c>
      <c r="T76">
        <v>525</v>
      </c>
      <c r="U76">
        <v>4411</v>
      </c>
      <c r="V76" t="s">
        <v>346</v>
      </c>
      <c r="W76">
        <v>1964.5709999999999</v>
      </c>
      <c r="X76">
        <v>1184.711</v>
      </c>
      <c r="Y76">
        <v>1.6579999999999999</v>
      </c>
      <c r="Z76">
        <v>21.015999999999998</v>
      </c>
      <c r="AA76">
        <v>133.606931</v>
      </c>
      <c r="AB76">
        <v>2.5705439999999999</v>
      </c>
      <c r="AC76">
        <v>61.274985999999998</v>
      </c>
      <c r="AD76" s="1">
        <v>473</v>
      </c>
      <c r="AE76">
        <v>21</v>
      </c>
      <c r="AF76">
        <v>911</v>
      </c>
      <c r="AG76">
        <v>69</v>
      </c>
      <c r="AH76">
        <v>14.704109000000001</v>
      </c>
      <c r="AI76">
        <v>811.9</v>
      </c>
      <c r="AJ76">
        <v>0</v>
      </c>
      <c r="AK76">
        <v>52</v>
      </c>
      <c r="AL76">
        <v>33578</v>
      </c>
      <c r="AM76" t="s">
        <v>347</v>
      </c>
      <c r="AN76" t="s">
        <v>535</v>
      </c>
      <c r="AO76">
        <v>1964.5709999999999</v>
      </c>
      <c r="AR76" t="s">
        <v>116</v>
      </c>
      <c r="AS76" t="s">
        <v>121</v>
      </c>
      <c r="AT76" t="s">
        <v>220</v>
      </c>
      <c r="AU76" t="s">
        <v>346</v>
      </c>
      <c r="AV76" t="s">
        <v>193</v>
      </c>
      <c r="AW76">
        <v>1</v>
      </c>
      <c r="BB76">
        <v>0.82899999999999996</v>
      </c>
      <c r="BC76" t="s">
        <v>67</v>
      </c>
      <c r="BF76" t="s">
        <v>116</v>
      </c>
      <c r="BG76" t="s">
        <v>121</v>
      </c>
      <c r="BH76" t="s">
        <v>346</v>
      </c>
      <c r="BI76">
        <v>4411</v>
      </c>
      <c r="BJ76">
        <v>1</v>
      </c>
      <c r="BK76" t="s">
        <v>220</v>
      </c>
      <c r="BL76" t="s">
        <v>174</v>
      </c>
      <c r="BM76">
        <v>0.82899999999999996</v>
      </c>
      <c r="BN76" t="s">
        <v>67</v>
      </c>
      <c r="BO76" t="s">
        <v>179</v>
      </c>
      <c r="BP76">
        <v>1964.5709999999999</v>
      </c>
    </row>
    <row r="77" spans="1:68" ht="16.5">
      <c r="A77" s="127" t="str">
        <f t="shared" si="36"/>
        <v>신흥교통</v>
      </c>
      <c r="B77" s="128" t="str">
        <f t="shared" si="35"/>
        <v>조태현</v>
      </c>
      <c r="C77" s="129" t="str">
        <f t="shared" si="37"/>
        <v>C</v>
      </c>
      <c r="D77" s="130">
        <f t="shared" si="38"/>
        <v>0.89238095238095239</v>
      </c>
      <c r="E77" s="131">
        <f t="shared" si="39"/>
        <v>1388</v>
      </c>
      <c r="F77" s="132" t="str">
        <f t="shared" si="40"/>
        <v>46</v>
      </c>
      <c r="G77" s="133" t="str">
        <f t="shared" si="41"/>
        <v>71바6289</v>
      </c>
      <c r="H77" s="134">
        <f t="shared" si="42"/>
        <v>1</v>
      </c>
      <c r="I77" s="135">
        <f t="shared" si="43"/>
        <v>1840.413</v>
      </c>
      <c r="J77" s="136">
        <f t="shared" si="44"/>
        <v>1.4297197943992895E-2</v>
      </c>
      <c r="K77" s="136">
        <f t="shared" si="45"/>
        <v>0.39583936024251781</v>
      </c>
      <c r="L77" s="136">
        <f t="shared" si="46"/>
        <v>0.22223272711070829</v>
      </c>
      <c r="M77" s="137">
        <f t="shared" si="47"/>
        <v>15.353</v>
      </c>
      <c r="N77" s="138">
        <f t="shared" si="48"/>
        <v>0</v>
      </c>
      <c r="O77" s="138">
        <f t="shared" si="49"/>
        <v>1.3040551224100243</v>
      </c>
      <c r="P77" s="219">
        <f t="shared" si="50"/>
        <v>10</v>
      </c>
      <c r="Q77" s="220">
        <f t="shared" si="51"/>
        <v>0</v>
      </c>
      <c r="R77" s="220">
        <f t="shared" si="52"/>
        <v>24</v>
      </c>
      <c r="T77">
        <v>525</v>
      </c>
      <c r="U77">
        <v>1388</v>
      </c>
      <c r="V77" t="s">
        <v>348</v>
      </c>
      <c r="W77">
        <v>1840.413</v>
      </c>
      <c r="X77">
        <v>981.84900000000005</v>
      </c>
      <c r="Y77">
        <v>1.8740000000000001</v>
      </c>
      <c r="Z77">
        <v>15.353</v>
      </c>
      <c r="AA77">
        <v>125.119412</v>
      </c>
      <c r="AB77">
        <v>1.7888569999999999</v>
      </c>
      <c r="AC77">
        <v>49.527188000000002</v>
      </c>
      <c r="AD77" s="1">
        <v>409</v>
      </c>
      <c r="AE77">
        <v>0</v>
      </c>
      <c r="AF77">
        <v>24</v>
      </c>
      <c r="AG77">
        <v>75</v>
      </c>
      <c r="AH77">
        <v>14.709251999999999</v>
      </c>
      <c r="AI77">
        <v>1043.5999999999999</v>
      </c>
      <c r="AJ77">
        <v>0</v>
      </c>
      <c r="AK77">
        <v>10</v>
      </c>
      <c r="AL77">
        <v>2658</v>
      </c>
      <c r="AM77" t="s">
        <v>349</v>
      </c>
      <c r="AN77" t="s">
        <v>536</v>
      </c>
      <c r="AO77">
        <v>1840.413</v>
      </c>
      <c r="AR77" t="s">
        <v>116</v>
      </c>
      <c r="AS77" t="s">
        <v>119</v>
      </c>
      <c r="AT77" t="s">
        <v>225</v>
      </c>
      <c r="AU77" t="s">
        <v>348</v>
      </c>
      <c r="AV77" t="s">
        <v>48</v>
      </c>
      <c r="AW77">
        <v>1</v>
      </c>
      <c r="BB77">
        <v>0.89238095238095239</v>
      </c>
      <c r="BC77" t="s">
        <v>69</v>
      </c>
      <c r="BF77" t="s">
        <v>116</v>
      </c>
      <c r="BG77" t="s">
        <v>119</v>
      </c>
      <c r="BH77" t="s">
        <v>348</v>
      </c>
      <c r="BI77">
        <v>1388</v>
      </c>
      <c r="BJ77">
        <v>1</v>
      </c>
      <c r="BK77" t="s">
        <v>225</v>
      </c>
      <c r="BL77" t="s">
        <v>174</v>
      </c>
      <c r="BM77">
        <v>0.89238095238095239</v>
      </c>
      <c r="BN77" t="s">
        <v>69</v>
      </c>
      <c r="BO77" t="s">
        <v>177</v>
      </c>
      <c r="BP77">
        <v>1840.413</v>
      </c>
    </row>
    <row r="78" spans="1:68" ht="16.5">
      <c r="A78" s="110" t="str">
        <f t="shared" si="36"/>
        <v>신흥교통</v>
      </c>
      <c r="B78" s="111" t="str">
        <f t="shared" si="35"/>
        <v>주영인</v>
      </c>
      <c r="C78" s="112" t="str">
        <f t="shared" si="37"/>
        <v>C</v>
      </c>
      <c r="D78" s="113">
        <f t="shared" si="38"/>
        <v>0.85285714285714276</v>
      </c>
      <c r="E78" s="114">
        <f t="shared" si="39"/>
        <v>7935</v>
      </c>
      <c r="F78" s="115" t="str">
        <f t="shared" si="40"/>
        <v>46</v>
      </c>
      <c r="G78" s="116" t="str">
        <f t="shared" si="41"/>
        <v>71바6292</v>
      </c>
      <c r="H78" s="117">
        <f t="shared" si="42"/>
        <v>1</v>
      </c>
      <c r="I78" s="118">
        <f t="shared" si="43"/>
        <v>1222.08</v>
      </c>
      <c r="J78" s="119">
        <f t="shared" si="44"/>
        <v>1.4504751138820632E-2</v>
      </c>
      <c r="K78" s="119">
        <f t="shared" si="45"/>
        <v>0.37576397280296414</v>
      </c>
      <c r="L78" s="119">
        <f t="shared" si="46"/>
        <v>0.14974469756480754</v>
      </c>
      <c r="M78" s="120">
        <f t="shared" si="47"/>
        <v>17.32</v>
      </c>
      <c r="N78" s="121">
        <f t="shared" si="48"/>
        <v>0</v>
      </c>
      <c r="O78" s="121">
        <f t="shared" si="49"/>
        <v>26.757659073055777</v>
      </c>
      <c r="P78" s="221">
        <f t="shared" si="50"/>
        <v>2</v>
      </c>
      <c r="Q78" s="222">
        <f t="shared" si="51"/>
        <v>0</v>
      </c>
      <c r="R78" s="222">
        <f t="shared" si="52"/>
        <v>327</v>
      </c>
      <c r="T78">
        <v>525</v>
      </c>
      <c r="U78">
        <v>7935</v>
      </c>
      <c r="V78" t="s">
        <v>350</v>
      </c>
      <c r="W78">
        <v>1222.08</v>
      </c>
      <c r="X78">
        <v>682.19399999999996</v>
      </c>
      <c r="Y78">
        <v>1.7909999999999999</v>
      </c>
      <c r="Z78">
        <v>17.32</v>
      </c>
      <c r="AA78">
        <v>77.291364000000002</v>
      </c>
      <c r="AB78">
        <v>1.121092</v>
      </c>
      <c r="AC78">
        <v>29.043310000000002</v>
      </c>
      <c r="AD78" s="1">
        <v>183</v>
      </c>
      <c r="AE78">
        <v>0</v>
      </c>
      <c r="AF78">
        <v>327</v>
      </c>
      <c r="AG78">
        <v>75</v>
      </c>
      <c r="AH78">
        <v>15.811339</v>
      </c>
      <c r="AI78">
        <v>560.29999999999995</v>
      </c>
      <c r="AJ78">
        <v>0</v>
      </c>
      <c r="AK78">
        <v>2</v>
      </c>
      <c r="AL78">
        <v>240</v>
      </c>
      <c r="AM78" t="s">
        <v>351</v>
      </c>
      <c r="AN78" t="s">
        <v>537</v>
      </c>
      <c r="AO78">
        <v>1222.08</v>
      </c>
      <c r="AR78" t="s">
        <v>116</v>
      </c>
      <c r="AS78" t="s">
        <v>119</v>
      </c>
      <c r="AT78" t="s">
        <v>226</v>
      </c>
      <c r="AU78" t="s">
        <v>350</v>
      </c>
      <c r="AV78" t="s">
        <v>48</v>
      </c>
      <c r="AW78">
        <v>1</v>
      </c>
      <c r="BB78">
        <v>0.85285714285714276</v>
      </c>
      <c r="BC78" t="s">
        <v>69</v>
      </c>
      <c r="BF78" t="s">
        <v>116</v>
      </c>
      <c r="BG78" t="s">
        <v>119</v>
      </c>
      <c r="BH78" t="s">
        <v>350</v>
      </c>
      <c r="BI78">
        <v>7935</v>
      </c>
      <c r="BJ78">
        <v>1</v>
      </c>
      <c r="BK78" t="s">
        <v>226</v>
      </c>
      <c r="BL78" t="s">
        <v>174</v>
      </c>
      <c r="BM78">
        <v>0.85285714285714276</v>
      </c>
      <c r="BN78" t="s">
        <v>69</v>
      </c>
      <c r="BO78" t="s">
        <v>177</v>
      </c>
      <c r="BP78">
        <v>1222.08</v>
      </c>
    </row>
    <row r="79" spans="1:68" ht="16.5">
      <c r="A79" s="127" t="str">
        <f t="shared" si="36"/>
        <v>신흥교통</v>
      </c>
      <c r="B79" s="128" t="str">
        <f t="shared" si="35"/>
        <v>진영호</v>
      </c>
      <c r="C79" s="129" t="str">
        <f t="shared" si="37"/>
        <v>C</v>
      </c>
      <c r="D79" s="130">
        <f t="shared" si="38"/>
        <v>0.86782608695652186</v>
      </c>
      <c r="E79" s="131">
        <f t="shared" si="39"/>
        <v>9619</v>
      </c>
      <c r="F79" s="132" t="str">
        <f t="shared" si="40"/>
        <v>13</v>
      </c>
      <c r="G79" s="133" t="str">
        <f t="shared" si="41"/>
        <v>71바6286</v>
      </c>
      <c r="H79" s="134">
        <f t="shared" si="42"/>
        <v>1</v>
      </c>
      <c r="I79" s="135">
        <f t="shared" si="43"/>
        <v>2100.9270000000001</v>
      </c>
      <c r="J79" s="136">
        <f t="shared" si="44"/>
        <v>5.5761535670516539E-2</v>
      </c>
      <c r="K79" s="136">
        <f t="shared" si="45"/>
        <v>0.38387702741993135</v>
      </c>
      <c r="L79" s="136">
        <f t="shared" si="46"/>
        <v>0.18325244047032571</v>
      </c>
      <c r="M79" s="137">
        <f t="shared" si="47"/>
        <v>14.23</v>
      </c>
      <c r="N79" s="138">
        <f t="shared" si="48"/>
        <v>0</v>
      </c>
      <c r="O79" s="138">
        <f t="shared" si="49"/>
        <v>6.2829408161254525</v>
      </c>
      <c r="P79" s="219">
        <f t="shared" si="50"/>
        <v>27</v>
      </c>
      <c r="Q79" s="220">
        <f t="shared" si="51"/>
        <v>0</v>
      </c>
      <c r="R79" s="220">
        <f t="shared" si="52"/>
        <v>132</v>
      </c>
      <c r="T79">
        <v>525</v>
      </c>
      <c r="U79">
        <v>9619</v>
      </c>
      <c r="V79" t="s">
        <v>352</v>
      </c>
      <c r="W79">
        <v>2100.9270000000001</v>
      </c>
      <c r="X79">
        <v>1052.674</v>
      </c>
      <c r="Y79">
        <v>1.996</v>
      </c>
      <c r="Z79">
        <v>14.23</v>
      </c>
      <c r="AA79">
        <v>148.688301</v>
      </c>
      <c r="AB79">
        <v>8.2910880000000002</v>
      </c>
      <c r="AC79">
        <v>57.078023000000002</v>
      </c>
      <c r="AD79" s="1">
        <v>385</v>
      </c>
      <c r="AE79">
        <v>0</v>
      </c>
      <c r="AF79">
        <v>132</v>
      </c>
      <c r="AG79">
        <v>61</v>
      </c>
      <c r="AH79">
        <v>14.129739000000001</v>
      </c>
      <c r="AI79">
        <v>7.8</v>
      </c>
      <c r="AJ79">
        <v>0</v>
      </c>
      <c r="AK79">
        <v>27</v>
      </c>
      <c r="AL79">
        <v>31128</v>
      </c>
      <c r="AM79" t="s">
        <v>353</v>
      </c>
      <c r="AN79" t="s">
        <v>538</v>
      </c>
      <c r="AO79">
        <v>2100.9270000000001</v>
      </c>
      <c r="AR79" t="s">
        <v>116</v>
      </c>
      <c r="AS79" t="s">
        <v>117</v>
      </c>
      <c r="AT79" t="s">
        <v>205</v>
      </c>
      <c r="AU79" t="s">
        <v>352</v>
      </c>
      <c r="AV79" t="s">
        <v>48</v>
      </c>
      <c r="AW79">
        <v>1</v>
      </c>
      <c r="BB79">
        <v>0.86782608695652186</v>
      </c>
      <c r="BC79" t="s">
        <v>69</v>
      </c>
      <c r="BF79" t="s">
        <v>116</v>
      </c>
      <c r="BG79" t="s">
        <v>117</v>
      </c>
      <c r="BH79" t="s">
        <v>352</v>
      </c>
      <c r="BI79">
        <v>9619</v>
      </c>
      <c r="BJ79">
        <v>1</v>
      </c>
      <c r="BK79" t="s">
        <v>205</v>
      </c>
      <c r="BL79" t="s">
        <v>174</v>
      </c>
      <c r="BM79">
        <v>0.86782608695652186</v>
      </c>
      <c r="BN79" t="s">
        <v>69</v>
      </c>
      <c r="BO79" t="s">
        <v>177</v>
      </c>
      <c r="BP79">
        <v>2100.9270000000001</v>
      </c>
    </row>
    <row r="80" spans="1:68" ht="16.5">
      <c r="A80" s="110" t="str">
        <f t="shared" si="36"/>
        <v>신흥교통</v>
      </c>
      <c r="B80" s="111" t="str">
        <f t="shared" si="35"/>
        <v>차규춘</v>
      </c>
      <c r="C80" s="112" t="str">
        <f t="shared" si="37"/>
        <v>B</v>
      </c>
      <c r="D80" s="113">
        <f t="shared" si="38"/>
        <v>0.90300000000000002</v>
      </c>
      <c r="E80" s="114">
        <f t="shared" si="39"/>
        <v>278</v>
      </c>
      <c r="F80" s="115" t="str">
        <f t="shared" si="40"/>
        <v>82</v>
      </c>
      <c r="G80" s="116" t="str">
        <f t="shared" si="41"/>
        <v>71바6280</v>
      </c>
      <c r="H80" s="117">
        <f t="shared" si="42"/>
        <v>1</v>
      </c>
      <c r="I80" s="118">
        <f t="shared" si="43"/>
        <v>1563.71</v>
      </c>
      <c r="J80" s="119">
        <f t="shared" si="44"/>
        <v>2.4362274941793272E-2</v>
      </c>
      <c r="K80" s="119">
        <f t="shared" si="45"/>
        <v>0.39661719244405508</v>
      </c>
      <c r="L80" s="119">
        <f t="shared" si="46"/>
        <v>0.16499223001707478</v>
      </c>
      <c r="M80" s="120">
        <f t="shared" si="47"/>
        <v>19.204999999999998</v>
      </c>
      <c r="N80" s="121">
        <f t="shared" si="48"/>
        <v>0.2558019070032167</v>
      </c>
      <c r="O80" s="121">
        <f t="shared" si="49"/>
        <v>60.752952913263968</v>
      </c>
      <c r="P80" s="221">
        <f t="shared" si="50"/>
        <v>12</v>
      </c>
      <c r="Q80" s="222">
        <f t="shared" si="51"/>
        <v>4</v>
      </c>
      <c r="R80" s="222">
        <f t="shared" si="52"/>
        <v>950</v>
      </c>
      <c r="T80">
        <v>525</v>
      </c>
      <c r="U80">
        <v>278</v>
      </c>
      <c r="V80" t="s">
        <v>354</v>
      </c>
      <c r="W80">
        <v>1563.71</v>
      </c>
      <c r="X80">
        <v>865.68100000000004</v>
      </c>
      <c r="Y80">
        <v>1.806</v>
      </c>
      <c r="Z80">
        <v>19.204999999999998</v>
      </c>
      <c r="AA80">
        <v>94.156642000000005</v>
      </c>
      <c r="AB80">
        <v>2.2938700000000001</v>
      </c>
      <c r="AC80">
        <v>37.344143000000003</v>
      </c>
      <c r="AD80" s="1">
        <v>258</v>
      </c>
      <c r="AE80">
        <v>4</v>
      </c>
      <c r="AF80">
        <v>950</v>
      </c>
      <c r="AG80">
        <v>69</v>
      </c>
      <c r="AH80">
        <v>16.607537000000001</v>
      </c>
      <c r="AI80">
        <v>345</v>
      </c>
      <c r="AJ80">
        <v>0</v>
      </c>
      <c r="AK80">
        <v>12</v>
      </c>
      <c r="AL80">
        <v>8335</v>
      </c>
      <c r="AM80" t="s">
        <v>355</v>
      </c>
      <c r="AN80" t="s">
        <v>539</v>
      </c>
      <c r="AO80">
        <v>1563.71</v>
      </c>
      <c r="AR80" t="s">
        <v>116</v>
      </c>
      <c r="AS80" t="s">
        <v>121</v>
      </c>
      <c r="AT80" t="s">
        <v>220</v>
      </c>
      <c r="AU80" t="s">
        <v>354</v>
      </c>
      <c r="AV80" t="s">
        <v>193</v>
      </c>
      <c r="AW80">
        <v>1</v>
      </c>
      <c r="BB80">
        <v>0.90300000000000002</v>
      </c>
      <c r="BC80" t="s">
        <v>68</v>
      </c>
      <c r="BF80" t="s">
        <v>116</v>
      </c>
      <c r="BG80" t="s">
        <v>121</v>
      </c>
      <c r="BH80" t="s">
        <v>354</v>
      </c>
      <c r="BI80">
        <v>278</v>
      </c>
      <c r="BJ80">
        <v>1</v>
      </c>
      <c r="BK80" t="s">
        <v>220</v>
      </c>
      <c r="BL80" t="s">
        <v>174</v>
      </c>
      <c r="BM80">
        <v>0.90300000000000002</v>
      </c>
      <c r="BN80" t="s">
        <v>68</v>
      </c>
      <c r="BO80" t="s">
        <v>175</v>
      </c>
      <c r="BP80">
        <v>1563.71</v>
      </c>
    </row>
    <row r="81" spans="1:68" ht="16.5">
      <c r="A81" s="127" t="str">
        <f t="shared" si="36"/>
        <v>신흥교통</v>
      </c>
      <c r="B81" s="128" t="str">
        <f t="shared" si="35"/>
        <v>최광호</v>
      </c>
      <c r="C81" s="129" t="str">
        <f t="shared" si="37"/>
        <v>D</v>
      </c>
      <c r="D81" s="130">
        <f t="shared" si="38"/>
        <v>0.81319999999999992</v>
      </c>
      <c r="E81" s="131">
        <f t="shared" si="39"/>
        <v>4961</v>
      </c>
      <c r="F81" s="132" t="str">
        <f t="shared" si="40"/>
        <v>519</v>
      </c>
      <c r="G81" s="133" t="str">
        <f t="shared" si="41"/>
        <v>74바1008</v>
      </c>
      <c r="H81" s="134">
        <f t="shared" si="42"/>
        <v>1</v>
      </c>
      <c r="I81" s="135">
        <f t="shared" si="43"/>
        <v>421.34899999999999</v>
      </c>
      <c r="J81" s="136">
        <f t="shared" si="44"/>
        <v>3.848934982585988E-2</v>
      </c>
      <c r="K81" s="136">
        <f t="shared" si="45"/>
        <v>0.4131271572234102</v>
      </c>
      <c r="L81" s="136">
        <f t="shared" si="46"/>
        <v>0.14002643889032607</v>
      </c>
      <c r="M81" s="137">
        <f t="shared" si="47"/>
        <v>13.145</v>
      </c>
      <c r="N81" s="138">
        <f t="shared" si="48"/>
        <v>0</v>
      </c>
      <c r="O81" s="138">
        <f t="shared" si="49"/>
        <v>34.17594440713043</v>
      </c>
      <c r="P81" s="219">
        <f t="shared" si="50"/>
        <v>11</v>
      </c>
      <c r="Q81" s="220">
        <f t="shared" si="51"/>
        <v>0</v>
      </c>
      <c r="R81" s="220">
        <f t="shared" si="52"/>
        <v>144</v>
      </c>
      <c r="T81">
        <v>525</v>
      </c>
      <c r="U81">
        <v>4961</v>
      </c>
      <c r="V81" t="s">
        <v>540</v>
      </c>
      <c r="W81">
        <v>421.34899999999999</v>
      </c>
      <c r="X81">
        <v>207.221</v>
      </c>
      <c r="Y81">
        <v>2.0329999999999999</v>
      </c>
      <c r="Z81">
        <v>13.145</v>
      </c>
      <c r="AA81">
        <v>34.309438999999998</v>
      </c>
      <c r="AB81">
        <v>1.3205480000000001</v>
      </c>
      <c r="AC81">
        <v>14.174161</v>
      </c>
      <c r="AD81" s="1">
        <v>59</v>
      </c>
      <c r="AE81">
        <v>0</v>
      </c>
      <c r="AF81">
        <v>144</v>
      </c>
      <c r="AG81">
        <v>60</v>
      </c>
      <c r="AH81">
        <v>12.280847</v>
      </c>
      <c r="AI81">
        <v>0</v>
      </c>
      <c r="AJ81">
        <v>0</v>
      </c>
      <c r="AK81">
        <v>11</v>
      </c>
      <c r="AL81">
        <v>4301</v>
      </c>
      <c r="AM81" t="s">
        <v>541</v>
      </c>
      <c r="AN81" t="s">
        <v>542</v>
      </c>
      <c r="AO81">
        <v>421.34899999999999</v>
      </c>
      <c r="AR81" t="s">
        <v>116</v>
      </c>
      <c r="AS81" t="s">
        <v>120</v>
      </c>
      <c r="AT81" t="s">
        <v>228</v>
      </c>
      <c r="AU81" t="s">
        <v>540</v>
      </c>
      <c r="AV81" t="s">
        <v>48</v>
      </c>
      <c r="AW81">
        <v>1</v>
      </c>
      <c r="BB81">
        <v>0.81319999999999992</v>
      </c>
      <c r="BC81" t="s">
        <v>67</v>
      </c>
      <c r="BF81" t="s">
        <v>116</v>
      </c>
      <c r="BG81" t="s">
        <v>120</v>
      </c>
      <c r="BH81" t="s">
        <v>540</v>
      </c>
      <c r="BI81">
        <v>4961</v>
      </c>
      <c r="BJ81">
        <v>1</v>
      </c>
      <c r="BK81" t="s">
        <v>228</v>
      </c>
      <c r="BL81" t="s">
        <v>174</v>
      </c>
      <c r="BM81">
        <v>0.81319999999999992</v>
      </c>
      <c r="BN81" t="s">
        <v>67</v>
      </c>
      <c r="BO81" t="s">
        <v>179</v>
      </c>
      <c r="BP81">
        <v>421.34899999999999</v>
      </c>
    </row>
    <row r="82" spans="1:68" ht="16.5">
      <c r="A82" s="110" t="str">
        <f t="shared" si="36"/>
        <v>신흥교통</v>
      </c>
      <c r="B82" s="111" t="str">
        <f t="shared" si="35"/>
        <v>최상락</v>
      </c>
      <c r="C82" s="112" t="str">
        <f t="shared" si="37"/>
        <v>A</v>
      </c>
      <c r="D82" s="113">
        <f t="shared" si="38"/>
        <v>0.98653544017380101</v>
      </c>
      <c r="E82" s="114">
        <f t="shared" si="39"/>
        <v>1154</v>
      </c>
      <c r="F82" s="115" t="str">
        <f t="shared" si="40"/>
        <v>93</v>
      </c>
      <c r="G82" s="116" t="str">
        <f t="shared" si="41"/>
        <v>70바4005</v>
      </c>
      <c r="H82" s="117">
        <f t="shared" si="42"/>
        <v>5</v>
      </c>
      <c r="I82" s="118">
        <f t="shared" si="43"/>
        <v>1554.9570000000001</v>
      </c>
      <c r="J82" s="119">
        <f t="shared" si="44"/>
        <v>1.0923838196402082E-2</v>
      </c>
      <c r="K82" s="119">
        <f t="shared" si="45"/>
        <v>0.37085032272113422</v>
      </c>
      <c r="L82" s="119">
        <f t="shared" si="46"/>
        <v>0.23923491131909111</v>
      </c>
      <c r="M82" s="120">
        <f t="shared" si="47"/>
        <v>15.087999999999999</v>
      </c>
      <c r="N82" s="121">
        <f t="shared" si="48"/>
        <v>0</v>
      </c>
      <c r="O82" s="121">
        <f t="shared" si="49"/>
        <v>3.1512125415686736</v>
      </c>
      <c r="P82" s="221">
        <f t="shared" si="50"/>
        <v>2</v>
      </c>
      <c r="Q82" s="222">
        <f t="shared" si="51"/>
        <v>0</v>
      </c>
      <c r="R82" s="222">
        <f t="shared" si="52"/>
        <v>49</v>
      </c>
      <c r="T82">
        <v>525</v>
      </c>
      <c r="U82">
        <v>1154</v>
      </c>
      <c r="V82" t="s">
        <v>356</v>
      </c>
      <c r="W82">
        <v>1554.9570000000001</v>
      </c>
      <c r="X82">
        <v>781.21799999999996</v>
      </c>
      <c r="Y82">
        <v>1.99</v>
      </c>
      <c r="Z82">
        <v>15.087999999999999</v>
      </c>
      <c r="AA82">
        <v>95.812752000000003</v>
      </c>
      <c r="AB82">
        <v>1.046643</v>
      </c>
      <c r="AC82">
        <v>35.53219</v>
      </c>
      <c r="AD82" s="1">
        <v>372</v>
      </c>
      <c r="AE82">
        <v>0</v>
      </c>
      <c r="AF82">
        <v>49</v>
      </c>
      <c r="AG82">
        <v>89</v>
      </c>
      <c r="AH82">
        <v>16.229123000000001</v>
      </c>
      <c r="AI82">
        <v>2084.6999999999998</v>
      </c>
      <c r="AJ82">
        <v>15.8</v>
      </c>
      <c r="AK82">
        <v>2</v>
      </c>
      <c r="AL82">
        <v>271</v>
      </c>
      <c r="AM82" t="s">
        <v>357</v>
      </c>
      <c r="AN82" t="s">
        <v>543</v>
      </c>
      <c r="AO82">
        <v>1065.424</v>
      </c>
      <c r="AR82" t="s">
        <v>116</v>
      </c>
      <c r="AS82" t="s">
        <v>122</v>
      </c>
      <c r="AT82" t="s">
        <v>229</v>
      </c>
      <c r="AU82" t="s">
        <v>356</v>
      </c>
      <c r="AV82" t="s">
        <v>48</v>
      </c>
      <c r="AW82">
        <v>5</v>
      </c>
      <c r="BB82">
        <v>0.98653544017380101</v>
      </c>
      <c r="BC82" t="s">
        <v>66</v>
      </c>
      <c r="BF82" t="s">
        <v>116</v>
      </c>
      <c r="BG82" t="s">
        <v>122</v>
      </c>
      <c r="BH82" t="s">
        <v>356</v>
      </c>
      <c r="BI82">
        <v>1154</v>
      </c>
      <c r="BJ82">
        <v>5</v>
      </c>
      <c r="BK82" t="s">
        <v>229</v>
      </c>
      <c r="BL82" t="s">
        <v>230</v>
      </c>
      <c r="BM82">
        <v>0.98653544017380101</v>
      </c>
      <c r="BN82" t="s">
        <v>66</v>
      </c>
      <c r="BO82" t="s">
        <v>178</v>
      </c>
      <c r="BP82">
        <v>1554.9570000000001</v>
      </c>
    </row>
    <row r="83" spans="1:68" ht="16.5">
      <c r="A83" s="127" t="str">
        <f t="shared" si="36"/>
        <v>신흥교통</v>
      </c>
      <c r="B83" s="128" t="str">
        <f t="shared" si="35"/>
        <v>최우성</v>
      </c>
      <c r="C83" s="129" t="str">
        <f t="shared" si="37"/>
        <v>S</v>
      </c>
      <c r="D83" s="130">
        <f t="shared" si="38"/>
        <v>1.010909090909091</v>
      </c>
      <c r="E83" s="131">
        <f t="shared" si="39"/>
        <v>4050</v>
      </c>
      <c r="F83" s="132" t="str">
        <f t="shared" si="40"/>
        <v>330</v>
      </c>
      <c r="G83" s="133" t="str">
        <f t="shared" si="41"/>
        <v>71바6253</v>
      </c>
      <c r="H83" s="134">
        <f t="shared" si="42"/>
        <v>1</v>
      </c>
      <c r="I83" s="135">
        <f t="shared" si="43"/>
        <v>4449.8220000000001</v>
      </c>
      <c r="J83" s="136">
        <f t="shared" si="44"/>
        <v>8.1911625356964109E-3</v>
      </c>
      <c r="K83" s="136">
        <f t="shared" si="45"/>
        <v>0.23165121999439731</v>
      </c>
      <c r="L83" s="136">
        <f t="shared" si="46"/>
        <v>0.11416186984558034</v>
      </c>
      <c r="M83" s="137">
        <f t="shared" si="47"/>
        <v>16.079999999999998</v>
      </c>
      <c r="N83" s="138">
        <f t="shared" si="48"/>
        <v>0</v>
      </c>
      <c r="O83" s="138">
        <f t="shared" si="49"/>
        <v>1.1461132602607476</v>
      </c>
      <c r="P83" s="219">
        <f t="shared" si="50"/>
        <v>1</v>
      </c>
      <c r="Q83" s="220">
        <f t="shared" si="51"/>
        <v>0</v>
      </c>
      <c r="R83" s="220">
        <f t="shared" si="52"/>
        <v>51</v>
      </c>
      <c r="T83">
        <v>525</v>
      </c>
      <c r="U83">
        <v>4050</v>
      </c>
      <c r="V83" t="s">
        <v>358</v>
      </c>
      <c r="W83">
        <v>4449.8220000000001</v>
      </c>
      <c r="X83">
        <v>1333.904</v>
      </c>
      <c r="Y83">
        <v>3.3359999999999999</v>
      </c>
      <c r="Z83">
        <v>16.079999999999998</v>
      </c>
      <c r="AA83">
        <v>127.74218500000001</v>
      </c>
      <c r="AB83">
        <v>1.046357</v>
      </c>
      <c r="AC83">
        <v>29.591633000000002</v>
      </c>
      <c r="AD83" s="1">
        <v>508</v>
      </c>
      <c r="AE83">
        <v>0</v>
      </c>
      <c r="AF83">
        <v>51</v>
      </c>
      <c r="AG83">
        <v>92</v>
      </c>
      <c r="AH83">
        <v>34.834397000000003</v>
      </c>
      <c r="AI83">
        <v>43372.800000000003</v>
      </c>
      <c r="AJ83">
        <v>5253.3</v>
      </c>
      <c r="AK83">
        <v>1</v>
      </c>
      <c r="AL83">
        <v>70</v>
      </c>
      <c r="AM83" t="s">
        <v>359</v>
      </c>
      <c r="AN83" t="s">
        <v>544</v>
      </c>
      <c r="AO83">
        <v>4449.8220000000001</v>
      </c>
      <c r="AR83" t="s">
        <v>116</v>
      </c>
      <c r="AS83" t="s">
        <v>118</v>
      </c>
      <c r="AT83" t="s">
        <v>212</v>
      </c>
      <c r="AU83" t="s">
        <v>358</v>
      </c>
      <c r="AV83" t="s">
        <v>48</v>
      </c>
      <c r="AW83">
        <v>1</v>
      </c>
      <c r="BB83">
        <v>1.010909090909091</v>
      </c>
      <c r="BC83" t="s">
        <v>71</v>
      </c>
      <c r="BF83" t="s">
        <v>116</v>
      </c>
      <c r="BG83" t="s">
        <v>118</v>
      </c>
      <c r="BH83" t="s">
        <v>358</v>
      </c>
      <c r="BI83">
        <v>4050</v>
      </c>
      <c r="BJ83">
        <v>1</v>
      </c>
      <c r="BK83" t="s">
        <v>212</v>
      </c>
      <c r="BL83" t="s">
        <v>174</v>
      </c>
      <c r="BM83">
        <v>1.010909090909091</v>
      </c>
      <c r="BN83" t="s">
        <v>71</v>
      </c>
      <c r="BO83" t="s">
        <v>176</v>
      </c>
      <c r="BP83">
        <v>4449.8220000000001</v>
      </c>
    </row>
    <row r="84" spans="1:68" ht="16.5">
      <c r="A84" s="110" t="str">
        <f t="shared" si="36"/>
        <v>신흥교통</v>
      </c>
      <c r="B84" s="111" t="str">
        <f t="shared" si="35"/>
        <v>하현자</v>
      </c>
      <c r="C84" s="112" t="str">
        <f t="shared" si="37"/>
        <v>C</v>
      </c>
      <c r="D84" s="113">
        <f t="shared" si="38"/>
        <v>0.86840794576222946</v>
      </c>
      <c r="E84" s="114">
        <f t="shared" si="39"/>
        <v>3881</v>
      </c>
      <c r="F84" s="115" t="str">
        <f t="shared" si="40"/>
        <v>330</v>
      </c>
      <c r="G84" s="116" t="str">
        <f t="shared" si="41"/>
        <v>71바6298</v>
      </c>
      <c r="H84" s="117">
        <f t="shared" si="42"/>
        <v>6</v>
      </c>
      <c r="I84" s="118">
        <f t="shared" si="43"/>
        <v>1336.0030000000002</v>
      </c>
      <c r="J84" s="119">
        <f t="shared" si="44"/>
        <v>1.6721243082378736E-2</v>
      </c>
      <c r="K84" s="119">
        <f t="shared" si="45"/>
        <v>0.24925859760263741</v>
      </c>
      <c r="L84" s="119">
        <f t="shared" si="46"/>
        <v>9.9550674661658678E-2</v>
      </c>
      <c r="M84" s="120">
        <f t="shared" si="47"/>
        <v>25.286999999999999</v>
      </c>
      <c r="N84" s="121">
        <f t="shared" si="48"/>
        <v>0</v>
      </c>
      <c r="O84" s="121">
        <f t="shared" si="49"/>
        <v>3.8173566975523259</v>
      </c>
      <c r="P84" s="221">
        <f t="shared" si="50"/>
        <v>5</v>
      </c>
      <c r="Q84" s="222">
        <f t="shared" si="51"/>
        <v>0</v>
      </c>
      <c r="R84" s="222">
        <f t="shared" si="52"/>
        <v>51</v>
      </c>
      <c r="T84">
        <v>525</v>
      </c>
      <c r="U84">
        <v>3881</v>
      </c>
      <c r="V84" t="s">
        <v>360</v>
      </c>
      <c r="W84">
        <v>1336.0029999999999</v>
      </c>
      <c r="X84">
        <v>489.14100000000002</v>
      </c>
      <c r="Y84">
        <v>2.7309999999999999</v>
      </c>
      <c r="Z84">
        <v>25.286999999999999</v>
      </c>
      <c r="AA84">
        <v>34.669432</v>
      </c>
      <c r="AB84">
        <v>0.57971600000000001</v>
      </c>
      <c r="AC84">
        <v>8.6416540000000008</v>
      </c>
      <c r="AD84" s="1">
        <v>133</v>
      </c>
      <c r="AE84">
        <v>0</v>
      </c>
      <c r="AF84">
        <v>51</v>
      </c>
      <c r="AG84">
        <v>108</v>
      </c>
      <c r="AH84">
        <v>38.535474000000001</v>
      </c>
      <c r="AI84">
        <v>15938.4</v>
      </c>
      <c r="AJ84">
        <v>10463.1</v>
      </c>
      <c r="AK84">
        <v>5</v>
      </c>
      <c r="AL84">
        <v>749</v>
      </c>
      <c r="AM84" t="s">
        <v>361</v>
      </c>
      <c r="AN84" t="s">
        <v>545</v>
      </c>
      <c r="AO84">
        <v>289.79500000000002</v>
      </c>
      <c r="AR84" t="s">
        <v>116</v>
      </c>
      <c r="AS84" t="s">
        <v>118</v>
      </c>
      <c r="AT84" t="s">
        <v>217</v>
      </c>
      <c r="AU84" t="s">
        <v>360</v>
      </c>
      <c r="AV84" t="s">
        <v>48</v>
      </c>
      <c r="AW84">
        <v>6</v>
      </c>
      <c r="BB84">
        <v>0.86840794576222946</v>
      </c>
      <c r="BC84" t="s">
        <v>69</v>
      </c>
      <c r="BF84" t="s">
        <v>116</v>
      </c>
      <c r="BG84" t="s">
        <v>118</v>
      </c>
      <c r="BH84" t="s">
        <v>360</v>
      </c>
      <c r="BI84">
        <v>3881</v>
      </c>
      <c r="BJ84">
        <v>6</v>
      </c>
      <c r="BK84" t="s">
        <v>217</v>
      </c>
      <c r="BL84" t="s">
        <v>215</v>
      </c>
      <c r="BM84">
        <v>0.86840794576222946</v>
      </c>
      <c r="BN84" t="s">
        <v>69</v>
      </c>
      <c r="BO84" t="s">
        <v>177</v>
      </c>
      <c r="BP84">
        <v>1336.0030000000002</v>
      </c>
    </row>
    <row r="85" spans="1:68" ht="16.5">
      <c r="A85" s="127" t="str">
        <f t="shared" si="36"/>
        <v>신흥교통</v>
      </c>
      <c r="B85" s="128" t="str">
        <f t="shared" si="35"/>
        <v>한영길</v>
      </c>
      <c r="C85" s="129" t="str">
        <f t="shared" si="37"/>
        <v>B</v>
      </c>
      <c r="D85" s="130">
        <f t="shared" si="38"/>
        <v>0.92512214670288062</v>
      </c>
      <c r="E85" s="131">
        <f t="shared" si="39"/>
        <v>771</v>
      </c>
      <c r="F85" s="132" t="str">
        <f t="shared" si="40"/>
        <v>93</v>
      </c>
      <c r="G85" s="133" t="str">
        <f t="shared" si="41"/>
        <v>70바4005</v>
      </c>
      <c r="H85" s="134">
        <f t="shared" si="42"/>
        <v>4</v>
      </c>
      <c r="I85" s="135">
        <f t="shared" si="43"/>
        <v>883.84799999999996</v>
      </c>
      <c r="J85" s="136">
        <f t="shared" si="44"/>
        <v>8.1929327338065822E-2</v>
      </c>
      <c r="K85" s="136">
        <f t="shared" si="45"/>
        <v>0.36934717563050262</v>
      </c>
      <c r="L85" s="136">
        <f t="shared" si="46"/>
        <v>0.20026067830667718</v>
      </c>
      <c r="M85" s="137">
        <f t="shared" si="47"/>
        <v>18.378</v>
      </c>
      <c r="N85" s="138">
        <f t="shared" si="48"/>
        <v>0.6461193533206766</v>
      </c>
      <c r="O85" s="138">
        <f t="shared" si="49"/>
        <v>33.921266049335522</v>
      </c>
      <c r="P85" s="219">
        <f t="shared" si="50"/>
        <v>9</v>
      </c>
      <c r="Q85" s="220">
        <f t="shared" si="51"/>
        <v>6</v>
      </c>
      <c r="R85" s="220">
        <f t="shared" si="52"/>
        <v>315</v>
      </c>
      <c r="T85">
        <v>525</v>
      </c>
      <c r="U85">
        <v>771</v>
      </c>
      <c r="V85" t="s">
        <v>427</v>
      </c>
      <c r="W85">
        <v>928.62099999999998</v>
      </c>
      <c r="X85">
        <v>483.29300000000001</v>
      </c>
      <c r="Y85">
        <v>1.921</v>
      </c>
      <c r="Z85">
        <v>18.378</v>
      </c>
      <c r="AA85">
        <v>58.305543999999998</v>
      </c>
      <c r="AB85">
        <v>4.7769339999999998</v>
      </c>
      <c r="AC85">
        <v>21.534987999999998</v>
      </c>
      <c r="AD85" s="1">
        <v>177</v>
      </c>
      <c r="AE85">
        <v>6</v>
      </c>
      <c r="AF85">
        <v>315</v>
      </c>
      <c r="AG85">
        <v>79</v>
      </c>
      <c r="AH85">
        <v>15.926804000000001</v>
      </c>
      <c r="AI85">
        <v>3036.5</v>
      </c>
      <c r="AJ85">
        <v>0</v>
      </c>
      <c r="AK85">
        <v>9</v>
      </c>
      <c r="AL85">
        <v>3821</v>
      </c>
      <c r="AM85" t="s">
        <v>428</v>
      </c>
      <c r="AN85" t="s">
        <v>546</v>
      </c>
      <c r="AO85">
        <v>452.98099999999999</v>
      </c>
      <c r="AR85" t="s">
        <v>116</v>
      </c>
      <c r="AS85" t="s">
        <v>122</v>
      </c>
      <c r="AT85" t="s">
        <v>229</v>
      </c>
      <c r="AU85" t="s">
        <v>427</v>
      </c>
      <c r="AV85" t="s">
        <v>48</v>
      </c>
      <c r="AW85">
        <v>4</v>
      </c>
      <c r="BB85">
        <v>0.92512214670288062</v>
      </c>
      <c r="BC85" t="s">
        <v>68</v>
      </c>
      <c r="BF85" t="s">
        <v>116</v>
      </c>
      <c r="BG85" t="s">
        <v>122</v>
      </c>
      <c r="BH85" t="s">
        <v>427</v>
      </c>
      <c r="BI85">
        <v>771</v>
      </c>
      <c r="BJ85">
        <v>4</v>
      </c>
      <c r="BK85" t="s">
        <v>229</v>
      </c>
      <c r="BL85" t="s">
        <v>199</v>
      </c>
      <c r="BM85">
        <v>0.92512214670288062</v>
      </c>
      <c r="BN85" t="s">
        <v>68</v>
      </c>
      <c r="BO85" t="s">
        <v>175</v>
      </c>
      <c r="BP85">
        <v>883.84799999999996</v>
      </c>
    </row>
    <row r="86" spans="1:68" ht="16.5">
      <c r="A86" s="110" t="str">
        <f t="shared" si="36"/>
        <v>신흥교통</v>
      </c>
      <c r="B86" s="111" t="str">
        <f t="shared" si="35"/>
        <v>허영범</v>
      </c>
      <c r="C86" s="112" t="str">
        <f t="shared" si="37"/>
        <v>B</v>
      </c>
      <c r="D86" s="113">
        <f t="shared" si="38"/>
        <v>0.91869565217391314</v>
      </c>
      <c r="E86" s="114">
        <f t="shared" si="39"/>
        <v>6532</v>
      </c>
      <c r="F86" s="115" t="str">
        <f t="shared" si="40"/>
        <v>13</v>
      </c>
      <c r="G86" s="116" t="str">
        <f t="shared" si="41"/>
        <v>70바4015</v>
      </c>
      <c r="H86" s="117">
        <f t="shared" si="42"/>
        <v>1</v>
      </c>
      <c r="I86" s="118">
        <f t="shared" si="43"/>
        <v>1943.617</v>
      </c>
      <c r="J86" s="119">
        <f t="shared" si="44"/>
        <v>7.9137322890018551E-3</v>
      </c>
      <c r="K86" s="119">
        <f t="shared" si="45"/>
        <v>0.32294570580415705</v>
      </c>
      <c r="L86" s="119">
        <f t="shared" si="46"/>
        <v>0.14303229494288228</v>
      </c>
      <c r="M86" s="120">
        <f t="shared" si="47"/>
        <v>14.025</v>
      </c>
      <c r="N86" s="121">
        <f t="shared" si="48"/>
        <v>0.30870279484075308</v>
      </c>
      <c r="O86" s="121">
        <f t="shared" si="49"/>
        <v>11.473453874914657</v>
      </c>
      <c r="P86" s="221">
        <f t="shared" si="50"/>
        <v>7</v>
      </c>
      <c r="Q86" s="222">
        <f t="shared" si="51"/>
        <v>6</v>
      </c>
      <c r="R86" s="222">
        <f t="shared" si="52"/>
        <v>223</v>
      </c>
      <c r="T86">
        <v>525</v>
      </c>
      <c r="U86">
        <v>6532</v>
      </c>
      <c r="V86" t="s">
        <v>362</v>
      </c>
      <c r="W86">
        <v>1943.617</v>
      </c>
      <c r="X86">
        <v>919.89200000000005</v>
      </c>
      <c r="Y86">
        <v>2.113</v>
      </c>
      <c r="Z86">
        <v>14.025</v>
      </c>
      <c r="AA86">
        <v>109.863585</v>
      </c>
      <c r="AB86">
        <v>0.86943099999999995</v>
      </c>
      <c r="AC86">
        <v>35.479973000000001</v>
      </c>
      <c r="AD86" s="1">
        <v>278</v>
      </c>
      <c r="AE86">
        <v>6</v>
      </c>
      <c r="AF86">
        <v>223</v>
      </c>
      <c r="AG86">
        <v>76</v>
      </c>
      <c r="AH86">
        <v>17.691184</v>
      </c>
      <c r="AI86">
        <v>286.2</v>
      </c>
      <c r="AJ86">
        <v>0</v>
      </c>
      <c r="AK86">
        <v>7</v>
      </c>
      <c r="AL86">
        <v>3662</v>
      </c>
      <c r="AM86" t="s">
        <v>363</v>
      </c>
      <c r="AN86" t="s">
        <v>547</v>
      </c>
      <c r="AO86">
        <v>1943.617</v>
      </c>
      <c r="AR86" t="s">
        <v>116</v>
      </c>
      <c r="AS86" t="s">
        <v>117</v>
      </c>
      <c r="AT86" t="s">
        <v>375</v>
      </c>
      <c r="AU86" t="s">
        <v>362</v>
      </c>
      <c r="AV86" t="s">
        <v>48</v>
      </c>
      <c r="AW86">
        <v>1</v>
      </c>
      <c r="BB86">
        <v>0.91869565217391314</v>
      </c>
      <c r="BC86" t="s">
        <v>68</v>
      </c>
      <c r="BF86" t="s">
        <v>116</v>
      </c>
      <c r="BG86" t="s">
        <v>117</v>
      </c>
      <c r="BH86" t="s">
        <v>362</v>
      </c>
      <c r="BI86">
        <v>6532</v>
      </c>
      <c r="BJ86">
        <v>1</v>
      </c>
      <c r="BK86" t="s">
        <v>375</v>
      </c>
      <c r="BL86" t="s">
        <v>174</v>
      </c>
      <c r="BM86">
        <v>0.91869565217391314</v>
      </c>
      <c r="BN86" t="s">
        <v>68</v>
      </c>
      <c r="BO86" t="s">
        <v>175</v>
      </c>
      <c r="BP86">
        <v>1943.617</v>
      </c>
    </row>
    <row r="87" spans="1:68" ht="16.5">
      <c r="A87" s="127" t="str">
        <f t="shared" si="36"/>
        <v>신흥교통</v>
      </c>
      <c r="B87" s="128" t="str">
        <f t="shared" si="35"/>
        <v>홍찬기</v>
      </c>
      <c r="C87" s="129" t="str">
        <f t="shared" si="37"/>
        <v>F</v>
      </c>
      <c r="D87" s="130">
        <f t="shared" si="38"/>
        <v>0.75869683348557437</v>
      </c>
      <c r="E87" s="131">
        <f t="shared" si="39"/>
        <v>7573</v>
      </c>
      <c r="F87" s="132" t="str">
        <f t="shared" si="40"/>
        <v>330</v>
      </c>
      <c r="G87" s="133" t="str">
        <f t="shared" si="41"/>
        <v>70바4014</v>
      </c>
      <c r="H87" s="134">
        <f t="shared" si="42"/>
        <v>7</v>
      </c>
      <c r="I87" s="135">
        <f t="shared" si="43"/>
        <v>2851.4029999999998</v>
      </c>
      <c r="J87" s="136">
        <f t="shared" si="44"/>
        <v>3.3801795592935911E-2</v>
      </c>
      <c r="K87" s="136">
        <f t="shared" si="45"/>
        <v>0.34735837348652127</v>
      </c>
      <c r="L87" s="136">
        <f t="shared" si="46"/>
        <v>0.12309729631342888</v>
      </c>
      <c r="M87" s="137">
        <f t="shared" si="47"/>
        <v>25.414999999999999</v>
      </c>
      <c r="N87" s="138">
        <f t="shared" si="48"/>
        <v>0</v>
      </c>
      <c r="O87" s="138">
        <f t="shared" si="49"/>
        <v>6.4529636813877245</v>
      </c>
      <c r="P87" s="219">
        <f t="shared" si="50"/>
        <v>39</v>
      </c>
      <c r="Q87" s="220">
        <f t="shared" si="51"/>
        <v>0</v>
      </c>
      <c r="R87" s="220">
        <f t="shared" si="52"/>
        <v>184</v>
      </c>
      <c r="T87">
        <v>525</v>
      </c>
      <c r="U87">
        <v>7573</v>
      </c>
      <c r="V87" t="s">
        <v>364</v>
      </c>
      <c r="W87">
        <v>2851.4029999999998</v>
      </c>
      <c r="X87">
        <v>1188.0989999999999</v>
      </c>
      <c r="Y87">
        <v>2.4</v>
      </c>
      <c r="Z87">
        <v>25.414999999999999</v>
      </c>
      <c r="AA87">
        <v>98.539705999999995</v>
      </c>
      <c r="AB87">
        <v>3.330819</v>
      </c>
      <c r="AC87">
        <v>34.228591999999999</v>
      </c>
      <c r="AD87" s="1">
        <v>351</v>
      </c>
      <c r="AE87">
        <v>0</v>
      </c>
      <c r="AF87">
        <v>184</v>
      </c>
      <c r="AG87">
        <v>99</v>
      </c>
      <c r="AH87">
        <v>28.936589000000001</v>
      </c>
      <c r="AI87">
        <v>38302.400000000001</v>
      </c>
      <c r="AJ87">
        <v>29706.3</v>
      </c>
      <c r="AK87">
        <v>39</v>
      </c>
      <c r="AL87">
        <v>18118</v>
      </c>
      <c r="AM87" t="s">
        <v>365</v>
      </c>
      <c r="AN87" t="s">
        <v>548</v>
      </c>
      <c r="AO87">
        <v>738.33299999999997</v>
      </c>
      <c r="AR87" t="s">
        <v>116</v>
      </c>
      <c r="AS87" t="s">
        <v>118</v>
      </c>
      <c r="AT87" t="s">
        <v>211</v>
      </c>
      <c r="AU87" t="s">
        <v>364</v>
      </c>
      <c r="AV87" t="s">
        <v>48</v>
      </c>
      <c r="AW87">
        <v>7</v>
      </c>
      <c r="BB87">
        <v>0.75869683348557437</v>
      </c>
      <c r="BC87" t="s">
        <v>70</v>
      </c>
      <c r="BF87" t="s">
        <v>116</v>
      </c>
      <c r="BG87" t="s">
        <v>118</v>
      </c>
      <c r="BH87" t="s">
        <v>364</v>
      </c>
      <c r="BI87">
        <v>7573</v>
      </c>
      <c r="BJ87">
        <v>7</v>
      </c>
      <c r="BK87" t="s">
        <v>211</v>
      </c>
      <c r="BL87" t="s">
        <v>217</v>
      </c>
      <c r="BM87">
        <v>0.75869683348557437</v>
      </c>
      <c r="BN87" t="s">
        <v>70</v>
      </c>
      <c r="BO87" t="s">
        <v>186</v>
      </c>
      <c r="BP87">
        <v>2851.4029999999998</v>
      </c>
    </row>
    <row r="88" spans="1:68" ht="16.5">
      <c r="A88" s="110" t="str">
        <f t="shared" ref="A88" si="53">BF88</f>
        <v>신흥교통</v>
      </c>
      <c r="B88" s="111" t="str">
        <f t="shared" si="35"/>
        <v>황인석</v>
      </c>
      <c r="C88" s="112" t="str">
        <f t="shared" ref="C88" si="54">BN88</f>
        <v>D</v>
      </c>
      <c r="D88" s="113">
        <f t="shared" ref="D88" si="55">BM88</f>
        <v>0.82757575757575763</v>
      </c>
      <c r="E88" s="114">
        <f t="shared" ref="E88" si="56">U88</f>
        <v>6749</v>
      </c>
      <c r="F88" s="115" t="str">
        <f t="shared" ref="F88" si="57">BG88</f>
        <v>330</v>
      </c>
      <c r="G88" s="116" t="str">
        <f t="shared" ref="G88" si="58">BK88</f>
        <v>71바6255</v>
      </c>
      <c r="H88" s="117">
        <f t="shared" ref="H88" si="59">BJ88</f>
        <v>1</v>
      </c>
      <c r="I88" s="118">
        <f t="shared" ref="I88" si="60">BP88</f>
        <v>4510.1400000000003</v>
      </c>
      <c r="J88" s="119">
        <f t="shared" ref="J88" si="61">AB88/AA88</f>
        <v>1.3726027608300339E-2</v>
      </c>
      <c r="K88" s="119">
        <f t="shared" ref="K88" si="62">AC88/AA88</f>
        <v>0.29042457927396642</v>
      </c>
      <c r="L88" s="119">
        <f t="shared" ref="L88" si="63">AD88/I88</f>
        <v>0.14456313994687525</v>
      </c>
      <c r="M88" s="120">
        <f t="shared" ref="M88" si="64">Z88</f>
        <v>20.715</v>
      </c>
      <c r="N88" s="121">
        <f t="shared" ref="N88" si="65">AE88*100/W88</f>
        <v>2.217226072804835E-2</v>
      </c>
      <c r="O88" s="121">
        <f t="shared" ref="O88" si="66">AF88*100/W88</f>
        <v>7.5607409082644876</v>
      </c>
      <c r="P88" s="221">
        <f t="shared" ref="P88" si="67">AK88</f>
        <v>15</v>
      </c>
      <c r="Q88" s="222">
        <f t="shared" ref="Q88" si="68">AE88</f>
        <v>1</v>
      </c>
      <c r="R88" s="222">
        <f t="shared" ref="R88" si="69">AF88</f>
        <v>341</v>
      </c>
      <c r="T88">
        <v>525</v>
      </c>
      <c r="U88">
        <v>6749</v>
      </c>
      <c r="V88" t="s">
        <v>366</v>
      </c>
      <c r="W88">
        <v>4510.1400000000003</v>
      </c>
      <c r="X88">
        <v>1651.63</v>
      </c>
      <c r="Y88">
        <v>2.7309999999999999</v>
      </c>
      <c r="Z88">
        <v>20.715</v>
      </c>
      <c r="AA88">
        <v>133.584971</v>
      </c>
      <c r="AB88">
        <v>1.833591</v>
      </c>
      <c r="AC88">
        <v>38.796359000000002</v>
      </c>
      <c r="AD88" s="1">
        <v>652</v>
      </c>
      <c r="AE88">
        <v>1</v>
      </c>
      <c r="AF88">
        <v>341</v>
      </c>
      <c r="AG88">
        <v>103</v>
      </c>
      <c r="AH88">
        <v>33.762329999999999</v>
      </c>
      <c r="AI88">
        <v>48021.599999999999</v>
      </c>
      <c r="AJ88">
        <v>22484.7</v>
      </c>
      <c r="AK88">
        <v>15</v>
      </c>
      <c r="AL88">
        <v>9575</v>
      </c>
      <c r="AM88" t="s">
        <v>367</v>
      </c>
      <c r="AN88" t="s">
        <v>549</v>
      </c>
      <c r="AO88">
        <v>4510.1400000000003</v>
      </c>
      <c r="AR88" t="s">
        <v>116</v>
      </c>
      <c r="AS88" t="s">
        <v>118</v>
      </c>
      <c r="AT88" t="s">
        <v>213</v>
      </c>
      <c r="AU88" t="s">
        <v>366</v>
      </c>
      <c r="AV88" t="s">
        <v>48</v>
      </c>
      <c r="AW88">
        <v>1</v>
      </c>
      <c r="BB88">
        <v>0.82757575757575763</v>
      </c>
      <c r="BC88" t="s">
        <v>67</v>
      </c>
      <c r="BF88" t="s">
        <v>116</v>
      </c>
      <c r="BG88" t="s">
        <v>118</v>
      </c>
      <c r="BH88" t="s">
        <v>366</v>
      </c>
      <c r="BI88">
        <v>6749</v>
      </c>
      <c r="BJ88">
        <v>1</v>
      </c>
      <c r="BK88" t="s">
        <v>213</v>
      </c>
      <c r="BL88" t="s">
        <v>174</v>
      </c>
      <c r="BM88">
        <v>0.82757575757575763</v>
      </c>
      <c r="BN88" t="s">
        <v>67</v>
      </c>
      <c r="BO88" t="s">
        <v>179</v>
      </c>
      <c r="BP88">
        <v>4510.1400000000003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88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33" t="s">
        <v>550</v>
      </c>
      <c r="B2" s="234"/>
      <c r="C2" s="235"/>
      <c r="D2" s="236"/>
      <c r="E2" s="233"/>
      <c r="F2" s="237"/>
      <c r="G2" s="233"/>
      <c r="H2" s="233"/>
      <c r="I2" s="233"/>
      <c r="J2" s="233"/>
      <c r="K2" s="238"/>
      <c r="L2" s="238"/>
      <c r="M2" s="238"/>
      <c r="N2" s="238"/>
      <c r="O2" s="238"/>
      <c r="P2" s="238"/>
      <c r="Q2" s="238"/>
      <c r="R2" s="238"/>
    </row>
    <row r="3" spans="1:18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</row>
    <row r="4" spans="1:18" ht="26.25">
      <c r="A4" s="239" t="s">
        <v>551</v>
      </c>
      <c r="B4" s="240"/>
      <c r="C4" s="241"/>
      <c r="D4" s="242"/>
      <c r="E4" s="243"/>
      <c r="F4" s="244"/>
      <c r="G4" s="238"/>
      <c r="H4" s="243"/>
      <c r="I4" s="238"/>
      <c r="J4" s="238"/>
      <c r="K4" s="238"/>
      <c r="L4" s="238"/>
      <c r="M4" s="238"/>
      <c r="N4" s="238"/>
      <c r="O4" s="238"/>
      <c r="P4" s="238"/>
      <c r="Q4" s="238"/>
      <c r="R4" s="238"/>
    </row>
    <row r="5" spans="1:18" ht="26.25">
      <c r="A5" s="245" t="s">
        <v>552</v>
      </c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</row>
    <row r="6" spans="1:18" ht="17.25">
      <c r="A6" s="246" t="s">
        <v>553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</row>
    <row r="7" spans="1:18" ht="17.25">
      <c r="A7" s="246"/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</row>
    <row r="8" spans="1:18" ht="17.25">
      <c r="A8" s="247" t="s">
        <v>190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554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38"/>
      <c r="B12" s="238"/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</row>
    <row r="13" spans="1:18" ht="37.5" customHeight="1">
      <c r="A13" s="249" t="s">
        <v>0</v>
      </c>
      <c r="B13" s="250" t="s">
        <v>74</v>
      </c>
      <c r="C13" s="251" t="s">
        <v>65</v>
      </c>
      <c r="D13" s="251" t="s">
        <v>158</v>
      </c>
      <c r="E13" s="252" t="s">
        <v>144</v>
      </c>
      <c r="F13" s="250" t="s">
        <v>149</v>
      </c>
      <c r="G13" s="252" t="s">
        <v>147</v>
      </c>
      <c r="H13" s="252" t="s">
        <v>151</v>
      </c>
      <c r="I13" s="228" t="s">
        <v>153</v>
      </c>
      <c r="J13" s="252" t="s">
        <v>11</v>
      </c>
      <c r="K13" s="252" t="s">
        <v>12</v>
      </c>
      <c r="L13" s="252" t="s">
        <v>13</v>
      </c>
      <c r="M13" s="252" t="s">
        <v>105</v>
      </c>
      <c r="N13" s="252" t="s">
        <v>6</v>
      </c>
      <c r="O13" s="252" t="s">
        <v>7</v>
      </c>
      <c r="P13" s="252" t="s">
        <v>180</v>
      </c>
      <c r="Q13" s="253" t="s">
        <v>182</v>
      </c>
      <c r="R13" s="253" t="s">
        <v>183</v>
      </c>
    </row>
    <row r="14" spans="1:18" ht="16.5">
      <c r="A14" s="254" t="s">
        <v>116</v>
      </c>
      <c r="B14" s="255" t="s">
        <v>421</v>
      </c>
      <c r="C14" s="256" t="s">
        <v>70</v>
      </c>
      <c r="D14" s="257">
        <v>0.7635294117647059</v>
      </c>
      <c r="E14" s="258">
        <v>1</v>
      </c>
      <c r="F14" s="230" t="s">
        <v>118</v>
      </c>
      <c r="G14" s="259" t="s">
        <v>217</v>
      </c>
      <c r="H14" s="260">
        <v>1</v>
      </c>
      <c r="I14" s="231">
        <v>556.69000000000005</v>
      </c>
      <c r="J14" s="261">
        <v>0.12317117771384217</v>
      </c>
      <c r="K14" s="261">
        <v>0.29025776285166915</v>
      </c>
      <c r="L14" s="261">
        <v>9.0288178621883736E-2</v>
      </c>
      <c r="M14" s="262">
        <v>25.609000000000002</v>
      </c>
      <c r="N14" s="263">
        <v>0</v>
      </c>
      <c r="O14" s="263">
        <v>9.1612926404282451</v>
      </c>
      <c r="P14" s="264">
        <v>7</v>
      </c>
      <c r="Q14" s="265">
        <v>0</v>
      </c>
      <c r="R14" s="265">
        <v>51</v>
      </c>
    </row>
    <row r="15" spans="1:18" ht="16.5">
      <c r="A15" s="254" t="s">
        <v>116</v>
      </c>
      <c r="B15" s="255" t="s">
        <v>423</v>
      </c>
      <c r="C15" s="256" t="s">
        <v>70</v>
      </c>
      <c r="D15" s="257">
        <v>0.7362524014321048</v>
      </c>
      <c r="E15" s="258">
        <v>8684</v>
      </c>
      <c r="F15" s="230" t="s">
        <v>120</v>
      </c>
      <c r="G15" s="259" t="s">
        <v>228</v>
      </c>
      <c r="H15" s="260">
        <v>2</v>
      </c>
      <c r="I15" s="231">
        <v>496.89099999999996</v>
      </c>
      <c r="J15" s="261">
        <v>2.519612068928169E-2</v>
      </c>
      <c r="K15" s="261">
        <v>0.44022738891837487</v>
      </c>
      <c r="L15" s="261">
        <v>0.2535767401703794</v>
      </c>
      <c r="M15" s="262">
        <v>15.929</v>
      </c>
      <c r="N15" s="263">
        <v>0</v>
      </c>
      <c r="O15" s="263">
        <v>26.56518230356356</v>
      </c>
      <c r="P15" s="264">
        <v>20</v>
      </c>
      <c r="Q15" s="265">
        <v>0</v>
      </c>
      <c r="R15" s="265">
        <v>132</v>
      </c>
    </row>
    <row r="16" spans="1:18" ht="16.5">
      <c r="A16" s="254" t="s">
        <v>116</v>
      </c>
      <c r="B16" s="255" t="s">
        <v>232</v>
      </c>
      <c r="C16" s="256" t="s">
        <v>67</v>
      </c>
      <c r="D16" s="257">
        <v>0.8007790583910146</v>
      </c>
      <c r="E16" s="258">
        <v>8368</v>
      </c>
      <c r="F16" s="230" t="s">
        <v>117</v>
      </c>
      <c r="G16" s="259" t="s">
        <v>205</v>
      </c>
      <c r="H16" s="260">
        <v>7</v>
      </c>
      <c r="I16" s="231">
        <v>1408.6090000000002</v>
      </c>
      <c r="J16" s="261">
        <v>4.3588112553156602E-2</v>
      </c>
      <c r="K16" s="261">
        <v>0.3424336469439076</v>
      </c>
      <c r="L16" s="261">
        <v>0.11074755308250907</v>
      </c>
      <c r="M16" s="262">
        <v>20.748999999999999</v>
      </c>
      <c r="N16" s="263">
        <v>0.21297606362020971</v>
      </c>
      <c r="O16" s="263">
        <v>28.893752631141783</v>
      </c>
      <c r="P16" s="264">
        <v>5</v>
      </c>
      <c r="Q16" s="265">
        <v>3</v>
      </c>
      <c r="R16" s="265">
        <v>407</v>
      </c>
    </row>
    <row r="17" spans="1:18" ht="16.5">
      <c r="A17" s="254" t="s">
        <v>116</v>
      </c>
      <c r="B17" s="255" t="s">
        <v>465</v>
      </c>
      <c r="C17" s="256" t="s">
        <v>70</v>
      </c>
      <c r="D17" s="257">
        <v>0.77330610361625096</v>
      </c>
      <c r="E17" s="258">
        <v>5255</v>
      </c>
      <c r="F17" s="230" t="s">
        <v>120</v>
      </c>
      <c r="G17" s="259" t="s">
        <v>227</v>
      </c>
      <c r="H17" s="260">
        <v>2</v>
      </c>
      <c r="I17" s="231">
        <v>723.01400000000001</v>
      </c>
      <c r="J17" s="261">
        <v>2.9716173736646725E-2</v>
      </c>
      <c r="K17" s="261">
        <v>0.43473235098136648</v>
      </c>
      <c r="L17" s="261">
        <v>0.20054936695554995</v>
      </c>
      <c r="M17" s="262">
        <v>13.565</v>
      </c>
      <c r="N17" s="263">
        <v>0</v>
      </c>
      <c r="O17" s="263">
        <v>26.00226275009889</v>
      </c>
      <c r="P17" s="264">
        <v>29</v>
      </c>
      <c r="Q17" s="265">
        <v>0</v>
      </c>
      <c r="R17" s="265">
        <v>188</v>
      </c>
    </row>
    <row r="18" spans="1:18" ht="16.5">
      <c r="A18" s="254" t="s">
        <v>116</v>
      </c>
      <c r="B18" s="255" t="s">
        <v>236</v>
      </c>
      <c r="C18" s="256" t="s">
        <v>67</v>
      </c>
      <c r="D18" s="257">
        <v>0.83727272727272728</v>
      </c>
      <c r="E18" s="258">
        <v>6651</v>
      </c>
      <c r="F18" s="230" t="s">
        <v>118</v>
      </c>
      <c r="G18" s="259" t="s">
        <v>213</v>
      </c>
      <c r="H18" s="260">
        <v>1</v>
      </c>
      <c r="I18" s="231">
        <v>3429.0459999999998</v>
      </c>
      <c r="J18" s="261">
        <v>7.9850864321494384E-3</v>
      </c>
      <c r="K18" s="261">
        <v>0.29292420607490316</v>
      </c>
      <c r="L18" s="261">
        <v>8.1946990504064399E-2</v>
      </c>
      <c r="M18" s="262">
        <v>18.797000000000001</v>
      </c>
      <c r="N18" s="263">
        <v>2.9162630072620783E-2</v>
      </c>
      <c r="O18" s="263">
        <v>4.4035571409657379</v>
      </c>
      <c r="P18" s="264">
        <v>19</v>
      </c>
      <c r="Q18" s="265">
        <v>1</v>
      </c>
      <c r="R18" s="265">
        <v>151</v>
      </c>
    </row>
    <row r="19" spans="1:18" ht="16.5">
      <c r="A19" s="254" t="s">
        <v>116</v>
      </c>
      <c r="B19" s="255" t="s">
        <v>244</v>
      </c>
      <c r="C19" s="256" t="s">
        <v>70</v>
      </c>
      <c r="D19" s="257">
        <v>0.78259648408861127</v>
      </c>
      <c r="E19" s="258">
        <v>4554</v>
      </c>
      <c r="F19" s="230" t="s">
        <v>118</v>
      </c>
      <c r="G19" s="259" t="s">
        <v>213</v>
      </c>
      <c r="H19" s="260">
        <v>7</v>
      </c>
      <c r="I19" s="231">
        <v>3251.8330000000001</v>
      </c>
      <c r="J19" s="261">
        <v>2.4582683858419926E-2</v>
      </c>
      <c r="K19" s="261">
        <v>0.32642260820061747</v>
      </c>
      <c r="L19" s="261">
        <v>0.12085491475115727</v>
      </c>
      <c r="M19" s="262">
        <v>24.908999999999999</v>
      </c>
      <c r="N19" s="263">
        <v>0</v>
      </c>
      <c r="O19" s="263">
        <v>15.099176372218377</v>
      </c>
      <c r="P19" s="264">
        <v>33</v>
      </c>
      <c r="Q19" s="265">
        <v>0</v>
      </c>
      <c r="R19" s="265">
        <v>491</v>
      </c>
    </row>
    <row r="20" spans="1:18" ht="16.5">
      <c r="A20" s="254" t="s">
        <v>116</v>
      </c>
      <c r="B20" s="255" t="s">
        <v>246</v>
      </c>
      <c r="C20" s="256" t="s">
        <v>67</v>
      </c>
      <c r="D20" s="257">
        <v>0.8111198860088854</v>
      </c>
      <c r="E20" s="258">
        <v>8246</v>
      </c>
      <c r="F20" s="230" t="s">
        <v>121</v>
      </c>
      <c r="G20" s="259" t="s">
        <v>220</v>
      </c>
      <c r="H20" s="260">
        <v>3</v>
      </c>
      <c r="I20" s="231">
        <v>738.88800000000003</v>
      </c>
      <c r="J20" s="261">
        <v>2.5672115755999456E-2</v>
      </c>
      <c r="K20" s="261">
        <v>0.42790290340302639</v>
      </c>
      <c r="L20" s="261">
        <v>0.2314309023607245</v>
      </c>
      <c r="M20" s="262">
        <v>21.899000000000001</v>
      </c>
      <c r="N20" s="263">
        <v>0.54135403471162069</v>
      </c>
      <c r="O20" s="263">
        <v>31.939888047985619</v>
      </c>
      <c r="P20" s="264">
        <v>12</v>
      </c>
      <c r="Q20" s="265">
        <v>4</v>
      </c>
      <c r="R20" s="265">
        <v>264</v>
      </c>
    </row>
    <row r="21" spans="1:18" ht="16.5">
      <c r="A21" s="254" t="s">
        <v>116</v>
      </c>
      <c r="B21" s="255" t="s">
        <v>252</v>
      </c>
      <c r="C21" s="256" t="s">
        <v>70</v>
      </c>
      <c r="D21" s="257">
        <v>0.78333333333333333</v>
      </c>
      <c r="E21" s="258">
        <v>9380</v>
      </c>
      <c r="F21" s="230" t="s">
        <v>117</v>
      </c>
      <c r="G21" s="259" t="s">
        <v>200</v>
      </c>
      <c r="H21" s="260">
        <v>1</v>
      </c>
      <c r="I21" s="231">
        <v>1294.2670000000001</v>
      </c>
      <c r="J21" s="261">
        <v>1.4424950068716072E-2</v>
      </c>
      <c r="K21" s="261">
        <v>0.47742831871801145</v>
      </c>
      <c r="L21" s="261">
        <v>0.14293804910424202</v>
      </c>
      <c r="M21" s="262">
        <v>22.527000000000001</v>
      </c>
      <c r="N21" s="263">
        <v>0.46358286195970383</v>
      </c>
      <c r="O21" s="263">
        <v>70.619122638528211</v>
      </c>
      <c r="P21" s="264">
        <v>31</v>
      </c>
      <c r="Q21" s="265">
        <v>6</v>
      </c>
      <c r="R21" s="265">
        <v>914</v>
      </c>
    </row>
    <row r="22" spans="1:18" ht="16.5">
      <c r="A22" s="254" t="s">
        <v>116</v>
      </c>
      <c r="B22" s="255" t="s">
        <v>254</v>
      </c>
      <c r="C22" s="256" t="s">
        <v>67</v>
      </c>
      <c r="D22" s="257">
        <v>0.80199305563672174</v>
      </c>
      <c r="E22" s="258">
        <v>1734</v>
      </c>
      <c r="F22" s="230" t="s">
        <v>117</v>
      </c>
      <c r="G22" s="259" t="s">
        <v>204</v>
      </c>
      <c r="H22" s="260">
        <v>2</v>
      </c>
      <c r="I22" s="231">
        <v>2091.9540000000002</v>
      </c>
      <c r="J22" s="261">
        <v>5.2464758605269647E-2</v>
      </c>
      <c r="K22" s="261">
        <v>0.43359069630199176</v>
      </c>
      <c r="L22" s="261">
        <v>0.27199450848345613</v>
      </c>
      <c r="M22" s="262">
        <v>20.420000000000002</v>
      </c>
      <c r="N22" s="263">
        <v>0.19120879330998672</v>
      </c>
      <c r="O22" s="263">
        <v>26.912637658380632</v>
      </c>
      <c r="P22" s="264">
        <v>35</v>
      </c>
      <c r="Q22" s="265">
        <v>4</v>
      </c>
      <c r="R22" s="265">
        <v>563</v>
      </c>
    </row>
    <row r="23" spans="1:18" ht="16.5">
      <c r="A23" s="254" t="s">
        <v>116</v>
      </c>
      <c r="B23" s="255" t="s">
        <v>256</v>
      </c>
      <c r="C23" s="256" t="s">
        <v>70</v>
      </c>
      <c r="D23" s="257">
        <v>0.70833333333333337</v>
      </c>
      <c r="E23" s="258">
        <v>7807</v>
      </c>
      <c r="F23" s="230" t="s">
        <v>121</v>
      </c>
      <c r="G23" s="259" t="s">
        <v>198</v>
      </c>
      <c r="H23" s="260">
        <v>1</v>
      </c>
      <c r="I23" s="231">
        <v>1467.6</v>
      </c>
      <c r="J23" s="261">
        <v>1.592084529241727E-2</v>
      </c>
      <c r="K23" s="261">
        <v>0.37283600063384359</v>
      </c>
      <c r="L23" s="261">
        <v>0.21054783319705644</v>
      </c>
      <c r="M23" s="262">
        <v>20.690999999999999</v>
      </c>
      <c r="N23" s="263">
        <v>0.20441537203597712</v>
      </c>
      <c r="O23" s="263">
        <v>23.098937040065415</v>
      </c>
      <c r="P23" s="264">
        <v>17</v>
      </c>
      <c r="Q23" s="265">
        <v>3</v>
      </c>
      <c r="R23" s="265">
        <v>339</v>
      </c>
    </row>
    <row r="24" spans="1:18" ht="16.5">
      <c r="A24" s="254" t="s">
        <v>116</v>
      </c>
      <c r="B24" s="255" t="s">
        <v>262</v>
      </c>
      <c r="C24" s="256" t="s">
        <v>67</v>
      </c>
      <c r="D24" s="257">
        <v>0.83272727272727265</v>
      </c>
      <c r="E24" s="258">
        <v>6539</v>
      </c>
      <c r="F24" s="230" t="s">
        <v>117</v>
      </c>
      <c r="G24" s="259" t="s">
        <v>203</v>
      </c>
      <c r="H24" s="260">
        <v>1</v>
      </c>
      <c r="I24" s="231">
        <v>5245.45</v>
      </c>
      <c r="J24" s="261">
        <v>2.2174834245553443E-2</v>
      </c>
      <c r="K24" s="261">
        <v>0.48528038561121672</v>
      </c>
      <c r="L24" s="261">
        <v>0.21084940281577369</v>
      </c>
      <c r="M24" s="262">
        <v>18.655000000000001</v>
      </c>
      <c r="N24" s="263">
        <v>1.3916823151493198</v>
      </c>
      <c r="O24" s="263">
        <v>40.454107845847354</v>
      </c>
      <c r="P24" s="264">
        <v>151</v>
      </c>
      <c r="Q24" s="265">
        <v>73</v>
      </c>
      <c r="R24" s="265">
        <v>2122</v>
      </c>
    </row>
    <row r="25" spans="1:18" ht="16.5">
      <c r="A25" s="254" t="s">
        <v>116</v>
      </c>
      <c r="B25" s="255" t="s">
        <v>270</v>
      </c>
      <c r="C25" s="256" t="s">
        <v>67</v>
      </c>
      <c r="D25" s="257">
        <v>0.80032718788727941</v>
      </c>
      <c r="E25" s="258">
        <v>9972</v>
      </c>
      <c r="F25" s="230" t="s">
        <v>118</v>
      </c>
      <c r="G25" s="259" t="s">
        <v>210</v>
      </c>
      <c r="H25" s="260">
        <v>7</v>
      </c>
      <c r="I25" s="231">
        <v>3173.8849999999998</v>
      </c>
      <c r="J25" s="261">
        <v>2.9749116612090478E-2</v>
      </c>
      <c r="K25" s="261">
        <v>0.3285004175721814</v>
      </c>
      <c r="L25" s="261">
        <v>0.14556292997383333</v>
      </c>
      <c r="M25" s="262">
        <v>24.475000000000001</v>
      </c>
      <c r="N25" s="263">
        <v>0</v>
      </c>
      <c r="O25" s="263">
        <v>2.3315274497973304</v>
      </c>
      <c r="P25" s="264">
        <v>41</v>
      </c>
      <c r="Q25" s="265">
        <v>0</v>
      </c>
      <c r="R25" s="265">
        <v>74</v>
      </c>
    </row>
    <row r="26" spans="1:18" ht="16.5">
      <c r="A26" s="254" t="s">
        <v>116</v>
      </c>
      <c r="B26" s="255" t="s">
        <v>278</v>
      </c>
      <c r="C26" s="256" t="s">
        <v>67</v>
      </c>
      <c r="D26" s="257">
        <v>0.81826086956521737</v>
      </c>
      <c r="E26" s="258">
        <v>7290</v>
      </c>
      <c r="F26" s="230" t="s">
        <v>117</v>
      </c>
      <c r="G26" s="259" t="s">
        <v>206</v>
      </c>
      <c r="H26" s="260">
        <v>1</v>
      </c>
      <c r="I26" s="231">
        <v>1613.136</v>
      </c>
      <c r="J26" s="261">
        <v>1.6326587834268711E-3</v>
      </c>
      <c r="K26" s="261">
        <v>0.41059007136373171</v>
      </c>
      <c r="L26" s="261">
        <v>0.27895974053024669</v>
      </c>
      <c r="M26" s="262">
        <v>17.527000000000001</v>
      </c>
      <c r="N26" s="263">
        <v>0</v>
      </c>
      <c r="O26" s="263">
        <v>17.35749496632646</v>
      </c>
      <c r="P26" s="264">
        <v>15</v>
      </c>
      <c r="Q26" s="265">
        <v>0</v>
      </c>
      <c r="R26" s="265">
        <v>280</v>
      </c>
    </row>
    <row r="27" spans="1:18" ht="16.5">
      <c r="A27" s="254" t="s">
        <v>116</v>
      </c>
      <c r="B27" s="255" t="s">
        <v>286</v>
      </c>
      <c r="C27" s="256" t="s">
        <v>70</v>
      </c>
      <c r="D27" s="257">
        <v>0.79087375170514607</v>
      </c>
      <c r="E27" s="258">
        <v>2784</v>
      </c>
      <c r="F27" s="230" t="s">
        <v>118</v>
      </c>
      <c r="G27" s="259" t="s">
        <v>217</v>
      </c>
      <c r="H27" s="260">
        <v>2</v>
      </c>
      <c r="I27" s="231">
        <v>3053.1190000000001</v>
      </c>
      <c r="J27" s="261">
        <v>2.3085472810065264E-2</v>
      </c>
      <c r="K27" s="261">
        <v>0.30355767855037025</v>
      </c>
      <c r="L27" s="261">
        <v>0.10022537608262239</v>
      </c>
      <c r="M27" s="262">
        <v>23.675000000000001</v>
      </c>
      <c r="N27" s="263">
        <v>0</v>
      </c>
      <c r="O27" s="263">
        <v>13.658163995573052</v>
      </c>
      <c r="P27" s="264">
        <v>24</v>
      </c>
      <c r="Q27" s="265">
        <v>0</v>
      </c>
      <c r="R27" s="265">
        <v>417</v>
      </c>
    </row>
    <row r="28" spans="1:18" ht="16.5">
      <c r="A28" s="254" t="s">
        <v>116</v>
      </c>
      <c r="B28" s="255" t="s">
        <v>288</v>
      </c>
      <c r="C28" s="256" t="s">
        <v>67</v>
      </c>
      <c r="D28" s="257">
        <v>0.81571428571428573</v>
      </c>
      <c r="E28" s="258">
        <v>8898</v>
      </c>
      <c r="F28" s="230" t="s">
        <v>117</v>
      </c>
      <c r="G28" s="259" t="s">
        <v>200</v>
      </c>
      <c r="H28" s="260">
        <v>1</v>
      </c>
      <c r="I28" s="231">
        <v>633.63699999999994</v>
      </c>
      <c r="J28" s="261">
        <v>2.522087595270529E-2</v>
      </c>
      <c r="K28" s="261">
        <v>0.45636395207412805</v>
      </c>
      <c r="L28" s="261">
        <v>0.10573877472432955</v>
      </c>
      <c r="M28" s="262">
        <v>23.003</v>
      </c>
      <c r="N28" s="263">
        <v>0.31563813350546138</v>
      </c>
      <c r="O28" s="263" t="s">
        <v>436</v>
      </c>
      <c r="P28" s="264">
        <v>14</v>
      </c>
      <c r="Q28" s="265">
        <v>2</v>
      </c>
      <c r="R28" s="265">
        <v>514</v>
      </c>
    </row>
    <row r="29" spans="1:18" ht="16.5">
      <c r="A29" s="254" t="s">
        <v>116</v>
      </c>
      <c r="B29" s="255" t="s">
        <v>368</v>
      </c>
      <c r="C29" s="256" t="s">
        <v>70</v>
      </c>
      <c r="D29" s="257">
        <v>0.74560000000000004</v>
      </c>
      <c r="E29" s="258">
        <v>2102</v>
      </c>
      <c r="F29" s="230" t="s">
        <v>120</v>
      </c>
      <c r="G29" s="259" t="s">
        <v>228</v>
      </c>
      <c r="H29" s="260">
        <v>1</v>
      </c>
      <c r="I29" s="231">
        <v>782.86599999999999</v>
      </c>
      <c r="J29" s="261">
        <v>2.6138357030006561E-2</v>
      </c>
      <c r="K29" s="261">
        <v>0.43573199341836516</v>
      </c>
      <c r="L29" s="261">
        <v>6.5145248356679175E-2</v>
      </c>
      <c r="M29" s="262">
        <v>13.874000000000001</v>
      </c>
      <c r="N29" s="263">
        <v>0</v>
      </c>
      <c r="O29" s="263">
        <v>0.76641468654916678</v>
      </c>
      <c r="P29" s="264">
        <v>37</v>
      </c>
      <c r="Q29" s="265">
        <v>0</v>
      </c>
      <c r="R29" s="265">
        <v>6</v>
      </c>
    </row>
    <row r="30" spans="1:18" ht="16.5">
      <c r="A30" s="254" t="s">
        <v>116</v>
      </c>
      <c r="B30" s="255" t="s">
        <v>294</v>
      </c>
      <c r="C30" s="256" t="s">
        <v>70</v>
      </c>
      <c r="D30" s="257">
        <v>0.70833333333333337</v>
      </c>
      <c r="E30" s="258">
        <v>7178</v>
      </c>
      <c r="F30" s="230" t="s">
        <v>121</v>
      </c>
      <c r="G30" s="259" t="s">
        <v>198</v>
      </c>
      <c r="H30" s="260">
        <v>1</v>
      </c>
      <c r="I30" s="231">
        <v>1742.6469999999999</v>
      </c>
      <c r="J30" s="261">
        <v>2.4682747277773247E-2</v>
      </c>
      <c r="K30" s="261">
        <v>0.37136493535069554</v>
      </c>
      <c r="L30" s="261">
        <v>0.15780591249977766</v>
      </c>
      <c r="M30" s="262">
        <v>19.451000000000001</v>
      </c>
      <c r="N30" s="263">
        <v>0.11476793636347465</v>
      </c>
      <c r="O30" s="263">
        <v>6.1974685636276314</v>
      </c>
      <c r="P30" s="264">
        <v>26</v>
      </c>
      <c r="Q30" s="265">
        <v>2</v>
      </c>
      <c r="R30" s="265">
        <v>108</v>
      </c>
    </row>
    <row r="31" spans="1:18" ht="16.5">
      <c r="A31" s="254" t="s">
        <v>116</v>
      </c>
      <c r="B31" s="255" t="s">
        <v>298</v>
      </c>
      <c r="C31" s="256" t="s">
        <v>67</v>
      </c>
      <c r="D31" s="257">
        <v>0.84458110345377957</v>
      </c>
      <c r="E31" s="258">
        <v>755</v>
      </c>
      <c r="F31" s="230" t="s">
        <v>118</v>
      </c>
      <c r="G31" s="259" t="s">
        <v>210</v>
      </c>
      <c r="H31" s="260">
        <v>4</v>
      </c>
      <c r="I31" s="231">
        <v>4183.1049999999996</v>
      </c>
      <c r="J31" s="261">
        <v>1.7668152479644792E-2</v>
      </c>
      <c r="K31" s="261">
        <v>0.27576931105509739</v>
      </c>
      <c r="L31" s="261">
        <v>0.17307717592553859</v>
      </c>
      <c r="M31" s="262">
        <v>22.26</v>
      </c>
      <c r="N31" s="263">
        <v>0</v>
      </c>
      <c r="O31" s="263">
        <v>1.7212094843423726</v>
      </c>
      <c r="P31" s="264">
        <v>28</v>
      </c>
      <c r="Q31" s="265">
        <v>0</v>
      </c>
      <c r="R31" s="265">
        <v>72</v>
      </c>
    </row>
    <row r="32" spans="1:18" ht="16.5">
      <c r="A32" s="254" t="s">
        <v>116</v>
      </c>
      <c r="B32" s="255" t="s">
        <v>300</v>
      </c>
      <c r="C32" s="256" t="s">
        <v>67</v>
      </c>
      <c r="D32" s="257">
        <v>0.81857142857142862</v>
      </c>
      <c r="E32" s="258">
        <v>852</v>
      </c>
      <c r="F32" s="230" t="s">
        <v>119</v>
      </c>
      <c r="G32" s="259" t="s">
        <v>226</v>
      </c>
      <c r="H32" s="260">
        <v>1</v>
      </c>
      <c r="I32" s="231">
        <v>1459.4829999999999</v>
      </c>
      <c r="J32" s="261">
        <v>2.5492958126043384E-2</v>
      </c>
      <c r="K32" s="261">
        <v>0.40675418063461277</v>
      </c>
      <c r="L32" s="261">
        <v>0.17814527473084649</v>
      </c>
      <c r="M32" s="262">
        <v>17.890999999999998</v>
      </c>
      <c r="N32" s="263">
        <v>6.8517413358017878E-2</v>
      </c>
      <c r="O32" s="263">
        <v>13.429413018171504</v>
      </c>
      <c r="P32" s="264">
        <v>25</v>
      </c>
      <c r="Q32" s="265">
        <v>1</v>
      </c>
      <c r="R32" s="265">
        <v>196</v>
      </c>
    </row>
    <row r="33" spans="1:18" ht="16.5">
      <c r="A33" s="254" t="s">
        <v>116</v>
      </c>
      <c r="B33" s="255" t="s">
        <v>302</v>
      </c>
      <c r="C33" s="256" t="s">
        <v>70</v>
      </c>
      <c r="D33" s="257">
        <v>0.76004396289483922</v>
      </c>
      <c r="E33" s="258">
        <v>906</v>
      </c>
      <c r="F33" s="230" t="s">
        <v>118</v>
      </c>
      <c r="G33" s="259" t="s">
        <v>215</v>
      </c>
      <c r="H33" s="260">
        <v>3</v>
      </c>
      <c r="I33" s="231">
        <v>548.79000000000008</v>
      </c>
      <c r="J33" s="261">
        <v>2.0945561231643758E-2</v>
      </c>
      <c r="K33" s="261">
        <v>0.30013091558866872</v>
      </c>
      <c r="L33" s="261">
        <v>9.1109531879225214E-2</v>
      </c>
      <c r="M33" s="262">
        <v>24.56</v>
      </c>
      <c r="N33" s="263">
        <v>0.36443812751690075</v>
      </c>
      <c r="O33" s="263">
        <v>12.573115399333076</v>
      </c>
      <c r="P33" s="264">
        <v>3</v>
      </c>
      <c r="Q33" s="265">
        <v>2</v>
      </c>
      <c r="R33" s="265">
        <v>69</v>
      </c>
    </row>
    <row r="34" spans="1:18" ht="16.5">
      <c r="A34" s="254" t="s">
        <v>116</v>
      </c>
      <c r="B34" s="255" t="s">
        <v>308</v>
      </c>
      <c r="C34" s="256" t="s">
        <v>67</v>
      </c>
      <c r="D34" s="257">
        <v>0.84099999999999997</v>
      </c>
      <c r="E34" s="258">
        <v>407</v>
      </c>
      <c r="F34" s="230" t="s">
        <v>121</v>
      </c>
      <c r="G34" s="259" t="s">
        <v>195</v>
      </c>
      <c r="H34" s="260">
        <v>1</v>
      </c>
      <c r="I34" s="231">
        <v>763.83299999999997</v>
      </c>
      <c r="J34" s="261">
        <v>2.2252458531028838E-2</v>
      </c>
      <c r="K34" s="261">
        <v>0.40333662355713218</v>
      </c>
      <c r="L34" s="261">
        <v>0.1204451758434108</v>
      </c>
      <c r="M34" s="262">
        <v>20.550999999999998</v>
      </c>
      <c r="N34" s="263">
        <v>0</v>
      </c>
      <c r="O34" s="263">
        <v>20.42331242562183</v>
      </c>
      <c r="P34" s="264">
        <v>15</v>
      </c>
      <c r="Q34" s="265">
        <v>0</v>
      </c>
      <c r="R34" s="265">
        <v>156</v>
      </c>
    </row>
    <row r="35" spans="1:18" ht="16.5">
      <c r="A35" s="254" t="s">
        <v>116</v>
      </c>
      <c r="B35" s="255" t="s">
        <v>314</v>
      </c>
      <c r="C35" s="256" t="s">
        <v>67</v>
      </c>
      <c r="D35" s="257">
        <v>0.84395192496543359</v>
      </c>
      <c r="E35" s="258">
        <v>785</v>
      </c>
      <c r="F35" s="230" t="s">
        <v>121</v>
      </c>
      <c r="G35" s="259" t="s">
        <v>377</v>
      </c>
      <c r="H35" s="260">
        <v>2</v>
      </c>
      <c r="I35" s="231">
        <v>2008.7250000000001</v>
      </c>
      <c r="J35" s="261">
        <v>1.1504778526303737E-2</v>
      </c>
      <c r="K35" s="261">
        <v>0.44141384408905304</v>
      </c>
      <c r="L35" s="261">
        <v>0.14934846731135423</v>
      </c>
      <c r="M35" s="262">
        <v>16.213999999999999</v>
      </c>
      <c r="N35" s="263">
        <v>4.9782822437118068E-2</v>
      </c>
      <c r="O35" s="263">
        <v>10.05613013229785</v>
      </c>
      <c r="P35" s="264">
        <v>37</v>
      </c>
      <c r="Q35" s="265">
        <v>1</v>
      </c>
      <c r="R35" s="265">
        <v>202</v>
      </c>
    </row>
    <row r="36" spans="1:18" ht="16.5">
      <c r="A36" s="254" t="s">
        <v>116</v>
      </c>
      <c r="B36" s="255" t="s">
        <v>316</v>
      </c>
      <c r="C36" s="256" t="s">
        <v>67</v>
      </c>
      <c r="D36" s="257">
        <v>0.80750475061038163</v>
      </c>
      <c r="E36" s="258">
        <v>7615</v>
      </c>
      <c r="F36" s="230" t="s">
        <v>117</v>
      </c>
      <c r="G36" s="259" t="s">
        <v>199</v>
      </c>
      <c r="H36" s="260">
        <v>5</v>
      </c>
      <c r="I36" s="231">
        <v>925.798</v>
      </c>
      <c r="J36" s="261">
        <v>8.7967500213065916E-2</v>
      </c>
      <c r="K36" s="261">
        <v>0.37166016603654051</v>
      </c>
      <c r="L36" s="261">
        <v>0.22575118978438061</v>
      </c>
      <c r="M36" s="262">
        <v>19.625</v>
      </c>
      <c r="N36" s="263">
        <v>0.54007461670904455</v>
      </c>
      <c r="O36" s="263">
        <v>11.449581874231743</v>
      </c>
      <c r="P36" s="264">
        <v>5</v>
      </c>
      <c r="Q36" s="265">
        <v>5</v>
      </c>
      <c r="R36" s="265">
        <v>106</v>
      </c>
    </row>
    <row r="37" spans="1:18" ht="16.5">
      <c r="A37" s="254" t="s">
        <v>116</v>
      </c>
      <c r="B37" s="255" t="s">
        <v>318</v>
      </c>
      <c r="C37" s="256" t="s">
        <v>67</v>
      </c>
      <c r="D37" s="257">
        <v>0.83394158040886901</v>
      </c>
      <c r="E37" s="258">
        <v>6559</v>
      </c>
      <c r="F37" s="230" t="s">
        <v>121</v>
      </c>
      <c r="G37" s="259" t="s">
        <v>220</v>
      </c>
      <c r="H37" s="260">
        <v>3</v>
      </c>
      <c r="I37" s="231">
        <v>425.66199999999998</v>
      </c>
      <c r="J37" s="261">
        <v>2.5247833157868708E-2</v>
      </c>
      <c r="K37" s="261">
        <v>0.4374601120149616</v>
      </c>
      <c r="L37" s="261">
        <v>0.23257890063007738</v>
      </c>
      <c r="M37" s="262">
        <v>20.495999999999999</v>
      </c>
      <c r="N37" s="263">
        <v>0</v>
      </c>
      <c r="O37" s="263">
        <v>38.528221922558274</v>
      </c>
      <c r="P37" s="264">
        <v>9</v>
      </c>
      <c r="Q37" s="265">
        <v>0</v>
      </c>
      <c r="R37" s="265">
        <v>164</v>
      </c>
    </row>
    <row r="38" spans="1:18" ht="16.5">
      <c r="A38" s="254" t="s">
        <v>116</v>
      </c>
      <c r="B38" s="255" t="s">
        <v>520</v>
      </c>
      <c r="C38" s="256" t="s">
        <v>70</v>
      </c>
      <c r="D38" s="257">
        <v>0.78239999999999998</v>
      </c>
      <c r="E38" s="258">
        <v>4780</v>
      </c>
      <c r="F38" s="230" t="s">
        <v>120</v>
      </c>
      <c r="G38" s="259" t="s">
        <v>227</v>
      </c>
      <c r="H38" s="260">
        <v>1</v>
      </c>
      <c r="I38" s="231">
        <v>1010.973</v>
      </c>
      <c r="J38" s="261">
        <v>1.5081837868910894E-2</v>
      </c>
      <c r="K38" s="261">
        <v>0.47806437422945075</v>
      </c>
      <c r="L38" s="261">
        <v>0.20277495046850905</v>
      </c>
      <c r="M38" s="262">
        <v>13.129</v>
      </c>
      <c r="N38" s="263">
        <v>9.8914609984638566E-2</v>
      </c>
      <c r="O38" s="263">
        <v>26.706944695852414</v>
      </c>
      <c r="P38" s="264">
        <v>54</v>
      </c>
      <c r="Q38" s="265">
        <v>1</v>
      </c>
      <c r="R38" s="265">
        <v>270</v>
      </c>
    </row>
    <row r="39" spans="1:18" ht="16.5">
      <c r="A39" s="254" t="s">
        <v>116</v>
      </c>
      <c r="B39" s="255" t="s">
        <v>328</v>
      </c>
      <c r="C39" s="256" t="s">
        <v>67</v>
      </c>
      <c r="D39" s="257">
        <v>0.82506836428257868</v>
      </c>
      <c r="E39" s="258">
        <v>9931</v>
      </c>
      <c r="F39" s="230" t="s">
        <v>121</v>
      </c>
      <c r="G39" s="259" t="s">
        <v>220</v>
      </c>
      <c r="H39" s="260">
        <v>4</v>
      </c>
      <c r="I39" s="231">
        <v>800.90100000000007</v>
      </c>
      <c r="J39" s="261">
        <v>1.5051809761811584E-2</v>
      </c>
      <c r="K39" s="261">
        <v>0.36841031998900953</v>
      </c>
      <c r="L39" s="261">
        <v>0.15967747551111799</v>
      </c>
      <c r="M39" s="262">
        <v>21.053000000000001</v>
      </c>
      <c r="N39" s="263">
        <v>0</v>
      </c>
      <c r="O39" s="263">
        <v>8.7401563988557882</v>
      </c>
      <c r="P39" s="264">
        <v>13</v>
      </c>
      <c r="Q39" s="265">
        <v>1</v>
      </c>
      <c r="R39" s="265">
        <v>74</v>
      </c>
    </row>
    <row r="40" spans="1:18" ht="16.5">
      <c r="A40" s="254" t="s">
        <v>116</v>
      </c>
      <c r="B40" s="255" t="s">
        <v>332</v>
      </c>
      <c r="C40" s="256" t="s">
        <v>67</v>
      </c>
      <c r="D40" s="257">
        <v>0.82</v>
      </c>
      <c r="E40" s="258">
        <v>1095</v>
      </c>
      <c r="F40" s="230" t="s">
        <v>118</v>
      </c>
      <c r="G40" s="259" t="s">
        <v>215</v>
      </c>
      <c r="H40" s="260">
        <v>1</v>
      </c>
      <c r="I40" s="231">
        <v>4593.9930000000004</v>
      </c>
      <c r="J40" s="261">
        <v>2.9828378484340164E-2</v>
      </c>
      <c r="K40" s="261">
        <v>0.27473340898122484</v>
      </c>
      <c r="L40" s="261">
        <v>7.3356663799879526E-2</v>
      </c>
      <c r="M40" s="262">
        <v>24.457999999999998</v>
      </c>
      <c r="N40" s="263">
        <v>2.1767556023703127E-2</v>
      </c>
      <c r="O40" s="263">
        <v>4.5058840969065468</v>
      </c>
      <c r="P40" s="264">
        <v>20</v>
      </c>
      <c r="Q40" s="265">
        <v>1</v>
      </c>
      <c r="R40" s="265">
        <v>207</v>
      </c>
    </row>
    <row r="41" spans="1:18" ht="16.5">
      <c r="A41" s="254" t="s">
        <v>116</v>
      </c>
      <c r="B41" s="255" t="s">
        <v>387</v>
      </c>
      <c r="C41" s="256" t="s">
        <v>70</v>
      </c>
      <c r="D41" s="257">
        <v>0.79279999999999995</v>
      </c>
      <c r="E41" s="258">
        <v>886</v>
      </c>
      <c r="F41" s="230" t="s">
        <v>120</v>
      </c>
      <c r="G41" s="259" t="s">
        <v>228</v>
      </c>
      <c r="H41" s="260">
        <v>1</v>
      </c>
      <c r="I41" s="231">
        <v>946.63699999999994</v>
      </c>
      <c r="J41" s="261">
        <v>1.5793021402200059E-2</v>
      </c>
      <c r="K41" s="261">
        <v>0.43358058299781116</v>
      </c>
      <c r="L41" s="261">
        <v>0.2334580203393698</v>
      </c>
      <c r="M41" s="262">
        <v>13.86</v>
      </c>
      <c r="N41" s="263">
        <v>0</v>
      </c>
      <c r="O41" s="263">
        <v>13.62718761256955</v>
      </c>
      <c r="P41" s="264">
        <v>33</v>
      </c>
      <c r="Q41" s="265">
        <v>0</v>
      </c>
      <c r="R41" s="265">
        <v>129</v>
      </c>
    </row>
    <row r="42" spans="1:18" ht="16.5">
      <c r="A42" s="254" t="s">
        <v>116</v>
      </c>
      <c r="B42" s="255" t="s">
        <v>336</v>
      </c>
      <c r="C42" s="256" t="s">
        <v>70</v>
      </c>
      <c r="D42" s="257">
        <v>0.77521739130434786</v>
      </c>
      <c r="E42" s="258">
        <v>7025</v>
      </c>
      <c r="F42" s="230" t="s">
        <v>117</v>
      </c>
      <c r="G42" s="259" t="s">
        <v>205</v>
      </c>
      <c r="H42" s="260">
        <v>1</v>
      </c>
      <c r="I42" s="231">
        <v>1607.057</v>
      </c>
      <c r="J42" s="261">
        <v>2.3410234773543169E-3</v>
      </c>
      <c r="K42" s="261">
        <v>0.48357915116245903</v>
      </c>
      <c r="L42" s="261">
        <v>0.20409979235335149</v>
      </c>
      <c r="M42" s="262">
        <v>19.231000000000002</v>
      </c>
      <c r="N42" s="263">
        <v>0</v>
      </c>
      <c r="O42" s="263">
        <v>49.344858334209675</v>
      </c>
      <c r="P42" s="264">
        <v>37</v>
      </c>
      <c r="Q42" s="265">
        <v>0</v>
      </c>
      <c r="R42" s="265">
        <v>793</v>
      </c>
    </row>
    <row r="43" spans="1:18" ht="16.5">
      <c r="A43" s="254" t="s">
        <v>116</v>
      </c>
      <c r="B43" s="255" t="s">
        <v>346</v>
      </c>
      <c r="C43" s="256" t="s">
        <v>67</v>
      </c>
      <c r="D43" s="257">
        <v>0.82899999999999996</v>
      </c>
      <c r="E43" s="258">
        <v>4411</v>
      </c>
      <c r="F43" s="230" t="s">
        <v>121</v>
      </c>
      <c r="G43" s="259" t="s">
        <v>220</v>
      </c>
      <c r="H43" s="260">
        <v>1</v>
      </c>
      <c r="I43" s="231">
        <v>1964.5709999999999</v>
      </c>
      <c r="J43" s="261">
        <v>1.9239600676105643E-2</v>
      </c>
      <c r="K43" s="261">
        <v>0.45862131209345719</v>
      </c>
      <c r="L43" s="261">
        <v>0.24076503216223796</v>
      </c>
      <c r="M43" s="262">
        <v>21.015999999999998</v>
      </c>
      <c r="N43" s="263">
        <v>1.0689356607625788</v>
      </c>
      <c r="O43" s="263">
        <v>46.3714469978433</v>
      </c>
      <c r="P43" s="264">
        <v>52</v>
      </c>
      <c r="Q43" s="265">
        <v>21</v>
      </c>
      <c r="R43" s="265">
        <v>911</v>
      </c>
    </row>
    <row r="44" spans="1:18" ht="16.5">
      <c r="A44" s="254" t="s">
        <v>116</v>
      </c>
      <c r="B44" s="255" t="s">
        <v>540</v>
      </c>
      <c r="C44" s="256" t="s">
        <v>67</v>
      </c>
      <c r="D44" s="257">
        <v>0.81319999999999992</v>
      </c>
      <c r="E44" s="258">
        <v>4961</v>
      </c>
      <c r="F44" s="230" t="s">
        <v>120</v>
      </c>
      <c r="G44" s="259" t="s">
        <v>228</v>
      </c>
      <c r="H44" s="260">
        <v>1</v>
      </c>
      <c r="I44" s="231">
        <v>421.34899999999999</v>
      </c>
      <c r="J44" s="261">
        <v>3.848934982585988E-2</v>
      </c>
      <c r="K44" s="261">
        <v>0.4131271572234102</v>
      </c>
      <c r="L44" s="261">
        <v>0.14002643889032607</v>
      </c>
      <c r="M44" s="262">
        <v>13.145</v>
      </c>
      <c r="N44" s="263">
        <v>0</v>
      </c>
      <c r="O44" s="263">
        <v>34.17594440713043</v>
      </c>
      <c r="P44" s="264">
        <v>11</v>
      </c>
      <c r="Q44" s="265">
        <v>0</v>
      </c>
      <c r="R44" s="265">
        <v>144</v>
      </c>
    </row>
    <row r="45" spans="1:18" ht="16.5">
      <c r="A45" s="254" t="s">
        <v>116</v>
      </c>
      <c r="B45" s="255" t="s">
        <v>364</v>
      </c>
      <c r="C45" s="256" t="s">
        <v>70</v>
      </c>
      <c r="D45" s="257">
        <v>0.75869683348557437</v>
      </c>
      <c r="E45" s="258">
        <v>7573</v>
      </c>
      <c r="F45" s="230" t="s">
        <v>118</v>
      </c>
      <c r="G45" s="259" t="s">
        <v>211</v>
      </c>
      <c r="H45" s="260">
        <v>7</v>
      </c>
      <c r="I45" s="231">
        <v>2851.4029999999998</v>
      </c>
      <c r="J45" s="261">
        <v>3.3801795592935911E-2</v>
      </c>
      <c r="K45" s="261">
        <v>0.34735837348652127</v>
      </c>
      <c r="L45" s="261">
        <v>0.12309729631342888</v>
      </c>
      <c r="M45" s="262">
        <v>25.414999999999999</v>
      </c>
      <c r="N45" s="263">
        <v>0</v>
      </c>
      <c r="O45" s="263">
        <v>6.4529636813877245</v>
      </c>
      <c r="P45" s="264">
        <v>39</v>
      </c>
      <c r="Q45" s="265">
        <v>0</v>
      </c>
      <c r="R45" s="265">
        <v>184</v>
      </c>
    </row>
    <row r="46" spans="1:18" ht="16.5">
      <c r="A46" s="254" t="s">
        <v>116</v>
      </c>
      <c r="B46" s="255" t="s">
        <v>366</v>
      </c>
      <c r="C46" s="256" t="s">
        <v>67</v>
      </c>
      <c r="D46" s="257">
        <v>0.82757575757575763</v>
      </c>
      <c r="E46" s="258">
        <v>6749</v>
      </c>
      <c r="F46" s="230" t="s">
        <v>118</v>
      </c>
      <c r="G46" s="259" t="s">
        <v>213</v>
      </c>
      <c r="H46" s="260">
        <v>1</v>
      </c>
      <c r="I46" s="231">
        <v>4510.1400000000003</v>
      </c>
      <c r="J46" s="261">
        <v>1.3726027608300339E-2</v>
      </c>
      <c r="K46" s="261">
        <v>0.29042457927396642</v>
      </c>
      <c r="L46" s="261">
        <v>0.14456313994687525</v>
      </c>
      <c r="M46" s="262">
        <v>20.715</v>
      </c>
      <c r="N46" s="263">
        <v>2.217226072804835E-2</v>
      </c>
      <c r="O46" s="263">
        <v>7.5607409082644876</v>
      </c>
      <c r="P46" s="264">
        <v>15</v>
      </c>
      <c r="Q46" s="265">
        <v>1</v>
      </c>
      <c r="R46" s="265">
        <v>341</v>
      </c>
    </row>
  </sheetData>
  <phoneticPr fontId="2" type="noConversion"/>
  <conditionalFormatting sqref="C14:D46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13B-AB87-4AC4-A2EC-8DCB29815FE1}">
  <sheetPr>
    <tabColor rgb="FFFF0000"/>
  </sheetPr>
  <dimension ref="A1:M22"/>
  <sheetViews>
    <sheetView showGridLines="0" workbookViewId="0"/>
  </sheetViews>
  <sheetFormatPr defaultRowHeight="13.5"/>
  <cols>
    <col min="1" max="16384" width="9.140625" style="238"/>
  </cols>
  <sheetData>
    <row r="1" spans="1:13">
      <c r="A1" s="300"/>
      <c r="B1" s="301"/>
      <c r="C1" s="302"/>
      <c r="D1" s="303"/>
      <c r="E1" s="303"/>
      <c r="F1" s="304"/>
      <c r="G1" s="303"/>
      <c r="H1" s="303"/>
      <c r="I1" s="303"/>
      <c r="J1" s="303"/>
      <c r="K1" s="303"/>
      <c r="L1" s="303"/>
      <c r="M1" s="303"/>
    </row>
    <row r="2" spans="1:13" ht="41.25">
      <c r="A2" s="305" t="s">
        <v>559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</row>
    <row r="4" spans="1:13" ht="17.25">
      <c r="A4" s="247" t="s">
        <v>555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</row>
    <row r="5" spans="1:13" ht="26.25">
      <c r="A5" s="245" t="s">
        <v>556</v>
      </c>
    </row>
    <row r="6" spans="1:13" ht="26.25">
      <c r="A6" s="245" t="s">
        <v>557</v>
      </c>
    </row>
    <row r="7" spans="1:13" ht="26.25">
      <c r="A7" s="245"/>
    </row>
    <row r="8" spans="1:13" ht="17.25">
      <c r="A8" s="246" t="s">
        <v>558</v>
      </c>
    </row>
    <row r="9" spans="1:13" ht="40.5">
      <c r="A9" s="249" t="s">
        <v>0</v>
      </c>
      <c r="B9" s="250" t="s">
        <v>74</v>
      </c>
      <c r="C9" s="251" t="s">
        <v>65</v>
      </c>
      <c r="D9" s="251" t="s">
        <v>158</v>
      </c>
      <c r="E9" s="252" t="s">
        <v>144</v>
      </c>
      <c r="F9" s="250" t="s">
        <v>149</v>
      </c>
      <c r="G9" s="252" t="s">
        <v>147</v>
      </c>
      <c r="H9" s="252" t="s">
        <v>151</v>
      </c>
      <c r="I9" s="228" t="s">
        <v>153</v>
      </c>
      <c r="J9" s="252" t="s">
        <v>11</v>
      </c>
      <c r="K9" s="252" t="s">
        <v>12</v>
      </c>
      <c r="L9" s="252" t="s">
        <v>13</v>
      </c>
      <c r="M9" s="252" t="s">
        <v>180</v>
      </c>
    </row>
    <row r="10" spans="1:13" ht="16.5">
      <c r="A10" s="254" t="s">
        <v>116</v>
      </c>
      <c r="B10" s="255" t="s">
        <v>234</v>
      </c>
      <c r="C10" s="256" t="s">
        <v>69</v>
      </c>
      <c r="D10" s="257">
        <v>0.86976254947906917</v>
      </c>
      <c r="E10" s="258">
        <v>5085</v>
      </c>
      <c r="F10" s="230" t="s">
        <v>118</v>
      </c>
      <c r="G10" s="259" t="s">
        <v>209</v>
      </c>
      <c r="H10" s="260">
        <v>9</v>
      </c>
      <c r="I10" s="231">
        <v>13168.741</v>
      </c>
      <c r="J10" s="261">
        <v>1.2512642710929502E-2</v>
      </c>
      <c r="K10" s="261">
        <v>0.32554675055656074</v>
      </c>
      <c r="L10" s="261">
        <v>0.12271484419049626</v>
      </c>
      <c r="M10" s="306">
        <v>142</v>
      </c>
    </row>
    <row r="11" spans="1:13" ht="16.5">
      <c r="A11" s="254" t="s">
        <v>116</v>
      </c>
      <c r="B11" s="255" t="s">
        <v>244</v>
      </c>
      <c r="C11" s="256" t="s">
        <v>70</v>
      </c>
      <c r="D11" s="257">
        <v>0.78259648408861127</v>
      </c>
      <c r="E11" s="258">
        <v>4554</v>
      </c>
      <c r="F11" s="230" t="s">
        <v>118</v>
      </c>
      <c r="G11" s="259" t="s">
        <v>213</v>
      </c>
      <c r="H11" s="260">
        <v>7</v>
      </c>
      <c r="I11" s="231">
        <v>3251.8330000000001</v>
      </c>
      <c r="J11" s="261">
        <v>2.4582683858419926E-2</v>
      </c>
      <c r="K11" s="261">
        <v>0.32642260820061747</v>
      </c>
      <c r="L11" s="261">
        <v>0.12085491475115727</v>
      </c>
      <c r="M11" s="306">
        <v>33</v>
      </c>
    </row>
    <row r="12" spans="1:13" ht="16.5">
      <c r="A12" s="254" t="s">
        <v>116</v>
      </c>
      <c r="B12" s="255" t="s">
        <v>252</v>
      </c>
      <c r="C12" s="256" t="s">
        <v>70</v>
      </c>
      <c r="D12" s="257">
        <v>0.78333333333333333</v>
      </c>
      <c r="E12" s="258">
        <v>9380</v>
      </c>
      <c r="F12" s="230" t="s">
        <v>117</v>
      </c>
      <c r="G12" s="259" t="s">
        <v>200</v>
      </c>
      <c r="H12" s="260">
        <v>1</v>
      </c>
      <c r="I12" s="231">
        <v>1294.2670000000001</v>
      </c>
      <c r="J12" s="261">
        <v>1.4424950068716072E-2</v>
      </c>
      <c r="K12" s="261">
        <v>0.47742831871801145</v>
      </c>
      <c r="L12" s="261">
        <v>0.14293804910424202</v>
      </c>
      <c r="M12" s="306">
        <v>31</v>
      </c>
    </row>
    <row r="13" spans="1:13" ht="16.5">
      <c r="A13" s="254" t="s">
        <v>116</v>
      </c>
      <c r="B13" s="255" t="s">
        <v>254</v>
      </c>
      <c r="C13" s="256" t="s">
        <v>67</v>
      </c>
      <c r="D13" s="257">
        <v>0.80199305563672174</v>
      </c>
      <c r="E13" s="258">
        <v>1734</v>
      </c>
      <c r="F13" s="230" t="s">
        <v>117</v>
      </c>
      <c r="G13" s="259" t="s">
        <v>204</v>
      </c>
      <c r="H13" s="260">
        <v>2</v>
      </c>
      <c r="I13" s="231">
        <v>2091.9540000000002</v>
      </c>
      <c r="J13" s="261">
        <v>5.2464758605269647E-2</v>
      </c>
      <c r="K13" s="261">
        <v>0.43359069630199176</v>
      </c>
      <c r="L13" s="261">
        <v>0.27199450848345613</v>
      </c>
      <c r="M13" s="306">
        <v>35</v>
      </c>
    </row>
    <row r="14" spans="1:13" ht="16.5">
      <c r="A14" s="254" t="s">
        <v>116</v>
      </c>
      <c r="B14" s="255" t="s">
        <v>262</v>
      </c>
      <c r="C14" s="256" t="s">
        <v>67</v>
      </c>
      <c r="D14" s="257">
        <v>0.83272727272727265</v>
      </c>
      <c r="E14" s="258">
        <v>6539</v>
      </c>
      <c r="F14" s="230" t="s">
        <v>117</v>
      </c>
      <c r="G14" s="259" t="s">
        <v>203</v>
      </c>
      <c r="H14" s="260">
        <v>1</v>
      </c>
      <c r="I14" s="231">
        <v>5245.45</v>
      </c>
      <c r="J14" s="261">
        <v>2.2174834245553443E-2</v>
      </c>
      <c r="K14" s="261">
        <v>0.48528038561121672</v>
      </c>
      <c r="L14" s="261">
        <v>0.21084940281577369</v>
      </c>
      <c r="M14" s="306">
        <v>151</v>
      </c>
    </row>
    <row r="15" spans="1:13" ht="16.5">
      <c r="A15" s="254" t="s">
        <v>116</v>
      </c>
      <c r="B15" s="255" t="s">
        <v>270</v>
      </c>
      <c r="C15" s="256" t="s">
        <v>67</v>
      </c>
      <c r="D15" s="257">
        <v>0.80032718788727941</v>
      </c>
      <c r="E15" s="258">
        <v>9972</v>
      </c>
      <c r="F15" s="230" t="s">
        <v>118</v>
      </c>
      <c r="G15" s="259" t="s">
        <v>210</v>
      </c>
      <c r="H15" s="260">
        <v>7</v>
      </c>
      <c r="I15" s="231">
        <v>3173.8849999999998</v>
      </c>
      <c r="J15" s="261">
        <v>2.9749116612090478E-2</v>
      </c>
      <c r="K15" s="261">
        <v>0.3285004175721814</v>
      </c>
      <c r="L15" s="261">
        <v>0.14556292997383333</v>
      </c>
      <c r="M15" s="306">
        <v>41</v>
      </c>
    </row>
    <row r="16" spans="1:13" ht="16.5">
      <c r="A16" s="254" t="s">
        <v>116</v>
      </c>
      <c r="B16" s="255" t="s">
        <v>368</v>
      </c>
      <c r="C16" s="256" t="s">
        <v>70</v>
      </c>
      <c r="D16" s="257">
        <v>0.74560000000000004</v>
      </c>
      <c r="E16" s="258">
        <v>2102</v>
      </c>
      <c r="F16" s="230" t="s">
        <v>120</v>
      </c>
      <c r="G16" s="259" t="s">
        <v>228</v>
      </c>
      <c r="H16" s="260">
        <v>1</v>
      </c>
      <c r="I16" s="231">
        <v>782.86599999999999</v>
      </c>
      <c r="J16" s="261">
        <v>2.6138357030006561E-2</v>
      </c>
      <c r="K16" s="261">
        <v>0.43573199341836516</v>
      </c>
      <c r="L16" s="261">
        <v>6.5145248356679175E-2</v>
      </c>
      <c r="M16" s="306">
        <v>37</v>
      </c>
    </row>
    <row r="17" spans="1:13" ht="16.5">
      <c r="A17" s="254" t="s">
        <v>116</v>
      </c>
      <c r="B17" s="255" t="s">
        <v>314</v>
      </c>
      <c r="C17" s="256" t="s">
        <v>67</v>
      </c>
      <c r="D17" s="257">
        <v>0.84395192496543359</v>
      </c>
      <c r="E17" s="258">
        <v>785</v>
      </c>
      <c r="F17" s="230" t="s">
        <v>121</v>
      </c>
      <c r="G17" s="259" t="s">
        <v>377</v>
      </c>
      <c r="H17" s="260">
        <v>2</v>
      </c>
      <c r="I17" s="231">
        <v>2008.7250000000001</v>
      </c>
      <c r="J17" s="261">
        <v>1.1504778526303737E-2</v>
      </c>
      <c r="K17" s="261">
        <v>0.44141384408905304</v>
      </c>
      <c r="L17" s="261">
        <v>0.14934846731135423</v>
      </c>
      <c r="M17" s="306">
        <v>37</v>
      </c>
    </row>
    <row r="18" spans="1:13" ht="16.5">
      <c r="A18" s="254" t="s">
        <v>116</v>
      </c>
      <c r="B18" s="255" t="s">
        <v>520</v>
      </c>
      <c r="C18" s="256" t="s">
        <v>70</v>
      </c>
      <c r="D18" s="257">
        <v>0.78239999999999998</v>
      </c>
      <c r="E18" s="258">
        <v>4780</v>
      </c>
      <c r="F18" s="230" t="s">
        <v>120</v>
      </c>
      <c r="G18" s="259" t="s">
        <v>227</v>
      </c>
      <c r="H18" s="260">
        <v>1</v>
      </c>
      <c r="I18" s="231">
        <v>1010.973</v>
      </c>
      <c r="J18" s="261">
        <v>1.5081837868910894E-2</v>
      </c>
      <c r="K18" s="261">
        <v>0.47806437422945075</v>
      </c>
      <c r="L18" s="261">
        <v>0.20277495046850905</v>
      </c>
      <c r="M18" s="306">
        <v>54</v>
      </c>
    </row>
    <row r="19" spans="1:13" ht="16.5">
      <c r="A19" s="254" t="s">
        <v>116</v>
      </c>
      <c r="B19" s="255" t="s">
        <v>387</v>
      </c>
      <c r="C19" s="256" t="s">
        <v>70</v>
      </c>
      <c r="D19" s="257">
        <v>0.79279999999999995</v>
      </c>
      <c r="E19" s="258">
        <v>886</v>
      </c>
      <c r="F19" s="230" t="s">
        <v>120</v>
      </c>
      <c r="G19" s="259" t="s">
        <v>228</v>
      </c>
      <c r="H19" s="260">
        <v>1</v>
      </c>
      <c r="I19" s="231">
        <v>946.63699999999994</v>
      </c>
      <c r="J19" s="261">
        <v>1.5793021402200059E-2</v>
      </c>
      <c r="K19" s="261">
        <v>0.43358058299781116</v>
      </c>
      <c r="L19" s="261">
        <v>0.2334580203393698</v>
      </c>
      <c r="M19" s="306">
        <v>33</v>
      </c>
    </row>
    <row r="20" spans="1:13" ht="16.5">
      <c r="A20" s="254" t="s">
        <v>116</v>
      </c>
      <c r="B20" s="255" t="s">
        <v>336</v>
      </c>
      <c r="C20" s="256" t="s">
        <v>70</v>
      </c>
      <c r="D20" s="257">
        <v>0.77521739130434786</v>
      </c>
      <c r="E20" s="258">
        <v>7025</v>
      </c>
      <c r="F20" s="230" t="s">
        <v>117</v>
      </c>
      <c r="G20" s="259" t="s">
        <v>205</v>
      </c>
      <c r="H20" s="260">
        <v>1</v>
      </c>
      <c r="I20" s="231">
        <v>1607.057</v>
      </c>
      <c r="J20" s="261">
        <v>2.3410234773543169E-3</v>
      </c>
      <c r="K20" s="261">
        <v>0.48357915116245903</v>
      </c>
      <c r="L20" s="261">
        <v>0.20409979235335149</v>
      </c>
      <c r="M20" s="306">
        <v>37</v>
      </c>
    </row>
    <row r="21" spans="1:13" ht="16.5">
      <c r="A21" s="254" t="s">
        <v>116</v>
      </c>
      <c r="B21" s="255" t="s">
        <v>346</v>
      </c>
      <c r="C21" s="256" t="s">
        <v>67</v>
      </c>
      <c r="D21" s="257">
        <v>0.82899999999999996</v>
      </c>
      <c r="E21" s="258">
        <v>4411</v>
      </c>
      <c r="F21" s="230" t="s">
        <v>121</v>
      </c>
      <c r="G21" s="259" t="s">
        <v>220</v>
      </c>
      <c r="H21" s="260">
        <v>1</v>
      </c>
      <c r="I21" s="231">
        <v>1964.5709999999999</v>
      </c>
      <c r="J21" s="261">
        <v>1.9239600676105643E-2</v>
      </c>
      <c r="K21" s="261">
        <v>0.45862131209345719</v>
      </c>
      <c r="L21" s="261">
        <v>0.24076503216223796</v>
      </c>
      <c r="M21" s="306">
        <v>52</v>
      </c>
    </row>
    <row r="22" spans="1:13" ht="16.5">
      <c r="A22" s="254" t="s">
        <v>116</v>
      </c>
      <c r="B22" s="255" t="s">
        <v>364</v>
      </c>
      <c r="C22" s="256" t="s">
        <v>70</v>
      </c>
      <c r="D22" s="257">
        <v>0.75869683348557437</v>
      </c>
      <c r="E22" s="258">
        <v>7573</v>
      </c>
      <c r="F22" s="230" t="s">
        <v>118</v>
      </c>
      <c r="G22" s="259" t="s">
        <v>211</v>
      </c>
      <c r="H22" s="260">
        <v>7</v>
      </c>
      <c r="I22" s="231">
        <v>2851.4029999999998</v>
      </c>
      <c r="J22" s="261">
        <v>3.3801795592935911E-2</v>
      </c>
      <c r="K22" s="261">
        <v>0.34735837348652127</v>
      </c>
      <c r="L22" s="261">
        <v>0.12309729631342888</v>
      </c>
      <c r="M22" s="306">
        <v>39</v>
      </c>
    </row>
  </sheetData>
  <mergeCells count="1">
    <mergeCell ref="A2:M2"/>
  </mergeCells>
  <phoneticPr fontId="2" type="noConversion"/>
  <conditionalFormatting sqref="C10:D22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2024-10-04T00:28:00Z</dcterms:modified>
</cp:coreProperties>
</file>